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drawings/drawing21.xml" ContentType="application/vnd.openxmlformats-officedocument.drawing+xml"/>
  <Override PartName="/xl/charts/chart26.xml" ContentType="application/vnd.openxmlformats-officedocument.drawingml.chart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drawings/drawing23.xml" ContentType="application/vnd.openxmlformats-officedocument.drawing+xml"/>
  <Override PartName="/xl/charts/chart28.xml" ContentType="application/vnd.openxmlformats-officedocument.drawingml.chart+xml"/>
  <Override PartName="/xl/drawings/drawing24.xml" ContentType="application/vnd.openxmlformats-officedocument.drawing+xml"/>
  <Override PartName="/xl/charts/chart29.xml" ContentType="application/vnd.openxmlformats-officedocument.drawingml.chart+xml"/>
  <Override PartName="/xl/drawings/drawing25.xml" ContentType="application/vnd.openxmlformats-officedocument.drawing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ataOcep\Motor\kontrolDiskritDCMotor\Praktikum Modul 1\"/>
    </mc:Choice>
  </mc:AlternateContent>
  <xr:revisionPtr revIDLastSave="0" documentId="13_ncr:1_{539A2FE3-2760-4613-B54F-1B19DA3496FE}" xr6:coauthVersionLast="47" xr6:coauthVersionMax="47" xr10:uidLastSave="{00000000-0000-0000-0000-000000000000}"/>
  <bookViews>
    <workbookView xWindow="7320" yWindow="-105" windowWidth="21600" windowHeight="11295" firstSheet="8" activeTab="8" xr2:uid="{662B1B44-CECF-4CC5-A15D-F2E6D11E7DE9}"/>
  </bookViews>
  <sheets>
    <sheet name="PEMBAGIAN TUGAS" sheetId="10" r:id="rId1"/>
    <sheet name="Akuisisi Data_Potensiometer" sheetId="3" r:id="rId2"/>
    <sheet name="Akuisisi Data_Tachometer" sheetId="2" r:id="rId3"/>
    <sheet name="TABEL 2" sheetId="1" r:id="rId4"/>
    <sheet name="TABEL 3" sheetId="4" r:id="rId5"/>
    <sheet name="TABEL 4" sheetId="5" r:id="rId6"/>
    <sheet name="TABEL 6" sheetId="9" r:id="rId7"/>
    <sheet name="Kalang Terbuka Terkompensasi" sheetId="6" r:id="rId8"/>
    <sheet name="TABEL 7_8" sheetId="7" r:id="rId9"/>
    <sheet name="P3A4-5" sheetId="28" r:id="rId10"/>
    <sheet name="P3A4-10" sheetId="27" r:id="rId11"/>
    <sheet name="P3A4-15" sheetId="26" r:id="rId12"/>
    <sheet name="P3A4-20" sheetId="25" r:id="rId13"/>
    <sheet name="P3A4-25" sheetId="12" r:id="rId14"/>
    <sheet name="P3A4-30" sheetId="13" r:id="rId15"/>
    <sheet name="P3A4-35" sheetId="14" r:id="rId16"/>
    <sheet name="P3A4-40" sheetId="15" r:id="rId17"/>
    <sheet name="P3A4-45" sheetId="17" r:id="rId18"/>
    <sheet name="P3A4-50" sheetId="34" r:id="rId19"/>
    <sheet name="P3A4-55" sheetId="29" r:id="rId20"/>
    <sheet name="P3A4-60" sheetId="33" r:id="rId21"/>
    <sheet name="P3A4-65" sheetId="32" r:id="rId22"/>
    <sheet name="P3A4-70" sheetId="31" r:id="rId23"/>
    <sheet name="P3A4-75" sheetId="30" r:id="rId24"/>
    <sheet name="P3A4-80" sheetId="19" r:id="rId25"/>
    <sheet name="P3A4-85" sheetId="20" r:id="rId26"/>
    <sheet name="P3A4-90" sheetId="21" r:id="rId27"/>
    <sheet name="P3A4-95" sheetId="22" r:id="rId28"/>
    <sheet name="P3A4-100" sheetId="18" r:id="rId29"/>
  </sheets>
  <externalReferences>
    <externalReference r:id="rId30"/>
  </externalReferences>
  <definedNames>
    <definedName name="k0">'[1]R-Linier'!$I$7</definedName>
    <definedName name="k1_">'[1]R-Linier'!$I$8</definedName>
    <definedName name="solver_adj" localSheetId="10" hidden="1">'P3A4-10'!$J$6:$J$9</definedName>
    <definedName name="solver_adj" localSheetId="28" hidden="1">'P3A4-100'!$J$6:$J$9</definedName>
    <definedName name="solver_adj" localSheetId="11" hidden="1">'P3A4-15'!$J$6:$J$9</definedName>
    <definedName name="solver_adj" localSheetId="12" hidden="1">'P3A4-20'!$J$6:$J$9</definedName>
    <definedName name="solver_adj" localSheetId="13" hidden="1">'P3A4-25'!$J$7:$J$9</definedName>
    <definedName name="solver_adj" localSheetId="14" hidden="1">'P3A4-30'!$J$7:$J$9</definedName>
    <definedName name="solver_adj" localSheetId="15" hidden="1">'P3A4-35'!$J$7:$J$9</definedName>
    <definedName name="solver_adj" localSheetId="16" hidden="1">'P3A4-40'!$J$7:$J$9</definedName>
    <definedName name="solver_adj" localSheetId="17" hidden="1">'P3A4-45'!$J$7:$J$9</definedName>
    <definedName name="solver_adj" localSheetId="9" hidden="1">'P3A4-5'!$I$6:$I$9</definedName>
    <definedName name="solver_adj" localSheetId="18" hidden="1">'P3A4-50'!$J$6:$J$9</definedName>
    <definedName name="solver_adj" localSheetId="19" hidden="1">'P3A4-55'!$J$6:$J$9</definedName>
    <definedName name="solver_adj" localSheetId="20" hidden="1">'P3A4-60'!$J$6:$J$9</definedName>
    <definedName name="solver_adj" localSheetId="21" hidden="1">'P3A4-65'!$J$6:$J$9</definedName>
    <definedName name="solver_adj" localSheetId="22" hidden="1">'P3A4-70'!$J$6:$J$9</definedName>
    <definedName name="solver_adj" localSheetId="23" hidden="1">'P3A4-75'!$J$6:$J$9</definedName>
    <definedName name="solver_adj" localSheetId="24" hidden="1">'P3A4-80'!$J$6:$J$9</definedName>
    <definedName name="solver_adj" localSheetId="25" hidden="1">'P3A4-85'!$J$7:$J$9</definedName>
    <definedName name="solver_adj" localSheetId="26" hidden="1">'P3A4-90'!$J$7:$J$9</definedName>
    <definedName name="solver_adj" localSheetId="27" hidden="1">'P3A4-95'!$J$7:$J$9</definedName>
    <definedName name="solver_cvg" localSheetId="10" hidden="1">0.0001</definedName>
    <definedName name="solver_cvg" localSheetId="28" hidden="1">0.0001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9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27" hidden="1">0.0001</definedName>
    <definedName name="solver_drv" localSheetId="10" hidden="1">1</definedName>
    <definedName name="solver_drv" localSheetId="28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9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21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27" hidden="1">1</definedName>
    <definedName name="solver_eng" localSheetId="10" hidden="1">1</definedName>
    <definedName name="solver_eng" localSheetId="28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9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27" hidden="1">1</definedName>
    <definedName name="solver_est" localSheetId="10" hidden="1">1</definedName>
    <definedName name="solver_est" localSheetId="28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9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27" hidden="1">1</definedName>
    <definedName name="solver_itr" localSheetId="10" hidden="1">100</definedName>
    <definedName name="solver_itr" localSheetId="28" hidden="1">100</definedName>
    <definedName name="solver_itr" localSheetId="11" hidden="1">100</definedName>
    <definedName name="solver_itr" localSheetId="12" hidden="1">100</definedName>
    <definedName name="solver_itr" localSheetId="13" hidden="1">100</definedName>
    <definedName name="solver_itr" localSheetId="14" hidden="1">100</definedName>
    <definedName name="solver_itr" localSheetId="15" hidden="1">100</definedName>
    <definedName name="solver_itr" localSheetId="16" hidden="1">100</definedName>
    <definedName name="solver_itr" localSheetId="17" hidden="1">100</definedName>
    <definedName name="solver_itr" localSheetId="9" hidden="1">100</definedName>
    <definedName name="solver_itr" localSheetId="18" hidden="1">100</definedName>
    <definedName name="solver_itr" localSheetId="19" hidden="1">100</definedName>
    <definedName name="solver_itr" localSheetId="20" hidden="1">100</definedName>
    <definedName name="solver_itr" localSheetId="21" hidden="1">100</definedName>
    <definedName name="solver_itr" localSheetId="22" hidden="1">100</definedName>
    <definedName name="solver_itr" localSheetId="23" hidden="1">100</definedName>
    <definedName name="solver_itr" localSheetId="24" hidden="1">100</definedName>
    <definedName name="solver_itr" localSheetId="25" hidden="1">100</definedName>
    <definedName name="solver_itr" localSheetId="26" hidden="1">100</definedName>
    <definedName name="solver_itr" localSheetId="27" hidden="1">100</definedName>
    <definedName name="solver_lhs1" localSheetId="10" hidden="1">'P3A4-10'!$J$9</definedName>
    <definedName name="solver_lhs1" localSheetId="28" hidden="1">'P3A4-100'!$J$9</definedName>
    <definedName name="solver_lhs1" localSheetId="11" hidden="1">'P3A4-15'!$J$9</definedName>
    <definedName name="solver_lhs1" localSheetId="12" hidden="1">'P3A4-20'!$J$9</definedName>
    <definedName name="solver_lhs1" localSheetId="13" hidden="1">'P3A4-25'!$J$9</definedName>
    <definedName name="solver_lhs1" localSheetId="14" hidden="1">'P3A4-30'!$J$9</definedName>
    <definedName name="solver_lhs1" localSheetId="15" hidden="1">'P3A4-35'!$J$9</definedName>
    <definedName name="solver_lhs1" localSheetId="16" hidden="1">'P3A4-40'!$J$9</definedName>
    <definedName name="solver_lhs1" localSheetId="17" hidden="1">'P3A4-45'!$J$9</definedName>
    <definedName name="solver_lhs1" localSheetId="9" hidden="1">'P3A4-5'!$I$9</definedName>
    <definedName name="solver_lhs1" localSheetId="18" hidden="1">'P3A4-50'!$J$9</definedName>
    <definedName name="solver_lhs1" localSheetId="19" hidden="1">'P3A4-55'!$J$9</definedName>
    <definedName name="solver_lhs1" localSheetId="20" hidden="1">'P3A4-60'!$J$9</definedName>
    <definedName name="solver_lhs1" localSheetId="21" hidden="1">'P3A4-65'!$J$9</definedName>
    <definedName name="solver_lhs1" localSheetId="22" hidden="1">'P3A4-70'!$J$9</definedName>
    <definedName name="solver_lhs1" localSheetId="23" hidden="1">'P3A4-75'!$J$9</definedName>
    <definedName name="solver_lhs1" localSheetId="24" hidden="1">'P3A4-80'!$J$9</definedName>
    <definedName name="solver_lhs1" localSheetId="25" hidden="1">'P3A4-85'!$J$9</definedName>
    <definedName name="solver_lhs1" localSheetId="26" hidden="1">'P3A4-90'!$J$9</definedName>
    <definedName name="solver_lhs1" localSheetId="27" hidden="1">'P3A4-95'!$J$9</definedName>
    <definedName name="solver_lhs2" localSheetId="10" hidden="1">'P3A4-10'!$J$9</definedName>
    <definedName name="solver_lhs2" localSheetId="28" hidden="1">'P3A4-100'!$J$9</definedName>
    <definedName name="solver_lhs2" localSheetId="11" hidden="1">'P3A4-15'!$J$9</definedName>
    <definedName name="solver_lhs2" localSheetId="12" hidden="1">'P3A4-20'!$J$9</definedName>
    <definedName name="solver_lhs2" localSheetId="13" hidden="1">'P3A4-25'!$J$9</definedName>
    <definedName name="solver_lhs2" localSheetId="14" hidden="1">'P3A4-30'!$J$9</definedName>
    <definedName name="solver_lhs2" localSheetId="15" hidden="1">'P3A4-35'!$J$9</definedName>
    <definedName name="solver_lhs2" localSheetId="16" hidden="1">'P3A4-40'!$J$9</definedName>
    <definedName name="solver_lhs2" localSheetId="17" hidden="1">'P3A4-45'!$J$9</definedName>
    <definedName name="solver_lhs2" localSheetId="9" hidden="1">'P3A4-5'!$I$9</definedName>
    <definedName name="solver_lhs2" localSheetId="18" hidden="1">'P3A4-50'!$J$9</definedName>
    <definedName name="solver_lhs2" localSheetId="19" hidden="1">'P3A4-55'!$J$9</definedName>
    <definedName name="solver_lhs2" localSheetId="20" hidden="1">'P3A4-60'!$J$9</definedName>
    <definedName name="solver_lhs2" localSheetId="21" hidden="1">'P3A4-65'!$J$9</definedName>
    <definedName name="solver_lhs2" localSheetId="22" hidden="1">'P3A4-70'!$J$9</definedName>
    <definedName name="solver_lhs2" localSheetId="23" hidden="1">'P3A4-75'!$J$9</definedName>
    <definedName name="solver_lhs2" localSheetId="24" hidden="1">'P3A4-80'!$J$9</definedName>
    <definedName name="solver_lhs2" localSheetId="25" hidden="1">'P3A4-85'!$J$9</definedName>
    <definedName name="solver_lhs2" localSheetId="26" hidden="1">'P3A4-90'!$J$9</definedName>
    <definedName name="solver_lhs2" localSheetId="27" hidden="1">'P3A4-95'!$J$9</definedName>
    <definedName name="solver_lin" localSheetId="10" hidden="1">2</definedName>
    <definedName name="solver_lin" localSheetId="28" hidden="1">2</definedName>
    <definedName name="solver_lin" localSheetId="11" hidden="1">2</definedName>
    <definedName name="solver_lin" localSheetId="12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9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23" hidden="1">2</definedName>
    <definedName name="solver_lin" localSheetId="24" hidden="1">2</definedName>
    <definedName name="solver_lin" localSheetId="25" hidden="1">2</definedName>
    <definedName name="solver_lin" localSheetId="26" hidden="1">2</definedName>
    <definedName name="solver_lin" localSheetId="27" hidden="1">2</definedName>
    <definedName name="solver_mip" localSheetId="10" hidden="1">2147483647</definedName>
    <definedName name="solver_mip" localSheetId="28" hidden="1">2147483647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9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27" hidden="1">2147483647</definedName>
    <definedName name="solver_mni" localSheetId="10" hidden="1">30</definedName>
    <definedName name="solver_mni" localSheetId="28" hidden="1">30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9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27" hidden="1">30</definedName>
    <definedName name="solver_mrt" localSheetId="10" hidden="1">0.075</definedName>
    <definedName name="solver_mrt" localSheetId="28" hidden="1">0.075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9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27" hidden="1">0.075</definedName>
    <definedName name="solver_msl" localSheetId="10" hidden="1">2</definedName>
    <definedName name="solver_msl" localSheetId="28" hidden="1">2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9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27" hidden="1">2</definedName>
    <definedName name="solver_neg" localSheetId="10" hidden="1">2</definedName>
    <definedName name="solver_neg" localSheetId="28" hidden="1">1</definedName>
    <definedName name="solver_neg" localSheetId="11" hidden="1">2</definedName>
    <definedName name="solver_neg" localSheetId="12" hidden="1">2</definedName>
    <definedName name="solver_neg" localSheetId="13" hidden="1">2</definedName>
    <definedName name="solver_neg" localSheetId="14" hidden="1">2</definedName>
    <definedName name="solver_neg" localSheetId="15" hidden="1">2</definedName>
    <definedName name="solver_neg" localSheetId="16" hidden="1">2</definedName>
    <definedName name="solver_neg" localSheetId="17" hidden="1">2</definedName>
    <definedName name="solver_neg" localSheetId="9" hidden="1">2</definedName>
    <definedName name="solver_neg" localSheetId="18" hidden="1">2</definedName>
    <definedName name="solver_neg" localSheetId="19" hidden="1">2</definedName>
    <definedName name="solver_neg" localSheetId="20" hidden="1">2</definedName>
    <definedName name="solver_neg" localSheetId="21" hidden="1">2</definedName>
    <definedName name="solver_neg" localSheetId="22" hidden="1">2</definedName>
    <definedName name="solver_neg" localSheetId="23" hidden="1">2</definedName>
    <definedName name="solver_neg" localSheetId="24" hidden="1">2</definedName>
    <definedName name="solver_neg" localSheetId="25" hidden="1">1</definedName>
    <definedName name="solver_neg" localSheetId="26" hidden="1">2</definedName>
    <definedName name="solver_neg" localSheetId="27" hidden="1">2</definedName>
    <definedName name="solver_nod" localSheetId="10" hidden="1">2147483647</definedName>
    <definedName name="solver_nod" localSheetId="28" hidden="1">2147483647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9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27" hidden="1">2147483647</definedName>
    <definedName name="solver_num" localSheetId="10" hidden="1">0</definedName>
    <definedName name="solver_num" localSheetId="28" hidden="1">0</definedName>
    <definedName name="solver_num" localSheetId="11" hidden="1">0</definedName>
    <definedName name="solver_num" localSheetId="12" hidden="1">0</definedName>
    <definedName name="solver_num" localSheetId="13" hidden="1">0</definedName>
    <definedName name="solver_num" localSheetId="14" hidden="1">0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9" hidden="1">0</definedName>
    <definedName name="solver_num" localSheetId="18" hidden="1">0</definedName>
    <definedName name="solver_num" localSheetId="19" hidden="1">0</definedName>
    <definedName name="solver_num" localSheetId="20" hidden="1">0</definedName>
    <definedName name="solver_num" localSheetId="21" hidden="1">0</definedName>
    <definedName name="solver_num" localSheetId="22" hidden="1">0</definedName>
    <definedName name="solver_num" localSheetId="23" hidden="1">0</definedName>
    <definedName name="solver_num" localSheetId="24" hidden="1">0</definedName>
    <definedName name="solver_num" localSheetId="25" hidden="1">0</definedName>
    <definedName name="solver_num" localSheetId="26" hidden="1">0</definedName>
    <definedName name="solver_num" localSheetId="27" hidden="1">0</definedName>
    <definedName name="solver_nwt" localSheetId="10" hidden="1">1</definedName>
    <definedName name="solver_nwt" localSheetId="28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9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27" hidden="1">1</definedName>
    <definedName name="solver_opt" localSheetId="10" hidden="1">'P3A4-10'!$J$12</definedName>
    <definedName name="solver_opt" localSheetId="28" hidden="1">'P3A4-100'!$J$12</definedName>
    <definedName name="solver_opt" localSheetId="11" hidden="1">'P3A4-15'!$J$12</definedName>
    <definedName name="solver_opt" localSheetId="12" hidden="1">'P3A4-20'!$J$12</definedName>
    <definedName name="solver_opt" localSheetId="13" hidden="1">'P3A4-25'!$J$12</definedName>
    <definedName name="solver_opt" localSheetId="14" hidden="1">'P3A4-30'!$J$12</definedName>
    <definedName name="solver_opt" localSheetId="15" hidden="1">'P3A4-35'!$J$12</definedName>
    <definedName name="solver_opt" localSheetId="16" hidden="1">'P3A4-40'!$J$12</definedName>
    <definedName name="solver_opt" localSheetId="17" hidden="1">'P3A4-45'!$J$12</definedName>
    <definedName name="solver_opt" localSheetId="9" hidden="1">'P3A4-5'!$I$12</definedName>
    <definedName name="solver_opt" localSheetId="18" hidden="1">'P3A4-50'!$J$12</definedName>
    <definedName name="solver_opt" localSheetId="19" hidden="1">'P3A4-55'!$J$12</definedName>
    <definedName name="solver_opt" localSheetId="20" hidden="1">'P3A4-60'!$J$12</definedName>
    <definedName name="solver_opt" localSheetId="21" hidden="1">'P3A4-65'!$J$12</definedName>
    <definedName name="solver_opt" localSheetId="22" hidden="1">'P3A4-70'!$J$12</definedName>
    <definedName name="solver_opt" localSheetId="23" hidden="1">'P3A4-75'!$J$12</definedName>
    <definedName name="solver_opt" localSheetId="24" hidden="1">'P3A4-80'!$J$12</definedName>
    <definedName name="solver_opt" localSheetId="25" hidden="1">'P3A4-85'!$J$12</definedName>
    <definedName name="solver_opt" localSheetId="26" hidden="1">'P3A4-90'!$J$12</definedName>
    <definedName name="solver_opt" localSheetId="27" hidden="1">'P3A4-95'!$J$12</definedName>
    <definedName name="solver_pre" localSheetId="10" hidden="1">0.000001</definedName>
    <definedName name="solver_pre" localSheetId="28" hidden="1">0.000001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9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27" hidden="1">0.000001</definedName>
    <definedName name="solver_rbv" localSheetId="10" hidden="1">1</definedName>
    <definedName name="solver_rbv" localSheetId="28" hidden="1">1</definedName>
    <definedName name="solver_rbv" localSheetId="11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9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21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27" hidden="1">1</definedName>
    <definedName name="solver_rel1" localSheetId="10" hidden="1">3</definedName>
    <definedName name="solver_rel1" localSheetId="28" hidden="1">3</definedName>
    <definedName name="solver_rel1" localSheetId="11" hidden="1">3</definedName>
    <definedName name="solver_rel1" localSheetId="12" hidden="1">3</definedName>
    <definedName name="solver_rel1" localSheetId="13" hidden="1">3</definedName>
    <definedName name="solver_rel1" localSheetId="14" hidden="1">3</definedName>
    <definedName name="solver_rel1" localSheetId="15" hidden="1">3</definedName>
    <definedName name="solver_rel1" localSheetId="16" hidden="1">3</definedName>
    <definedName name="solver_rel1" localSheetId="17" hidden="1">3</definedName>
    <definedName name="solver_rel1" localSheetId="9" hidden="1">3</definedName>
    <definedName name="solver_rel1" localSheetId="18" hidden="1">3</definedName>
    <definedName name="solver_rel1" localSheetId="19" hidden="1">3</definedName>
    <definedName name="solver_rel1" localSheetId="20" hidden="1">3</definedName>
    <definedName name="solver_rel1" localSheetId="21" hidden="1">3</definedName>
    <definedName name="solver_rel1" localSheetId="22" hidden="1">3</definedName>
    <definedName name="solver_rel1" localSheetId="23" hidden="1">3</definedName>
    <definedName name="solver_rel1" localSheetId="24" hidden="1">3</definedName>
    <definedName name="solver_rel1" localSheetId="25" hidden="1">3</definedName>
    <definedName name="solver_rel1" localSheetId="26" hidden="1">3</definedName>
    <definedName name="solver_rel1" localSheetId="27" hidden="1">3</definedName>
    <definedName name="solver_rel2" localSheetId="10" hidden="1">3</definedName>
    <definedName name="solver_rel2" localSheetId="28" hidden="1">3</definedName>
    <definedName name="solver_rel2" localSheetId="11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9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6" hidden="1">3</definedName>
    <definedName name="solver_rel2" localSheetId="27" hidden="1">3</definedName>
    <definedName name="solver_rhs1" localSheetId="10" hidden="1">0</definedName>
    <definedName name="solver_rhs1" localSheetId="28" hidden="1">0</definedName>
    <definedName name="solver_rhs1" localSheetId="11" hidden="1">0</definedName>
    <definedName name="solver_rhs1" localSheetId="12" hidden="1">0</definedName>
    <definedName name="solver_rhs1" localSheetId="13" hidden="1">0</definedName>
    <definedName name="solver_rhs1" localSheetId="14" hidden="1">0</definedName>
    <definedName name="solver_rhs1" localSheetId="15" hidden="1">0</definedName>
    <definedName name="solver_rhs1" localSheetId="16" hidden="1">0</definedName>
    <definedName name="solver_rhs1" localSheetId="17" hidden="1">0</definedName>
    <definedName name="solver_rhs1" localSheetId="9" hidden="1">0</definedName>
    <definedName name="solver_rhs1" localSheetId="18" hidden="1">0</definedName>
    <definedName name="solver_rhs1" localSheetId="19" hidden="1">0</definedName>
    <definedName name="solver_rhs1" localSheetId="20" hidden="1">0</definedName>
    <definedName name="solver_rhs1" localSheetId="21" hidden="1">0</definedName>
    <definedName name="solver_rhs1" localSheetId="22" hidden="1">0</definedName>
    <definedName name="solver_rhs1" localSheetId="23" hidden="1">0</definedName>
    <definedName name="solver_rhs1" localSheetId="24" hidden="1">0</definedName>
    <definedName name="solver_rhs1" localSheetId="25" hidden="1">0</definedName>
    <definedName name="solver_rhs1" localSheetId="26" hidden="1">0</definedName>
    <definedName name="solver_rhs1" localSheetId="27" hidden="1">0</definedName>
    <definedName name="solver_rhs2" localSheetId="10" hidden="1">0</definedName>
    <definedName name="solver_rhs2" localSheetId="28" hidden="1">0</definedName>
    <definedName name="solver_rhs2" localSheetId="11" hidden="1">0</definedName>
    <definedName name="solver_rhs2" localSheetId="12" hidden="1">0</definedName>
    <definedName name="solver_rhs2" localSheetId="13" hidden="1">0</definedName>
    <definedName name="solver_rhs2" localSheetId="14" hidden="1">0</definedName>
    <definedName name="solver_rhs2" localSheetId="15" hidden="1">0</definedName>
    <definedName name="solver_rhs2" localSheetId="16" hidden="1">0</definedName>
    <definedName name="solver_rhs2" localSheetId="17" hidden="1">0</definedName>
    <definedName name="solver_rhs2" localSheetId="9" hidden="1">0</definedName>
    <definedName name="solver_rhs2" localSheetId="18" hidden="1">0</definedName>
    <definedName name="solver_rhs2" localSheetId="19" hidden="1">0</definedName>
    <definedName name="solver_rhs2" localSheetId="20" hidden="1">0</definedName>
    <definedName name="solver_rhs2" localSheetId="21" hidden="1">0</definedName>
    <definedName name="solver_rhs2" localSheetId="22" hidden="1">0</definedName>
    <definedName name="solver_rhs2" localSheetId="23" hidden="1">0</definedName>
    <definedName name="solver_rhs2" localSheetId="24" hidden="1">0</definedName>
    <definedName name="solver_rhs2" localSheetId="25" hidden="1">0</definedName>
    <definedName name="solver_rhs2" localSheetId="26" hidden="1">0</definedName>
    <definedName name="solver_rhs2" localSheetId="27" hidden="1">0</definedName>
    <definedName name="solver_rlx" localSheetId="10" hidden="1">1</definedName>
    <definedName name="solver_rlx" localSheetId="28" hidden="1">1</definedName>
    <definedName name="solver_rlx" localSheetId="11" hidden="1">1</definedName>
    <definedName name="solver_rlx" localSheetId="12" hidden="1">1</definedName>
    <definedName name="solver_rlx" localSheetId="13" hidden="1">1</definedName>
    <definedName name="solver_rlx" localSheetId="14" hidden="1">1</definedName>
    <definedName name="solver_rlx" localSheetId="15" hidden="1">1</definedName>
    <definedName name="solver_rlx" localSheetId="16" hidden="1">1</definedName>
    <definedName name="solver_rlx" localSheetId="17" hidden="1">1</definedName>
    <definedName name="solver_rlx" localSheetId="9" hidden="1">1</definedName>
    <definedName name="solver_rlx" localSheetId="18" hidden="1">1</definedName>
    <definedName name="solver_rlx" localSheetId="19" hidden="1">1</definedName>
    <definedName name="solver_rlx" localSheetId="20" hidden="1">1</definedName>
    <definedName name="solver_rlx" localSheetId="21" hidden="1">1</definedName>
    <definedName name="solver_rlx" localSheetId="22" hidden="1">1</definedName>
    <definedName name="solver_rlx" localSheetId="23" hidden="1">1</definedName>
    <definedName name="solver_rlx" localSheetId="24" hidden="1">1</definedName>
    <definedName name="solver_rlx" localSheetId="25" hidden="1">1</definedName>
    <definedName name="solver_rlx" localSheetId="26" hidden="1">1</definedName>
    <definedName name="solver_rlx" localSheetId="27" hidden="1">1</definedName>
    <definedName name="solver_rsd" localSheetId="10" hidden="1">0</definedName>
    <definedName name="solver_rsd" localSheetId="28" hidden="1">0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9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27" hidden="1">0</definedName>
    <definedName name="solver_scl" localSheetId="10" hidden="1">2</definedName>
    <definedName name="solver_scl" localSheetId="28" hidden="1">2</definedName>
    <definedName name="solver_scl" localSheetId="11" hidden="1">2</definedName>
    <definedName name="solver_scl" localSheetId="12" hidden="1">2</definedName>
    <definedName name="solver_scl" localSheetId="13" hidden="1">2</definedName>
    <definedName name="solver_scl" localSheetId="14" hidden="1">2</definedName>
    <definedName name="solver_scl" localSheetId="15" hidden="1">2</definedName>
    <definedName name="solver_scl" localSheetId="16" hidden="1">2</definedName>
    <definedName name="solver_scl" localSheetId="17" hidden="1">2</definedName>
    <definedName name="solver_scl" localSheetId="9" hidden="1">2</definedName>
    <definedName name="solver_scl" localSheetId="18" hidden="1">2</definedName>
    <definedName name="solver_scl" localSheetId="19" hidden="1">2</definedName>
    <definedName name="solver_scl" localSheetId="20" hidden="1">2</definedName>
    <definedName name="solver_scl" localSheetId="21" hidden="1">2</definedName>
    <definedName name="solver_scl" localSheetId="22" hidden="1">2</definedName>
    <definedName name="solver_scl" localSheetId="23" hidden="1">2</definedName>
    <definedName name="solver_scl" localSheetId="24" hidden="1">2</definedName>
    <definedName name="solver_scl" localSheetId="25" hidden="1">2</definedName>
    <definedName name="solver_scl" localSheetId="26" hidden="1">2</definedName>
    <definedName name="solver_scl" localSheetId="27" hidden="1">2</definedName>
    <definedName name="solver_sho" localSheetId="10" hidden="1">2</definedName>
    <definedName name="solver_sho" localSheetId="28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9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27" hidden="1">2</definedName>
    <definedName name="solver_ssz" localSheetId="10" hidden="1">100</definedName>
    <definedName name="solver_ssz" localSheetId="28" hidden="1">100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9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27" hidden="1">100</definedName>
    <definedName name="solver_tim" localSheetId="10" hidden="1">100</definedName>
    <definedName name="solver_tim" localSheetId="28" hidden="1">100</definedName>
    <definedName name="solver_tim" localSheetId="11" hidden="1">100</definedName>
    <definedName name="solver_tim" localSheetId="12" hidden="1">100</definedName>
    <definedName name="solver_tim" localSheetId="13" hidden="1">100</definedName>
    <definedName name="solver_tim" localSheetId="14" hidden="1">100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9" hidden="1">100</definedName>
    <definedName name="solver_tim" localSheetId="18" hidden="1">100</definedName>
    <definedName name="solver_tim" localSheetId="19" hidden="1">100</definedName>
    <definedName name="solver_tim" localSheetId="20" hidden="1">100</definedName>
    <definedName name="solver_tim" localSheetId="21" hidden="1">100</definedName>
    <definedName name="solver_tim" localSheetId="22" hidden="1">100</definedName>
    <definedName name="solver_tim" localSheetId="23" hidden="1">100</definedName>
    <definedName name="solver_tim" localSheetId="24" hidden="1">100</definedName>
    <definedName name="solver_tim" localSheetId="25" hidden="1">100</definedName>
    <definedName name="solver_tim" localSheetId="26" hidden="1">100</definedName>
    <definedName name="solver_tim" localSheetId="27" hidden="1">100</definedName>
    <definedName name="solver_tol" localSheetId="10" hidden="1">5</definedName>
    <definedName name="solver_tol" localSheetId="28" hidden="1">5</definedName>
    <definedName name="solver_tol" localSheetId="11" hidden="1">5</definedName>
    <definedName name="solver_tol" localSheetId="12" hidden="1">5</definedName>
    <definedName name="solver_tol" localSheetId="13" hidden="1">5</definedName>
    <definedName name="solver_tol" localSheetId="14" hidden="1">5</definedName>
    <definedName name="solver_tol" localSheetId="15" hidden="1">5</definedName>
    <definedName name="solver_tol" localSheetId="16" hidden="1">5</definedName>
    <definedName name="solver_tol" localSheetId="17" hidden="1">5</definedName>
    <definedName name="solver_tol" localSheetId="9" hidden="1">5</definedName>
    <definedName name="solver_tol" localSheetId="18" hidden="1">5</definedName>
    <definedName name="solver_tol" localSheetId="19" hidden="1">5</definedName>
    <definedName name="solver_tol" localSheetId="20" hidden="1">5</definedName>
    <definedName name="solver_tol" localSheetId="21" hidden="1">5</definedName>
    <definedName name="solver_tol" localSheetId="22" hidden="1">5</definedName>
    <definedName name="solver_tol" localSheetId="23" hidden="1">5</definedName>
    <definedName name="solver_tol" localSheetId="24" hidden="1">5</definedName>
    <definedName name="solver_tol" localSheetId="25" hidden="1">5</definedName>
    <definedName name="solver_tol" localSheetId="26" hidden="1">5</definedName>
    <definedName name="solver_tol" localSheetId="27" hidden="1">5</definedName>
    <definedName name="solver_typ" localSheetId="10" hidden="1">2</definedName>
    <definedName name="solver_typ" localSheetId="28" hidden="1">2</definedName>
    <definedName name="solver_typ" localSheetId="11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9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23" hidden="1">2</definedName>
    <definedName name="solver_typ" localSheetId="24" hidden="1">2</definedName>
    <definedName name="solver_typ" localSheetId="25" hidden="1">2</definedName>
    <definedName name="solver_typ" localSheetId="26" hidden="1">2</definedName>
    <definedName name="solver_typ" localSheetId="27" hidden="1">2</definedName>
    <definedName name="solver_val" localSheetId="10" hidden="1">0</definedName>
    <definedName name="solver_val" localSheetId="28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9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27" hidden="1">0</definedName>
    <definedName name="solver_ver" localSheetId="10" hidden="1">3</definedName>
    <definedName name="solver_ver" localSheetId="28" hidden="1">3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9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27" hidden="1">3</definedName>
    <definedName name="x">'[1]R-Linier'!$I$9</definedName>
    <definedName name="y">'[1]R-Linier'!$I$10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27" l="1"/>
  <c r="E7" i="17"/>
  <c r="E24" i="7"/>
  <c r="D24" i="7"/>
  <c r="C24" i="7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7" i="18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7" i="22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7" i="21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7" i="20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7" i="19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7" i="30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7" i="31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7" i="32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7" i="33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7" i="29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D120" i="34"/>
  <c r="D121" i="34"/>
  <c r="D122" i="34"/>
  <c r="D123" i="34"/>
  <c r="D124" i="34"/>
  <c r="D125" i="34"/>
  <c r="D126" i="34"/>
  <c r="D7" i="34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7" i="17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7" i="15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7" i="14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7" i="13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7" i="12"/>
  <c r="D8" i="25"/>
  <c r="E8" i="25" s="1"/>
  <c r="F8" i="25" s="1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7" i="25"/>
  <c r="E7" i="25" s="1"/>
  <c r="F7" i="25" s="1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7" i="26"/>
  <c r="E7" i="26" s="1"/>
  <c r="F7" i="26" s="1"/>
  <c r="D8" i="27"/>
  <c r="E8" i="27" s="1"/>
  <c r="F8" i="27" s="1"/>
  <c r="D9" i="27"/>
  <c r="E9" i="27" s="1"/>
  <c r="F9" i="27" s="1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7" i="27"/>
  <c r="F7" i="27" s="1"/>
  <c r="M11" i="1"/>
  <c r="D18" i="7"/>
  <c r="D14" i="7"/>
  <c r="D12" i="7"/>
  <c r="D11" i="7"/>
  <c r="D9" i="7"/>
  <c r="D8" i="7"/>
  <c r="D7" i="7"/>
  <c r="D6" i="7"/>
  <c r="D5" i="7"/>
  <c r="D4" i="7"/>
  <c r="D3" i="7"/>
  <c r="C12" i="7"/>
  <c r="C5" i="7"/>
  <c r="C4" i="7"/>
  <c r="C3" i="7"/>
  <c r="E17" i="7"/>
  <c r="E16" i="7"/>
  <c r="E15" i="7"/>
  <c r="E14" i="7"/>
  <c r="E13" i="7"/>
  <c r="E12" i="7"/>
  <c r="D15" i="7"/>
  <c r="D17" i="7"/>
  <c r="D16" i="7"/>
  <c r="D13" i="7"/>
  <c r="C17" i="7"/>
  <c r="C16" i="7"/>
  <c r="C15" i="7"/>
  <c r="C14" i="7"/>
  <c r="C13" i="7"/>
  <c r="E4" i="7"/>
  <c r="E6" i="7"/>
  <c r="E5" i="7"/>
  <c r="E3" i="7"/>
  <c r="E126" i="34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E118" i="34"/>
  <c r="E117" i="34"/>
  <c r="F117" i="34" s="1"/>
  <c r="E116" i="34"/>
  <c r="E115" i="34"/>
  <c r="F115" i="34" s="1"/>
  <c r="E114" i="34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E106" i="34"/>
  <c r="E105" i="34"/>
  <c r="F105" i="34" s="1"/>
  <c r="E104" i="34"/>
  <c r="E103" i="34"/>
  <c r="F103" i="34" s="1"/>
  <c r="E102" i="34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E94" i="34"/>
  <c r="E93" i="34"/>
  <c r="F93" i="34" s="1"/>
  <c r="E92" i="34"/>
  <c r="F92" i="34" s="1"/>
  <c r="E91" i="34"/>
  <c r="F91" i="34" s="1"/>
  <c r="E90" i="34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E82" i="34"/>
  <c r="E81" i="34"/>
  <c r="F81" i="34" s="1"/>
  <c r="E80" i="34"/>
  <c r="F80" i="34" s="1"/>
  <c r="E79" i="34"/>
  <c r="F79" i="34" s="1"/>
  <c r="E78" i="34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E70" i="34"/>
  <c r="E69" i="34"/>
  <c r="F69" i="34" s="1"/>
  <c r="E68" i="34"/>
  <c r="F68" i="34" s="1"/>
  <c r="E67" i="34"/>
  <c r="F67" i="34" s="1"/>
  <c r="E66" i="34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126" i="33"/>
  <c r="E125" i="33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E113" i="33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E101" i="33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E89" i="33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E77" i="33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E65" i="33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E53" i="33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E41" i="33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E29" i="33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E17" i="33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E8" i="33"/>
  <c r="F8" i="33" s="1"/>
  <c r="E7" i="33"/>
  <c r="F7" i="33" s="1"/>
  <c r="E126" i="32"/>
  <c r="F126" i="32" s="1"/>
  <c r="E125" i="32"/>
  <c r="E124" i="32"/>
  <c r="E123" i="32"/>
  <c r="F123" i="32" s="1"/>
  <c r="E122" i="32"/>
  <c r="F122" i="32" s="1"/>
  <c r="E121" i="32"/>
  <c r="F121" i="32" s="1"/>
  <c r="E120" i="32"/>
  <c r="F120" i="32" s="1"/>
  <c r="E119" i="32"/>
  <c r="E118" i="32"/>
  <c r="E117" i="32"/>
  <c r="F117" i="32" s="1"/>
  <c r="E116" i="32"/>
  <c r="F116" i="32" s="1"/>
  <c r="E115" i="32"/>
  <c r="F115" i="32" s="1"/>
  <c r="E114" i="32"/>
  <c r="F114" i="32" s="1"/>
  <c r="E113" i="32"/>
  <c r="E112" i="32"/>
  <c r="E111" i="32"/>
  <c r="F111" i="32" s="1"/>
  <c r="E110" i="32"/>
  <c r="F110" i="32" s="1"/>
  <c r="E109" i="32"/>
  <c r="F109" i="32" s="1"/>
  <c r="E108" i="32"/>
  <c r="F108" i="32" s="1"/>
  <c r="E107" i="32"/>
  <c r="E106" i="32"/>
  <c r="E105" i="32"/>
  <c r="F105" i="32" s="1"/>
  <c r="E104" i="32"/>
  <c r="F104" i="32" s="1"/>
  <c r="E103" i="32"/>
  <c r="F103" i="32" s="1"/>
  <c r="E102" i="32"/>
  <c r="F102" i="32" s="1"/>
  <c r="E101" i="32"/>
  <c r="E100" i="32"/>
  <c r="E99" i="32"/>
  <c r="F99" i="32" s="1"/>
  <c r="E98" i="32"/>
  <c r="F98" i="32" s="1"/>
  <c r="E97" i="32"/>
  <c r="F97" i="32" s="1"/>
  <c r="E96" i="32"/>
  <c r="F96" i="32" s="1"/>
  <c r="E95" i="32"/>
  <c r="E94" i="32"/>
  <c r="E93" i="32"/>
  <c r="F93" i="32" s="1"/>
  <c r="E92" i="32"/>
  <c r="F92" i="32" s="1"/>
  <c r="E91" i="32"/>
  <c r="F91" i="32" s="1"/>
  <c r="E90" i="32"/>
  <c r="F90" i="32" s="1"/>
  <c r="E89" i="32"/>
  <c r="E88" i="32"/>
  <c r="E87" i="32"/>
  <c r="F87" i="32" s="1"/>
  <c r="E86" i="32"/>
  <c r="F86" i="32" s="1"/>
  <c r="E85" i="32"/>
  <c r="F85" i="32" s="1"/>
  <c r="E84" i="32"/>
  <c r="F84" i="32" s="1"/>
  <c r="E83" i="32"/>
  <c r="E82" i="32"/>
  <c r="E81" i="32"/>
  <c r="F81" i="32" s="1"/>
  <c r="E80" i="32"/>
  <c r="F80" i="32" s="1"/>
  <c r="E79" i="32"/>
  <c r="F79" i="32" s="1"/>
  <c r="E78" i="32"/>
  <c r="F78" i="32" s="1"/>
  <c r="E77" i="32"/>
  <c r="E76" i="32"/>
  <c r="E75" i="32"/>
  <c r="F75" i="32" s="1"/>
  <c r="E74" i="32"/>
  <c r="F74" i="32" s="1"/>
  <c r="E73" i="32"/>
  <c r="F73" i="32" s="1"/>
  <c r="E72" i="32"/>
  <c r="F72" i="32" s="1"/>
  <c r="E71" i="32"/>
  <c r="E70" i="32"/>
  <c r="E69" i="32"/>
  <c r="F69" i="32" s="1"/>
  <c r="E68" i="32"/>
  <c r="F68" i="32" s="1"/>
  <c r="E67" i="32"/>
  <c r="F67" i="32" s="1"/>
  <c r="E66" i="32"/>
  <c r="F66" i="32" s="1"/>
  <c r="E65" i="32"/>
  <c r="E64" i="32"/>
  <c r="E63" i="32"/>
  <c r="F63" i="32" s="1"/>
  <c r="E62" i="32"/>
  <c r="F62" i="32" s="1"/>
  <c r="E61" i="32"/>
  <c r="F61" i="32" s="1"/>
  <c r="E60" i="32"/>
  <c r="F60" i="32" s="1"/>
  <c r="E59" i="32"/>
  <c r="E58" i="32"/>
  <c r="E57" i="32"/>
  <c r="F57" i="32" s="1"/>
  <c r="E56" i="32"/>
  <c r="F56" i="32" s="1"/>
  <c r="E55" i="32"/>
  <c r="F55" i="32" s="1"/>
  <c r="E54" i="32"/>
  <c r="F54" i="32" s="1"/>
  <c r="E53" i="32"/>
  <c r="E52" i="32"/>
  <c r="E51" i="32"/>
  <c r="F51" i="32" s="1"/>
  <c r="E50" i="32"/>
  <c r="F50" i="32" s="1"/>
  <c r="E49" i="32"/>
  <c r="F49" i="32" s="1"/>
  <c r="E48" i="32"/>
  <c r="F48" i="32" s="1"/>
  <c r="E47" i="32"/>
  <c r="E46" i="32"/>
  <c r="E45" i="32"/>
  <c r="F45" i="32" s="1"/>
  <c r="E44" i="32"/>
  <c r="F44" i="32" s="1"/>
  <c r="E43" i="32"/>
  <c r="F43" i="32" s="1"/>
  <c r="E42" i="32"/>
  <c r="F42" i="32" s="1"/>
  <c r="E41" i="32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E10" i="32"/>
  <c r="F10" i="32" s="1"/>
  <c r="E9" i="32"/>
  <c r="F9" i="32" s="1"/>
  <c r="E8" i="32"/>
  <c r="F8" i="32" s="1"/>
  <c r="E7" i="32"/>
  <c r="F7" i="32" s="1"/>
  <c r="E125" i="31"/>
  <c r="F125" i="31" s="1"/>
  <c r="E124" i="31"/>
  <c r="F124" i="31" s="1"/>
  <c r="E123" i="31"/>
  <c r="F123" i="31" s="1"/>
  <c r="E122" i="31"/>
  <c r="F122" i="31" s="1"/>
  <c r="E121" i="3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126" i="30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E114" i="30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E102" i="30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E90" i="30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E78" i="30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E66" i="30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E54" i="30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E42" i="30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E30" i="30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E18" i="30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126" i="29"/>
  <c r="F126" i="29" s="1"/>
  <c r="E125" i="29"/>
  <c r="F125" i="29" s="1"/>
  <c r="E124" i="29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D126" i="28"/>
  <c r="E126" i="28" s="1"/>
  <c r="E125" i="28"/>
  <c r="D125" i="28"/>
  <c r="B3" i="7" s="1"/>
  <c r="F3" i="7" s="1"/>
  <c r="D124" i="28"/>
  <c r="E124" i="28" s="1"/>
  <c r="D123" i="28"/>
  <c r="E123" i="28" s="1"/>
  <c r="D122" i="28"/>
  <c r="E122" i="28" s="1"/>
  <c r="E121" i="28"/>
  <c r="D121" i="28"/>
  <c r="D120" i="28"/>
  <c r="E120" i="28" s="1"/>
  <c r="D119" i="28"/>
  <c r="E119" i="28" s="1"/>
  <c r="E118" i="28"/>
  <c r="D118" i="28"/>
  <c r="D117" i="28"/>
  <c r="E117" i="28" s="1"/>
  <c r="D116" i="28"/>
  <c r="E116" i="28" s="1"/>
  <c r="E115" i="28"/>
  <c r="D115" i="28"/>
  <c r="D114" i="28"/>
  <c r="E114" i="28" s="1"/>
  <c r="E113" i="28"/>
  <c r="D113" i="28"/>
  <c r="E112" i="28"/>
  <c r="D112" i="28"/>
  <c r="D111" i="28"/>
  <c r="E111" i="28" s="1"/>
  <c r="D110" i="28"/>
  <c r="E110" i="28" s="1"/>
  <c r="E109" i="28"/>
  <c r="D109" i="28"/>
  <c r="D108" i="28"/>
  <c r="E108" i="28" s="1"/>
  <c r="E107" i="28"/>
  <c r="D107" i="28"/>
  <c r="D106" i="28"/>
  <c r="E106" i="28" s="1"/>
  <c r="D105" i="28"/>
  <c r="E105" i="28" s="1"/>
  <c r="D104" i="28"/>
  <c r="E104" i="28" s="1"/>
  <c r="D103" i="28"/>
  <c r="E103" i="28" s="1"/>
  <c r="D102" i="28"/>
  <c r="E102" i="28" s="1"/>
  <c r="E101" i="28"/>
  <c r="D101" i="28"/>
  <c r="D100" i="28"/>
  <c r="E100" i="28" s="1"/>
  <c r="D99" i="28"/>
  <c r="E99" i="28" s="1"/>
  <c r="D98" i="28"/>
  <c r="E98" i="28" s="1"/>
  <c r="E97" i="28"/>
  <c r="D97" i="28"/>
  <c r="D96" i="28"/>
  <c r="E96" i="28" s="1"/>
  <c r="D95" i="28"/>
  <c r="E95" i="28" s="1"/>
  <c r="E94" i="28"/>
  <c r="D94" i="28"/>
  <c r="D93" i="28"/>
  <c r="E93" i="28" s="1"/>
  <c r="D92" i="28"/>
  <c r="E92" i="28" s="1"/>
  <c r="E91" i="28"/>
  <c r="D91" i="28"/>
  <c r="D90" i="28"/>
  <c r="E90" i="28" s="1"/>
  <c r="E89" i="28"/>
  <c r="D89" i="28"/>
  <c r="E88" i="28"/>
  <c r="D88" i="28"/>
  <c r="D87" i="28"/>
  <c r="E87" i="28" s="1"/>
  <c r="D86" i="28"/>
  <c r="E86" i="28" s="1"/>
  <c r="E85" i="28"/>
  <c r="D85" i="28"/>
  <c r="D84" i="28"/>
  <c r="E84" i="28" s="1"/>
  <c r="E83" i="28"/>
  <c r="D83" i="28"/>
  <c r="D82" i="28"/>
  <c r="E82" i="28" s="1"/>
  <c r="D81" i="28"/>
  <c r="E81" i="28" s="1"/>
  <c r="D80" i="28"/>
  <c r="E80" i="28" s="1"/>
  <c r="D79" i="28"/>
  <c r="E79" i="28" s="1"/>
  <c r="D78" i="28"/>
  <c r="E78" i="28" s="1"/>
  <c r="E77" i="28"/>
  <c r="D77" i="28"/>
  <c r="D76" i="28"/>
  <c r="E76" i="28" s="1"/>
  <c r="D75" i="28"/>
  <c r="E75" i="28" s="1"/>
  <c r="D74" i="28"/>
  <c r="E74" i="28" s="1"/>
  <c r="E73" i="28"/>
  <c r="D73" i="28"/>
  <c r="D72" i="28"/>
  <c r="E72" i="28" s="1"/>
  <c r="D71" i="28"/>
  <c r="E71" i="28" s="1"/>
  <c r="E70" i="28"/>
  <c r="D70" i="28"/>
  <c r="D69" i="28"/>
  <c r="E69" i="28" s="1"/>
  <c r="D68" i="28"/>
  <c r="E68" i="28" s="1"/>
  <c r="E67" i="28"/>
  <c r="D67" i="28"/>
  <c r="D66" i="28"/>
  <c r="E66" i="28" s="1"/>
  <c r="E65" i="28"/>
  <c r="D65" i="28"/>
  <c r="E64" i="28"/>
  <c r="D64" i="28"/>
  <c r="D63" i="28"/>
  <c r="E63" i="28" s="1"/>
  <c r="D62" i="28"/>
  <c r="E62" i="28" s="1"/>
  <c r="E61" i="28"/>
  <c r="D61" i="28"/>
  <c r="D60" i="28"/>
  <c r="E60" i="28" s="1"/>
  <c r="E59" i="28"/>
  <c r="D59" i="28"/>
  <c r="D58" i="28"/>
  <c r="E58" i="28" s="1"/>
  <c r="D57" i="28"/>
  <c r="E57" i="28" s="1"/>
  <c r="D56" i="28"/>
  <c r="E56" i="28" s="1"/>
  <c r="D55" i="28"/>
  <c r="E55" i="28" s="1"/>
  <c r="D54" i="28"/>
  <c r="E54" i="28" s="1"/>
  <c r="D53" i="28"/>
  <c r="E53" i="28" s="1"/>
  <c r="D52" i="28"/>
  <c r="E52" i="28" s="1"/>
  <c r="D51" i="28"/>
  <c r="E51" i="28" s="1"/>
  <c r="D50" i="28"/>
  <c r="E50" i="28" s="1"/>
  <c r="E49" i="28"/>
  <c r="D49" i="28"/>
  <c r="D48" i="28"/>
  <c r="E48" i="28" s="1"/>
  <c r="D47" i="28"/>
  <c r="E47" i="28" s="1"/>
  <c r="E46" i="28"/>
  <c r="D46" i="28"/>
  <c r="D45" i="28"/>
  <c r="E45" i="28" s="1"/>
  <c r="D44" i="28"/>
  <c r="E44" i="28" s="1"/>
  <c r="E43" i="28"/>
  <c r="D43" i="28"/>
  <c r="D42" i="28"/>
  <c r="E42" i="28" s="1"/>
  <c r="E41" i="28"/>
  <c r="D41" i="28"/>
  <c r="E40" i="28"/>
  <c r="D40" i="28"/>
  <c r="D39" i="28"/>
  <c r="E39" i="28" s="1"/>
  <c r="D38" i="28"/>
  <c r="E38" i="28" s="1"/>
  <c r="D37" i="28"/>
  <c r="E37" i="28" s="1"/>
  <c r="D36" i="28"/>
  <c r="E36" i="28" s="1"/>
  <c r="E35" i="28"/>
  <c r="D35" i="28"/>
  <c r="D34" i="28"/>
  <c r="E34" i="28" s="1"/>
  <c r="D33" i="28"/>
  <c r="E33" i="28" s="1"/>
  <c r="D32" i="28"/>
  <c r="E32" i="28" s="1"/>
  <c r="D31" i="28"/>
  <c r="E31" i="28" s="1"/>
  <c r="D30" i="28"/>
  <c r="E30" i="28" s="1"/>
  <c r="D29" i="28"/>
  <c r="E29" i="28" s="1"/>
  <c r="D28" i="28"/>
  <c r="E28" i="28" s="1"/>
  <c r="D27" i="28"/>
  <c r="E27" i="28" s="1"/>
  <c r="D26" i="28"/>
  <c r="E26" i="28" s="1"/>
  <c r="E25" i="28"/>
  <c r="D25" i="28"/>
  <c r="D24" i="28"/>
  <c r="E24" i="28" s="1"/>
  <c r="D23" i="28"/>
  <c r="E23" i="28" s="1"/>
  <c r="E22" i="28"/>
  <c r="D22" i="28"/>
  <c r="D21" i="28"/>
  <c r="E21" i="28" s="1"/>
  <c r="D20" i="28"/>
  <c r="E20" i="28" s="1"/>
  <c r="E19" i="28"/>
  <c r="D19" i="28"/>
  <c r="D18" i="28"/>
  <c r="E18" i="28" s="1"/>
  <c r="E17" i="28"/>
  <c r="D17" i="28"/>
  <c r="E16" i="28"/>
  <c r="D16" i="28"/>
  <c r="D15" i="28"/>
  <c r="E15" i="28" s="1"/>
  <c r="D14" i="28"/>
  <c r="E14" i="28" s="1"/>
  <c r="D13" i="28"/>
  <c r="E13" i="28" s="1"/>
  <c r="D12" i="28"/>
  <c r="E12" i="28" s="1"/>
  <c r="D11" i="28"/>
  <c r="E11" i="28" s="1"/>
  <c r="D10" i="28"/>
  <c r="E10" i="28" s="1"/>
  <c r="D9" i="28"/>
  <c r="E9" i="28" s="1"/>
  <c r="D8" i="28"/>
  <c r="E8" i="28" s="1"/>
  <c r="D7" i="28"/>
  <c r="E7" i="28" s="1"/>
  <c r="E126" i="27"/>
  <c r="F126" i="27" s="1"/>
  <c r="E125" i="27"/>
  <c r="F125" i="27" s="1"/>
  <c r="E124" i="27"/>
  <c r="F124" i="27" s="1"/>
  <c r="E123" i="27"/>
  <c r="F123" i="27" s="1"/>
  <c r="E122" i="27"/>
  <c r="F122" i="27" s="1"/>
  <c r="E121" i="27"/>
  <c r="E120" i="27"/>
  <c r="E119" i="27"/>
  <c r="E118" i="27"/>
  <c r="F118" i="27" s="1"/>
  <c r="E117" i="27"/>
  <c r="F117" i="27" s="1"/>
  <c r="E116" i="27"/>
  <c r="F116" i="27" s="1"/>
  <c r="E115" i="27"/>
  <c r="F115" i="27" s="1"/>
  <c r="E114" i="27"/>
  <c r="F114" i="27" s="1"/>
  <c r="E113" i="27"/>
  <c r="E112" i="27"/>
  <c r="E111" i="27"/>
  <c r="E110" i="27"/>
  <c r="F110" i="27" s="1"/>
  <c r="E109" i="27"/>
  <c r="F109" i="27" s="1"/>
  <c r="E108" i="27"/>
  <c r="F108" i="27" s="1"/>
  <c r="E107" i="27"/>
  <c r="F107" i="27" s="1"/>
  <c r="E106" i="27"/>
  <c r="F106" i="27" s="1"/>
  <c r="E105" i="27"/>
  <c r="E104" i="27"/>
  <c r="E103" i="27"/>
  <c r="E102" i="27"/>
  <c r="F102" i="27" s="1"/>
  <c r="E101" i="27"/>
  <c r="F101" i="27" s="1"/>
  <c r="E100" i="27"/>
  <c r="F100" i="27" s="1"/>
  <c r="E99" i="27"/>
  <c r="F99" i="27" s="1"/>
  <c r="E98" i="27"/>
  <c r="F98" i="27" s="1"/>
  <c r="E97" i="27"/>
  <c r="E96" i="27"/>
  <c r="E95" i="27"/>
  <c r="E94" i="27"/>
  <c r="F94" i="27" s="1"/>
  <c r="E93" i="27"/>
  <c r="F93" i="27" s="1"/>
  <c r="E92" i="27"/>
  <c r="F92" i="27" s="1"/>
  <c r="E91" i="27"/>
  <c r="F91" i="27" s="1"/>
  <c r="E90" i="27"/>
  <c r="F90" i="27" s="1"/>
  <c r="E89" i="27"/>
  <c r="E88" i="27"/>
  <c r="E87" i="27"/>
  <c r="E86" i="27"/>
  <c r="F86" i="27" s="1"/>
  <c r="E85" i="27"/>
  <c r="F85" i="27" s="1"/>
  <c r="E84" i="27"/>
  <c r="F84" i="27" s="1"/>
  <c r="E83" i="27"/>
  <c r="F83" i="27" s="1"/>
  <c r="E82" i="27"/>
  <c r="F82" i="27" s="1"/>
  <c r="E81" i="27"/>
  <c r="E80" i="27"/>
  <c r="E79" i="27"/>
  <c r="E78" i="27"/>
  <c r="F78" i="27" s="1"/>
  <c r="E77" i="27"/>
  <c r="F77" i="27" s="1"/>
  <c r="E76" i="27"/>
  <c r="F76" i="27" s="1"/>
  <c r="E75" i="27"/>
  <c r="F75" i="27" s="1"/>
  <c r="E74" i="27"/>
  <c r="F74" i="27" s="1"/>
  <c r="E73" i="27"/>
  <c r="E72" i="27"/>
  <c r="E71" i="27"/>
  <c r="E70" i="27"/>
  <c r="F70" i="27" s="1"/>
  <c r="E69" i="27"/>
  <c r="F69" i="27" s="1"/>
  <c r="E68" i="27"/>
  <c r="F68" i="27" s="1"/>
  <c r="E67" i="27"/>
  <c r="F67" i="27" s="1"/>
  <c r="E66" i="27"/>
  <c r="F66" i="27" s="1"/>
  <c r="E65" i="27"/>
  <c r="E64" i="27"/>
  <c r="E63" i="27"/>
  <c r="E62" i="27"/>
  <c r="F62" i="27" s="1"/>
  <c r="E61" i="27"/>
  <c r="F61" i="27" s="1"/>
  <c r="E60" i="27"/>
  <c r="F60" i="27" s="1"/>
  <c r="E59" i="27"/>
  <c r="F59" i="27" s="1"/>
  <c r="E58" i="27"/>
  <c r="F58" i="27" s="1"/>
  <c r="E57" i="27"/>
  <c r="E56" i="27"/>
  <c r="E55" i="27"/>
  <c r="E54" i="27"/>
  <c r="F54" i="27" s="1"/>
  <c r="E53" i="27"/>
  <c r="F53" i="27" s="1"/>
  <c r="E52" i="27"/>
  <c r="F52" i="27" s="1"/>
  <c r="E51" i="27"/>
  <c r="F51" i="27" s="1"/>
  <c r="E50" i="27"/>
  <c r="F50" i="27" s="1"/>
  <c r="E49" i="27"/>
  <c r="E48" i="27"/>
  <c r="E47" i="27"/>
  <c r="E46" i="27"/>
  <c r="F46" i="27" s="1"/>
  <c r="E45" i="27"/>
  <c r="F45" i="27" s="1"/>
  <c r="E44" i="27"/>
  <c r="F44" i="27" s="1"/>
  <c r="E43" i="27"/>
  <c r="F43" i="27" s="1"/>
  <c r="E42" i="27"/>
  <c r="F42" i="27" s="1"/>
  <c r="E41" i="27"/>
  <c r="E40" i="27"/>
  <c r="E39" i="27"/>
  <c r="E38" i="27"/>
  <c r="F38" i="27" s="1"/>
  <c r="E37" i="27"/>
  <c r="F37" i="27" s="1"/>
  <c r="E36" i="27"/>
  <c r="F36" i="27" s="1"/>
  <c r="E35" i="27"/>
  <c r="F35" i="27" s="1"/>
  <c r="E34" i="27"/>
  <c r="F34" i="27" s="1"/>
  <c r="E33" i="27"/>
  <c r="E32" i="27"/>
  <c r="E31" i="27"/>
  <c r="E30" i="27"/>
  <c r="F30" i="27" s="1"/>
  <c r="E29" i="27"/>
  <c r="F29" i="27" s="1"/>
  <c r="E28" i="27"/>
  <c r="F28" i="27" s="1"/>
  <c r="E27" i="27"/>
  <c r="F27" i="27" s="1"/>
  <c r="E26" i="27"/>
  <c r="F26" i="27" s="1"/>
  <c r="E25" i="27"/>
  <c r="E24" i="27"/>
  <c r="E23" i="27"/>
  <c r="E22" i="27"/>
  <c r="F22" i="27" s="1"/>
  <c r="E21" i="27"/>
  <c r="F21" i="27" s="1"/>
  <c r="E20" i="27"/>
  <c r="F20" i="27" s="1"/>
  <c r="E19" i="27"/>
  <c r="F19" i="27" s="1"/>
  <c r="E18" i="27"/>
  <c r="F18" i="27" s="1"/>
  <c r="E17" i="27"/>
  <c r="E16" i="27"/>
  <c r="E15" i="27"/>
  <c r="E14" i="27"/>
  <c r="F14" i="27" s="1"/>
  <c r="E13" i="27"/>
  <c r="F13" i="27" s="1"/>
  <c r="E12" i="27"/>
  <c r="F12" i="27" s="1"/>
  <c r="E11" i="27"/>
  <c r="F11" i="27" s="1"/>
  <c r="E10" i="27"/>
  <c r="F10" i="27" s="1"/>
  <c r="E126" i="26"/>
  <c r="F126" i="26" s="1"/>
  <c r="E125" i="26"/>
  <c r="E124" i="26"/>
  <c r="F124" i="26" s="1"/>
  <c r="E123" i="26"/>
  <c r="F123" i="26" s="1"/>
  <c r="E122" i="26"/>
  <c r="F122" i="26" s="1"/>
  <c r="E121" i="26"/>
  <c r="E120" i="26"/>
  <c r="E119" i="26"/>
  <c r="E118" i="26"/>
  <c r="F118" i="26" s="1"/>
  <c r="E117" i="26"/>
  <c r="F117" i="26" s="1"/>
  <c r="E116" i="26"/>
  <c r="F116" i="26" s="1"/>
  <c r="E115" i="26"/>
  <c r="F115" i="26" s="1"/>
  <c r="E114" i="26"/>
  <c r="F114" i="26" s="1"/>
  <c r="E113" i="26"/>
  <c r="E112" i="26"/>
  <c r="E111" i="26"/>
  <c r="E110" i="26"/>
  <c r="F110" i="26" s="1"/>
  <c r="E109" i="26"/>
  <c r="F109" i="26" s="1"/>
  <c r="E108" i="26"/>
  <c r="F108" i="26" s="1"/>
  <c r="E107" i="26"/>
  <c r="F107" i="26" s="1"/>
  <c r="E106" i="26"/>
  <c r="F106" i="26" s="1"/>
  <c r="E105" i="26"/>
  <c r="E104" i="26"/>
  <c r="E103" i="26"/>
  <c r="E102" i="26"/>
  <c r="F102" i="26" s="1"/>
  <c r="E101" i="26"/>
  <c r="F101" i="26" s="1"/>
  <c r="E100" i="26"/>
  <c r="F100" i="26" s="1"/>
  <c r="E99" i="26"/>
  <c r="F99" i="26" s="1"/>
  <c r="E98" i="26"/>
  <c r="F98" i="26" s="1"/>
  <c r="E97" i="26"/>
  <c r="E96" i="26"/>
  <c r="E95" i="26"/>
  <c r="E94" i="26"/>
  <c r="F94" i="26" s="1"/>
  <c r="E93" i="26"/>
  <c r="F93" i="26" s="1"/>
  <c r="E92" i="26"/>
  <c r="F92" i="26" s="1"/>
  <c r="E91" i="26"/>
  <c r="F91" i="26" s="1"/>
  <c r="E90" i="26"/>
  <c r="F90" i="26" s="1"/>
  <c r="E89" i="26"/>
  <c r="E88" i="26"/>
  <c r="E87" i="26"/>
  <c r="E86" i="26"/>
  <c r="F86" i="26" s="1"/>
  <c r="E85" i="26"/>
  <c r="F85" i="26" s="1"/>
  <c r="E84" i="26"/>
  <c r="F84" i="26" s="1"/>
  <c r="E83" i="26"/>
  <c r="F83" i="26" s="1"/>
  <c r="E82" i="26"/>
  <c r="F82" i="26" s="1"/>
  <c r="E81" i="26"/>
  <c r="E80" i="26"/>
  <c r="E79" i="26"/>
  <c r="E78" i="26"/>
  <c r="F78" i="26" s="1"/>
  <c r="E77" i="26"/>
  <c r="F77" i="26" s="1"/>
  <c r="E76" i="26"/>
  <c r="F76" i="26" s="1"/>
  <c r="E75" i="26"/>
  <c r="F75" i="26" s="1"/>
  <c r="E74" i="26"/>
  <c r="F74" i="26" s="1"/>
  <c r="E73" i="26"/>
  <c r="E72" i="26"/>
  <c r="E71" i="26"/>
  <c r="E70" i="26"/>
  <c r="F70" i="26" s="1"/>
  <c r="E69" i="26"/>
  <c r="F69" i="26" s="1"/>
  <c r="E68" i="26"/>
  <c r="F68" i="26" s="1"/>
  <c r="E67" i="26"/>
  <c r="F67" i="26" s="1"/>
  <c r="E66" i="26"/>
  <c r="F66" i="26" s="1"/>
  <c r="E65" i="26"/>
  <c r="E64" i="26"/>
  <c r="E63" i="26"/>
  <c r="E62" i="26"/>
  <c r="F62" i="26" s="1"/>
  <c r="E61" i="26"/>
  <c r="F61" i="26" s="1"/>
  <c r="E60" i="26"/>
  <c r="F60" i="26" s="1"/>
  <c r="E59" i="26"/>
  <c r="F59" i="26" s="1"/>
  <c r="E58" i="26"/>
  <c r="F58" i="26" s="1"/>
  <c r="E57" i="26"/>
  <c r="E56" i="26"/>
  <c r="E55" i="26"/>
  <c r="E54" i="26"/>
  <c r="F54" i="26" s="1"/>
  <c r="E53" i="26"/>
  <c r="F53" i="26" s="1"/>
  <c r="E52" i="26"/>
  <c r="F52" i="26" s="1"/>
  <c r="E51" i="26"/>
  <c r="F51" i="26" s="1"/>
  <c r="E50" i="26"/>
  <c r="F50" i="26" s="1"/>
  <c r="E49" i="26"/>
  <c r="E48" i="26"/>
  <c r="E47" i="26"/>
  <c r="E46" i="26"/>
  <c r="F46" i="26" s="1"/>
  <c r="E45" i="26"/>
  <c r="F45" i="26" s="1"/>
  <c r="E44" i="26"/>
  <c r="F44" i="26" s="1"/>
  <c r="E43" i="26"/>
  <c r="F43" i="26" s="1"/>
  <c r="E42" i="26"/>
  <c r="F42" i="26" s="1"/>
  <c r="E41" i="26"/>
  <c r="E40" i="26"/>
  <c r="E39" i="26"/>
  <c r="E38" i="26"/>
  <c r="F38" i="26" s="1"/>
  <c r="E37" i="26"/>
  <c r="F37" i="26" s="1"/>
  <c r="E36" i="26"/>
  <c r="F36" i="26" s="1"/>
  <c r="E35" i="26"/>
  <c r="F35" i="26" s="1"/>
  <c r="E34" i="26"/>
  <c r="F34" i="26" s="1"/>
  <c r="E33" i="26"/>
  <c r="E32" i="26"/>
  <c r="E31" i="26"/>
  <c r="E30" i="26"/>
  <c r="F30" i="26" s="1"/>
  <c r="E29" i="26"/>
  <c r="F29" i="26" s="1"/>
  <c r="E28" i="26"/>
  <c r="F28" i="26" s="1"/>
  <c r="E27" i="26"/>
  <c r="F27" i="26" s="1"/>
  <c r="E26" i="26"/>
  <c r="F26" i="26" s="1"/>
  <c r="E25" i="26"/>
  <c r="E24" i="26"/>
  <c r="E23" i="26"/>
  <c r="F23" i="26" s="1"/>
  <c r="E22" i="26"/>
  <c r="F22" i="26" s="1"/>
  <c r="E21" i="26"/>
  <c r="F21" i="26" s="1"/>
  <c r="E20" i="26"/>
  <c r="F20" i="26" s="1"/>
  <c r="E19" i="26"/>
  <c r="F19" i="26" s="1"/>
  <c r="E18" i="26"/>
  <c r="F18" i="26" s="1"/>
  <c r="E17" i="26"/>
  <c r="E16" i="26"/>
  <c r="E15" i="26"/>
  <c r="F15" i="26" s="1"/>
  <c r="E14" i="26"/>
  <c r="F14" i="26" s="1"/>
  <c r="E13" i="26"/>
  <c r="F13" i="26" s="1"/>
  <c r="E12" i="26"/>
  <c r="F12" i="26" s="1"/>
  <c r="E11" i="26"/>
  <c r="F11" i="26" s="1"/>
  <c r="E10" i="26"/>
  <c r="F10" i="26" s="1"/>
  <c r="E9" i="26"/>
  <c r="E8" i="26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E119" i="25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E111" i="25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E103" i="25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E95" i="25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E87" i="25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E79" i="25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E71" i="25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E63" i="25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E55" i="25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E47" i="25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E39" i="25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E31" i="25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E23" i="25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E15" i="25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22" i="7"/>
  <c r="D22" i="7"/>
  <c r="E21" i="7"/>
  <c r="D21" i="7"/>
  <c r="E20" i="7"/>
  <c r="D20" i="7"/>
  <c r="E19" i="7"/>
  <c r="D19" i="7"/>
  <c r="E18" i="7"/>
  <c r="E11" i="7"/>
  <c r="C22" i="7"/>
  <c r="C21" i="7"/>
  <c r="C20" i="7"/>
  <c r="C19" i="7"/>
  <c r="C18" i="7"/>
  <c r="C11" i="7"/>
  <c r="C6" i="7"/>
  <c r="A8" i="19"/>
  <c r="E8" i="22"/>
  <c r="F8" i="22" s="1"/>
  <c r="A8" i="22"/>
  <c r="A9" i="22" s="1"/>
  <c r="E7" i="22"/>
  <c r="F7" i="22" s="1"/>
  <c r="A8" i="21"/>
  <c r="A9" i="21" s="1"/>
  <c r="E7" i="21"/>
  <c r="F7" i="21" s="1"/>
  <c r="A8" i="20"/>
  <c r="E8" i="20" s="1"/>
  <c r="F8" i="20" s="1"/>
  <c r="E7" i="20"/>
  <c r="F7" i="20" s="1"/>
  <c r="E7" i="19"/>
  <c r="F7" i="19" s="1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B22" i="7" s="1"/>
  <c r="F22" i="7" s="1"/>
  <c r="E126" i="18"/>
  <c r="E7" i="18"/>
  <c r="F7" i="18" s="1"/>
  <c r="A9" i="17"/>
  <c r="E9" i="17" s="1"/>
  <c r="F9" i="17" s="1"/>
  <c r="A8" i="17"/>
  <c r="E8" i="17" s="1"/>
  <c r="F8" i="17" s="1"/>
  <c r="F7" i="17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Q5" i="5"/>
  <c r="Q4" i="5"/>
  <c r="Q3" i="5"/>
  <c r="M140" i="1"/>
  <c r="M4" i="1"/>
  <c r="M5" i="1"/>
  <c r="M6" i="1"/>
  <c r="M7" i="1"/>
  <c r="M8" i="1"/>
  <c r="M9" i="1"/>
  <c r="M10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42" i="1"/>
  <c r="M41" i="1"/>
  <c r="M38" i="1"/>
  <c r="M39" i="1"/>
  <c r="M36" i="1"/>
  <c r="M37" i="1"/>
  <c r="M40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D10" i="7"/>
  <c r="E10" i="7"/>
  <c r="C10" i="7"/>
  <c r="A8" i="15"/>
  <c r="A9" i="15" s="1"/>
  <c r="A10" i="15" s="1"/>
  <c r="E7" i="15"/>
  <c r="F7" i="15" s="1"/>
  <c r="E9" i="7"/>
  <c r="C9" i="7"/>
  <c r="A8" i="14"/>
  <c r="E8" i="14" s="1"/>
  <c r="F8" i="14" s="1"/>
  <c r="E7" i="14"/>
  <c r="E8" i="7"/>
  <c r="E7" i="7"/>
  <c r="C8" i="7"/>
  <c r="C7" i="7"/>
  <c r="E7" i="13"/>
  <c r="F7" i="13" s="1"/>
  <c r="E9" i="13"/>
  <c r="A8" i="13"/>
  <c r="A9" i="13" s="1"/>
  <c r="E7" i="12"/>
  <c r="A8" i="12"/>
  <c r="A9" i="12" s="1"/>
  <c r="F18" i="30" l="1"/>
  <c r="F30" i="30"/>
  <c r="F42" i="30"/>
  <c r="F54" i="30"/>
  <c r="F66" i="30"/>
  <c r="F78" i="30"/>
  <c r="F90" i="30"/>
  <c r="F102" i="30"/>
  <c r="F114" i="30"/>
  <c r="F126" i="30"/>
  <c r="F19" i="30"/>
  <c r="F31" i="30"/>
  <c r="F43" i="30"/>
  <c r="F55" i="30"/>
  <c r="F67" i="30"/>
  <c r="F79" i="30"/>
  <c r="F91" i="30"/>
  <c r="F103" i="30"/>
  <c r="F115" i="30"/>
  <c r="F19" i="31"/>
  <c r="F31" i="31"/>
  <c r="F43" i="31"/>
  <c r="F55" i="31"/>
  <c r="F67" i="31"/>
  <c r="F79" i="31"/>
  <c r="F91" i="31"/>
  <c r="F103" i="31"/>
  <c r="F115" i="31"/>
  <c r="F13" i="31"/>
  <c r="F25" i="31"/>
  <c r="F37" i="31"/>
  <c r="F49" i="31"/>
  <c r="F61" i="31"/>
  <c r="F73" i="31"/>
  <c r="F85" i="31"/>
  <c r="F97" i="31"/>
  <c r="F109" i="31"/>
  <c r="F121" i="31"/>
  <c r="F17" i="32"/>
  <c r="F29" i="32"/>
  <c r="F41" i="32"/>
  <c r="F53" i="32"/>
  <c r="F65" i="32"/>
  <c r="F77" i="32"/>
  <c r="F89" i="32"/>
  <c r="F101" i="32"/>
  <c r="F113" i="32"/>
  <c r="F125" i="32"/>
  <c r="F46" i="32"/>
  <c r="F58" i="32"/>
  <c r="F70" i="32"/>
  <c r="F82" i="32"/>
  <c r="F94" i="32"/>
  <c r="F106" i="32"/>
  <c r="F118" i="32"/>
  <c r="F11" i="32"/>
  <c r="F23" i="32"/>
  <c r="F35" i="32"/>
  <c r="F47" i="32"/>
  <c r="F59" i="32"/>
  <c r="F71" i="32"/>
  <c r="F83" i="32"/>
  <c r="F95" i="32"/>
  <c r="F107" i="32"/>
  <c r="F119" i="32"/>
  <c r="F52" i="32"/>
  <c r="F64" i="32"/>
  <c r="F76" i="32"/>
  <c r="F88" i="32"/>
  <c r="F100" i="32"/>
  <c r="F112" i="32"/>
  <c r="F124" i="32"/>
  <c r="B15" i="7"/>
  <c r="F15" i="7" s="1"/>
  <c r="A9" i="19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B16" i="7"/>
  <c r="F16" i="7" s="1"/>
  <c r="F17" i="33"/>
  <c r="F29" i="33"/>
  <c r="F41" i="33"/>
  <c r="F53" i="33"/>
  <c r="F65" i="33"/>
  <c r="F77" i="33"/>
  <c r="F89" i="33"/>
  <c r="F101" i="33"/>
  <c r="F113" i="33"/>
  <c r="F125" i="33"/>
  <c r="F18" i="33"/>
  <c r="F30" i="33"/>
  <c r="F42" i="33"/>
  <c r="F54" i="33"/>
  <c r="F66" i="33"/>
  <c r="F78" i="33"/>
  <c r="F90" i="33"/>
  <c r="F102" i="33"/>
  <c r="F114" i="33"/>
  <c r="F126" i="33"/>
  <c r="B14" i="7"/>
  <c r="F14" i="7" s="1"/>
  <c r="F16" i="29"/>
  <c r="F28" i="29"/>
  <c r="F40" i="29"/>
  <c r="F52" i="29"/>
  <c r="F64" i="29"/>
  <c r="F76" i="29"/>
  <c r="F88" i="29"/>
  <c r="F100" i="29"/>
  <c r="F112" i="29"/>
  <c r="F124" i="29"/>
  <c r="F104" i="34"/>
  <c r="F116" i="34"/>
  <c r="F70" i="34"/>
  <c r="F82" i="34"/>
  <c r="F94" i="34"/>
  <c r="F106" i="34"/>
  <c r="F118" i="34"/>
  <c r="F71" i="34"/>
  <c r="F83" i="34"/>
  <c r="F95" i="34"/>
  <c r="F107" i="34"/>
  <c r="F119" i="34"/>
  <c r="F18" i="34"/>
  <c r="F30" i="34"/>
  <c r="F42" i="34"/>
  <c r="F54" i="34"/>
  <c r="F66" i="34"/>
  <c r="F78" i="34"/>
  <c r="F90" i="34"/>
  <c r="F102" i="34"/>
  <c r="F114" i="34"/>
  <c r="F126" i="34"/>
  <c r="B12" i="7"/>
  <c r="F12" i="7" s="1"/>
  <c r="A10" i="17"/>
  <c r="E10" i="17" s="1"/>
  <c r="F10" i="17" s="1"/>
  <c r="E23" i="7"/>
  <c r="I6" i="7" s="1"/>
  <c r="O11" i="7" s="1"/>
  <c r="E8" i="15"/>
  <c r="F8" i="15" s="1"/>
  <c r="B4" i="7"/>
  <c r="F4" i="7" s="1"/>
  <c r="B5" i="7"/>
  <c r="F5" i="7" s="1"/>
  <c r="F39" i="26"/>
  <c r="F63" i="26"/>
  <c r="F79" i="26"/>
  <c r="F87" i="26"/>
  <c r="F95" i="26"/>
  <c r="F111" i="26"/>
  <c r="F119" i="26"/>
  <c r="F15" i="27"/>
  <c r="F23" i="27"/>
  <c r="F31" i="27"/>
  <c r="F39" i="27"/>
  <c r="F55" i="27"/>
  <c r="F63" i="27"/>
  <c r="F71" i="27"/>
  <c r="F79" i="27"/>
  <c r="F87" i="27"/>
  <c r="F95" i="27"/>
  <c r="F111" i="27"/>
  <c r="F119" i="27"/>
  <c r="B6" i="7"/>
  <c r="F6" i="7" s="1"/>
  <c r="F31" i="26"/>
  <c r="F55" i="26"/>
  <c r="F71" i="26"/>
  <c r="F103" i="26"/>
  <c r="F103" i="27"/>
  <c r="E8" i="12"/>
  <c r="F8" i="12" s="1"/>
  <c r="F15" i="25"/>
  <c r="F23" i="25"/>
  <c r="F31" i="25"/>
  <c r="F39" i="25"/>
  <c r="F47" i="25"/>
  <c r="F55" i="25"/>
  <c r="F63" i="25"/>
  <c r="F71" i="25"/>
  <c r="F79" i="25"/>
  <c r="F87" i="25"/>
  <c r="F95" i="25"/>
  <c r="F103" i="25"/>
  <c r="F111" i="25"/>
  <c r="F119" i="25"/>
  <c r="F8" i="26"/>
  <c r="F16" i="26"/>
  <c r="F24" i="26"/>
  <c r="F32" i="26"/>
  <c r="F40" i="26"/>
  <c r="F48" i="26"/>
  <c r="F56" i="26"/>
  <c r="F64" i="26"/>
  <c r="F72" i="26"/>
  <c r="F80" i="26"/>
  <c r="F88" i="26"/>
  <c r="F96" i="26"/>
  <c r="F104" i="26"/>
  <c r="F112" i="26"/>
  <c r="F120" i="26"/>
  <c r="F16" i="27"/>
  <c r="F24" i="27"/>
  <c r="F32" i="27"/>
  <c r="F40" i="27"/>
  <c r="F48" i="27"/>
  <c r="F56" i="27"/>
  <c r="F64" i="27"/>
  <c r="F72" i="27"/>
  <c r="F80" i="27"/>
  <c r="F88" i="27"/>
  <c r="F96" i="27"/>
  <c r="F104" i="27"/>
  <c r="F112" i="27"/>
  <c r="F120" i="27"/>
  <c r="C23" i="7"/>
  <c r="I4" i="7" s="1"/>
  <c r="D23" i="7"/>
  <c r="I5" i="7" s="1"/>
  <c r="F47" i="26"/>
  <c r="F47" i="27"/>
  <c r="F7" i="12"/>
  <c r="F7" i="14"/>
  <c r="F16" i="25"/>
  <c r="F24" i="25"/>
  <c r="J12" i="25" s="1"/>
  <c r="F32" i="25"/>
  <c r="F40" i="25"/>
  <c r="F48" i="25"/>
  <c r="F56" i="25"/>
  <c r="F64" i="25"/>
  <c r="F72" i="25"/>
  <c r="F80" i="25"/>
  <c r="F88" i="25"/>
  <c r="F96" i="25"/>
  <c r="F104" i="25"/>
  <c r="F112" i="25"/>
  <c r="F120" i="25"/>
  <c r="F9" i="26"/>
  <c r="F17" i="26"/>
  <c r="F25" i="26"/>
  <c r="F33" i="26"/>
  <c r="F41" i="26"/>
  <c r="F49" i="26"/>
  <c r="F57" i="26"/>
  <c r="F65" i="26"/>
  <c r="F73" i="26"/>
  <c r="F81" i="26"/>
  <c r="F89" i="26"/>
  <c r="F97" i="26"/>
  <c r="F105" i="26"/>
  <c r="F113" i="26"/>
  <c r="F121" i="26"/>
  <c r="F17" i="27"/>
  <c r="J12" i="27" s="1"/>
  <c r="F25" i="27"/>
  <c r="F33" i="27"/>
  <c r="F41" i="27"/>
  <c r="F49" i="27"/>
  <c r="F57" i="27"/>
  <c r="F65" i="27"/>
  <c r="F73" i="27"/>
  <c r="F81" i="27"/>
  <c r="F89" i="27"/>
  <c r="F97" i="27"/>
  <c r="F105" i="27"/>
  <c r="F113" i="27"/>
  <c r="F121" i="27"/>
  <c r="E8" i="13"/>
  <c r="A9" i="14"/>
  <c r="A10" i="14" s="1"/>
  <c r="E10" i="14" s="1"/>
  <c r="F10" i="14" s="1"/>
  <c r="B13" i="7"/>
  <c r="F13" i="7" s="1"/>
  <c r="B17" i="7"/>
  <c r="F17" i="7" s="1"/>
  <c r="F125" i="26"/>
  <c r="I12" i="28"/>
  <c r="E9" i="22"/>
  <c r="F9" i="22" s="1"/>
  <c r="A10" i="22"/>
  <c r="A10" i="21"/>
  <c r="E9" i="21"/>
  <c r="F9" i="21" s="1"/>
  <c r="E8" i="21"/>
  <c r="F8" i="21" s="1"/>
  <c r="A9" i="20"/>
  <c r="E8" i="19"/>
  <c r="F8" i="19" s="1"/>
  <c r="F9" i="18"/>
  <c r="F8" i="18"/>
  <c r="A11" i="17"/>
  <c r="A11" i="15"/>
  <c r="E10" i="15"/>
  <c r="F10" i="15" s="1"/>
  <c r="E9" i="15"/>
  <c r="F9" i="15" s="1"/>
  <c r="A11" i="14"/>
  <c r="F9" i="13"/>
  <c r="A10" i="13"/>
  <c r="E10" i="13" s="1"/>
  <c r="F8" i="13"/>
  <c r="E9" i="12"/>
  <c r="F9" i="12" s="1"/>
  <c r="A10" i="12"/>
  <c r="J12" i="34" l="1"/>
  <c r="J12" i="33"/>
  <c r="J12" i="32"/>
  <c r="J12" i="31"/>
  <c r="J12" i="30"/>
  <c r="E10" i="19"/>
  <c r="F10" i="19" s="1"/>
  <c r="E9" i="19"/>
  <c r="F9" i="19" s="1"/>
  <c r="J12" i="29"/>
  <c r="O10" i="7"/>
  <c r="P11" i="7"/>
  <c r="S10" i="7"/>
  <c r="R11" i="7"/>
  <c r="J12" i="26"/>
  <c r="R10" i="7"/>
  <c r="T11" i="7"/>
  <c r="E9" i="14"/>
  <c r="F9" i="14" s="1"/>
  <c r="N9" i="7"/>
  <c r="N11" i="7" s="1"/>
  <c r="R9" i="7"/>
  <c r="S11" i="7"/>
  <c r="A11" i="22"/>
  <c r="E10" i="22"/>
  <c r="F10" i="22" s="1"/>
  <c r="A11" i="21"/>
  <c r="E10" i="21"/>
  <c r="F10" i="21" s="1"/>
  <c r="A10" i="20"/>
  <c r="E9" i="20"/>
  <c r="F9" i="20" s="1"/>
  <c r="E11" i="19"/>
  <c r="F10" i="18"/>
  <c r="A12" i="17"/>
  <c r="E11" i="17"/>
  <c r="F11" i="17" s="1"/>
  <c r="A12" i="15"/>
  <c r="E11" i="15"/>
  <c r="F11" i="15" s="1"/>
  <c r="A12" i="14"/>
  <c r="E11" i="14"/>
  <c r="F11" i="14" s="1"/>
  <c r="A11" i="13"/>
  <c r="E11" i="13" s="1"/>
  <c r="F10" i="13"/>
  <c r="E10" i="12"/>
  <c r="F10" i="12" s="1"/>
  <c r="A11" i="12"/>
  <c r="N10" i="7" l="1"/>
  <c r="A12" i="22"/>
  <c r="E11" i="22"/>
  <c r="F11" i="22" s="1"/>
  <c r="A12" i="21"/>
  <c r="E11" i="21"/>
  <c r="F11" i="21" s="1"/>
  <c r="A11" i="20"/>
  <c r="E10" i="20"/>
  <c r="F10" i="20" s="1"/>
  <c r="E12" i="19"/>
  <c r="F11" i="19"/>
  <c r="F11" i="18"/>
  <c r="A13" i="17"/>
  <c r="E12" i="17"/>
  <c r="F12" i="17" s="1"/>
  <c r="E12" i="15"/>
  <c r="F12" i="15" s="1"/>
  <c r="A13" i="15"/>
  <c r="E12" i="14"/>
  <c r="F12" i="14" s="1"/>
  <c r="A13" i="14"/>
  <c r="A12" i="13"/>
  <c r="E12" i="13" s="1"/>
  <c r="F11" i="13"/>
  <c r="E11" i="12"/>
  <c r="F11" i="12" s="1"/>
  <c r="A12" i="12"/>
  <c r="A13" i="22" l="1"/>
  <c r="E12" i="22"/>
  <c r="F12" i="22" s="1"/>
  <c r="A13" i="21"/>
  <c r="E12" i="21"/>
  <c r="F12" i="21" s="1"/>
  <c r="A12" i="20"/>
  <c r="E11" i="20"/>
  <c r="F11" i="20" s="1"/>
  <c r="E13" i="19"/>
  <c r="F12" i="19"/>
  <c r="F12" i="18"/>
  <c r="E13" i="17"/>
  <c r="F13" i="17" s="1"/>
  <c r="A14" i="17"/>
  <c r="A14" i="15"/>
  <c r="E13" i="15"/>
  <c r="F13" i="15" s="1"/>
  <c r="E13" i="14"/>
  <c r="F13" i="14" s="1"/>
  <c r="A14" i="14"/>
  <c r="A13" i="13"/>
  <c r="E13" i="13" s="1"/>
  <c r="F12" i="13"/>
  <c r="A13" i="12"/>
  <c r="E12" i="12"/>
  <c r="F12" i="12" s="1"/>
  <c r="E13" i="22" l="1"/>
  <c r="F13" i="22" s="1"/>
  <c r="A14" i="22"/>
  <c r="A14" i="21"/>
  <c r="E13" i="21"/>
  <c r="F13" i="21" s="1"/>
  <c r="A13" i="20"/>
  <c r="E12" i="20"/>
  <c r="F12" i="20" s="1"/>
  <c r="E14" i="19"/>
  <c r="F13" i="19"/>
  <c r="F13" i="18"/>
  <c r="E14" i="17"/>
  <c r="F14" i="17" s="1"/>
  <c r="A15" i="17"/>
  <c r="E14" i="15"/>
  <c r="F14" i="15" s="1"/>
  <c r="A15" i="15"/>
  <c r="E14" i="14"/>
  <c r="F14" i="14" s="1"/>
  <c r="A15" i="14"/>
  <c r="F13" i="13"/>
  <c r="A14" i="13"/>
  <c r="E14" i="13" s="1"/>
  <c r="A14" i="12"/>
  <c r="E13" i="12"/>
  <c r="F13" i="12" s="1"/>
  <c r="A15" i="22" l="1"/>
  <c r="E14" i="22"/>
  <c r="F14" i="22" s="1"/>
  <c r="E14" i="21"/>
  <c r="F14" i="21" s="1"/>
  <c r="A15" i="21"/>
  <c r="A14" i="20"/>
  <c r="E13" i="20"/>
  <c r="F13" i="20" s="1"/>
  <c r="F14" i="19"/>
  <c r="E15" i="19"/>
  <c r="F14" i="18"/>
  <c r="A16" i="17"/>
  <c r="E15" i="17"/>
  <c r="F15" i="17" s="1"/>
  <c r="A16" i="15"/>
  <c r="E15" i="15"/>
  <c r="F15" i="15" s="1"/>
  <c r="A16" i="14"/>
  <c r="E15" i="14"/>
  <c r="F15" i="14" s="1"/>
  <c r="F14" i="13"/>
  <c r="A15" i="13"/>
  <c r="E15" i="13" s="1"/>
  <c r="A15" i="12"/>
  <c r="E14" i="12"/>
  <c r="F14" i="12" s="1"/>
  <c r="A16" i="22" l="1"/>
  <c r="E15" i="22"/>
  <c r="F15" i="22" s="1"/>
  <c r="A16" i="21"/>
  <c r="E15" i="21"/>
  <c r="F15" i="21" s="1"/>
  <c r="A15" i="20"/>
  <c r="E14" i="20"/>
  <c r="F14" i="20" s="1"/>
  <c r="E16" i="19"/>
  <c r="F15" i="19"/>
  <c r="F15" i="18"/>
  <c r="A17" i="17"/>
  <c r="E16" i="17"/>
  <c r="F16" i="17" s="1"/>
  <c r="E16" i="15"/>
  <c r="F16" i="15" s="1"/>
  <c r="A17" i="15"/>
  <c r="E16" i="14"/>
  <c r="F16" i="14" s="1"/>
  <c r="A17" i="14"/>
  <c r="A16" i="13"/>
  <c r="E16" i="13" s="1"/>
  <c r="F15" i="13"/>
  <c r="A16" i="12"/>
  <c r="E15" i="12"/>
  <c r="F15" i="12" s="1"/>
  <c r="A17" i="22" l="1"/>
  <c r="E16" i="22"/>
  <c r="F16" i="22" s="1"/>
  <c r="A17" i="21"/>
  <c r="E16" i="21"/>
  <c r="F16" i="21" s="1"/>
  <c r="A16" i="20"/>
  <c r="E15" i="20"/>
  <c r="F15" i="20" s="1"/>
  <c r="E17" i="19"/>
  <c r="F16" i="19"/>
  <c r="F16" i="18"/>
  <c r="A18" i="17"/>
  <c r="E17" i="17"/>
  <c r="F17" i="17" s="1"/>
  <c r="A18" i="15"/>
  <c r="E17" i="15"/>
  <c r="F17" i="15" s="1"/>
  <c r="A18" i="14"/>
  <c r="E17" i="14"/>
  <c r="F17" i="14" s="1"/>
  <c r="F16" i="13"/>
  <c r="A17" i="13"/>
  <c r="E17" i="13" s="1"/>
  <c r="A17" i="12"/>
  <c r="E16" i="12"/>
  <c r="F16" i="12" s="1"/>
  <c r="A18" i="22" l="1"/>
  <c r="E17" i="22"/>
  <c r="F17" i="22" s="1"/>
  <c r="A18" i="21"/>
  <c r="E17" i="21"/>
  <c r="F17" i="21" s="1"/>
  <c r="A17" i="20"/>
  <c r="E16" i="20"/>
  <c r="F16" i="20" s="1"/>
  <c r="E18" i="19"/>
  <c r="F17" i="19"/>
  <c r="F17" i="18"/>
  <c r="E18" i="17"/>
  <c r="F18" i="17" s="1"/>
  <c r="A19" i="17"/>
  <c r="E18" i="15"/>
  <c r="F18" i="15" s="1"/>
  <c r="A19" i="15"/>
  <c r="E18" i="14"/>
  <c r="F18" i="14" s="1"/>
  <c r="A19" i="14"/>
  <c r="F17" i="13"/>
  <c r="A18" i="13"/>
  <c r="E18" i="13" s="1"/>
  <c r="A18" i="12"/>
  <c r="E17" i="12"/>
  <c r="F17" i="12" s="1"/>
  <c r="E18" i="22" l="1"/>
  <c r="F18" i="22" s="1"/>
  <c r="A19" i="22"/>
  <c r="E18" i="21"/>
  <c r="F18" i="21" s="1"/>
  <c r="A19" i="21"/>
  <c r="E17" i="20"/>
  <c r="F17" i="20" s="1"/>
  <c r="A18" i="20"/>
  <c r="F18" i="19"/>
  <c r="E19" i="19"/>
  <c r="F18" i="18"/>
  <c r="A20" i="17"/>
  <c r="E19" i="17"/>
  <c r="F19" i="17" s="1"/>
  <c r="A20" i="15"/>
  <c r="E19" i="15"/>
  <c r="F19" i="15" s="1"/>
  <c r="E19" i="14"/>
  <c r="F19" i="14" s="1"/>
  <c r="A20" i="14"/>
  <c r="F18" i="13"/>
  <c r="A19" i="13"/>
  <c r="E19" i="13" s="1"/>
  <c r="A19" i="12"/>
  <c r="E18" i="12"/>
  <c r="F18" i="12" s="1"/>
  <c r="A20" i="22" l="1"/>
  <c r="E19" i="22"/>
  <c r="F19" i="22" s="1"/>
  <c r="A20" i="21"/>
  <c r="E19" i="21"/>
  <c r="F19" i="21" s="1"/>
  <c r="E18" i="20"/>
  <c r="F18" i="20" s="1"/>
  <c r="A19" i="20"/>
  <c r="E20" i="19"/>
  <c r="F19" i="19"/>
  <c r="F19" i="18"/>
  <c r="A21" i="17"/>
  <c r="E20" i="17"/>
  <c r="F20" i="17" s="1"/>
  <c r="E20" i="15"/>
  <c r="F20" i="15" s="1"/>
  <c r="A21" i="15"/>
  <c r="E20" i="14"/>
  <c r="F20" i="14" s="1"/>
  <c r="A21" i="14"/>
  <c r="A20" i="13"/>
  <c r="E20" i="13" s="1"/>
  <c r="F19" i="13"/>
  <c r="A20" i="12"/>
  <c r="E19" i="12"/>
  <c r="F19" i="12" s="1"/>
  <c r="A21" i="22" l="1"/>
  <c r="E20" i="22"/>
  <c r="F20" i="22" s="1"/>
  <c r="A21" i="21"/>
  <c r="E20" i="21"/>
  <c r="F20" i="21" s="1"/>
  <c r="A20" i="20"/>
  <c r="E19" i="20"/>
  <c r="F19" i="20" s="1"/>
  <c r="E21" i="19"/>
  <c r="F20" i="19"/>
  <c r="F20" i="18"/>
  <c r="E21" i="17"/>
  <c r="F21" i="17" s="1"/>
  <c r="A22" i="17"/>
  <c r="A22" i="15"/>
  <c r="E21" i="15"/>
  <c r="F21" i="15" s="1"/>
  <c r="A22" i="14"/>
  <c r="E21" i="14"/>
  <c r="F21" i="14" s="1"/>
  <c r="F20" i="13"/>
  <c r="A21" i="13"/>
  <c r="E21" i="13" s="1"/>
  <c r="A21" i="12"/>
  <c r="E20" i="12"/>
  <c r="F20" i="12" s="1"/>
  <c r="A22" i="22" l="1"/>
  <c r="E21" i="22"/>
  <c r="F21" i="22" s="1"/>
  <c r="A22" i="21"/>
  <c r="E21" i="21"/>
  <c r="F21" i="21" s="1"/>
  <c r="A21" i="20"/>
  <c r="E20" i="20"/>
  <c r="F20" i="20" s="1"/>
  <c r="E22" i="19"/>
  <c r="F21" i="19"/>
  <c r="F21" i="18"/>
  <c r="E22" i="17"/>
  <c r="F22" i="17" s="1"/>
  <c r="A23" i="17"/>
  <c r="E22" i="15"/>
  <c r="F22" i="15" s="1"/>
  <c r="A23" i="15"/>
  <c r="E22" i="14"/>
  <c r="F22" i="14" s="1"/>
  <c r="A23" i="14"/>
  <c r="F21" i="13"/>
  <c r="A22" i="13"/>
  <c r="E22" i="13" s="1"/>
  <c r="A22" i="12"/>
  <c r="E21" i="12"/>
  <c r="F21" i="12" s="1"/>
  <c r="A23" i="22" l="1"/>
  <c r="E22" i="22"/>
  <c r="F22" i="22" s="1"/>
  <c r="E22" i="21"/>
  <c r="F22" i="21" s="1"/>
  <c r="A23" i="21"/>
  <c r="A22" i="20"/>
  <c r="E21" i="20"/>
  <c r="F21" i="20" s="1"/>
  <c r="F22" i="19"/>
  <c r="E23" i="19"/>
  <c r="F22" i="18"/>
  <c r="A24" i="17"/>
  <c r="E23" i="17"/>
  <c r="F23" i="17" s="1"/>
  <c r="A24" i="15"/>
  <c r="E23" i="15"/>
  <c r="F23" i="15" s="1"/>
  <c r="A24" i="14"/>
  <c r="E23" i="14"/>
  <c r="F23" i="14" s="1"/>
  <c r="F22" i="13"/>
  <c r="A23" i="13"/>
  <c r="E23" i="13" s="1"/>
  <c r="A23" i="12"/>
  <c r="E22" i="12"/>
  <c r="F22" i="12" s="1"/>
  <c r="A24" i="22" l="1"/>
  <c r="E23" i="22"/>
  <c r="F23" i="22" s="1"/>
  <c r="A24" i="21"/>
  <c r="E23" i="21"/>
  <c r="F23" i="21" s="1"/>
  <c r="A23" i="20"/>
  <c r="E22" i="20"/>
  <c r="F22" i="20" s="1"/>
  <c r="E24" i="19"/>
  <c r="F23" i="19"/>
  <c r="F23" i="18"/>
  <c r="A25" i="17"/>
  <c r="E24" i="17"/>
  <c r="F24" i="17" s="1"/>
  <c r="E24" i="15"/>
  <c r="F24" i="15" s="1"/>
  <c r="A25" i="15"/>
  <c r="E24" i="14"/>
  <c r="F24" i="14" s="1"/>
  <c r="A25" i="14"/>
  <c r="A24" i="13"/>
  <c r="E24" i="13" s="1"/>
  <c r="F23" i="13"/>
  <c r="A24" i="12"/>
  <c r="E23" i="12"/>
  <c r="F23" i="12" s="1"/>
  <c r="A25" i="22" l="1"/>
  <c r="E24" i="22"/>
  <c r="F24" i="22" s="1"/>
  <c r="A25" i="21"/>
  <c r="E24" i="21"/>
  <c r="F24" i="21" s="1"/>
  <c r="A24" i="20"/>
  <c r="E23" i="20"/>
  <c r="F23" i="20" s="1"/>
  <c r="E25" i="19"/>
  <c r="F24" i="19"/>
  <c r="F24" i="18"/>
  <c r="E25" i="17"/>
  <c r="F25" i="17" s="1"/>
  <c r="A26" i="17"/>
  <c r="A26" i="15"/>
  <c r="E25" i="15"/>
  <c r="F25" i="15" s="1"/>
  <c r="A26" i="14"/>
  <c r="E25" i="14"/>
  <c r="F25" i="14" s="1"/>
  <c r="F24" i="13"/>
  <c r="A25" i="13"/>
  <c r="E25" i="13" s="1"/>
  <c r="A25" i="12"/>
  <c r="E24" i="12"/>
  <c r="F24" i="12" s="1"/>
  <c r="E25" i="22" l="1"/>
  <c r="F25" i="22" s="1"/>
  <c r="A26" i="22"/>
  <c r="A26" i="21"/>
  <c r="E25" i="21"/>
  <c r="F25" i="21" s="1"/>
  <c r="A25" i="20"/>
  <c r="E24" i="20"/>
  <c r="F24" i="20" s="1"/>
  <c r="E26" i="19"/>
  <c r="F25" i="19"/>
  <c r="F25" i="18"/>
  <c r="E26" i="17"/>
  <c r="F26" i="17" s="1"/>
  <c r="A27" i="17"/>
  <c r="E26" i="15"/>
  <c r="F26" i="15" s="1"/>
  <c r="A27" i="15"/>
  <c r="E26" i="14"/>
  <c r="F26" i="14" s="1"/>
  <c r="A27" i="14"/>
  <c r="F25" i="13"/>
  <c r="A26" i="13"/>
  <c r="E26" i="13" s="1"/>
  <c r="A26" i="12"/>
  <c r="E25" i="12"/>
  <c r="F25" i="12" s="1"/>
  <c r="E26" i="22" l="1"/>
  <c r="F26" i="22" s="1"/>
  <c r="A27" i="22"/>
  <c r="E26" i="21"/>
  <c r="F26" i="21" s="1"/>
  <c r="A27" i="21"/>
  <c r="E25" i="20"/>
  <c r="F25" i="20" s="1"/>
  <c r="A26" i="20"/>
  <c r="F26" i="19"/>
  <c r="E27" i="19"/>
  <c r="F26" i="18"/>
  <c r="A28" i="17"/>
  <c r="E27" i="17"/>
  <c r="F27" i="17" s="1"/>
  <c r="A28" i="15"/>
  <c r="E27" i="15"/>
  <c r="F27" i="15" s="1"/>
  <c r="E27" i="14"/>
  <c r="F27" i="14" s="1"/>
  <c r="A28" i="14"/>
  <c r="F26" i="13"/>
  <c r="A27" i="13"/>
  <c r="E27" i="13" s="1"/>
  <c r="A27" i="12"/>
  <c r="E26" i="12"/>
  <c r="F26" i="12" s="1"/>
  <c r="A28" i="22" l="1"/>
  <c r="E27" i="22"/>
  <c r="F27" i="22" s="1"/>
  <c r="A28" i="21"/>
  <c r="E27" i="21"/>
  <c r="F27" i="21" s="1"/>
  <c r="E26" i="20"/>
  <c r="F26" i="20" s="1"/>
  <c r="A27" i="20"/>
  <c r="E28" i="19"/>
  <c r="F27" i="19"/>
  <c r="F27" i="18"/>
  <c r="A29" i="17"/>
  <c r="E28" i="17"/>
  <c r="F28" i="17" s="1"/>
  <c r="E28" i="15"/>
  <c r="F28" i="15" s="1"/>
  <c r="A29" i="15"/>
  <c r="E28" i="14"/>
  <c r="F28" i="14" s="1"/>
  <c r="A29" i="14"/>
  <c r="F27" i="13"/>
  <c r="A28" i="13"/>
  <c r="E28" i="13" s="1"/>
  <c r="E27" i="12"/>
  <c r="F27" i="12" s="1"/>
  <c r="A28" i="12"/>
  <c r="A29" i="22" l="1"/>
  <c r="E28" i="22"/>
  <c r="F28" i="22" s="1"/>
  <c r="A29" i="21"/>
  <c r="E28" i="21"/>
  <c r="F28" i="21" s="1"/>
  <c r="A28" i="20"/>
  <c r="E27" i="20"/>
  <c r="F27" i="20" s="1"/>
  <c r="E29" i="19"/>
  <c r="F28" i="19"/>
  <c r="F28" i="18"/>
  <c r="A30" i="17"/>
  <c r="E29" i="17"/>
  <c r="F29" i="17" s="1"/>
  <c r="A30" i="15"/>
  <c r="E29" i="15"/>
  <c r="F29" i="15" s="1"/>
  <c r="A30" i="14"/>
  <c r="E29" i="14"/>
  <c r="F29" i="14" s="1"/>
  <c r="F28" i="13"/>
  <c r="A29" i="13"/>
  <c r="E29" i="13" s="1"/>
  <c r="A29" i="12"/>
  <c r="E28" i="12"/>
  <c r="F28" i="12" s="1"/>
  <c r="E29" i="22" l="1"/>
  <c r="F29" i="22" s="1"/>
  <c r="A30" i="22"/>
  <c r="A30" i="21"/>
  <c r="E29" i="21"/>
  <c r="F29" i="21" s="1"/>
  <c r="A29" i="20"/>
  <c r="E28" i="20"/>
  <c r="F28" i="20" s="1"/>
  <c r="E30" i="19"/>
  <c r="F29" i="19"/>
  <c r="F29" i="18"/>
  <c r="E30" i="17"/>
  <c r="F30" i="17" s="1"/>
  <c r="A31" i="17"/>
  <c r="E30" i="15"/>
  <c r="F30" i="15" s="1"/>
  <c r="A31" i="15"/>
  <c r="E30" i="14"/>
  <c r="F30" i="14" s="1"/>
  <c r="A31" i="14"/>
  <c r="F29" i="13"/>
  <c r="A30" i="13"/>
  <c r="E30" i="13" s="1"/>
  <c r="A30" i="12"/>
  <c r="E29" i="12"/>
  <c r="F29" i="12" s="1"/>
  <c r="A31" i="22" l="1"/>
  <c r="E30" i="22"/>
  <c r="F30" i="22" s="1"/>
  <c r="E30" i="21"/>
  <c r="F30" i="21" s="1"/>
  <c r="A31" i="21"/>
  <c r="A30" i="20"/>
  <c r="E29" i="20"/>
  <c r="F29" i="20" s="1"/>
  <c r="E31" i="19"/>
  <c r="F30" i="19"/>
  <c r="F30" i="18"/>
  <c r="A32" i="17"/>
  <c r="E31" i="17"/>
  <c r="F31" i="17" s="1"/>
  <c r="A32" i="15"/>
  <c r="E31" i="15"/>
  <c r="F31" i="15" s="1"/>
  <c r="A32" i="14"/>
  <c r="E31" i="14"/>
  <c r="F31" i="14" s="1"/>
  <c r="F30" i="13"/>
  <c r="A31" i="13"/>
  <c r="E31" i="13" s="1"/>
  <c r="A31" i="12"/>
  <c r="E30" i="12"/>
  <c r="F30" i="12" s="1"/>
  <c r="A32" i="22" l="1"/>
  <c r="E31" i="22"/>
  <c r="F31" i="22" s="1"/>
  <c r="A32" i="21"/>
  <c r="E31" i="21"/>
  <c r="F31" i="21" s="1"/>
  <c r="E30" i="20"/>
  <c r="F30" i="20" s="1"/>
  <c r="A31" i="20"/>
  <c r="E32" i="19"/>
  <c r="F31" i="19"/>
  <c r="F31" i="18"/>
  <c r="A33" i="17"/>
  <c r="E32" i="17"/>
  <c r="F32" i="17" s="1"/>
  <c r="E32" i="15"/>
  <c r="F32" i="15" s="1"/>
  <c r="A33" i="15"/>
  <c r="E32" i="14"/>
  <c r="F32" i="14" s="1"/>
  <c r="A33" i="14"/>
  <c r="F31" i="13"/>
  <c r="A32" i="13"/>
  <c r="E32" i="13" s="1"/>
  <c r="E31" i="12"/>
  <c r="F31" i="12" s="1"/>
  <c r="A32" i="12"/>
  <c r="A33" i="22" l="1"/>
  <c r="E32" i="22"/>
  <c r="F32" i="22" s="1"/>
  <c r="A33" i="21"/>
  <c r="E32" i="21"/>
  <c r="F32" i="21" s="1"/>
  <c r="A32" i="20"/>
  <c r="E31" i="20"/>
  <c r="F31" i="20" s="1"/>
  <c r="E33" i="19"/>
  <c r="F32" i="19"/>
  <c r="F32" i="18"/>
  <c r="E33" i="17"/>
  <c r="F33" i="17" s="1"/>
  <c r="A34" i="17"/>
  <c r="A34" i="15"/>
  <c r="E33" i="15"/>
  <c r="F33" i="15" s="1"/>
  <c r="A34" i="14"/>
  <c r="E33" i="14"/>
  <c r="F33" i="14" s="1"/>
  <c r="F32" i="13"/>
  <c r="A33" i="13"/>
  <c r="E33" i="13" s="1"/>
  <c r="A33" i="12"/>
  <c r="E32" i="12"/>
  <c r="F32" i="12" s="1"/>
  <c r="E33" i="22" l="1"/>
  <c r="F33" i="22" s="1"/>
  <c r="A34" i="22"/>
  <c r="A34" i="21"/>
  <c r="E33" i="21"/>
  <c r="F33" i="21" s="1"/>
  <c r="A33" i="20"/>
  <c r="E32" i="20"/>
  <c r="F32" i="20" s="1"/>
  <c r="E34" i="19"/>
  <c r="F33" i="19"/>
  <c r="F33" i="18"/>
  <c r="E34" i="17"/>
  <c r="F34" i="17" s="1"/>
  <c r="A35" i="17"/>
  <c r="E34" i="15"/>
  <c r="F34" i="15" s="1"/>
  <c r="A35" i="15"/>
  <c r="E34" i="14"/>
  <c r="F34" i="14" s="1"/>
  <c r="A35" i="14"/>
  <c r="A34" i="13"/>
  <c r="E34" i="13" s="1"/>
  <c r="F33" i="13"/>
  <c r="A34" i="12"/>
  <c r="E33" i="12"/>
  <c r="F33" i="12" s="1"/>
  <c r="E34" i="22" l="1"/>
  <c r="F34" i="22" s="1"/>
  <c r="A35" i="22"/>
  <c r="E34" i="21"/>
  <c r="F34" i="21" s="1"/>
  <c r="A35" i="21"/>
  <c r="E33" i="20"/>
  <c r="F33" i="20" s="1"/>
  <c r="A34" i="20"/>
  <c r="F34" i="19"/>
  <c r="E35" i="19"/>
  <c r="F34" i="18"/>
  <c r="A36" i="17"/>
  <c r="E35" i="17"/>
  <c r="F35" i="17" s="1"/>
  <c r="A36" i="15"/>
  <c r="E35" i="15"/>
  <c r="F35" i="15" s="1"/>
  <c r="E35" i="14"/>
  <c r="F35" i="14" s="1"/>
  <c r="A36" i="14"/>
  <c r="F34" i="13"/>
  <c r="A35" i="13"/>
  <c r="E35" i="13" s="1"/>
  <c r="A35" i="12"/>
  <c r="E34" i="12"/>
  <c r="F34" i="12" s="1"/>
  <c r="A36" i="22" l="1"/>
  <c r="E35" i="22"/>
  <c r="F35" i="22" s="1"/>
  <c r="A36" i="21"/>
  <c r="E35" i="21"/>
  <c r="F35" i="21" s="1"/>
  <c r="A35" i="20"/>
  <c r="E34" i="20"/>
  <c r="F34" i="20" s="1"/>
  <c r="E36" i="19"/>
  <c r="F35" i="19"/>
  <c r="F35" i="18"/>
  <c r="A37" i="17"/>
  <c r="E36" i="17"/>
  <c r="F36" i="17" s="1"/>
  <c r="E36" i="15"/>
  <c r="F36" i="15" s="1"/>
  <c r="A37" i="15"/>
  <c r="E36" i="14"/>
  <c r="F36" i="14" s="1"/>
  <c r="A37" i="14"/>
  <c r="A36" i="13"/>
  <c r="E36" i="13" s="1"/>
  <c r="F35" i="13"/>
  <c r="E35" i="12"/>
  <c r="F35" i="12" s="1"/>
  <c r="A36" i="12"/>
  <c r="A37" i="22" l="1"/>
  <c r="E36" i="22"/>
  <c r="F36" i="22" s="1"/>
  <c r="A37" i="21"/>
  <c r="E36" i="21"/>
  <c r="F36" i="21" s="1"/>
  <c r="A36" i="20"/>
  <c r="E35" i="20"/>
  <c r="F35" i="20" s="1"/>
  <c r="E37" i="19"/>
  <c r="F36" i="19"/>
  <c r="F36" i="18"/>
  <c r="E37" i="17"/>
  <c r="F37" i="17" s="1"/>
  <c r="A38" i="17"/>
  <c r="A38" i="15"/>
  <c r="E37" i="15"/>
  <c r="F37" i="15" s="1"/>
  <c r="A38" i="14"/>
  <c r="E37" i="14"/>
  <c r="F37" i="14" s="1"/>
  <c r="F36" i="13"/>
  <c r="A37" i="13"/>
  <c r="E37" i="13" s="1"/>
  <c r="A37" i="12"/>
  <c r="E36" i="12"/>
  <c r="F36" i="12" s="1"/>
  <c r="E37" i="12" l="1"/>
  <c r="F37" i="12" s="1"/>
  <c r="A38" i="12"/>
  <c r="E37" i="22"/>
  <c r="F37" i="22" s="1"/>
  <c r="A38" i="22"/>
  <c r="A38" i="21"/>
  <c r="E37" i="21"/>
  <c r="F37" i="21" s="1"/>
  <c r="A37" i="20"/>
  <c r="E36" i="20"/>
  <c r="F36" i="20" s="1"/>
  <c r="E38" i="19"/>
  <c r="F37" i="19"/>
  <c r="F37" i="18"/>
  <c r="E38" i="17"/>
  <c r="F38" i="17" s="1"/>
  <c r="A39" i="17"/>
  <c r="E38" i="15"/>
  <c r="F38" i="15" s="1"/>
  <c r="A39" i="15"/>
  <c r="E38" i="14"/>
  <c r="F38" i="14" s="1"/>
  <c r="A39" i="14"/>
  <c r="A38" i="13"/>
  <c r="E38" i="13" s="1"/>
  <c r="F37" i="13"/>
  <c r="A39" i="12" l="1"/>
  <c r="E38" i="12"/>
  <c r="F38" i="12" s="1"/>
  <c r="A39" i="22"/>
  <c r="E38" i="22"/>
  <c r="F38" i="22" s="1"/>
  <c r="E38" i="21"/>
  <c r="F38" i="21" s="1"/>
  <c r="A39" i="21"/>
  <c r="A38" i="20"/>
  <c r="E37" i="20"/>
  <c r="F37" i="20" s="1"/>
  <c r="F38" i="19"/>
  <c r="E39" i="19"/>
  <c r="F38" i="18"/>
  <c r="A40" i="17"/>
  <c r="E39" i="17"/>
  <c r="F39" i="17" s="1"/>
  <c r="A40" i="15"/>
  <c r="E39" i="15"/>
  <c r="F39" i="15" s="1"/>
  <c r="A40" i="14"/>
  <c r="E39" i="14"/>
  <c r="F39" i="14" s="1"/>
  <c r="F38" i="13"/>
  <c r="A39" i="13"/>
  <c r="E39" i="13" s="1"/>
  <c r="E39" i="12" l="1"/>
  <c r="F39" i="12" s="1"/>
  <c r="A40" i="12"/>
  <c r="A40" i="22"/>
  <c r="E39" i="22"/>
  <c r="F39" i="22" s="1"/>
  <c r="A40" i="21"/>
  <c r="E39" i="21"/>
  <c r="F39" i="21" s="1"/>
  <c r="E38" i="20"/>
  <c r="F38" i="20" s="1"/>
  <c r="A39" i="20"/>
  <c r="E40" i="19"/>
  <c r="F39" i="19"/>
  <c r="F39" i="18"/>
  <c r="A41" i="17"/>
  <c r="E40" i="17"/>
  <c r="F40" i="17" s="1"/>
  <c r="E40" i="15"/>
  <c r="F40" i="15" s="1"/>
  <c r="A41" i="15"/>
  <c r="E40" i="14"/>
  <c r="F40" i="14" s="1"/>
  <c r="A41" i="14"/>
  <c r="A40" i="13"/>
  <c r="E40" i="13" s="1"/>
  <c r="F39" i="13"/>
  <c r="E40" i="12" l="1"/>
  <c r="F40" i="12" s="1"/>
  <c r="A41" i="12"/>
  <c r="A41" i="22"/>
  <c r="E40" i="22"/>
  <c r="F40" i="22" s="1"/>
  <c r="A41" i="21"/>
  <c r="E40" i="21"/>
  <c r="F40" i="21" s="1"/>
  <c r="A40" i="20"/>
  <c r="E39" i="20"/>
  <c r="F39" i="20" s="1"/>
  <c r="E41" i="19"/>
  <c r="F40" i="19"/>
  <c r="F40" i="18"/>
  <c r="E41" i="17"/>
  <c r="F41" i="17" s="1"/>
  <c r="A42" i="17"/>
  <c r="A42" i="15"/>
  <c r="E41" i="15"/>
  <c r="F41" i="15" s="1"/>
  <c r="E41" i="14"/>
  <c r="F41" i="14" s="1"/>
  <c r="A42" i="14"/>
  <c r="F40" i="13"/>
  <c r="A41" i="13"/>
  <c r="E41" i="13" s="1"/>
  <c r="A42" i="12" l="1"/>
  <c r="E41" i="12"/>
  <c r="F41" i="12" s="1"/>
  <c r="A42" i="22"/>
  <c r="E41" i="22"/>
  <c r="F41" i="22" s="1"/>
  <c r="A42" i="21"/>
  <c r="E41" i="21"/>
  <c r="F41" i="21" s="1"/>
  <c r="A41" i="20"/>
  <c r="E40" i="20"/>
  <c r="F40" i="20" s="1"/>
  <c r="E42" i="19"/>
  <c r="F41" i="19"/>
  <c r="F41" i="18"/>
  <c r="E42" i="17"/>
  <c r="F42" i="17" s="1"/>
  <c r="A43" i="17"/>
  <c r="E42" i="15"/>
  <c r="F42" i="15" s="1"/>
  <c r="A43" i="15"/>
  <c r="E42" i="14"/>
  <c r="F42" i="14" s="1"/>
  <c r="A43" i="14"/>
  <c r="A42" i="13"/>
  <c r="E42" i="13" s="1"/>
  <c r="F41" i="13"/>
  <c r="E42" i="12" l="1"/>
  <c r="F42" i="12" s="1"/>
  <c r="A43" i="12"/>
  <c r="E42" i="22"/>
  <c r="F42" i="22" s="1"/>
  <c r="A43" i="22"/>
  <c r="E42" i="21"/>
  <c r="F42" i="21" s="1"/>
  <c r="A43" i="21"/>
  <c r="A42" i="20"/>
  <c r="E41" i="20"/>
  <c r="F41" i="20" s="1"/>
  <c r="F42" i="19"/>
  <c r="E43" i="19"/>
  <c r="F42" i="18"/>
  <c r="A44" i="17"/>
  <c r="E43" i="17"/>
  <c r="F43" i="17" s="1"/>
  <c r="A44" i="15"/>
  <c r="E43" i="15"/>
  <c r="F43" i="15" s="1"/>
  <c r="A44" i="14"/>
  <c r="E43" i="14"/>
  <c r="F43" i="14" s="1"/>
  <c r="F42" i="13"/>
  <c r="A43" i="13"/>
  <c r="E43" i="13" s="1"/>
  <c r="A44" i="12" l="1"/>
  <c r="E43" i="12"/>
  <c r="F43" i="12" s="1"/>
  <c r="A44" i="22"/>
  <c r="E43" i="22"/>
  <c r="F43" i="22" s="1"/>
  <c r="A44" i="21"/>
  <c r="E43" i="21"/>
  <c r="F43" i="21" s="1"/>
  <c r="A43" i="20"/>
  <c r="E42" i="20"/>
  <c r="F42" i="20" s="1"/>
  <c r="E44" i="19"/>
  <c r="F43" i="19"/>
  <c r="F43" i="18"/>
  <c r="A45" i="17"/>
  <c r="E44" i="17"/>
  <c r="F44" i="17" s="1"/>
  <c r="E44" i="15"/>
  <c r="F44" i="15" s="1"/>
  <c r="A45" i="15"/>
  <c r="E44" i="14"/>
  <c r="F44" i="14" s="1"/>
  <c r="A45" i="14"/>
  <c r="A44" i="13"/>
  <c r="E44" i="13" s="1"/>
  <c r="F43" i="13"/>
  <c r="A45" i="12" l="1"/>
  <c r="E44" i="12"/>
  <c r="F44" i="12" s="1"/>
  <c r="A45" i="22"/>
  <c r="E44" i="22"/>
  <c r="F44" i="22" s="1"/>
  <c r="A45" i="21"/>
  <c r="E44" i="21"/>
  <c r="F44" i="21" s="1"/>
  <c r="A44" i="20"/>
  <c r="E43" i="20"/>
  <c r="F43" i="20" s="1"/>
  <c r="E45" i="19"/>
  <c r="F44" i="19"/>
  <c r="F44" i="18"/>
  <c r="A46" i="17"/>
  <c r="E45" i="17"/>
  <c r="F45" i="17" s="1"/>
  <c r="A46" i="15"/>
  <c r="E45" i="15"/>
  <c r="F45" i="15" s="1"/>
  <c r="A46" i="14"/>
  <c r="E45" i="14"/>
  <c r="F45" i="14" s="1"/>
  <c r="F44" i="13"/>
  <c r="A45" i="13"/>
  <c r="E45" i="13" s="1"/>
  <c r="A46" i="12" l="1"/>
  <c r="E45" i="12"/>
  <c r="F45" i="12" s="1"/>
  <c r="E45" i="22"/>
  <c r="F45" i="22" s="1"/>
  <c r="A46" i="22"/>
  <c r="A46" i="21"/>
  <c r="E45" i="21"/>
  <c r="F45" i="21" s="1"/>
  <c r="A45" i="20"/>
  <c r="E44" i="20"/>
  <c r="F44" i="20" s="1"/>
  <c r="E46" i="19"/>
  <c r="F45" i="19"/>
  <c r="F45" i="18"/>
  <c r="E46" i="17"/>
  <c r="F46" i="17" s="1"/>
  <c r="A47" i="17"/>
  <c r="E46" i="15"/>
  <c r="F46" i="15" s="1"/>
  <c r="A47" i="15"/>
  <c r="E46" i="14"/>
  <c r="F46" i="14" s="1"/>
  <c r="A47" i="14"/>
  <c r="A46" i="13"/>
  <c r="E46" i="13" s="1"/>
  <c r="F45" i="13"/>
  <c r="E46" i="12" l="1"/>
  <c r="F46" i="12" s="1"/>
  <c r="A47" i="12"/>
  <c r="A47" i="22"/>
  <c r="E46" i="22"/>
  <c r="F46" i="22" s="1"/>
  <c r="E46" i="21"/>
  <c r="F46" i="21" s="1"/>
  <c r="A47" i="21"/>
  <c r="A46" i="20"/>
  <c r="E45" i="20"/>
  <c r="F45" i="20" s="1"/>
  <c r="F46" i="19"/>
  <c r="E47" i="19"/>
  <c r="F46" i="18"/>
  <c r="A48" i="17"/>
  <c r="E47" i="17"/>
  <c r="F47" i="17" s="1"/>
  <c r="A48" i="15"/>
  <c r="E47" i="15"/>
  <c r="F47" i="15" s="1"/>
  <c r="E47" i="14"/>
  <c r="F47" i="14" s="1"/>
  <c r="A48" i="14"/>
  <c r="F46" i="13"/>
  <c r="A47" i="13"/>
  <c r="E47" i="13" s="1"/>
  <c r="E47" i="12" l="1"/>
  <c r="F47" i="12" s="1"/>
  <c r="A48" i="12"/>
  <c r="A48" i="22"/>
  <c r="E47" i="22"/>
  <c r="F47" i="22" s="1"/>
  <c r="A48" i="21"/>
  <c r="E47" i="21"/>
  <c r="F47" i="21" s="1"/>
  <c r="E46" i="20"/>
  <c r="F46" i="20" s="1"/>
  <c r="A47" i="20"/>
  <c r="E48" i="19"/>
  <c r="F47" i="19"/>
  <c r="F47" i="18"/>
  <c r="A49" i="17"/>
  <c r="E48" i="17"/>
  <c r="F48" i="17" s="1"/>
  <c r="E48" i="15"/>
  <c r="F48" i="15" s="1"/>
  <c r="A49" i="15"/>
  <c r="E48" i="14"/>
  <c r="F48" i="14" s="1"/>
  <c r="A49" i="14"/>
  <c r="A48" i="13"/>
  <c r="E48" i="13" s="1"/>
  <c r="F47" i="13"/>
  <c r="E48" i="12" l="1"/>
  <c r="F48" i="12" s="1"/>
  <c r="A49" i="12"/>
  <c r="A49" i="22"/>
  <c r="E48" i="22"/>
  <c r="F48" i="22" s="1"/>
  <c r="A49" i="21"/>
  <c r="E48" i="21"/>
  <c r="F48" i="21" s="1"/>
  <c r="E47" i="20"/>
  <c r="F47" i="20" s="1"/>
  <c r="A48" i="20"/>
  <c r="E49" i="19"/>
  <c r="F48" i="19"/>
  <c r="F48" i="18"/>
  <c r="E49" i="17"/>
  <c r="F49" i="17" s="1"/>
  <c r="A50" i="17"/>
  <c r="A50" i="15"/>
  <c r="E49" i="15"/>
  <c r="F49" i="15" s="1"/>
  <c r="A50" i="14"/>
  <c r="E49" i="14"/>
  <c r="F49" i="14" s="1"/>
  <c r="F48" i="13"/>
  <c r="A49" i="13"/>
  <c r="E49" i="13" s="1"/>
  <c r="A50" i="12" l="1"/>
  <c r="E49" i="12"/>
  <c r="F49" i="12" s="1"/>
  <c r="E49" i="22"/>
  <c r="F49" i="22" s="1"/>
  <c r="A50" i="22"/>
  <c r="A50" i="21"/>
  <c r="E49" i="21"/>
  <c r="F49" i="21" s="1"/>
  <c r="A49" i="20"/>
  <c r="E48" i="20"/>
  <c r="F48" i="20" s="1"/>
  <c r="E50" i="19"/>
  <c r="F49" i="19"/>
  <c r="F49" i="18"/>
  <c r="E50" i="17"/>
  <c r="F50" i="17" s="1"/>
  <c r="A51" i="17"/>
  <c r="E50" i="15"/>
  <c r="F50" i="15" s="1"/>
  <c r="A51" i="15"/>
  <c r="E50" i="14"/>
  <c r="F50" i="14" s="1"/>
  <c r="A51" i="14"/>
  <c r="A50" i="13"/>
  <c r="E50" i="13" s="1"/>
  <c r="F49" i="13"/>
  <c r="E50" i="12" l="1"/>
  <c r="F50" i="12" s="1"/>
  <c r="A51" i="12"/>
  <c r="E50" i="22"/>
  <c r="F50" i="22" s="1"/>
  <c r="A51" i="22"/>
  <c r="E50" i="21"/>
  <c r="F50" i="21" s="1"/>
  <c r="A51" i="21"/>
  <c r="E49" i="20"/>
  <c r="F49" i="20" s="1"/>
  <c r="A50" i="20"/>
  <c r="F50" i="19"/>
  <c r="E51" i="19"/>
  <c r="F50" i="18"/>
  <c r="A52" i="17"/>
  <c r="E51" i="17"/>
  <c r="F51" i="17" s="1"/>
  <c r="A52" i="15"/>
  <c r="E51" i="15"/>
  <c r="F51" i="15" s="1"/>
  <c r="A52" i="14"/>
  <c r="E51" i="14"/>
  <c r="F51" i="14" s="1"/>
  <c r="F50" i="13"/>
  <c r="A51" i="13"/>
  <c r="E51" i="13" s="1"/>
  <c r="A52" i="12" l="1"/>
  <c r="E51" i="12"/>
  <c r="F51" i="12" s="1"/>
  <c r="A52" i="22"/>
  <c r="E51" i="22"/>
  <c r="F51" i="22" s="1"/>
  <c r="A52" i="21"/>
  <c r="E51" i="21"/>
  <c r="F51" i="21" s="1"/>
  <c r="A51" i="20"/>
  <c r="E50" i="20"/>
  <c r="F50" i="20" s="1"/>
  <c r="E52" i="19"/>
  <c r="F51" i="19"/>
  <c r="F51" i="18"/>
  <c r="A53" i="17"/>
  <c r="E52" i="17"/>
  <c r="F52" i="17" s="1"/>
  <c r="E52" i="15"/>
  <c r="F52" i="15" s="1"/>
  <c r="A53" i="15"/>
  <c r="E52" i="14"/>
  <c r="F52" i="14" s="1"/>
  <c r="A53" i="14"/>
  <c r="A52" i="13"/>
  <c r="E52" i="13" s="1"/>
  <c r="F51" i="13"/>
  <c r="E52" i="12" l="1"/>
  <c r="F52" i="12" s="1"/>
  <c r="A53" i="12"/>
  <c r="A53" i="22"/>
  <c r="E52" i="22"/>
  <c r="F52" i="22" s="1"/>
  <c r="A53" i="21"/>
  <c r="E52" i="21"/>
  <c r="F52" i="21" s="1"/>
  <c r="A52" i="20"/>
  <c r="E51" i="20"/>
  <c r="F51" i="20" s="1"/>
  <c r="E53" i="19"/>
  <c r="F52" i="19"/>
  <c r="F52" i="18"/>
  <c r="A54" i="17"/>
  <c r="E53" i="17"/>
  <c r="F53" i="17" s="1"/>
  <c r="A54" i="15"/>
  <c r="E53" i="15"/>
  <c r="F53" i="15" s="1"/>
  <c r="E53" i="14"/>
  <c r="F53" i="14" s="1"/>
  <c r="A54" i="14"/>
  <c r="F52" i="13"/>
  <c r="A53" i="13"/>
  <c r="E53" i="13" s="1"/>
  <c r="E53" i="12" l="1"/>
  <c r="F53" i="12" s="1"/>
  <c r="A54" i="12"/>
  <c r="A54" i="22"/>
  <c r="E53" i="22"/>
  <c r="F53" i="22" s="1"/>
  <c r="A54" i="21"/>
  <c r="E53" i="21"/>
  <c r="F53" i="21" s="1"/>
  <c r="A53" i="20"/>
  <c r="E52" i="20"/>
  <c r="F52" i="20" s="1"/>
  <c r="E54" i="19"/>
  <c r="F53" i="19"/>
  <c r="F53" i="18"/>
  <c r="E54" i="17"/>
  <c r="F54" i="17" s="1"/>
  <c r="A55" i="17"/>
  <c r="E54" i="15"/>
  <c r="F54" i="15" s="1"/>
  <c r="A55" i="15"/>
  <c r="E54" i="14"/>
  <c r="F54" i="14" s="1"/>
  <c r="A55" i="14"/>
  <c r="A54" i="13"/>
  <c r="E54" i="13" s="1"/>
  <c r="F53" i="13"/>
  <c r="E54" i="12" l="1"/>
  <c r="F54" i="12" s="1"/>
  <c r="A55" i="12"/>
  <c r="A55" i="22"/>
  <c r="E54" i="22"/>
  <c r="F54" i="22" s="1"/>
  <c r="E54" i="21"/>
  <c r="F54" i="21" s="1"/>
  <c r="A55" i="21"/>
  <c r="A54" i="20"/>
  <c r="E53" i="20"/>
  <c r="F53" i="20" s="1"/>
  <c r="F54" i="19"/>
  <c r="E55" i="19"/>
  <c r="F54" i="18"/>
  <c r="A56" i="17"/>
  <c r="E55" i="17"/>
  <c r="F55" i="17" s="1"/>
  <c r="A56" i="15"/>
  <c r="E55" i="15"/>
  <c r="F55" i="15" s="1"/>
  <c r="A56" i="14"/>
  <c r="E55" i="14"/>
  <c r="F55" i="14" s="1"/>
  <c r="F54" i="13"/>
  <c r="A55" i="13"/>
  <c r="E55" i="13" s="1"/>
  <c r="A56" i="12" l="1"/>
  <c r="E55" i="12"/>
  <c r="F55" i="12" s="1"/>
  <c r="A56" i="22"/>
  <c r="E55" i="22"/>
  <c r="F55" i="22" s="1"/>
  <c r="A56" i="21"/>
  <c r="E55" i="21"/>
  <c r="F55" i="21" s="1"/>
  <c r="E54" i="20"/>
  <c r="F54" i="20" s="1"/>
  <c r="A55" i="20"/>
  <c r="E56" i="19"/>
  <c r="F55" i="19"/>
  <c r="F55" i="18"/>
  <c r="A57" i="17"/>
  <c r="E56" i="17"/>
  <c r="F56" i="17" s="1"/>
  <c r="E56" i="15"/>
  <c r="F56" i="15" s="1"/>
  <c r="A57" i="15"/>
  <c r="E56" i="14"/>
  <c r="F56" i="14" s="1"/>
  <c r="A57" i="14"/>
  <c r="A56" i="13"/>
  <c r="E56" i="13" s="1"/>
  <c r="F55" i="13"/>
  <c r="A57" i="12" l="1"/>
  <c r="E56" i="12"/>
  <c r="F56" i="12" s="1"/>
  <c r="A57" i="22"/>
  <c r="E56" i="22"/>
  <c r="F56" i="22" s="1"/>
  <c r="A57" i="21"/>
  <c r="E56" i="21"/>
  <c r="F56" i="21" s="1"/>
  <c r="A56" i="20"/>
  <c r="E55" i="20"/>
  <c r="F55" i="20" s="1"/>
  <c r="E57" i="19"/>
  <c r="F56" i="19"/>
  <c r="F56" i="18"/>
  <c r="E57" i="17"/>
  <c r="F57" i="17" s="1"/>
  <c r="A58" i="17"/>
  <c r="A58" i="15"/>
  <c r="E57" i="15"/>
  <c r="F57" i="15" s="1"/>
  <c r="E57" i="14"/>
  <c r="F57" i="14" s="1"/>
  <c r="A58" i="14"/>
  <c r="F56" i="13"/>
  <c r="A57" i="13"/>
  <c r="E57" i="13" s="1"/>
  <c r="E57" i="12" l="1"/>
  <c r="F57" i="12" s="1"/>
  <c r="A58" i="12"/>
  <c r="E57" i="22"/>
  <c r="F57" i="22" s="1"/>
  <c r="A58" i="22"/>
  <c r="A58" i="21"/>
  <c r="E57" i="21"/>
  <c r="F57" i="21" s="1"/>
  <c r="A57" i="20"/>
  <c r="E56" i="20"/>
  <c r="F56" i="20" s="1"/>
  <c r="E58" i="19"/>
  <c r="F57" i="19"/>
  <c r="F57" i="18"/>
  <c r="E58" i="17"/>
  <c r="F58" i="17" s="1"/>
  <c r="A59" i="17"/>
  <c r="E58" i="15"/>
  <c r="F58" i="15" s="1"/>
  <c r="A59" i="15"/>
  <c r="E58" i="14"/>
  <c r="F58" i="14" s="1"/>
  <c r="A59" i="14"/>
  <c r="A58" i="13"/>
  <c r="E58" i="13" s="1"/>
  <c r="F57" i="13"/>
  <c r="A59" i="12" l="1"/>
  <c r="E58" i="12"/>
  <c r="F58" i="12" s="1"/>
  <c r="E58" i="22"/>
  <c r="F58" i="22" s="1"/>
  <c r="A59" i="22"/>
  <c r="E58" i="21"/>
  <c r="F58" i="21" s="1"/>
  <c r="A59" i="21"/>
  <c r="E57" i="20"/>
  <c r="F57" i="20" s="1"/>
  <c r="A58" i="20"/>
  <c r="F58" i="19"/>
  <c r="E59" i="19"/>
  <c r="F58" i="18"/>
  <c r="A60" i="17"/>
  <c r="E59" i="17"/>
  <c r="F59" i="17" s="1"/>
  <c r="A60" i="15"/>
  <c r="E59" i="15"/>
  <c r="F59" i="15" s="1"/>
  <c r="A60" i="14"/>
  <c r="E59" i="14"/>
  <c r="F59" i="14" s="1"/>
  <c r="F58" i="13"/>
  <c r="A59" i="13"/>
  <c r="E59" i="13" s="1"/>
  <c r="E59" i="12" l="1"/>
  <c r="F59" i="12" s="1"/>
  <c r="A60" i="12"/>
  <c r="A60" i="22"/>
  <c r="E59" i="22"/>
  <c r="F59" i="22" s="1"/>
  <c r="A60" i="21"/>
  <c r="E59" i="21"/>
  <c r="F59" i="21" s="1"/>
  <c r="A59" i="20"/>
  <c r="E58" i="20"/>
  <c r="F58" i="20" s="1"/>
  <c r="E60" i="19"/>
  <c r="F59" i="19"/>
  <c r="F59" i="18"/>
  <c r="A61" i="17"/>
  <c r="E60" i="17"/>
  <c r="F60" i="17" s="1"/>
  <c r="E60" i="15"/>
  <c r="F60" i="15" s="1"/>
  <c r="A61" i="15"/>
  <c r="E60" i="14"/>
  <c r="F60" i="14" s="1"/>
  <c r="A61" i="14"/>
  <c r="A60" i="13"/>
  <c r="E60" i="13" s="1"/>
  <c r="F59" i="13"/>
  <c r="E60" i="12" l="1"/>
  <c r="F60" i="12" s="1"/>
  <c r="A61" i="12"/>
  <c r="A61" i="22"/>
  <c r="E60" i="22"/>
  <c r="F60" i="22" s="1"/>
  <c r="A61" i="21"/>
  <c r="E60" i="21"/>
  <c r="F60" i="21" s="1"/>
  <c r="A60" i="20"/>
  <c r="E59" i="20"/>
  <c r="F59" i="20" s="1"/>
  <c r="E61" i="19"/>
  <c r="F60" i="19"/>
  <c r="F60" i="18"/>
  <c r="E61" i="17"/>
  <c r="F61" i="17" s="1"/>
  <c r="A62" i="17"/>
  <c r="A62" i="15"/>
  <c r="E61" i="15"/>
  <c r="F61" i="15" s="1"/>
  <c r="A62" i="14"/>
  <c r="E61" i="14"/>
  <c r="F61" i="14" s="1"/>
  <c r="F60" i="13"/>
  <c r="A61" i="13"/>
  <c r="E61" i="13" s="1"/>
  <c r="E61" i="12" l="1"/>
  <c r="F61" i="12" s="1"/>
  <c r="A62" i="12"/>
  <c r="E61" i="22"/>
  <c r="F61" i="22" s="1"/>
  <c r="A62" i="22"/>
  <c r="A62" i="21"/>
  <c r="E61" i="21"/>
  <c r="F61" i="21" s="1"/>
  <c r="A61" i="20"/>
  <c r="E60" i="20"/>
  <c r="F60" i="20" s="1"/>
  <c r="E62" i="19"/>
  <c r="F61" i="19"/>
  <c r="F61" i="18"/>
  <c r="E62" i="17"/>
  <c r="F62" i="17" s="1"/>
  <c r="A63" i="17"/>
  <c r="E62" i="15"/>
  <c r="F62" i="15" s="1"/>
  <c r="A63" i="15"/>
  <c r="E62" i="14"/>
  <c r="F62" i="14" s="1"/>
  <c r="A63" i="14"/>
  <c r="A62" i="13"/>
  <c r="E62" i="13" s="1"/>
  <c r="F61" i="13"/>
  <c r="A63" i="12" l="1"/>
  <c r="E62" i="12"/>
  <c r="F62" i="12" s="1"/>
  <c r="E62" i="22"/>
  <c r="F62" i="22" s="1"/>
  <c r="A63" i="22"/>
  <c r="E62" i="21"/>
  <c r="F62" i="21" s="1"/>
  <c r="A63" i="21"/>
  <c r="A62" i="20"/>
  <c r="E61" i="20"/>
  <c r="F61" i="20" s="1"/>
  <c r="F62" i="19"/>
  <c r="E63" i="19"/>
  <c r="F62" i="18"/>
  <c r="A64" i="17"/>
  <c r="E63" i="17"/>
  <c r="F63" i="17" s="1"/>
  <c r="A64" i="15"/>
  <c r="E63" i="15"/>
  <c r="F63" i="15" s="1"/>
  <c r="E63" i="14"/>
  <c r="F63" i="14" s="1"/>
  <c r="A64" i="14"/>
  <c r="F62" i="13"/>
  <c r="A63" i="13"/>
  <c r="E63" i="13" s="1"/>
  <c r="A64" i="12" l="1"/>
  <c r="E63" i="12"/>
  <c r="F63" i="12" s="1"/>
  <c r="A64" i="22"/>
  <c r="E63" i="22"/>
  <c r="F63" i="22" s="1"/>
  <c r="A64" i="21"/>
  <c r="E63" i="21"/>
  <c r="F63" i="21" s="1"/>
  <c r="E62" i="20"/>
  <c r="F62" i="20" s="1"/>
  <c r="A63" i="20"/>
  <c r="E64" i="19"/>
  <c r="F63" i="19"/>
  <c r="F63" i="18"/>
  <c r="A65" i="17"/>
  <c r="E64" i="17"/>
  <c r="F64" i="17" s="1"/>
  <c r="E64" i="15"/>
  <c r="F64" i="15" s="1"/>
  <c r="A65" i="15"/>
  <c r="E64" i="14"/>
  <c r="F64" i="14" s="1"/>
  <c r="A65" i="14"/>
  <c r="A64" i="13"/>
  <c r="E64" i="13" s="1"/>
  <c r="F63" i="13"/>
  <c r="A65" i="12" l="1"/>
  <c r="E64" i="12"/>
  <c r="F64" i="12" s="1"/>
  <c r="A65" i="22"/>
  <c r="E64" i="22"/>
  <c r="F64" i="22" s="1"/>
  <c r="A65" i="21"/>
  <c r="E64" i="21"/>
  <c r="F64" i="21" s="1"/>
  <c r="A64" i="20"/>
  <c r="E63" i="20"/>
  <c r="F63" i="20" s="1"/>
  <c r="E65" i="19"/>
  <c r="F64" i="19"/>
  <c r="F64" i="18"/>
  <c r="A66" i="17"/>
  <c r="E65" i="17"/>
  <c r="F65" i="17" s="1"/>
  <c r="A66" i="15"/>
  <c r="E65" i="15"/>
  <c r="F65" i="15" s="1"/>
  <c r="A66" i="14"/>
  <c r="E65" i="14"/>
  <c r="F65" i="14" s="1"/>
  <c r="F64" i="13"/>
  <c r="A65" i="13"/>
  <c r="E65" i="13" s="1"/>
  <c r="A66" i="12" l="1"/>
  <c r="E65" i="12"/>
  <c r="F65" i="12" s="1"/>
  <c r="E65" i="22"/>
  <c r="F65" i="22" s="1"/>
  <c r="A66" i="22"/>
  <c r="A66" i="21"/>
  <c r="E65" i="21"/>
  <c r="F65" i="21" s="1"/>
  <c r="A65" i="20"/>
  <c r="E64" i="20"/>
  <c r="F64" i="20" s="1"/>
  <c r="E66" i="19"/>
  <c r="F65" i="19"/>
  <c r="F65" i="18"/>
  <c r="E66" i="17"/>
  <c r="F66" i="17" s="1"/>
  <c r="A67" i="17"/>
  <c r="E66" i="15"/>
  <c r="F66" i="15" s="1"/>
  <c r="A67" i="15"/>
  <c r="E66" i="14"/>
  <c r="F66" i="14" s="1"/>
  <c r="A67" i="14"/>
  <c r="A66" i="13"/>
  <c r="E66" i="13" s="1"/>
  <c r="F65" i="13"/>
  <c r="E66" i="12" l="1"/>
  <c r="F66" i="12" s="1"/>
  <c r="A67" i="12"/>
  <c r="A67" i="22"/>
  <c r="E66" i="22"/>
  <c r="F66" i="22" s="1"/>
  <c r="E66" i="21"/>
  <c r="F66" i="21" s="1"/>
  <c r="A67" i="21"/>
  <c r="E65" i="20"/>
  <c r="F65" i="20" s="1"/>
  <c r="A66" i="20"/>
  <c r="F66" i="19"/>
  <c r="E67" i="19"/>
  <c r="F66" i="18"/>
  <c r="A68" i="17"/>
  <c r="E67" i="17"/>
  <c r="F67" i="17" s="1"/>
  <c r="A68" i="15"/>
  <c r="E67" i="15"/>
  <c r="F67" i="15" s="1"/>
  <c r="A68" i="14"/>
  <c r="E67" i="14"/>
  <c r="F67" i="14" s="1"/>
  <c r="F66" i="13"/>
  <c r="A67" i="13"/>
  <c r="E67" i="13" s="1"/>
  <c r="E67" i="12" l="1"/>
  <c r="F67" i="12" s="1"/>
  <c r="A68" i="12"/>
  <c r="A68" i="22"/>
  <c r="E67" i="22"/>
  <c r="F67" i="22" s="1"/>
  <c r="A68" i="21"/>
  <c r="E67" i="21"/>
  <c r="F67" i="21" s="1"/>
  <c r="A67" i="20"/>
  <c r="E66" i="20"/>
  <c r="F66" i="20" s="1"/>
  <c r="E68" i="19"/>
  <c r="F67" i="19"/>
  <c r="F67" i="18"/>
  <c r="A69" i="17"/>
  <c r="E68" i="17"/>
  <c r="F68" i="17" s="1"/>
  <c r="E68" i="15"/>
  <c r="F68" i="15" s="1"/>
  <c r="A69" i="15"/>
  <c r="E68" i="14"/>
  <c r="F68" i="14" s="1"/>
  <c r="A69" i="14"/>
  <c r="A68" i="13"/>
  <c r="E68" i="13" s="1"/>
  <c r="F67" i="13"/>
  <c r="E68" i="12" l="1"/>
  <c r="F68" i="12" s="1"/>
  <c r="A69" i="12"/>
  <c r="A69" i="22"/>
  <c r="E68" i="22"/>
  <c r="F68" i="22" s="1"/>
  <c r="A69" i="21"/>
  <c r="E68" i="21"/>
  <c r="F68" i="21" s="1"/>
  <c r="A68" i="20"/>
  <c r="E67" i="20"/>
  <c r="F67" i="20" s="1"/>
  <c r="E69" i="19"/>
  <c r="F68" i="19"/>
  <c r="F68" i="18"/>
  <c r="E69" i="17"/>
  <c r="F69" i="17" s="1"/>
  <c r="A70" i="17"/>
  <c r="E69" i="15"/>
  <c r="F69" i="15" s="1"/>
  <c r="A70" i="15"/>
  <c r="E69" i="14"/>
  <c r="F69" i="14" s="1"/>
  <c r="A70" i="14"/>
  <c r="F68" i="13"/>
  <c r="A69" i="13"/>
  <c r="E69" i="13" s="1"/>
  <c r="A70" i="12" l="1"/>
  <c r="E69" i="12"/>
  <c r="F69" i="12" s="1"/>
  <c r="A70" i="22"/>
  <c r="E69" i="22"/>
  <c r="F69" i="22" s="1"/>
  <c r="A70" i="21"/>
  <c r="E69" i="21"/>
  <c r="F69" i="21" s="1"/>
  <c r="A69" i="20"/>
  <c r="E68" i="20"/>
  <c r="F68" i="20" s="1"/>
  <c r="E70" i="19"/>
  <c r="F69" i="19"/>
  <c r="F69" i="18"/>
  <c r="E70" i="17"/>
  <c r="F70" i="17" s="1"/>
  <c r="A71" i="17"/>
  <c r="E70" i="15"/>
  <c r="F70" i="15" s="1"/>
  <c r="A71" i="15"/>
  <c r="E70" i="14"/>
  <c r="F70" i="14" s="1"/>
  <c r="A71" i="14"/>
  <c r="A70" i="13"/>
  <c r="E70" i="13" s="1"/>
  <c r="F69" i="13"/>
  <c r="A71" i="12" l="1"/>
  <c r="E70" i="12"/>
  <c r="F70" i="12" s="1"/>
  <c r="E70" i="22"/>
  <c r="F70" i="22" s="1"/>
  <c r="A71" i="22"/>
  <c r="E70" i="21"/>
  <c r="F70" i="21" s="1"/>
  <c r="A71" i="21"/>
  <c r="A70" i="20"/>
  <c r="E69" i="20"/>
  <c r="F69" i="20" s="1"/>
  <c r="F70" i="19"/>
  <c r="E71" i="19"/>
  <c r="F70" i="18"/>
  <c r="A72" i="17"/>
  <c r="E71" i="17"/>
  <c r="F71" i="17" s="1"/>
  <c r="A72" i="15"/>
  <c r="E71" i="15"/>
  <c r="F71" i="15" s="1"/>
  <c r="A72" i="14"/>
  <c r="E71" i="14"/>
  <c r="F71" i="14" s="1"/>
  <c r="F70" i="13"/>
  <c r="A71" i="13"/>
  <c r="E71" i="13" s="1"/>
  <c r="A72" i="12" l="1"/>
  <c r="E71" i="12"/>
  <c r="F71" i="12" s="1"/>
  <c r="A72" i="22"/>
  <c r="E71" i="22"/>
  <c r="F71" i="22" s="1"/>
  <c r="A72" i="21"/>
  <c r="E71" i="21"/>
  <c r="F71" i="21" s="1"/>
  <c r="E70" i="20"/>
  <c r="F70" i="20" s="1"/>
  <c r="A71" i="20"/>
  <c r="E72" i="19"/>
  <c r="F71" i="19"/>
  <c r="F71" i="18"/>
  <c r="A73" i="17"/>
  <c r="E72" i="17"/>
  <c r="F72" i="17" s="1"/>
  <c r="E72" i="15"/>
  <c r="F72" i="15" s="1"/>
  <c r="A73" i="15"/>
  <c r="E72" i="14"/>
  <c r="F72" i="14" s="1"/>
  <c r="A73" i="14"/>
  <c r="A72" i="13"/>
  <c r="E72" i="13" s="1"/>
  <c r="F71" i="13"/>
  <c r="A73" i="12" l="1"/>
  <c r="E72" i="12"/>
  <c r="F72" i="12" s="1"/>
  <c r="A73" i="22"/>
  <c r="E72" i="22"/>
  <c r="F72" i="22" s="1"/>
  <c r="A73" i="21"/>
  <c r="E72" i="21"/>
  <c r="F72" i="21" s="1"/>
  <c r="A72" i="20"/>
  <c r="E71" i="20"/>
  <c r="F71" i="20" s="1"/>
  <c r="E73" i="19"/>
  <c r="F72" i="19"/>
  <c r="F72" i="18"/>
  <c r="E73" i="17"/>
  <c r="F73" i="17" s="1"/>
  <c r="A74" i="17"/>
  <c r="A74" i="15"/>
  <c r="E73" i="15"/>
  <c r="F73" i="15" s="1"/>
  <c r="A74" i="14"/>
  <c r="E73" i="14"/>
  <c r="F73" i="14" s="1"/>
  <c r="F72" i="13"/>
  <c r="A73" i="13"/>
  <c r="E73" i="13" s="1"/>
  <c r="A74" i="12" l="1"/>
  <c r="E73" i="12"/>
  <c r="F73" i="12" s="1"/>
  <c r="E73" i="22"/>
  <c r="F73" i="22" s="1"/>
  <c r="A74" i="22"/>
  <c r="A74" i="21"/>
  <c r="E73" i="21"/>
  <c r="F73" i="21" s="1"/>
  <c r="A73" i="20"/>
  <c r="E72" i="20"/>
  <c r="F72" i="20" s="1"/>
  <c r="E74" i="19"/>
  <c r="F73" i="19"/>
  <c r="F73" i="18"/>
  <c r="E74" i="17"/>
  <c r="F74" i="17" s="1"/>
  <c r="A75" i="17"/>
  <c r="E74" i="15"/>
  <c r="F74" i="15" s="1"/>
  <c r="A75" i="15"/>
  <c r="E74" i="14"/>
  <c r="F74" i="14" s="1"/>
  <c r="A75" i="14"/>
  <c r="A74" i="13"/>
  <c r="E74" i="13" s="1"/>
  <c r="F73" i="13"/>
  <c r="A75" i="12" l="1"/>
  <c r="E74" i="12"/>
  <c r="F74" i="12" s="1"/>
  <c r="A75" i="22"/>
  <c r="E74" i="22"/>
  <c r="F74" i="22" s="1"/>
  <c r="E74" i="21"/>
  <c r="F74" i="21" s="1"/>
  <c r="A75" i="21"/>
  <c r="E73" i="20"/>
  <c r="F73" i="20" s="1"/>
  <c r="A74" i="20"/>
  <c r="F74" i="19"/>
  <c r="E75" i="19"/>
  <c r="F74" i="18"/>
  <c r="A76" i="17"/>
  <c r="E75" i="17"/>
  <c r="F75" i="17" s="1"/>
  <c r="A76" i="15"/>
  <c r="E75" i="15"/>
  <c r="F75" i="15" s="1"/>
  <c r="E75" i="14"/>
  <c r="F75" i="14" s="1"/>
  <c r="A76" i="14"/>
  <c r="F74" i="13"/>
  <c r="A75" i="13"/>
  <c r="E75" i="13" s="1"/>
  <c r="A76" i="12" l="1"/>
  <c r="E75" i="12"/>
  <c r="F75" i="12" s="1"/>
  <c r="A76" i="22"/>
  <c r="E75" i="22"/>
  <c r="F75" i="22" s="1"/>
  <c r="A76" i="21"/>
  <c r="E75" i="21"/>
  <c r="F75" i="21" s="1"/>
  <c r="A75" i="20"/>
  <c r="E74" i="20"/>
  <c r="F74" i="20" s="1"/>
  <c r="E76" i="19"/>
  <c r="F75" i="19"/>
  <c r="F75" i="18"/>
  <c r="A77" i="17"/>
  <c r="E76" i="17"/>
  <c r="F76" i="17" s="1"/>
  <c r="E76" i="15"/>
  <c r="F76" i="15" s="1"/>
  <c r="A77" i="15"/>
  <c r="E76" i="14"/>
  <c r="F76" i="14" s="1"/>
  <c r="A77" i="14"/>
  <c r="A76" i="13"/>
  <c r="E76" i="13" s="1"/>
  <c r="F75" i="13"/>
  <c r="E76" i="12" l="1"/>
  <c r="F76" i="12" s="1"/>
  <c r="A77" i="12"/>
  <c r="A77" i="22"/>
  <c r="E76" i="22"/>
  <c r="F76" i="22" s="1"/>
  <c r="A77" i="21"/>
  <c r="E76" i="21"/>
  <c r="F76" i="21" s="1"/>
  <c r="A76" i="20"/>
  <c r="E75" i="20"/>
  <c r="F75" i="20" s="1"/>
  <c r="E77" i="19"/>
  <c r="F76" i="19"/>
  <c r="F76" i="18"/>
  <c r="E77" i="17"/>
  <c r="F77" i="17" s="1"/>
  <c r="A78" i="17"/>
  <c r="A78" i="15"/>
  <c r="E77" i="15"/>
  <c r="F77" i="15" s="1"/>
  <c r="A78" i="14"/>
  <c r="E77" i="14"/>
  <c r="F77" i="14" s="1"/>
  <c r="F76" i="13"/>
  <c r="A77" i="13"/>
  <c r="E77" i="13" s="1"/>
  <c r="A78" i="12" l="1"/>
  <c r="E77" i="12"/>
  <c r="F77" i="12" s="1"/>
  <c r="A78" i="22"/>
  <c r="E77" i="22"/>
  <c r="F77" i="22" s="1"/>
  <c r="A78" i="21"/>
  <c r="E77" i="21"/>
  <c r="F77" i="21" s="1"/>
  <c r="A77" i="20"/>
  <c r="E76" i="20"/>
  <c r="F76" i="20" s="1"/>
  <c r="E78" i="19"/>
  <c r="F77" i="19"/>
  <c r="F77" i="18"/>
  <c r="E78" i="17"/>
  <c r="F78" i="17" s="1"/>
  <c r="A79" i="17"/>
  <c r="E78" i="15"/>
  <c r="F78" i="15" s="1"/>
  <c r="A79" i="15"/>
  <c r="E78" i="14"/>
  <c r="F78" i="14" s="1"/>
  <c r="A79" i="14"/>
  <c r="A78" i="13"/>
  <c r="E78" i="13" s="1"/>
  <c r="F77" i="13"/>
  <c r="A79" i="12" l="1"/>
  <c r="E78" i="12"/>
  <c r="F78" i="12" s="1"/>
  <c r="E78" i="22"/>
  <c r="F78" i="22" s="1"/>
  <c r="A79" i="22"/>
  <c r="E78" i="21"/>
  <c r="F78" i="21" s="1"/>
  <c r="A79" i="21"/>
  <c r="A78" i="20"/>
  <c r="E77" i="20"/>
  <c r="F77" i="20" s="1"/>
  <c r="F78" i="19"/>
  <c r="E79" i="19"/>
  <c r="F78" i="18"/>
  <c r="A80" i="17"/>
  <c r="E79" i="17"/>
  <c r="F79" i="17" s="1"/>
  <c r="A80" i="15"/>
  <c r="E79" i="15"/>
  <c r="F79" i="15" s="1"/>
  <c r="A80" i="14"/>
  <c r="E79" i="14"/>
  <c r="F79" i="14" s="1"/>
  <c r="F78" i="13"/>
  <c r="A79" i="13"/>
  <c r="E79" i="13" s="1"/>
  <c r="E79" i="12" l="1"/>
  <c r="F79" i="12" s="1"/>
  <c r="A80" i="12"/>
  <c r="A80" i="22"/>
  <c r="E79" i="22"/>
  <c r="F79" i="22" s="1"/>
  <c r="A80" i="21"/>
  <c r="E79" i="21"/>
  <c r="F79" i="21" s="1"/>
  <c r="E78" i="20"/>
  <c r="F78" i="20" s="1"/>
  <c r="A79" i="20"/>
  <c r="E80" i="19"/>
  <c r="F79" i="19"/>
  <c r="F79" i="18"/>
  <c r="A81" i="17"/>
  <c r="E80" i="17"/>
  <c r="F80" i="17" s="1"/>
  <c r="E80" i="15"/>
  <c r="F80" i="15" s="1"/>
  <c r="A81" i="15"/>
  <c r="E80" i="14"/>
  <c r="F80" i="14" s="1"/>
  <c r="A81" i="14"/>
  <c r="A80" i="13"/>
  <c r="E80" i="13" s="1"/>
  <c r="F79" i="13"/>
  <c r="A81" i="12" l="1"/>
  <c r="E80" i="12"/>
  <c r="F80" i="12" s="1"/>
  <c r="A81" i="22"/>
  <c r="E80" i="22"/>
  <c r="F80" i="22" s="1"/>
  <c r="A81" i="21"/>
  <c r="E80" i="21"/>
  <c r="F80" i="21" s="1"/>
  <c r="A80" i="20"/>
  <c r="E79" i="20"/>
  <c r="F79" i="20" s="1"/>
  <c r="E81" i="19"/>
  <c r="F80" i="19"/>
  <c r="F80" i="18"/>
  <c r="E81" i="17"/>
  <c r="F81" i="17" s="1"/>
  <c r="A82" i="17"/>
  <c r="A82" i="15"/>
  <c r="E81" i="15"/>
  <c r="F81" i="15" s="1"/>
  <c r="E81" i="14"/>
  <c r="F81" i="14" s="1"/>
  <c r="A82" i="14"/>
  <c r="F80" i="13"/>
  <c r="A81" i="13"/>
  <c r="E81" i="13" s="1"/>
  <c r="A82" i="12" l="1"/>
  <c r="E81" i="12"/>
  <c r="F81" i="12" s="1"/>
  <c r="E81" i="22"/>
  <c r="F81" i="22" s="1"/>
  <c r="A82" i="22"/>
  <c r="A82" i="21"/>
  <c r="E81" i="21"/>
  <c r="F81" i="21" s="1"/>
  <c r="A81" i="20"/>
  <c r="E80" i="20"/>
  <c r="F80" i="20" s="1"/>
  <c r="E82" i="19"/>
  <c r="F81" i="19"/>
  <c r="F81" i="18"/>
  <c r="E82" i="17"/>
  <c r="F82" i="17" s="1"/>
  <c r="A83" i="17"/>
  <c r="E82" i="15"/>
  <c r="F82" i="15" s="1"/>
  <c r="A83" i="15"/>
  <c r="E82" i="14"/>
  <c r="F82" i="14" s="1"/>
  <c r="A83" i="14"/>
  <c r="A82" i="13"/>
  <c r="E82" i="13" s="1"/>
  <c r="F81" i="13"/>
  <c r="E82" i="12" l="1"/>
  <c r="F82" i="12" s="1"/>
  <c r="A83" i="12"/>
  <c r="A83" i="22"/>
  <c r="E82" i="22"/>
  <c r="F82" i="22" s="1"/>
  <c r="E82" i="21"/>
  <c r="F82" i="21" s="1"/>
  <c r="A83" i="21"/>
  <c r="E81" i="20"/>
  <c r="F81" i="20" s="1"/>
  <c r="A82" i="20"/>
  <c r="F82" i="19"/>
  <c r="E83" i="19"/>
  <c r="F82" i="18"/>
  <c r="A84" i="17"/>
  <c r="E83" i="17"/>
  <c r="F83" i="17" s="1"/>
  <c r="A84" i="15"/>
  <c r="E83" i="15"/>
  <c r="F83" i="15" s="1"/>
  <c r="A84" i="14"/>
  <c r="E83" i="14"/>
  <c r="F83" i="14" s="1"/>
  <c r="F82" i="13"/>
  <c r="A83" i="13"/>
  <c r="E83" i="13" s="1"/>
  <c r="A84" i="12" l="1"/>
  <c r="E83" i="12"/>
  <c r="F83" i="12" s="1"/>
  <c r="A84" i="22"/>
  <c r="E83" i="22"/>
  <c r="F83" i="22" s="1"/>
  <c r="A84" i="21"/>
  <c r="E83" i="21"/>
  <c r="F83" i="21" s="1"/>
  <c r="A83" i="20"/>
  <c r="E82" i="20"/>
  <c r="F82" i="20" s="1"/>
  <c r="E84" i="19"/>
  <c r="F83" i="19"/>
  <c r="F83" i="18"/>
  <c r="A85" i="17"/>
  <c r="E84" i="17"/>
  <c r="F84" i="17" s="1"/>
  <c r="E84" i="15"/>
  <c r="F84" i="15" s="1"/>
  <c r="A85" i="15"/>
  <c r="E84" i="14"/>
  <c r="F84" i="14" s="1"/>
  <c r="A85" i="14"/>
  <c r="A84" i="13"/>
  <c r="E84" i="13" s="1"/>
  <c r="F83" i="13"/>
  <c r="E84" i="12" l="1"/>
  <c r="F84" i="12" s="1"/>
  <c r="A85" i="12"/>
  <c r="A85" i="22"/>
  <c r="E84" i="22"/>
  <c r="F84" i="22" s="1"/>
  <c r="A85" i="21"/>
  <c r="E84" i="21"/>
  <c r="F84" i="21" s="1"/>
  <c r="A84" i="20"/>
  <c r="E83" i="20"/>
  <c r="F83" i="20" s="1"/>
  <c r="E85" i="19"/>
  <c r="F84" i="19"/>
  <c r="F84" i="18"/>
  <c r="E85" i="17"/>
  <c r="F85" i="17" s="1"/>
  <c r="A86" i="17"/>
  <c r="A86" i="15"/>
  <c r="E85" i="15"/>
  <c r="F85" i="15" s="1"/>
  <c r="E85" i="14"/>
  <c r="F85" i="14" s="1"/>
  <c r="A86" i="14"/>
  <c r="F84" i="13"/>
  <c r="A85" i="13"/>
  <c r="E85" i="13" s="1"/>
  <c r="A86" i="12" l="1"/>
  <c r="E85" i="12"/>
  <c r="F85" i="12" s="1"/>
  <c r="A86" i="22"/>
  <c r="E85" i="22"/>
  <c r="F85" i="22" s="1"/>
  <c r="A86" i="21"/>
  <c r="E85" i="21"/>
  <c r="F85" i="21" s="1"/>
  <c r="A85" i="20"/>
  <c r="E84" i="20"/>
  <c r="F84" i="20" s="1"/>
  <c r="E86" i="19"/>
  <c r="F85" i="19"/>
  <c r="F85" i="18"/>
  <c r="E86" i="17"/>
  <c r="F86" i="17" s="1"/>
  <c r="A87" i="17"/>
  <c r="E86" i="15"/>
  <c r="F86" i="15" s="1"/>
  <c r="A87" i="15"/>
  <c r="E86" i="14"/>
  <c r="F86" i="14" s="1"/>
  <c r="A87" i="14"/>
  <c r="A86" i="13"/>
  <c r="E86" i="13" s="1"/>
  <c r="F85" i="13"/>
  <c r="E86" i="12" l="1"/>
  <c r="F86" i="12" s="1"/>
  <c r="A87" i="12"/>
  <c r="E86" i="22"/>
  <c r="F86" i="22" s="1"/>
  <c r="A87" i="22"/>
  <c r="E86" i="21"/>
  <c r="F86" i="21" s="1"/>
  <c r="A87" i="21"/>
  <c r="E85" i="20"/>
  <c r="F85" i="20" s="1"/>
  <c r="A86" i="20"/>
  <c r="F86" i="19"/>
  <c r="E87" i="19"/>
  <c r="F86" i="18"/>
  <c r="A88" i="17"/>
  <c r="E87" i="17"/>
  <c r="F87" i="17" s="1"/>
  <c r="A88" i="15"/>
  <c r="E87" i="15"/>
  <c r="F87" i="15" s="1"/>
  <c r="A88" i="14"/>
  <c r="E87" i="14"/>
  <c r="F87" i="14" s="1"/>
  <c r="F86" i="13"/>
  <c r="A87" i="13"/>
  <c r="E87" i="13" s="1"/>
  <c r="E87" i="12" l="1"/>
  <c r="F87" i="12" s="1"/>
  <c r="A88" i="12"/>
  <c r="A88" i="22"/>
  <c r="E87" i="22"/>
  <c r="F87" i="22" s="1"/>
  <c r="A88" i="21"/>
  <c r="E87" i="21"/>
  <c r="F87" i="21" s="1"/>
  <c r="A87" i="20"/>
  <c r="E86" i="20"/>
  <c r="F86" i="20" s="1"/>
  <c r="E88" i="19"/>
  <c r="F87" i="19"/>
  <c r="F87" i="18"/>
  <c r="A89" i="17"/>
  <c r="E88" i="17"/>
  <c r="F88" i="17" s="1"/>
  <c r="E88" i="15"/>
  <c r="F88" i="15" s="1"/>
  <c r="A89" i="15"/>
  <c r="E88" i="14"/>
  <c r="F88" i="14" s="1"/>
  <c r="A89" i="14"/>
  <c r="A88" i="13"/>
  <c r="E88" i="13" s="1"/>
  <c r="F87" i="13"/>
  <c r="E88" i="12" l="1"/>
  <c r="F88" i="12" s="1"/>
  <c r="A89" i="12"/>
  <c r="A89" i="22"/>
  <c r="E88" i="22"/>
  <c r="F88" i="22" s="1"/>
  <c r="A89" i="21"/>
  <c r="E88" i="21"/>
  <c r="F88" i="21" s="1"/>
  <c r="A88" i="20"/>
  <c r="E87" i="20"/>
  <c r="F87" i="20" s="1"/>
  <c r="E89" i="19"/>
  <c r="F88" i="19"/>
  <c r="F88" i="18"/>
  <c r="A90" i="17"/>
  <c r="E89" i="17"/>
  <c r="F89" i="17" s="1"/>
  <c r="A90" i="15"/>
  <c r="E89" i="15"/>
  <c r="F89" i="15" s="1"/>
  <c r="A90" i="14"/>
  <c r="E89" i="14"/>
  <c r="F89" i="14" s="1"/>
  <c r="F88" i="13"/>
  <c r="A89" i="13"/>
  <c r="E89" i="13" s="1"/>
  <c r="E89" i="12" l="1"/>
  <c r="F89" i="12" s="1"/>
  <c r="A90" i="12"/>
  <c r="A90" i="22"/>
  <c r="E89" i="22"/>
  <c r="F89" i="22" s="1"/>
  <c r="A90" i="21"/>
  <c r="E89" i="21"/>
  <c r="F89" i="21" s="1"/>
  <c r="A89" i="20"/>
  <c r="E88" i="20"/>
  <c r="F88" i="20" s="1"/>
  <c r="E90" i="19"/>
  <c r="F89" i="19"/>
  <c r="F89" i="18"/>
  <c r="E90" i="17"/>
  <c r="F90" i="17" s="1"/>
  <c r="A91" i="17"/>
  <c r="E90" i="15"/>
  <c r="F90" i="15" s="1"/>
  <c r="A91" i="15"/>
  <c r="E90" i="14"/>
  <c r="F90" i="14" s="1"/>
  <c r="A91" i="14"/>
  <c r="A90" i="13"/>
  <c r="E90" i="13" s="1"/>
  <c r="F89" i="13"/>
  <c r="E90" i="12" l="1"/>
  <c r="F90" i="12" s="1"/>
  <c r="A91" i="12"/>
  <c r="A91" i="22"/>
  <c r="E90" i="22"/>
  <c r="F90" i="22" s="1"/>
  <c r="E90" i="21"/>
  <c r="F90" i="21" s="1"/>
  <c r="A91" i="21"/>
  <c r="A90" i="20"/>
  <c r="E89" i="20"/>
  <c r="F89" i="20" s="1"/>
  <c r="F90" i="19"/>
  <c r="E91" i="19"/>
  <c r="F90" i="18"/>
  <c r="A92" i="17"/>
  <c r="E91" i="17"/>
  <c r="F91" i="17" s="1"/>
  <c r="A92" i="15"/>
  <c r="E91" i="15"/>
  <c r="F91" i="15" s="1"/>
  <c r="E91" i="14"/>
  <c r="F91" i="14" s="1"/>
  <c r="A92" i="14"/>
  <c r="F90" i="13"/>
  <c r="A91" i="13"/>
  <c r="E91" i="13" s="1"/>
  <c r="A92" i="12" l="1"/>
  <c r="E91" i="12"/>
  <c r="F91" i="12" s="1"/>
  <c r="A92" i="22"/>
  <c r="E91" i="22"/>
  <c r="F91" i="22" s="1"/>
  <c r="A92" i="21"/>
  <c r="E91" i="21"/>
  <c r="F91" i="21" s="1"/>
  <c r="E90" i="20"/>
  <c r="F90" i="20" s="1"/>
  <c r="A91" i="20"/>
  <c r="E92" i="19"/>
  <c r="F91" i="19"/>
  <c r="F91" i="18"/>
  <c r="A93" i="17"/>
  <c r="E92" i="17"/>
  <c r="F92" i="17" s="1"/>
  <c r="E92" i="15"/>
  <c r="F92" i="15" s="1"/>
  <c r="A93" i="15"/>
  <c r="E92" i="14"/>
  <c r="F92" i="14" s="1"/>
  <c r="A93" i="14"/>
  <c r="A92" i="13"/>
  <c r="E92" i="13" s="1"/>
  <c r="F91" i="13"/>
  <c r="E92" i="12" l="1"/>
  <c r="F92" i="12" s="1"/>
  <c r="A93" i="12"/>
  <c r="A93" i="22"/>
  <c r="E92" i="22"/>
  <c r="F92" i="22" s="1"/>
  <c r="A93" i="21"/>
  <c r="E92" i="21"/>
  <c r="F92" i="21" s="1"/>
  <c r="A92" i="20"/>
  <c r="E91" i="20"/>
  <c r="F91" i="20" s="1"/>
  <c r="E93" i="19"/>
  <c r="F92" i="19"/>
  <c r="F92" i="18"/>
  <c r="E93" i="17"/>
  <c r="F93" i="17" s="1"/>
  <c r="A94" i="17"/>
  <c r="A94" i="15"/>
  <c r="E93" i="15"/>
  <c r="F93" i="15" s="1"/>
  <c r="A94" i="14"/>
  <c r="E93" i="14"/>
  <c r="F93" i="14" s="1"/>
  <c r="A93" i="13"/>
  <c r="E93" i="13" s="1"/>
  <c r="F92" i="13"/>
  <c r="E93" i="12" l="1"/>
  <c r="F93" i="12" s="1"/>
  <c r="A94" i="12"/>
  <c r="E93" i="22"/>
  <c r="F93" i="22" s="1"/>
  <c r="A94" i="22"/>
  <c r="A94" i="21"/>
  <c r="E93" i="21"/>
  <c r="F93" i="21" s="1"/>
  <c r="A93" i="20"/>
  <c r="E92" i="20"/>
  <c r="F92" i="20" s="1"/>
  <c r="E94" i="19"/>
  <c r="F93" i="19"/>
  <c r="F93" i="18"/>
  <c r="E94" i="17"/>
  <c r="F94" i="17" s="1"/>
  <c r="A95" i="17"/>
  <c r="E94" i="15"/>
  <c r="F94" i="15" s="1"/>
  <c r="A95" i="15"/>
  <c r="E94" i="14"/>
  <c r="F94" i="14" s="1"/>
  <c r="A95" i="14"/>
  <c r="A94" i="13"/>
  <c r="E94" i="13" s="1"/>
  <c r="F93" i="13"/>
  <c r="A95" i="12" l="1"/>
  <c r="E94" i="12"/>
  <c r="F94" i="12" s="1"/>
  <c r="E94" i="22"/>
  <c r="F94" i="22" s="1"/>
  <c r="A95" i="22"/>
  <c r="E94" i="21"/>
  <c r="F94" i="21" s="1"/>
  <c r="A95" i="21"/>
  <c r="E93" i="20"/>
  <c r="F93" i="20" s="1"/>
  <c r="A94" i="20"/>
  <c r="F94" i="19"/>
  <c r="E95" i="19"/>
  <c r="F94" i="18"/>
  <c r="A96" i="17"/>
  <c r="E95" i="17"/>
  <c r="F95" i="17" s="1"/>
  <c r="A96" i="15"/>
  <c r="E95" i="15"/>
  <c r="F95" i="15" s="1"/>
  <c r="E95" i="14"/>
  <c r="F95" i="14" s="1"/>
  <c r="A96" i="14"/>
  <c r="F94" i="13"/>
  <c r="A95" i="13"/>
  <c r="E95" i="13" s="1"/>
  <c r="E95" i="12" l="1"/>
  <c r="F95" i="12" s="1"/>
  <c r="A96" i="12"/>
  <c r="A96" i="22"/>
  <c r="E95" i="22"/>
  <c r="F95" i="22" s="1"/>
  <c r="A96" i="21"/>
  <c r="E95" i="21"/>
  <c r="F95" i="21" s="1"/>
  <c r="A95" i="20"/>
  <c r="E94" i="20"/>
  <c r="F94" i="20" s="1"/>
  <c r="E96" i="19"/>
  <c r="F95" i="19"/>
  <c r="F95" i="18"/>
  <c r="A97" i="17"/>
  <c r="E96" i="17"/>
  <c r="F96" i="17" s="1"/>
  <c r="E96" i="15"/>
  <c r="F96" i="15" s="1"/>
  <c r="A97" i="15"/>
  <c r="E96" i="14"/>
  <c r="F96" i="14" s="1"/>
  <c r="A97" i="14"/>
  <c r="A96" i="13"/>
  <c r="E96" i="13" s="1"/>
  <c r="F95" i="13"/>
  <c r="E96" i="12" l="1"/>
  <c r="F96" i="12" s="1"/>
  <c r="A97" i="12"/>
  <c r="A97" i="22"/>
  <c r="E96" i="22"/>
  <c r="F96" i="22" s="1"/>
  <c r="A97" i="21"/>
  <c r="E96" i="21"/>
  <c r="F96" i="21" s="1"/>
  <c r="A96" i="20"/>
  <c r="E95" i="20"/>
  <c r="F95" i="20" s="1"/>
  <c r="E97" i="19"/>
  <c r="F96" i="19"/>
  <c r="F96" i="18"/>
  <c r="E97" i="17"/>
  <c r="F97" i="17" s="1"/>
  <c r="A98" i="17"/>
  <c r="A98" i="15"/>
  <c r="E97" i="15"/>
  <c r="F97" i="15" s="1"/>
  <c r="A98" i="14"/>
  <c r="E97" i="14"/>
  <c r="F97" i="14" s="1"/>
  <c r="F96" i="13"/>
  <c r="A97" i="13"/>
  <c r="E97" i="13" s="1"/>
  <c r="E97" i="12" l="1"/>
  <c r="F97" i="12" s="1"/>
  <c r="A98" i="12"/>
  <c r="E97" i="22"/>
  <c r="F97" i="22" s="1"/>
  <c r="A98" i="22"/>
  <c r="A98" i="21"/>
  <c r="E97" i="21"/>
  <c r="F97" i="21" s="1"/>
  <c r="A97" i="20"/>
  <c r="E96" i="20"/>
  <c r="F96" i="20" s="1"/>
  <c r="E98" i="19"/>
  <c r="F97" i="19"/>
  <c r="F97" i="18"/>
  <c r="E98" i="17"/>
  <c r="F98" i="17" s="1"/>
  <c r="A99" i="17"/>
  <c r="E98" i="15"/>
  <c r="F98" i="15" s="1"/>
  <c r="A99" i="15"/>
  <c r="E98" i="14"/>
  <c r="F98" i="14" s="1"/>
  <c r="A99" i="14"/>
  <c r="A98" i="13"/>
  <c r="E98" i="13" s="1"/>
  <c r="F97" i="13"/>
  <c r="A99" i="12" l="1"/>
  <c r="E98" i="12"/>
  <c r="F98" i="12" s="1"/>
  <c r="A99" i="22"/>
  <c r="E98" i="22"/>
  <c r="F98" i="22" s="1"/>
  <c r="E98" i="21"/>
  <c r="F98" i="21" s="1"/>
  <c r="A99" i="21"/>
  <c r="A98" i="20"/>
  <c r="E97" i="20"/>
  <c r="F97" i="20" s="1"/>
  <c r="F98" i="19"/>
  <c r="E99" i="19"/>
  <c r="F98" i="18"/>
  <c r="A100" i="17"/>
  <c r="E99" i="17"/>
  <c r="F99" i="17" s="1"/>
  <c r="A100" i="15"/>
  <c r="E99" i="15"/>
  <c r="F99" i="15" s="1"/>
  <c r="A100" i="14"/>
  <c r="E99" i="14"/>
  <c r="F99" i="14" s="1"/>
  <c r="F98" i="13"/>
  <c r="A99" i="13"/>
  <c r="E99" i="13" s="1"/>
  <c r="A100" i="12" l="1"/>
  <c r="E99" i="12"/>
  <c r="F99" i="12" s="1"/>
  <c r="A100" i="22"/>
  <c r="E99" i="22"/>
  <c r="F99" i="22" s="1"/>
  <c r="A100" i="21"/>
  <c r="E99" i="21"/>
  <c r="F99" i="21" s="1"/>
  <c r="E98" i="20"/>
  <c r="F98" i="20" s="1"/>
  <c r="A99" i="20"/>
  <c r="E100" i="19"/>
  <c r="F99" i="19"/>
  <c r="F99" i="18"/>
  <c r="A101" i="17"/>
  <c r="E100" i="17"/>
  <c r="F100" i="17" s="1"/>
  <c r="E100" i="15"/>
  <c r="F100" i="15" s="1"/>
  <c r="A101" i="15"/>
  <c r="E100" i="14"/>
  <c r="F100" i="14" s="1"/>
  <c r="A101" i="14"/>
  <c r="A100" i="13"/>
  <c r="E100" i="13" s="1"/>
  <c r="F99" i="13"/>
  <c r="A101" i="12" l="1"/>
  <c r="E100" i="12"/>
  <c r="F100" i="12" s="1"/>
  <c r="A101" i="22"/>
  <c r="E100" i="22"/>
  <c r="F100" i="22" s="1"/>
  <c r="A101" i="21"/>
  <c r="E100" i="21"/>
  <c r="F100" i="21" s="1"/>
  <c r="A100" i="20"/>
  <c r="E99" i="20"/>
  <c r="F99" i="20" s="1"/>
  <c r="E101" i="19"/>
  <c r="F100" i="19"/>
  <c r="F100" i="18"/>
  <c r="E101" i="17"/>
  <c r="F101" i="17" s="1"/>
  <c r="A102" i="17"/>
  <c r="A102" i="15"/>
  <c r="E101" i="15"/>
  <c r="F101" i="15" s="1"/>
  <c r="E101" i="14"/>
  <c r="F101" i="14" s="1"/>
  <c r="A102" i="14"/>
  <c r="A101" i="13"/>
  <c r="E101" i="13" s="1"/>
  <c r="F100" i="13"/>
  <c r="E101" i="12" l="1"/>
  <c r="F101" i="12" s="1"/>
  <c r="A102" i="12"/>
  <c r="A102" i="22"/>
  <c r="E101" i="22"/>
  <c r="F101" i="22" s="1"/>
  <c r="A102" i="21"/>
  <c r="E101" i="21"/>
  <c r="F101" i="21" s="1"/>
  <c r="A101" i="20"/>
  <c r="E100" i="20"/>
  <c r="F100" i="20" s="1"/>
  <c r="E102" i="19"/>
  <c r="F101" i="19"/>
  <c r="F101" i="18"/>
  <c r="E102" i="17"/>
  <c r="F102" i="17" s="1"/>
  <c r="A103" i="17"/>
  <c r="E102" i="15"/>
  <c r="F102" i="15" s="1"/>
  <c r="A103" i="15"/>
  <c r="E102" i="14"/>
  <c r="F102" i="14" s="1"/>
  <c r="A103" i="14"/>
  <c r="A102" i="13"/>
  <c r="E102" i="13" s="1"/>
  <c r="F101" i="13"/>
  <c r="A103" i="12" l="1"/>
  <c r="E102" i="12"/>
  <c r="F102" i="12" s="1"/>
  <c r="E102" i="22"/>
  <c r="F102" i="22" s="1"/>
  <c r="A103" i="22"/>
  <c r="E102" i="21"/>
  <c r="F102" i="21" s="1"/>
  <c r="A103" i="21"/>
  <c r="E101" i="20"/>
  <c r="F101" i="20" s="1"/>
  <c r="A102" i="20"/>
  <c r="F102" i="19"/>
  <c r="E103" i="19"/>
  <c r="F102" i="18"/>
  <c r="A104" i="17"/>
  <c r="E103" i="17"/>
  <c r="F103" i="17" s="1"/>
  <c r="A104" i="15"/>
  <c r="E103" i="15"/>
  <c r="F103" i="15" s="1"/>
  <c r="A104" i="14"/>
  <c r="E103" i="14"/>
  <c r="F103" i="14" s="1"/>
  <c r="F102" i="13"/>
  <c r="A103" i="13"/>
  <c r="E103" i="13" s="1"/>
  <c r="E103" i="12" l="1"/>
  <c r="F103" i="12" s="1"/>
  <c r="A104" i="12"/>
  <c r="A104" i="22"/>
  <c r="E103" i="22"/>
  <c r="F103" i="22" s="1"/>
  <c r="A104" i="21"/>
  <c r="E103" i="21"/>
  <c r="F103" i="21" s="1"/>
  <c r="A103" i="20"/>
  <c r="E102" i="20"/>
  <c r="F102" i="20" s="1"/>
  <c r="E104" i="19"/>
  <c r="F103" i="19"/>
  <c r="F103" i="18"/>
  <c r="A105" i="17"/>
  <c r="E104" i="17"/>
  <c r="F104" i="17" s="1"/>
  <c r="E104" i="15"/>
  <c r="F104" i="15" s="1"/>
  <c r="A105" i="15"/>
  <c r="E104" i="14"/>
  <c r="F104" i="14" s="1"/>
  <c r="A105" i="14"/>
  <c r="A104" i="13"/>
  <c r="E104" i="13" s="1"/>
  <c r="F103" i="13"/>
  <c r="A105" i="12" l="1"/>
  <c r="E104" i="12"/>
  <c r="F104" i="12" s="1"/>
  <c r="A105" i="22"/>
  <c r="E104" i="22"/>
  <c r="F104" i="22" s="1"/>
  <c r="A105" i="21"/>
  <c r="E104" i="21"/>
  <c r="F104" i="21" s="1"/>
  <c r="A104" i="20"/>
  <c r="E103" i="20"/>
  <c r="F103" i="20" s="1"/>
  <c r="E105" i="19"/>
  <c r="F104" i="19"/>
  <c r="F104" i="18"/>
  <c r="E105" i="17"/>
  <c r="F105" i="17" s="1"/>
  <c r="A106" i="17"/>
  <c r="A106" i="15"/>
  <c r="E105" i="15"/>
  <c r="F105" i="15" s="1"/>
  <c r="E105" i="14"/>
  <c r="F105" i="14" s="1"/>
  <c r="A106" i="14"/>
  <c r="F104" i="13"/>
  <c r="A105" i="13"/>
  <c r="E105" i="13" s="1"/>
  <c r="E105" i="12" l="1"/>
  <c r="F105" i="12" s="1"/>
  <c r="A106" i="12"/>
  <c r="A106" i="22"/>
  <c r="E105" i="22"/>
  <c r="F105" i="22" s="1"/>
  <c r="A106" i="21"/>
  <c r="E105" i="21"/>
  <c r="F105" i="21" s="1"/>
  <c r="A105" i="20"/>
  <c r="E104" i="20"/>
  <c r="F104" i="20" s="1"/>
  <c r="E106" i="19"/>
  <c r="F105" i="19"/>
  <c r="F105" i="18"/>
  <c r="E106" i="17"/>
  <c r="F106" i="17" s="1"/>
  <c r="A107" i="17"/>
  <c r="E106" i="15"/>
  <c r="F106" i="15" s="1"/>
  <c r="A107" i="15"/>
  <c r="E106" i="14"/>
  <c r="F106" i="14" s="1"/>
  <c r="A107" i="14"/>
  <c r="A106" i="13"/>
  <c r="E106" i="13" s="1"/>
  <c r="F105" i="13"/>
  <c r="E106" i="12" l="1"/>
  <c r="F106" i="12" s="1"/>
  <c r="A107" i="12"/>
  <c r="A107" i="22"/>
  <c r="E106" i="22"/>
  <c r="F106" i="22" s="1"/>
  <c r="E106" i="21"/>
  <c r="F106" i="21" s="1"/>
  <c r="A107" i="21"/>
  <c r="E105" i="20"/>
  <c r="F105" i="20" s="1"/>
  <c r="A106" i="20"/>
  <c r="F106" i="19"/>
  <c r="E107" i="19"/>
  <c r="F106" i="18"/>
  <c r="A108" i="17"/>
  <c r="E107" i="17"/>
  <c r="F107" i="17" s="1"/>
  <c r="A108" i="15"/>
  <c r="E107" i="15"/>
  <c r="F107" i="15" s="1"/>
  <c r="A108" i="14"/>
  <c r="E107" i="14"/>
  <c r="F107" i="14" s="1"/>
  <c r="F106" i="13"/>
  <c r="A107" i="13"/>
  <c r="E107" i="13" s="1"/>
  <c r="E107" i="12" l="1"/>
  <c r="F107" i="12" s="1"/>
  <c r="A108" i="12"/>
  <c r="A108" i="22"/>
  <c r="E107" i="22"/>
  <c r="F107" i="22" s="1"/>
  <c r="A108" i="21"/>
  <c r="E107" i="21"/>
  <c r="F107" i="21" s="1"/>
  <c r="E106" i="20"/>
  <c r="F106" i="20" s="1"/>
  <c r="A107" i="20"/>
  <c r="E108" i="19"/>
  <c r="F107" i="19"/>
  <c r="F107" i="18"/>
  <c r="A109" i="17"/>
  <c r="E108" i="17"/>
  <c r="F108" i="17" s="1"/>
  <c r="E108" i="15"/>
  <c r="F108" i="15" s="1"/>
  <c r="A109" i="15"/>
  <c r="E108" i="14"/>
  <c r="F108" i="14" s="1"/>
  <c r="A109" i="14"/>
  <c r="A108" i="13"/>
  <c r="E108" i="13" s="1"/>
  <c r="F107" i="13"/>
  <c r="A109" i="12" l="1"/>
  <c r="E108" i="12"/>
  <c r="F108" i="12" s="1"/>
  <c r="A109" i="22"/>
  <c r="E108" i="22"/>
  <c r="F108" i="22" s="1"/>
  <c r="A109" i="21"/>
  <c r="E108" i="21"/>
  <c r="F108" i="21" s="1"/>
  <c r="A108" i="20"/>
  <c r="E107" i="20"/>
  <c r="F107" i="20" s="1"/>
  <c r="E109" i="19"/>
  <c r="F108" i="19"/>
  <c r="F108" i="18"/>
  <c r="A110" i="17"/>
  <c r="E109" i="17"/>
  <c r="F109" i="17" s="1"/>
  <c r="A110" i="15"/>
  <c r="E109" i="15"/>
  <c r="F109" i="15" s="1"/>
  <c r="E109" i="14"/>
  <c r="F109" i="14" s="1"/>
  <c r="A110" i="14"/>
  <c r="F108" i="13"/>
  <c r="A109" i="13"/>
  <c r="E109" i="13" s="1"/>
  <c r="E109" i="12" l="1"/>
  <c r="F109" i="12" s="1"/>
  <c r="A110" i="12"/>
  <c r="E109" i="22"/>
  <c r="F109" i="22" s="1"/>
  <c r="A110" i="22"/>
  <c r="A110" i="21"/>
  <c r="E109" i="21"/>
  <c r="F109" i="21" s="1"/>
  <c r="A109" i="20"/>
  <c r="E108" i="20"/>
  <c r="F108" i="20" s="1"/>
  <c r="E110" i="19"/>
  <c r="F109" i="19"/>
  <c r="F109" i="18"/>
  <c r="E110" i="17"/>
  <c r="F110" i="17" s="1"/>
  <c r="A111" i="17"/>
  <c r="E110" i="15"/>
  <c r="F110" i="15" s="1"/>
  <c r="A111" i="15"/>
  <c r="E110" i="14"/>
  <c r="F110" i="14" s="1"/>
  <c r="A111" i="14"/>
  <c r="A110" i="13"/>
  <c r="E110" i="13" s="1"/>
  <c r="F109" i="13"/>
  <c r="A111" i="12" l="1"/>
  <c r="E110" i="12"/>
  <c r="F110" i="12" s="1"/>
  <c r="E110" i="22"/>
  <c r="F110" i="22" s="1"/>
  <c r="A111" i="22"/>
  <c r="E110" i="21"/>
  <c r="F110" i="21" s="1"/>
  <c r="A111" i="21"/>
  <c r="A110" i="20"/>
  <c r="E109" i="20"/>
  <c r="F109" i="20" s="1"/>
  <c r="F110" i="19"/>
  <c r="E111" i="19"/>
  <c r="F110" i="18"/>
  <c r="A112" i="17"/>
  <c r="E111" i="17"/>
  <c r="F111" i="17" s="1"/>
  <c r="A112" i="15"/>
  <c r="E111" i="15"/>
  <c r="F111" i="15" s="1"/>
  <c r="A112" i="14"/>
  <c r="E111" i="14"/>
  <c r="F111" i="14" s="1"/>
  <c r="F110" i="13"/>
  <c r="A111" i="13"/>
  <c r="E111" i="13" s="1"/>
  <c r="E111" i="12" l="1"/>
  <c r="F111" i="12" s="1"/>
  <c r="A112" i="12"/>
  <c r="A112" i="22"/>
  <c r="E111" i="22"/>
  <c r="F111" i="22" s="1"/>
  <c r="A112" i="21"/>
  <c r="E111" i="21"/>
  <c r="F111" i="21" s="1"/>
  <c r="A111" i="20"/>
  <c r="E110" i="20"/>
  <c r="F110" i="20" s="1"/>
  <c r="E112" i="19"/>
  <c r="F111" i="19"/>
  <c r="F111" i="18"/>
  <c r="A113" i="17"/>
  <c r="E112" i="17"/>
  <c r="F112" i="17" s="1"/>
  <c r="E112" i="15"/>
  <c r="F112" i="15" s="1"/>
  <c r="A113" i="15"/>
  <c r="E112" i="14"/>
  <c r="F112" i="14" s="1"/>
  <c r="A113" i="14"/>
  <c r="A112" i="13"/>
  <c r="E112" i="13" s="1"/>
  <c r="F111" i="13"/>
  <c r="A113" i="12" l="1"/>
  <c r="E112" i="12"/>
  <c r="F112" i="12" s="1"/>
  <c r="A113" i="22"/>
  <c r="E112" i="22"/>
  <c r="F112" i="22" s="1"/>
  <c r="A113" i="21"/>
  <c r="E112" i="21"/>
  <c r="F112" i="21" s="1"/>
  <c r="A112" i="20"/>
  <c r="E111" i="20"/>
  <c r="F111" i="20" s="1"/>
  <c r="E113" i="19"/>
  <c r="F112" i="19"/>
  <c r="F112" i="18"/>
  <c r="E113" i="17"/>
  <c r="F113" i="17" s="1"/>
  <c r="A114" i="17"/>
  <c r="A114" i="15"/>
  <c r="E113" i="15"/>
  <c r="F113" i="15" s="1"/>
  <c r="E113" i="14"/>
  <c r="F113" i="14" s="1"/>
  <c r="A114" i="14"/>
  <c r="F112" i="13"/>
  <c r="A113" i="13"/>
  <c r="E113" i="13" s="1"/>
  <c r="E113" i="12" l="1"/>
  <c r="F113" i="12" s="1"/>
  <c r="A114" i="12"/>
  <c r="E113" i="22"/>
  <c r="F113" i="22" s="1"/>
  <c r="A114" i="22"/>
  <c r="A114" i="21"/>
  <c r="E113" i="21"/>
  <c r="F113" i="21" s="1"/>
  <c r="A113" i="20"/>
  <c r="E112" i="20"/>
  <c r="F112" i="20" s="1"/>
  <c r="E114" i="19"/>
  <c r="F113" i="19"/>
  <c r="F113" i="18"/>
  <c r="E114" i="17"/>
  <c r="F114" i="17" s="1"/>
  <c r="A115" i="17"/>
  <c r="E114" i="15"/>
  <c r="F114" i="15" s="1"/>
  <c r="A115" i="15"/>
  <c r="E114" i="14"/>
  <c r="F114" i="14" s="1"/>
  <c r="A115" i="14"/>
  <c r="A114" i="13"/>
  <c r="E114" i="13" s="1"/>
  <c r="F113" i="13"/>
  <c r="A115" i="12" l="1"/>
  <c r="E114" i="12"/>
  <c r="F114" i="12" s="1"/>
  <c r="A115" i="22"/>
  <c r="E114" i="22"/>
  <c r="F114" i="22" s="1"/>
  <c r="E114" i="21"/>
  <c r="F114" i="21" s="1"/>
  <c r="A115" i="21"/>
  <c r="E113" i="20"/>
  <c r="F113" i="20" s="1"/>
  <c r="A114" i="20"/>
  <c r="F114" i="19"/>
  <c r="E115" i="19"/>
  <c r="F114" i="18"/>
  <c r="A116" i="17"/>
  <c r="E115" i="17"/>
  <c r="F115" i="17" s="1"/>
  <c r="A116" i="15"/>
  <c r="E115" i="15"/>
  <c r="F115" i="15" s="1"/>
  <c r="A116" i="14"/>
  <c r="E115" i="14"/>
  <c r="F115" i="14" s="1"/>
  <c r="F114" i="13"/>
  <c r="A115" i="13"/>
  <c r="E115" i="13" s="1"/>
  <c r="A116" i="12" l="1"/>
  <c r="E115" i="12"/>
  <c r="F115" i="12" s="1"/>
  <c r="A116" i="22"/>
  <c r="E115" i="22"/>
  <c r="F115" i="22" s="1"/>
  <c r="A116" i="21"/>
  <c r="E115" i="21"/>
  <c r="F115" i="21" s="1"/>
  <c r="A115" i="20"/>
  <c r="E114" i="20"/>
  <c r="F114" i="20" s="1"/>
  <c r="E116" i="19"/>
  <c r="F115" i="19"/>
  <c r="F115" i="18"/>
  <c r="A117" i="17"/>
  <c r="E116" i="17"/>
  <c r="F116" i="17" s="1"/>
  <c r="E116" i="15"/>
  <c r="F116" i="15" s="1"/>
  <c r="A117" i="15"/>
  <c r="E116" i="14"/>
  <c r="F116" i="14" s="1"/>
  <c r="A117" i="14"/>
  <c r="A116" i="13"/>
  <c r="E116" i="13" s="1"/>
  <c r="F115" i="13"/>
  <c r="E116" i="12" l="1"/>
  <c r="F116" i="12" s="1"/>
  <c r="A117" i="12"/>
  <c r="A117" i="22"/>
  <c r="E116" i="22"/>
  <c r="F116" i="22" s="1"/>
  <c r="A117" i="21"/>
  <c r="E116" i="21"/>
  <c r="F116" i="21" s="1"/>
  <c r="A116" i="20"/>
  <c r="E115" i="20"/>
  <c r="F115" i="20" s="1"/>
  <c r="E117" i="19"/>
  <c r="F116" i="19"/>
  <c r="F116" i="18"/>
  <c r="E117" i="17"/>
  <c r="F117" i="17" s="1"/>
  <c r="A118" i="17"/>
  <c r="A118" i="15"/>
  <c r="E117" i="15"/>
  <c r="F117" i="15" s="1"/>
  <c r="E117" i="14"/>
  <c r="F117" i="14" s="1"/>
  <c r="A118" i="14"/>
  <c r="F116" i="13"/>
  <c r="A117" i="13"/>
  <c r="E117" i="13" s="1"/>
  <c r="A118" i="12" l="1"/>
  <c r="E117" i="12"/>
  <c r="F117" i="12" s="1"/>
  <c r="E117" i="22"/>
  <c r="F117" i="22" s="1"/>
  <c r="A118" i="22"/>
  <c r="A118" i="21"/>
  <c r="E117" i="21"/>
  <c r="F117" i="21" s="1"/>
  <c r="A117" i="20"/>
  <c r="E116" i="20"/>
  <c r="F116" i="20" s="1"/>
  <c r="E118" i="19"/>
  <c r="F117" i="19"/>
  <c r="F117" i="18"/>
  <c r="E118" i="17"/>
  <c r="F118" i="17" s="1"/>
  <c r="A119" i="17"/>
  <c r="E118" i="15"/>
  <c r="F118" i="15" s="1"/>
  <c r="A119" i="15"/>
  <c r="E118" i="14"/>
  <c r="F118" i="14" s="1"/>
  <c r="A119" i="14"/>
  <c r="A118" i="13"/>
  <c r="E118" i="13" s="1"/>
  <c r="F117" i="13"/>
  <c r="A119" i="12" l="1"/>
  <c r="E118" i="12"/>
  <c r="F118" i="12" s="1"/>
  <c r="E118" i="22"/>
  <c r="F118" i="22" s="1"/>
  <c r="A119" i="22"/>
  <c r="E118" i="21"/>
  <c r="F118" i="21" s="1"/>
  <c r="A119" i="21"/>
  <c r="E117" i="20"/>
  <c r="F117" i="20" s="1"/>
  <c r="A118" i="20"/>
  <c r="F118" i="19"/>
  <c r="E119" i="19"/>
  <c r="F118" i="18"/>
  <c r="A120" i="17"/>
  <c r="E119" i="17"/>
  <c r="F119" i="17" s="1"/>
  <c r="A120" i="15"/>
  <c r="E119" i="15"/>
  <c r="F119" i="15" s="1"/>
  <c r="A120" i="14"/>
  <c r="E119" i="14"/>
  <c r="F119" i="14" s="1"/>
  <c r="F118" i="13"/>
  <c r="A119" i="13"/>
  <c r="E119" i="13" s="1"/>
  <c r="E119" i="12" l="1"/>
  <c r="F119" i="12" s="1"/>
  <c r="A120" i="12"/>
  <c r="A120" i="22"/>
  <c r="E119" i="22"/>
  <c r="F119" i="22" s="1"/>
  <c r="A120" i="21"/>
  <c r="E119" i="21"/>
  <c r="F119" i="21" s="1"/>
  <c r="A119" i="20"/>
  <c r="E118" i="20"/>
  <c r="F118" i="20" s="1"/>
  <c r="E120" i="19"/>
  <c r="F119" i="19"/>
  <c r="F119" i="18"/>
  <c r="A121" i="17"/>
  <c r="E120" i="17"/>
  <c r="F120" i="17" s="1"/>
  <c r="E120" i="15"/>
  <c r="F120" i="15" s="1"/>
  <c r="A121" i="15"/>
  <c r="E120" i="14"/>
  <c r="F120" i="14" s="1"/>
  <c r="A121" i="14"/>
  <c r="A120" i="13"/>
  <c r="E120" i="13" s="1"/>
  <c r="F119" i="13"/>
  <c r="E120" i="12" l="1"/>
  <c r="F120" i="12" s="1"/>
  <c r="A121" i="12"/>
  <c r="A121" i="22"/>
  <c r="E120" i="22"/>
  <c r="F120" i="22" s="1"/>
  <c r="A121" i="21"/>
  <c r="E120" i="21"/>
  <c r="F120" i="21" s="1"/>
  <c r="A120" i="20"/>
  <c r="E119" i="20"/>
  <c r="F119" i="20" s="1"/>
  <c r="E121" i="19"/>
  <c r="F120" i="19"/>
  <c r="F120" i="18"/>
  <c r="E121" i="17"/>
  <c r="F121" i="17" s="1"/>
  <c r="A122" i="17"/>
  <c r="A122" i="15"/>
  <c r="E121" i="15"/>
  <c r="F121" i="15" s="1"/>
  <c r="E121" i="14"/>
  <c r="F121" i="14" s="1"/>
  <c r="A122" i="14"/>
  <c r="F120" i="13"/>
  <c r="A121" i="13"/>
  <c r="E121" i="13" s="1"/>
  <c r="A122" i="12" l="1"/>
  <c r="E121" i="12"/>
  <c r="F121" i="12" s="1"/>
  <c r="A122" i="22"/>
  <c r="E121" i="22"/>
  <c r="F121" i="22" s="1"/>
  <c r="A122" i="21"/>
  <c r="E121" i="21"/>
  <c r="F121" i="21" s="1"/>
  <c r="A121" i="20"/>
  <c r="E120" i="20"/>
  <c r="F120" i="20" s="1"/>
  <c r="E122" i="19"/>
  <c r="F121" i="19"/>
  <c r="F121" i="18"/>
  <c r="E122" i="17"/>
  <c r="F122" i="17" s="1"/>
  <c r="A123" i="17"/>
  <c r="E122" i="15"/>
  <c r="F122" i="15" s="1"/>
  <c r="A123" i="15"/>
  <c r="E122" i="14"/>
  <c r="F122" i="14" s="1"/>
  <c r="A123" i="14"/>
  <c r="A122" i="13"/>
  <c r="E122" i="13" s="1"/>
  <c r="F121" i="13"/>
  <c r="E122" i="12" l="1"/>
  <c r="F122" i="12" s="1"/>
  <c r="A123" i="12"/>
  <c r="E122" i="22"/>
  <c r="F122" i="22" s="1"/>
  <c r="A123" i="22"/>
  <c r="E122" i="21"/>
  <c r="F122" i="21" s="1"/>
  <c r="A123" i="21"/>
  <c r="A122" i="20"/>
  <c r="E121" i="20"/>
  <c r="F121" i="20" s="1"/>
  <c r="F122" i="19"/>
  <c r="E123" i="19"/>
  <c r="F122" i="18"/>
  <c r="A124" i="17"/>
  <c r="E123" i="17"/>
  <c r="F123" i="17" s="1"/>
  <c r="A124" i="15"/>
  <c r="E123" i="15"/>
  <c r="F123" i="15" s="1"/>
  <c r="A124" i="14"/>
  <c r="E123" i="14"/>
  <c r="F123" i="14" s="1"/>
  <c r="F122" i="13"/>
  <c r="A123" i="13"/>
  <c r="E123" i="13" s="1"/>
  <c r="A124" i="12" l="1"/>
  <c r="E123" i="12"/>
  <c r="F123" i="12" s="1"/>
  <c r="A124" i="22"/>
  <c r="E123" i="22"/>
  <c r="F123" i="22" s="1"/>
  <c r="A124" i="21"/>
  <c r="E123" i="21"/>
  <c r="F123" i="21" s="1"/>
  <c r="E122" i="20"/>
  <c r="F122" i="20" s="1"/>
  <c r="A123" i="20"/>
  <c r="E124" i="19"/>
  <c r="F123" i="19"/>
  <c r="F123" i="18"/>
  <c r="A125" i="17"/>
  <c r="E124" i="17"/>
  <c r="F124" i="17" s="1"/>
  <c r="E124" i="15"/>
  <c r="F124" i="15" s="1"/>
  <c r="A125" i="15"/>
  <c r="E124" i="14"/>
  <c r="F124" i="14" s="1"/>
  <c r="A125" i="14"/>
  <c r="A124" i="13"/>
  <c r="E124" i="13" s="1"/>
  <c r="F123" i="13"/>
  <c r="E124" i="12" l="1"/>
  <c r="F124" i="12" s="1"/>
  <c r="A125" i="12"/>
  <c r="A125" i="22"/>
  <c r="E124" i="22"/>
  <c r="F124" i="22" s="1"/>
  <c r="A125" i="21"/>
  <c r="E124" i="21"/>
  <c r="F124" i="21" s="1"/>
  <c r="A124" i="20"/>
  <c r="E123" i="20"/>
  <c r="F123" i="20" s="1"/>
  <c r="E125" i="19"/>
  <c r="B18" i="7" s="1"/>
  <c r="F18" i="7" s="1"/>
  <c r="F124" i="19"/>
  <c r="F124" i="18"/>
  <c r="A126" i="17"/>
  <c r="E126" i="17" s="1"/>
  <c r="F126" i="17" s="1"/>
  <c r="E125" i="17"/>
  <c r="A126" i="15"/>
  <c r="E126" i="15" s="1"/>
  <c r="F126" i="15" s="1"/>
  <c r="E125" i="15"/>
  <c r="A126" i="14"/>
  <c r="E126" i="14" s="1"/>
  <c r="E125" i="14"/>
  <c r="F125" i="14" s="1"/>
  <c r="A125" i="13"/>
  <c r="E125" i="13" s="1"/>
  <c r="B8" i="7" s="1"/>
  <c r="F8" i="7" s="1"/>
  <c r="F124" i="13"/>
  <c r="F125" i="15" l="1"/>
  <c r="J12" i="15" s="1"/>
  <c r="B10" i="7"/>
  <c r="F10" i="7" s="1"/>
  <c r="F126" i="14"/>
  <c r="B9" i="7"/>
  <c r="F9" i="7" s="1"/>
  <c r="A126" i="12"/>
  <c r="E126" i="12" s="1"/>
  <c r="F126" i="12" s="1"/>
  <c r="E125" i="12"/>
  <c r="F125" i="17"/>
  <c r="B11" i="7"/>
  <c r="F11" i="7" s="1"/>
  <c r="J12" i="17"/>
  <c r="E125" i="22"/>
  <c r="A126" i="22"/>
  <c r="E126" i="22" s="1"/>
  <c r="F126" i="22" s="1"/>
  <c r="A126" i="21"/>
  <c r="E126" i="21" s="1"/>
  <c r="F126" i="21" s="1"/>
  <c r="E125" i="21"/>
  <c r="A125" i="20"/>
  <c r="E124" i="20"/>
  <c r="F124" i="20" s="1"/>
  <c r="F125" i="19"/>
  <c r="F126" i="18"/>
  <c r="F125" i="18"/>
  <c r="J12" i="14"/>
  <c r="A126" i="13"/>
  <c r="F125" i="13"/>
  <c r="F125" i="22" l="1"/>
  <c r="J12" i="22" s="1"/>
  <c r="B21" i="7"/>
  <c r="F21" i="7" s="1"/>
  <c r="F125" i="21"/>
  <c r="B20" i="7"/>
  <c r="F20" i="7" s="1"/>
  <c r="E126" i="13"/>
  <c r="F126" i="13" s="1"/>
  <c r="J12" i="13" s="1"/>
  <c r="F125" i="12"/>
  <c r="J12" i="12" s="1"/>
  <c r="B7" i="7"/>
  <c r="F7" i="7" s="1"/>
  <c r="J12" i="21"/>
  <c r="E125" i="20"/>
  <c r="A126" i="20"/>
  <c r="E126" i="20" s="1"/>
  <c r="F126" i="20" s="1"/>
  <c r="E126" i="19"/>
  <c r="F126" i="19" s="1"/>
  <c r="J12" i="19" s="1"/>
  <c r="J12" i="18"/>
  <c r="F125" i="20" l="1"/>
  <c r="J12" i="20" s="1"/>
  <c r="B19" i="7"/>
  <c r="F19" i="7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2" i="3"/>
  <c r="C12" i="4"/>
  <c r="C11" i="4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2" i="3"/>
</calcChain>
</file>

<file path=xl/sharedStrings.xml><?xml version="1.0" encoding="utf-8"?>
<sst xmlns="http://schemas.openxmlformats.org/spreadsheetml/2006/main" count="814" uniqueCount="171">
  <si>
    <t>No</t>
  </si>
  <si>
    <t>Mosa</t>
  </si>
  <si>
    <t>Ashiila</t>
  </si>
  <si>
    <t>Daul</t>
  </si>
  <si>
    <t>Yosep</t>
  </si>
  <si>
    <t>Percobaan 2 - Analisis 1</t>
  </si>
  <si>
    <t>Percobaan 2 - Analisis 7</t>
  </si>
  <si>
    <t>Penjelasan coding</t>
  </si>
  <si>
    <t>Percobaan 2 - Analisis 2</t>
  </si>
  <si>
    <t>Percobaan 3 - Analisis 1</t>
  </si>
  <si>
    <t>Tugas tambahan - 3</t>
  </si>
  <si>
    <t>Percobaan 1 - Analisis 3</t>
  </si>
  <si>
    <t>Percobaan 2 - Analisis 3</t>
  </si>
  <si>
    <t>Percobaan 3 - Analisis 2</t>
  </si>
  <si>
    <t>Tugas tambahan - 4</t>
  </si>
  <si>
    <t>Percobaan 1 - Analisis 4</t>
  </si>
  <si>
    <t>Percobaan 2 - Analisis 4</t>
  </si>
  <si>
    <t>Percobaan 3 - Analisis 3</t>
  </si>
  <si>
    <t>Percobaan 1 - Prosedur</t>
  </si>
  <si>
    <t>Percobaan 1 - Analisis 5</t>
  </si>
  <si>
    <t>Percobaan 2 - Analisis 5</t>
  </si>
  <si>
    <t>Percobaan 3 - Analisis 5</t>
  </si>
  <si>
    <t>Percobaan 2 - Prosedur</t>
  </si>
  <si>
    <t>Percobaan 1 - Analisis 6</t>
  </si>
  <si>
    <t>Percobaan 2 - Analisis 6</t>
  </si>
  <si>
    <t>Percobaan 3 - Analisis 6</t>
  </si>
  <si>
    <t>Percobaan 3 - Prosedur</t>
  </si>
  <si>
    <t>Tugas tambahan - 1</t>
  </si>
  <si>
    <t>Tugas tambahan - 2</t>
  </si>
  <si>
    <t>Percobaan 3 - Analisis 4 - Kecepatan 80, 85, 90, 95, 100</t>
  </si>
  <si>
    <t>Time</t>
  </si>
  <si>
    <t>Time (s)</t>
  </si>
  <si>
    <t>Pos</t>
  </si>
  <si>
    <t>Pos1</t>
  </si>
  <si>
    <t>Pos 2</t>
  </si>
  <si>
    <t>Pos 3</t>
  </si>
  <si>
    <t>Kec 1</t>
  </si>
  <si>
    <t>Kec 2</t>
  </si>
  <si>
    <t>Kec 3</t>
  </si>
  <si>
    <t>Delta</t>
  </si>
  <si>
    <t>Input</t>
  </si>
  <si>
    <t>Motor</t>
  </si>
  <si>
    <t>Pos 1</t>
  </si>
  <si>
    <t>Tabel 2 - Hubungan masukan motor dan kecepatan tunak terukur</t>
  </si>
  <si>
    <t>Masukan</t>
  </si>
  <si>
    <t>Kecepatan1</t>
  </si>
  <si>
    <t>Kecepatan2</t>
  </si>
  <si>
    <t>Kecepatan3</t>
  </si>
  <si>
    <t>input</t>
  </si>
  <si>
    <t>kecepatan</t>
  </si>
  <si>
    <t>Tabel 3 - Spesifikasi awal kit praktikum berkaitan dengan hubungan masukan dan kecepatan</t>
  </si>
  <si>
    <t>Spesifikasi</t>
  </si>
  <si>
    <t>Nilai</t>
  </si>
  <si>
    <t>Satuan</t>
  </si>
  <si>
    <t>Nomor kit</t>
  </si>
  <si>
    <t>Masukan minimum putar motor (positif)</t>
  </si>
  <si>
    <t>Persen</t>
  </si>
  <si>
    <t>Masukan minimum putar motor (negatif)</t>
  </si>
  <si>
    <t>Masukan minimum terdeteksi (positif)</t>
  </si>
  <si>
    <t>Masukan minimum terdeteksi (negatif)</t>
  </si>
  <si>
    <t>Masukan minimum putaran maksimal (positif)</t>
  </si>
  <si>
    <t>Masukan minimum putaran maksimal (negatif)</t>
  </si>
  <si>
    <t>Kecepatan putar maksimum (positif)</t>
  </si>
  <si>
    <t>Kecepatan putar maksimum (negatif)</t>
  </si>
  <si>
    <r>
      <t xml:space="preserve">Tabel 4 - Hubungan masukan motor </t>
    </r>
    <r>
      <rPr>
        <b/>
        <u/>
        <sz val="9"/>
        <color theme="1"/>
        <rFont val="Arial"/>
        <family val="2"/>
      </rPr>
      <t>terkompensasi</t>
    </r>
    <r>
      <rPr>
        <b/>
        <sz val="9"/>
        <color theme="1"/>
        <rFont val="Arial"/>
        <family val="2"/>
      </rPr>
      <t xml:space="preserve"> dan kecepatan tunak terukur</t>
    </r>
  </si>
  <si>
    <t>Masukan terkompensasi</t>
  </si>
  <si>
    <t>Rentang Masukan</t>
  </si>
  <si>
    <t>Rentang Keluaran</t>
  </si>
  <si>
    <t>Keterangan</t>
  </si>
  <si>
    <t>Tabel 7 - Identifikasi parameter model kit praktikum Sistem Kontrol Diskrit</t>
  </si>
  <si>
    <t>Tabel 8 - Model final kit praktikum Sistem Kontrol Diskrit</t>
  </si>
  <si>
    <t>Keluaran Tunak</t>
  </si>
  <si>
    <t>Gain</t>
  </si>
  <si>
    <t>Konstanta Waktu</t>
  </si>
  <si>
    <t>Waktu Tunda</t>
  </si>
  <si>
    <t>Parameter</t>
  </si>
  <si>
    <t>Model Sistem</t>
  </si>
  <si>
    <t>Waktu cacah</t>
  </si>
  <si>
    <t>Konstanta waktu</t>
  </si>
  <si>
    <t>Waktu tunda</t>
  </si>
  <si>
    <t>Waktu</t>
  </si>
  <si>
    <t>Melakukan coding saat praktikum</t>
  </si>
  <si>
    <t>Percobaan 3 - Analisis 4 - Kecepatan 50, 55, 60, 65, 70, 75</t>
  </si>
  <si>
    <t>Percobaan 3 - Analisis 4 - Kecepatan 0, 5, 10, 15, 20</t>
  </si>
  <si>
    <t>Percobaan 3 - Analisis 4 - Kecepatan 25, 30, 35, 40, 45</t>
  </si>
  <si>
    <t>Keterangan: Kami menggunakan data dari metode ketiga yang mengambil beberapa data dari pin sensor, rata-rata data dikonversi menjadi persen, tipe data dalam float.</t>
  </si>
  <si>
    <t>Tabel 6. Pembagian daerah linier kalang terbuka kit praktikum Sistem Kontrol Diskrit</t>
  </si>
  <si>
    <t xml:space="preserve">IDENTIFIKASI SISTEM DINAMIK ORDE 1
TEKNIK REGRESI KUADRAT TERKECIL </t>
  </si>
  <si>
    <t>Waktu (s)</t>
  </si>
  <si>
    <t>Output</t>
  </si>
  <si>
    <t>Ident</t>
  </si>
  <si>
    <t>Galat</t>
  </si>
  <si>
    <t xml:space="preserve">Parameter Proses </t>
  </si>
  <si>
    <t>t</t>
  </si>
  <si>
    <t>u</t>
  </si>
  <si>
    <t>y</t>
  </si>
  <si>
    <t>y_id</t>
  </si>
  <si>
    <t>er^2</t>
  </si>
  <si>
    <t>Waktu Cacah</t>
  </si>
  <si>
    <t>ts</t>
  </si>
  <si>
    <t>Penguatan</t>
  </si>
  <si>
    <t>K</t>
  </si>
  <si>
    <t xml:space="preserve"> t</t>
  </si>
  <si>
    <r>
      <t>t</t>
    </r>
    <r>
      <rPr>
        <b/>
        <vertAlign val="subscript"/>
        <sz val="12"/>
        <color theme="1"/>
        <rFont val="Calibri"/>
        <family val="2"/>
        <scheme val="minor"/>
      </rPr>
      <t>d</t>
    </r>
  </si>
  <si>
    <t>Kualitas Regresi</t>
  </si>
  <si>
    <t>Kuadrat Kesalahan</t>
  </si>
  <si>
    <t>SSE</t>
  </si>
  <si>
    <t>Koefisien Korelasi</t>
  </si>
  <si>
    <r>
      <t>R</t>
    </r>
    <r>
      <rPr>
        <b/>
        <vertAlign val="superscript"/>
        <sz val="12"/>
        <color theme="1"/>
        <rFont val="Calibri"/>
        <family val="2"/>
        <scheme val="minor"/>
      </rPr>
      <t>2</t>
    </r>
  </si>
  <si>
    <t>Tabel X - Ziegler Nichols</t>
  </si>
  <si>
    <t>P</t>
  </si>
  <si>
    <t>I</t>
  </si>
  <si>
    <t>D</t>
  </si>
  <si>
    <t>Tabel X - Cohen Coon</t>
  </si>
  <si>
    <t>Kontroller</t>
  </si>
  <si>
    <t>PI</t>
  </si>
  <si>
    <t>PID</t>
  </si>
  <si>
    <t>AVERAGE</t>
  </si>
  <si>
    <t>Error keluaran tunak terhadap masukan</t>
  </si>
  <si>
    <t>detik</t>
  </si>
  <si>
    <t>Kesimpulan percobaan 1</t>
  </si>
  <si>
    <t>Kesimpulan percobaan 2</t>
  </si>
  <si>
    <t>Percobaan 1 - Analisis 1, 2</t>
  </si>
  <si>
    <t>Kesimpulan percobaan 3</t>
  </si>
  <si>
    <t>-100  ̶  -95</t>
  </si>
  <si>
    <t xml:space="preserve">-77.86  ̶  -72.00 </t>
  </si>
  <si>
    <t>Nilai output / input = 0,8</t>
  </si>
  <si>
    <t>-94  ̶  -76</t>
  </si>
  <si>
    <t>-69.71  ̶  -49.43</t>
  </si>
  <si>
    <t>Nilai output / input = 0,7</t>
  </si>
  <si>
    <t>-75  ̶  -65</t>
  </si>
  <si>
    <t>-47.86  ̶  -35.86</t>
  </si>
  <si>
    <t>Nilai output / input = 0,6</t>
  </si>
  <si>
    <t>-64  ̶  -58</t>
  </si>
  <si>
    <t>-34.43  ̶  -27.43</t>
  </si>
  <si>
    <t>Nilai output / input = 0,5</t>
  </si>
  <si>
    <t>-57  ̶  -51</t>
  </si>
  <si>
    <t>-25.43  ̶  -18.29</t>
  </si>
  <si>
    <t>Nilai output / input = 0,4</t>
  </si>
  <si>
    <t>-50  ̶  -46</t>
  </si>
  <si>
    <t>-17.00  ̶  -12.14</t>
  </si>
  <si>
    <t>Nilai output / input = 0,3</t>
  </si>
  <si>
    <t>-45  ̶  -42</t>
  </si>
  <si>
    <t>-10.14  ̶  -06.57</t>
  </si>
  <si>
    <t>Nilai output / input = 0,2</t>
  </si>
  <si>
    <t>-41  ̶  -37</t>
  </si>
  <si>
    <t>-05.29  ̶  -02.00</t>
  </si>
  <si>
    <t>Nilai output / input = 0,1</t>
  </si>
  <si>
    <t>-36  ̶  34</t>
  </si>
  <si>
    <t>-00,86  ̶  01,14</t>
  </si>
  <si>
    <t>Nilai output / input = 0,0</t>
  </si>
  <si>
    <t>35  ̶  38</t>
  </si>
  <si>
    <t>02,57  ̶  05,14</t>
  </si>
  <si>
    <t>39  ̶  43</t>
  </si>
  <si>
    <t>06,00  ̶  10,57</t>
  </si>
  <si>
    <t>44  ̶  46</t>
  </si>
  <si>
    <t>12,00  ̶  14,71</t>
  </si>
  <si>
    <t>47  ̶  53</t>
  </si>
  <si>
    <t>16,57  ̶  23,43</t>
  </si>
  <si>
    <t>54  ̶  58</t>
  </si>
  <si>
    <t>25,71  ̶  31,00</t>
  </si>
  <si>
    <t>59  ̶  67</t>
  </si>
  <si>
    <t>32,57  ̶  42,86</t>
  </si>
  <si>
    <t>68  ̶  83</t>
  </si>
  <si>
    <t>44,29  ̶  61,86</t>
  </si>
  <si>
    <t>84  ̶  100</t>
  </si>
  <si>
    <t>64,00  ̶  78,43</t>
  </si>
  <si>
    <t>V</t>
  </si>
  <si>
    <t>0.8123 exp(-0.029 S)</t>
  </si>
  <si>
    <t>0.0849 S + 1</t>
  </si>
  <si>
    <t>VARIANS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</si>
</sst>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0"/>
    <numFmt numFmtId="166" formatCode="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name val="Calibri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"/>
      <family val="2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Symbol"/>
      <family val="1"/>
      <charset val="2"/>
    </font>
    <font>
      <b/>
      <vertAlign val="subscript"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499984740745262"/>
      <name val="Arial"/>
      <family val="2"/>
    </font>
    <font>
      <sz val="11"/>
      <color theme="0" tint="-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theme="8" tint="-0.24994659260841701"/>
      </left>
      <right style="thick">
        <color theme="8" tint="-0.24994659260841701"/>
      </right>
      <top style="thick">
        <color theme="8" tint="-0.24994659260841701"/>
      </top>
      <bottom/>
      <diagonal/>
    </border>
    <border>
      <left style="thick">
        <color theme="8" tint="-0.24994659260841701"/>
      </left>
      <right style="thick">
        <color theme="8" tint="-0.24994659260841701"/>
      </right>
      <top style="thick">
        <color theme="8" tint="-0.24994659260841701"/>
      </top>
      <bottom style="thick">
        <color theme="8" tint="-0.24994659260841701"/>
      </bottom>
      <diagonal/>
    </border>
    <border>
      <left style="thick">
        <color theme="8" tint="-0.24994659260841701"/>
      </left>
      <right style="thick">
        <color theme="8" tint="-0.24994659260841701"/>
      </right>
      <top/>
      <bottom style="thick">
        <color theme="8" tint="-0.24994659260841701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84">
    <xf numFmtId="0" fontId="0" fillId="0" borderId="0" xfId="0"/>
    <xf numFmtId="0" fontId="2" fillId="0" borderId="1" xfId="0" applyFont="1" applyBorder="1"/>
    <xf numFmtId="0" fontId="0" fillId="0" borderId="1" xfId="0" applyBorder="1"/>
    <xf numFmtId="0" fontId="2" fillId="0" borderId="6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1" fontId="2" fillId="0" borderId="1" xfId="0" applyNumberFormat="1" applyFont="1" applyBorder="1"/>
    <xf numFmtId="1" fontId="2" fillId="0" borderId="7" xfId="0" applyNumberFormat="1" applyFont="1" applyBorder="1"/>
    <xf numFmtId="1" fontId="2" fillId="0" borderId="9" xfId="0" applyNumberFormat="1" applyFont="1" applyBorder="1"/>
    <xf numFmtId="1" fontId="2" fillId="0" borderId="10" xfId="0" applyNumberFormat="1" applyFont="1" applyBorder="1"/>
    <xf numFmtId="0" fontId="2" fillId="0" borderId="2" xfId="0" applyFont="1" applyBorder="1"/>
    <xf numFmtId="1" fontId="2" fillId="0" borderId="2" xfId="0" applyNumberFormat="1" applyFont="1" applyBorder="1"/>
    <xf numFmtId="1" fontId="2" fillId="0" borderId="19" xfId="0" applyNumberFormat="1" applyFont="1" applyBorder="1"/>
    <xf numFmtId="0" fontId="2" fillId="0" borderId="20" xfId="0" applyFont="1" applyBorder="1"/>
    <xf numFmtId="0" fontId="2" fillId="0" borderId="21" xfId="0" applyFont="1" applyBorder="1"/>
    <xf numFmtId="1" fontId="2" fillId="0" borderId="21" xfId="0" applyNumberFormat="1" applyFont="1" applyBorder="1"/>
    <xf numFmtId="1" fontId="2" fillId="0" borderId="22" xfId="0" applyNumberFormat="1" applyFont="1" applyBorder="1"/>
    <xf numFmtId="0" fontId="2" fillId="0" borderId="23" xfId="0" applyFont="1" applyBorder="1"/>
    <xf numFmtId="0" fontId="2" fillId="0" borderId="24" xfId="0" applyFont="1" applyBorder="1"/>
    <xf numFmtId="1" fontId="2" fillId="0" borderId="24" xfId="0" applyNumberFormat="1" applyFont="1" applyBorder="1"/>
    <xf numFmtId="0" fontId="2" fillId="0" borderId="28" xfId="0" applyFont="1" applyBorder="1"/>
    <xf numFmtId="0" fontId="0" fillId="0" borderId="6" xfId="0" applyBorder="1"/>
    <xf numFmtId="0" fontId="0" fillId="0" borderId="8" xfId="0" applyBorder="1"/>
    <xf numFmtId="1" fontId="0" fillId="0" borderId="1" xfId="0" applyNumberFormat="1" applyBorder="1"/>
    <xf numFmtId="1" fontId="0" fillId="0" borderId="9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64" fontId="0" fillId="0" borderId="1" xfId="0" applyNumberFormat="1" applyBorder="1"/>
    <xf numFmtId="1" fontId="0" fillId="2" borderId="1" xfId="0" applyNumberFormat="1" applyFill="1" applyBorder="1"/>
    <xf numFmtId="1" fontId="0" fillId="3" borderId="1" xfId="0" applyNumberFormat="1" applyFill="1" applyBorder="1"/>
    <xf numFmtId="1" fontId="0" fillId="4" borderId="1" xfId="0" applyNumberFormat="1" applyFill="1" applyBorder="1"/>
    <xf numFmtId="1" fontId="0" fillId="4" borderId="9" xfId="0" applyNumberFormat="1" applyFill="1" applyBorder="1"/>
    <xf numFmtId="1" fontId="2" fillId="0" borderId="30" xfId="0" applyNumberFormat="1" applyFont="1" applyBorder="1"/>
    <xf numFmtId="1" fontId="2" fillId="0" borderId="31" xfId="0" applyNumberFormat="1" applyFont="1" applyBorder="1"/>
    <xf numFmtId="0" fontId="0" fillId="0" borderId="0" xfId="0" applyAlignment="1">
      <alignment horizontal="center" vertical="center" wrapText="1"/>
    </xf>
    <xf numFmtId="1" fontId="2" fillId="0" borderId="29" xfId="0" applyNumberFormat="1" applyFont="1" applyBorder="1"/>
    <xf numFmtId="0" fontId="3" fillId="0" borderId="32" xfId="0" applyFont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35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0" fillId="0" borderId="23" xfId="0" applyBorder="1"/>
    <xf numFmtId="0" fontId="0" fillId="0" borderId="21" xfId="0" applyBorder="1"/>
    <xf numFmtId="0" fontId="0" fillId="0" borderId="22" xfId="0" applyBorder="1"/>
    <xf numFmtId="0" fontId="1" fillId="0" borderId="32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3" fillId="0" borderId="36" xfId="0" applyFont="1" applyBorder="1" applyAlignment="1">
      <alignment horizontal="center" vertical="center" wrapText="1"/>
    </xf>
    <xf numFmtId="1" fontId="2" fillId="0" borderId="37" xfId="0" applyNumberFormat="1" applyFont="1" applyBorder="1"/>
    <xf numFmtId="1" fontId="2" fillId="0" borderId="38" xfId="0" applyNumberFormat="1" applyFont="1" applyBorder="1"/>
    <xf numFmtId="1" fontId="2" fillId="0" borderId="39" xfId="0" applyNumberFormat="1" applyFont="1" applyBorder="1"/>
    <xf numFmtId="0" fontId="3" fillId="0" borderId="40" xfId="0" applyFont="1" applyBorder="1" applyAlignment="1">
      <alignment horizontal="center" vertical="center" wrapText="1"/>
    </xf>
    <xf numFmtId="1" fontId="2" fillId="0" borderId="41" xfId="0" applyNumberFormat="1" applyFont="1" applyBorder="1"/>
    <xf numFmtId="1" fontId="2" fillId="0" borderId="42" xfId="0" applyNumberFormat="1" applyFont="1" applyBorder="1"/>
    <xf numFmtId="0" fontId="7" fillId="0" borderId="0" xfId="0" applyFont="1"/>
    <xf numFmtId="0" fontId="1" fillId="0" borderId="1" xfId="0" applyFont="1" applyBorder="1"/>
    <xf numFmtId="0" fontId="8" fillId="0" borderId="1" xfId="0" applyFont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0" fillId="5" borderId="1" xfId="0" applyFill="1" applyBorder="1"/>
    <xf numFmtId="0" fontId="8" fillId="2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0" fillId="4" borderId="1" xfId="0" applyFill="1" applyBorder="1"/>
    <xf numFmtId="0" fontId="9" fillId="0" borderId="0" xfId="0" applyFont="1"/>
    <xf numFmtId="0" fontId="8" fillId="7" borderId="0" xfId="0" applyFont="1" applyFill="1"/>
    <xf numFmtId="0" fontId="8" fillId="0" borderId="0" xfId="0" applyFont="1"/>
    <xf numFmtId="0" fontId="0" fillId="7" borderId="0" xfId="0" applyFill="1"/>
    <xf numFmtId="0" fontId="0" fillId="7" borderId="0" xfId="0" applyFill="1" applyAlignment="1">
      <alignment horizontal="center"/>
    </xf>
    <xf numFmtId="0" fontId="11" fillId="6" borderId="45" xfId="0" applyFont="1" applyFill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1" fillId="6" borderId="47" xfId="0" applyFont="1" applyFill="1" applyBorder="1" applyAlignment="1">
      <alignment horizontal="center"/>
    </xf>
    <xf numFmtId="0" fontId="11" fillId="0" borderId="46" xfId="0" applyFont="1" applyBorder="1" applyAlignment="1">
      <alignment horizontal="left"/>
    </xf>
    <xf numFmtId="0" fontId="11" fillId="0" borderId="46" xfId="0" applyFont="1" applyBorder="1" applyAlignment="1">
      <alignment horizontal="center" vertical="center"/>
    </xf>
    <xf numFmtId="0" fontId="11" fillId="0" borderId="46" xfId="0" applyFont="1" applyBorder="1"/>
    <xf numFmtId="0" fontId="0" fillId="7" borderId="46" xfId="0" applyFill="1" applyBorder="1" applyAlignment="1">
      <alignment horizontal="center"/>
    </xf>
    <xf numFmtId="2" fontId="0" fillId="7" borderId="46" xfId="0" applyNumberFormat="1" applyFill="1" applyBorder="1" applyAlignment="1">
      <alignment horizontal="center"/>
    </xf>
    <xf numFmtId="0" fontId="12" fillId="0" borderId="46" xfId="0" applyFont="1" applyBorder="1" applyAlignment="1">
      <alignment horizontal="center" vertical="center"/>
    </xf>
    <xf numFmtId="2" fontId="11" fillId="0" borderId="46" xfId="0" applyNumberFormat="1" applyFont="1" applyBorder="1"/>
    <xf numFmtId="0" fontId="0" fillId="0" borderId="0" xfId="0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8" borderId="4" xfId="0" quotePrefix="1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6" fontId="2" fillId="0" borderId="10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164" fontId="0" fillId="0" borderId="0" xfId="0" applyNumberFormat="1"/>
    <xf numFmtId="2" fontId="2" fillId="0" borderId="22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1" fontId="2" fillId="0" borderId="6" xfId="0" applyNumberFormat="1" applyFont="1" applyBorder="1"/>
    <xf numFmtId="1" fontId="2" fillId="0" borderId="8" xfId="0" applyNumberFormat="1" applyFont="1" applyBorder="1"/>
    <xf numFmtId="1" fontId="2" fillId="0" borderId="23" xfId="0" applyNumberFormat="1" applyFont="1" applyBorder="1"/>
    <xf numFmtId="0" fontId="1" fillId="0" borderId="43" xfId="0" applyFont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165" fontId="2" fillId="0" borderId="1" xfId="0" quotePrefix="1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5" fontId="2" fillId="0" borderId="9" xfId="0" quotePrefix="1" applyNumberFormat="1" applyFont="1" applyBorder="1" applyAlignment="1">
      <alignment horizontal="right"/>
    </xf>
    <xf numFmtId="165" fontId="2" fillId="0" borderId="9" xfId="0" applyNumberFormat="1" applyFont="1" applyBorder="1" applyAlignment="1">
      <alignment horizontal="right"/>
    </xf>
    <xf numFmtId="0" fontId="16" fillId="2" borderId="1" xfId="0" applyFont="1" applyFill="1" applyBorder="1"/>
    <xf numFmtId="0" fontId="8" fillId="3" borderId="38" xfId="0" applyFont="1" applyFill="1" applyBorder="1" applyAlignment="1">
      <alignment horizontal="center"/>
    </xf>
    <xf numFmtId="0" fontId="0" fillId="3" borderId="38" xfId="0" applyFill="1" applyBorder="1"/>
    <xf numFmtId="0" fontId="8" fillId="5" borderId="30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5" borderId="30" xfId="0" applyFont="1" applyFill="1" applyBorder="1" applyAlignment="1">
      <alignment horizontal="center"/>
    </xf>
    <xf numFmtId="9" fontId="0" fillId="0" borderId="0" xfId="0" applyNumberFormat="1"/>
    <xf numFmtId="166" fontId="2" fillId="0" borderId="33" xfId="0" applyNumberFormat="1" applyFont="1" applyBorder="1" applyAlignment="1">
      <alignment horizontal="center"/>
    </xf>
    <xf numFmtId="165" fontId="2" fillId="0" borderId="21" xfId="0" applyNumberFormat="1" applyFont="1" applyBorder="1"/>
    <xf numFmtId="165" fontId="2" fillId="0" borderId="1" xfId="0" applyNumberFormat="1" applyFont="1" applyBorder="1"/>
    <xf numFmtId="165" fontId="2" fillId="0" borderId="9" xfId="0" applyNumberFormat="1" applyFont="1" applyBorder="1"/>
    <xf numFmtId="165" fontId="2" fillId="0" borderId="30" xfId="0" applyNumberFormat="1" applyFont="1" applyBorder="1" applyAlignment="1">
      <alignment horizontal="right"/>
    </xf>
    <xf numFmtId="165" fontId="2" fillId="0" borderId="31" xfId="0" applyNumberFormat="1" applyFont="1" applyBorder="1" applyAlignment="1">
      <alignment horizontal="right"/>
    </xf>
    <xf numFmtId="166" fontId="2" fillId="0" borderId="35" xfId="0" applyNumberFormat="1" applyFont="1" applyBorder="1" applyAlignment="1">
      <alignment horizontal="center"/>
    </xf>
    <xf numFmtId="9" fontId="19" fillId="0" borderId="24" xfId="1" applyFont="1" applyBorder="1"/>
    <xf numFmtId="0" fontId="0" fillId="0" borderId="24" xfId="0" applyBorder="1"/>
    <xf numFmtId="0" fontId="3" fillId="0" borderId="43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0" fontId="3" fillId="0" borderId="50" xfId="0" applyFont="1" applyBorder="1" applyAlignment="1">
      <alignment horizontal="center" vertical="center" wrapText="1"/>
    </xf>
    <xf numFmtId="0" fontId="18" fillId="0" borderId="51" xfId="0" applyFont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0" fontId="5" fillId="0" borderId="26" xfId="0" applyFont="1" applyBorder="1" applyAlignment="1">
      <alignment horizontal="center" wrapText="1"/>
    </xf>
    <xf numFmtId="0" fontId="5" fillId="0" borderId="27" xfId="0" applyFont="1" applyBorder="1" applyAlignment="1">
      <alignment horizontal="center" wrapText="1"/>
    </xf>
    <xf numFmtId="0" fontId="1" fillId="0" borderId="32" xfId="0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1" fillId="0" borderId="34" xfId="0" applyFont="1" applyBorder="1" applyAlignment="1">
      <alignment horizontal="center" wrapText="1"/>
    </xf>
    <xf numFmtId="0" fontId="3" fillId="0" borderId="25" xfId="0" applyFont="1" applyBorder="1" applyAlignment="1">
      <alignment horizontal="right"/>
    </xf>
    <xf numFmtId="0" fontId="3" fillId="0" borderId="36" xfId="0" applyFont="1" applyBorder="1" applyAlignment="1">
      <alignment horizontal="right"/>
    </xf>
    <xf numFmtId="0" fontId="5" fillId="0" borderId="25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2" fillId="0" borderId="49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19" xfId="0" applyFont="1" applyBorder="1" applyAlignment="1">
      <alignment horizontal="center" vertical="top"/>
    </xf>
    <xf numFmtId="0" fontId="2" fillId="0" borderId="48" xfId="0" applyFont="1" applyBorder="1" applyAlignment="1">
      <alignment horizontal="center" vertical="top"/>
    </xf>
    <xf numFmtId="0" fontId="5" fillId="0" borderId="24" xfId="0" applyFont="1" applyBorder="1" applyAlignment="1">
      <alignment horizontal="center"/>
    </xf>
    <xf numFmtId="0" fontId="8" fillId="6" borderId="0" xfId="0" applyFont="1" applyFill="1" applyAlignment="1">
      <alignment horizontal="center" vertical="center" wrapText="1"/>
    </xf>
    <xf numFmtId="0" fontId="11" fillId="0" borderId="46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Invisible" pivot="0" table="0" count="0" xr9:uid="{E18B9A6D-71EA-4B56-9E95-5F2A78B7E11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'Akuisisi Data_Potensiometer'!$C$1</c:f>
              <c:strCache>
                <c:ptCount val="1"/>
                <c:pt idx="0">
                  <c:v>Pos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('Akuisisi Data_Potensiometer'!$B$2:$B$19,'Akuisisi Data_Potensiometer'!$B$20:$B$75,'Akuisisi Data_Potensiometer'!$B$76:$B$83)</c:f>
              <c:numCache>
                <c:formatCode>General</c:formatCode>
                <c:ptCount val="8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</c:numCache>
            </c:numRef>
          </c:xVal>
          <c:yVal>
            <c:numRef>
              <c:f>('Akuisisi Data_Potensiometer'!$C$2:$C$19,'Akuisisi Data_Potensiometer'!$C$20:$C$75,'Akuisisi Data_Potensiometer'!$C$76:$C$83)</c:f>
              <c:numCache>
                <c:formatCode>0</c:formatCode>
                <c:ptCount val="82"/>
                <c:pt idx="0">
                  <c:v>11.1</c:v>
                </c:pt>
                <c:pt idx="1">
                  <c:v>11.2</c:v>
                </c:pt>
                <c:pt idx="2">
                  <c:v>10.9</c:v>
                </c:pt>
                <c:pt idx="3">
                  <c:v>11.1</c:v>
                </c:pt>
                <c:pt idx="4">
                  <c:v>11.2</c:v>
                </c:pt>
                <c:pt idx="5">
                  <c:v>11.3</c:v>
                </c:pt>
                <c:pt idx="6">
                  <c:v>12.4</c:v>
                </c:pt>
                <c:pt idx="7">
                  <c:v>12</c:v>
                </c:pt>
                <c:pt idx="8">
                  <c:v>12</c:v>
                </c:pt>
                <c:pt idx="9">
                  <c:v>12.6</c:v>
                </c:pt>
                <c:pt idx="10">
                  <c:v>12.5</c:v>
                </c:pt>
                <c:pt idx="11">
                  <c:v>12.4</c:v>
                </c:pt>
                <c:pt idx="12">
                  <c:v>14</c:v>
                </c:pt>
                <c:pt idx="13">
                  <c:v>11.7</c:v>
                </c:pt>
                <c:pt idx="14">
                  <c:v>12.3</c:v>
                </c:pt>
                <c:pt idx="15">
                  <c:v>12.1</c:v>
                </c:pt>
                <c:pt idx="16">
                  <c:v>10.7</c:v>
                </c:pt>
                <c:pt idx="17">
                  <c:v>10.6</c:v>
                </c:pt>
                <c:pt idx="18">
                  <c:v>10.9</c:v>
                </c:pt>
                <c:pt idx="19">
                  <c:v>9.5</c:v>
                </c:pt>
                <c:pt idx="20">
                  <c:v>9.4</c:v>
                </c:pt>
                <c:pt idx="21">
                  <c:v>9.6</c:v>
                </c:pt>
                <c:pt idx="22">
                  <c:v>9.6</c:v>
                </c:pt>
                <c:pt idx="23">
                  <c:v>9.4</c:v>
                </c:pt>
                <c:pt idx="24">
                  <c:v>9.3000000000000007</c:v>
                </c:pt>
                <c:pt idx="25">
                  <c:v>9.4</c:v>
                </c:pt>
                <c:pt idx="26">
                  <c:v>9.6</c:v>
                </c:pt>
                <c:pt idx="27">
                  <c:v>9.5</c:v>
                </c:pt>
                <c:pt idx="28">
                  <c:v>10</c:v>
                </c:pt>
                <c:pt idx="29">
                  <c:v>10.4</c:v>
                </c:pt>
                <c:pt idx="30">
                  <c:v>11.8</c:v>
                </c:pt>
                <c:pt idx="31">
                  <c:v>10.6</c:v>
                </c:pt>
                <c:pt idx="32">
                  <c:v>10.8</c:v>
                </c:pt>
                <c:pt idx="33">
                  <c:v>12</c:v>
                </c:pt>
                <c:pt idx="34">
                  <c:v>11.9</c:v>
                </c:pt>
                <c:pt idx="35">
                  <c:v>14.5</c:v>
                </c:pt>
                <c:pt idx="36">
                  <c:v>17</c:v>
                </c:pt>
                <c:pt idx="37">
                  <c:v>27.1</c:v>
                </c:pt>
                <c:pt idx="38">
                  <c:v>25.8</c:v>
                </c:pt>
                <c:pt idx="39">
                  <c:v>33.200000000000003</c:v>
                </c:pt>
                <c:pt idx="40">
                  <c:v>63.2</c:v>
                </c:pt>
                <c:pt idx="41">
                  <c:v>70</c:v>
                </c:pt>
                <c:pt idx="42">
                  <c:v>50.9</c:v>
                </c:pt>
                <c:pt idx="43">
                  <c:v>55.1</c:v>
                </c:pt>
                <c:pt idx="44">
                  <c:v>49.1</c:v>
                </c:pt>
                <c:pt idx="45">
                  <c:v>47</c:v>
                </c:pt>
                <c:pt idx="46">
                  <c:v>48.6</c:v>
                </c:pt>
                <c:pt idx="47">
                  <c:v>48.4</c:v>
                </c:pt>
                <c:pt idx="48">
                  <c:v>58</c:v>
                </c:pt>
                <c:pt idx="49">
                  <c:v>52.5</c:v>
                </c:pt>
                <c:pt idx="50">
                  <c:v>55.7</c:v>
                </c:pt>
                <c:pt idx="51">
                  <c:v>56.2</c:v>
                </c:pt>
                <c:pt idx="52">
                  <c:v>52.7</c:v>
                </c:pt>
                <c:pt idx="53">
                  <c:v>52.6</c:v>
                </c:pt>
                <c:pt idx="54">
                  <c:v>48.8</c:v>
                </c:pt>
                <c:pt idx="55">
                  <c:v>47.2</c:v>
                </c:pt>
                <c:pt idx="56">
                  <c:v>52.1</c:v>
                </c:pt>
                <c:pt idx="57">
                  <c:v>49.5</c:v>
                </c:pt>
                <c:pt idx="58">
                  <c:v>53.3</c:v>
                </c:pt>
                <c:pt idx="59">
                  <c:v>52.8</c:v>
                </c:pt>
                <c:pt idx="60">
                  <c:v>50.6</c:v>
                </c:pt>
                <c:pt idx="61">
                  <c:v>54</c:v>
                </c:pt>
                <c:pt idx="62">
                  <c:v>47.5</c:v>
                </c:pt>
                <c:pt idx="63">
                  <c:v>59.1</c:v>
                </c:pt>
                <c:pt idx="64">
                  <c:v>84.2</c:v>
                </c:pt>
                <c:pt idx="65">
                  <c:v>72.599999999999994</c:v>
                </c:pt>
                <c:pt idx="66">
                  <c:v>0</c:v>
                </c:pt>
                <c:pt idx="67">
                  <c:v>0.2</c:v>
                </c:pt>
                <c:pt idx="68">
                  <c:v>84.9</c:v>
                </c:pt>
                <c:pt idx="69">
                  <c:v>84.4</c:v>
                </c:pt>
                <c:pt idx="70">
                  <c:v>34.5</c:v>
                </c:pt>
                <c:pt idx="71">
                  <c:v>0.1</c:v>
                </c:pt>
                <c:pt idx="72">
                  <c:v>0.1</c:v>
                </c:pt>
                <c:pt idx="73">
                  <c:v>95.9</c:v>
                </c:pt>
                <c:pt idx="74">
                  <c:v>96.3</c:v>
                </c:pt>
                <c:pt idx="75">
                  <c:v>96.1</c:v>
                </c:pt>
                <c:pt idx="76">
                  <c:v>96.9</c:v>
                </c:pt>
                <c:pt idx="77">
                  <c:v>96.3</c:v>
                </c:pt>
                <c:pt idx="78">
                  <c:v>97.6</c:v>
                </c:pt>
                <c:pt idx="79">
                  <c:v>96.4</c:v>
                </c:pt>
                <c:pt idx="80">
                  <c:v>95.7</c:v>
                </c:pt>
                <c:pt idx="81">
                  <c:v>95.9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A3-433F-975C-05E826D1808A}"/>
            </c:ext>
          </c:extLst>
        </c:ser>
        <c:ser>
          <c:idx val="1"/>
          <c:order val="1"/>
          <c:tx>
            <c:strRef>
              <c:f>'Akuisisi Data_Potensiometer'!$E$1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('Akuisisi Data_Potensiometer'!$B$2:$B$19,'Akuisisi Data_Potensiometer'!$B$20:$B$75,'Akuisisi Data_Potensiometer'!$B$76:$B$83)</c:f>
              <c:numCache>
                <c:formatCode>General</c:formatCode>
                <c:ptCount val="8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</c:numCache>
            </c:numRef>
          </c:xVal>
          <c:yVal>
            <c:numRef>
              <c:f>('Akuisisi Data_Potensiometer'!$E$2:$E$19,'Akuisisi Data_Potensiometer'!$E$20:$E$75,'Akuisisi Data_Potensiometer'!$E$76:$E$83)</c:f>
              <c:numCache>
                <c:formatCode>0</c:formatCode>
                <c:ptCount val="82"/>
                <c:pt idx="0">
                  <c:v>10.75</c:v>
                </c:pt>
                <c:pt idx="1">
                  <c:v>10.95</c:v>
                </c:pt>
                <c:pt idx="2">
                  <c:v>10.65</c:v>
                </c:pt>
                <c:pt idx="3">
                  <c:v>10.85</c:v>
                </c:pt>
                <c:pt idx="4">
                  <c:v>11.05</c:v>
                </c:pt>
                <c:pt idx="5">
                  <c:v>11.05</c:v>
                </c:pt>
                <c:pt idx="6">
                  <c:v>12.12</c:v>
                </c:pt>
                <c:pt idx="7">
                  <c:v>11.73</c:v>
                </c:pt>
                <c:pt idx="8">
                  <c:v>11.73</c:v>
                </c:pt>
                <c:pt idx="9">
                  <c:v>12.32</c:v>
                </c:pt>
                <c:pt idx="10">
                  <c:v>12.22</c:v>
                </c:pt>
                <c:pt idx="11">
                  <c:v>12.12</c:v>
                </c:pt>
                <c:pt idx="12">
                  <c:v>13.69</c:v>
                </c:pt>
                <c:pt idx="13">
                  <c:v>11.53</c:v>
                </c:pt>
                <c:pt idx="14">
                  <c:v>11.93</c:v>
                </c:pt>
                <c:pt idx="15">
                  <c:v>11.83</c:v>
                </c:pt>
                <c:pt idx="16">
                  <c:v>10.46</c:v>
                </c:pt>
                <c:pt idx="17">
                  <c:v>10.36</c:v>
                </c:pt>
                <c:pt idx="18">
                  <c:v>10.65</c:v>
                </c:pt>
                <c:pt idx="19">
                  <c:v>9.2899999999999991</c:v>
                </c:pt>
                <c:pt idx="20">
                  <c:v>9.19</c:v>
                </c:pt>
                <c:pt idx="21">
                  <c:v>9.48</c:v>
                </c:pt>
                <c:pt idx="22">
                  <c:v>9.3800000000000008</c:v>
                </c:pt>
                <c:pt idx="23">
                  <c:v>9.19</c:v>
                </c:pt>
                <c:pt idx="24">
                  <c:v>9.09</c:v>
                </c:pt>
                <c:pt idx="25">
                  <c:v>9.09</c:v>
                </c:pt>
                <c:pt idx="26">
                  <c:v>9.3800000000000008</c:v>
                </c:pt>
                <c:pt idx="27">
                  <c:v>9.3800000000000008</c:v>
                </c:pt>
                <c:pt idx="28">
                  <c:v>9.7799999999999994</c:v>
                </c:pt>
                <c:pt idx="29">
                  <c:v>10.07</c:v>
                </c:pt>
                <c:pt idx="30">
                  <c:v>11.53</c:v>
                </c:pt>
                <c:pt idx="31">
                  <c:v>10.36</c:v>
                </c:pt>
                <c:pt idx="32">
                  <c:v>10.85</c:v>
                </c:pt>
                <c:pt idx="33">
                  <c:v>11.63</c:v>
                </c:pt>
                <c:pt idx="34">
                  <c:v>11.63</c:v>
                </c:pt>
                <c:pt idx="35">
                  <c:v>14.17</c:v>
                </c:pt>
                <c:pt idx="36">
                  <c:v>16.72</c:v>
                </c:pt>
                <c:pt idx="37">
                  <c:v>26.49</c:v>
                </c:pt>
                <c:pt idx="38">
                  <c:v>25.12</c:v>
                </c:pt>
                <c:pt idx="39">
                  <c:v>32.36</c:v>
                </c:pt>
                <c:pt idx="40">
                  <c:v>61.49</c:v>
                </c:pt>
                <c:pt idx="41">
                  <c:v>68.430000000000007</c:v>
                </c:pt>
                <c:pt idx="42">
                  <c:v>49.76</c:v>
                </c:pt>
                <c:pt idx="43">
                  <c:v>53.86</c:v>
                </c:pt>
                <c:pt idx="44">
                  <c:v>48</c:v>
                </c:pt>
                <c:pt idx="45">
                  <c:v>45.94</c:v>
                </c:pt>
                <c:pt idx="46">
                  <c:v>47.61</c:v>
                </c:pt>
                <c:pt idx="47">
                  <c:v>47.31</c:v>
                </c:pt>
                <c:pt idx="48">
                  <c:v>57.38</c:v>
                </c:pt>
                <c:pt idx="49">
                  <c:v>51.42</c:v>
                </c:pt>
                <c:pt idx="50">
                  <c:v>54.45</c:v>
                </c:pt>
                <c:pt idx="51">
                  <c:v>53.47</c:v>
                </c:pt>
                <c:pt idx="52">
                  <c:v>51.52</c:v>
                </c:pt>
                <c:pt idx="53">
                  <c:v>51.52</c:v>
                </c:pt>
                <c:pt idx="54">
                  <c:v>48.48</c:v>
                </c:pt>
                <c:pt idx="55">
                  <c:v>45.06</c:v>
                </c:pt>
                <c:pt idx="56">
                  <c:v>50.93</c:v>
                </c:pt>
                <c:pt idx="57">
                  <c:v>48.39</c:v>
                </c:pt>
                <c:pt idx="58">
                  <c:v>52.1</c:v>
                </c:pt>
                <c:pt idx="59">
                  <c:v>51.71</c:v>
                </c:pt>
                <c:pt idx="60">
                  <c:v>49.46</c:v>
                </c:pt>
                <c:pt idx="61">
                  <c:v>52.88</c:v>
                </c:pt>
                <c:pt idx="62">
                  <c:v>46.43</c:v>
                </c:pt>
                <c:pt idx="63">
                  <c:v>58.06</c:v>
                </c:pt>
                <c:pt idx="64">
                  <c:v>82.31</c:v>
                </c:pt>
                <c:pt idx="65">
                  <c:v>71.069999999999993</c:v>
                </c:pt>
                <c:pt idx="66">
                  <c:v>0</c:v>
                </c:pt>
                <c:pt idx="67">
                  <c:v>0.1</c:v>
                </c:pt>
                <c:pt idx="68">
                  <c:v>82.99</c:v>
                </c:pt>
                <c:pt idx="69">
                  <c:v>82.5</c:v>
                </c:pt>
                <c:pt idx="70">
                  <c:v>33.82</c:v>
                </c:pt>
                <c:pt idx="71">
                  <c:v>0.1</c:v>
                </c:pt>
                <c:pt idx="72">
                  <c:v>0.1</c:v>
                </c:pt>
                <c:pt idx="73">
                  <c:v>93.94</c:v>
                </c:pt>
                <c:pt idx="74">
                  <c:v>94.04</c:v>
                </c:pt>
                <c:pt idx="75">
                  <c:v>93.94</c:v>
                </c:pt>
                <c:pt idx="76">
                  <c:v>94.82</c:v>
                </c:pt>
                <c:pt idx="77">
                  <c:v>94.13</c:v>
                </c:pt>
                <c:pt idx="78">
                  <c:v>94.72</c:v>
                </c:pt>
                <c:pt idx="79">
                  <c:v>94.23</c:v>
                </c:pt>
                <c:pt idx="80">
                  <c:v>93.74</c:v>
                </c:pt>
                <c:pt idx="81">
                  <c:v>93.74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A3-433F-975C-05E826D1808A}"/>
            </c:ext>
          </c:extLst>
        </c:ser>
        <c:ser>
          <c:idx val="2"/>
          <c:order val="2"/>
          <c:tx>
            <c:strRef>
              <c:f>'Akuisisi Data_Potensiometer'!$F$1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('Akuisisi Data_Potensiometer'!$B$2:$B$19,'Akuisisi Data_Potensiometer'!$B$20:$B$75,'Akuisisi Data_Potensiometer'!$B$76:$B$83)</c:f>
              <c:numCache>
                <c:formatCode>General</c:formatCode>
                <c:ptCount val="8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</c:numCache>
            </c:numRef>
          </c:xVal>
          <c:yVal>
            <c:numRef>
              <c:f>('Akuisisi Data_Potensiometer'!$F$2:$F$19,'Akuisisi Data_Potensiometer'!$F$20:$F$75,'Akuisisi Data_Potensiometer'!$F$76:$F$83)</c:f>
              <c:numCache>
                <c:formatCode>0</c:formatCode>
                <c:ptCount val="82"/>
                <c:pt idx="0">
                  <c:v>10.85</c:v>
                </c:pt>
                <c:pt idx="1">
                  <c:v>10.95</c:v>
                </c:pt>
                <c:pt idx="2">
                  <c:v>10.64</c:v>
                </c:pt>
                <c:pt idx="3">
                  <c:v>10.85</c:v>
                </c:pt>
                <c:pt idx="4">
                  <c:v>11</c:v>
                </c:pt>
                <c:pt idx="5">
                  <c:v>11.05</c:v>
                </c:pt>
                <c:pt idx="6">
                  <c:v>12.12</c:v>
                </c:pt>
                <c:pt idx="7">
                  <c:v>11.73</c:v>
                </c:pt>
                <c:pt idx="8">
                  <c:v>11.73</c:v>
                </c:pt>
                <c:pt idx="9">
                  <c:v>12.34</c:v>
                </c:pt>
                <c:pt idx="10">
                  <c:v>12.2</c:v>
                </c:pt>
                <c:pt idx="11">
                  <c:v>12.12</c:v>
                </c:pt>
                <c:pt idx="12">
                  <c:v>13.69</c:v>
                </c:pt>
                <c:pt idx="13">
                  <c:v>11.52</c:v>
                </c:pt>
                <c:pt idx="14">
                  <c:v>11.97</c:v>
                </c:pt>
                <c:pt idx="15">
                  <c:v>11.83</c:v>
                </c:pt>
                <c:pt idx="16">
                  <c:v>10.52</c:v>
                </c:pt>
                <c:pt idx="17">
                  <c:v>10.42</c:v>
                </c:pt>
                <c:pt idx="18">
                  <c:v>10.65</c:v>
                </c:pt>
                <c:pt idx="19">
                  <c:v>9.2899999999999991</c:v>
                </c:pt>
                <c:pt idx="20">
                  <c:v>9.19</c:v>
                </c:pt>
                <c:pt idx="21">
                  <c:v>9.43</c:v>
                </c:pt>
                <c:pt idx="22">
                  <c:v>9.3800000000000008</c:v>
                </c:pt>
                <c:pt idx="23">
                  <c:v>9.19</c:v>
                </c:pt>
                <c:pt idx="24">
                  <c:v>9.08</c:v>
                </c:pt>
                <c:pt idx="25">
                  <c:v>9.15</c:v>
                </c:pt>
                <c:pt idx="26">
                  <c:v>9.3800000000000008</c:v>
                </c:pt>
                <c:pt idx="27">
                  <c:v>9.35</c:v>
                </c:pt>
                <c:pt idx="28">
                  <c:v>9.7799999999999994</c:v>
                </c:pt>
                <c:pt idx="29">
                  <c:v>10.28</c:v>
                </c:pt>
                <c:pt idx="30">
                  <c:v>11.53</c:v>
                </c:pt>
                <c:pt idx="31">
                  <c:v>10.36</c:v>
                </c:pt>
                <c:pt idx="32">
                  <c:v>10.97</c:v>
                </c:pt>
                <c:pt idx="33">
                  <c:v>11.65</c:v>
                </c:pt>
                <c:pt idx="34">
                  <c:v>11.63</c:v>
                </c:pt>
                <c:pt idx="35">
                  <c:v>14.17</c:v>
                </c:pt>
                <c:pt idx="36">
                  <c:v>16.72</c:v>
                </c:pt>
                <c:pt idx="37">
                  <c:v>26.51</c:v>
                </c:pt>
                <c:pt idx="38">
                  <c:v>24.96</c:v>
                </c:pt>
                <c:pt idx="39">
                  <c:v>32.28</c:v>
                </c:pt>
                <c:pt idx="40">
                  <c:v>61.56</c:v>
                </c:pt>
                <c:pt idx="41">
                  <c:v>68.459999999999994</c:v>
                </c:pt>
                <c:pt idx="42">
                  <c:v>49.71</c:v>
                </c:pt>
                <c:pt idx="43">
                  <c:v>54.17</c:v>
                </c:pt>
                <c:pt idx="44">
                  <c:v>48.19</c:v>
                </c:pt>
                <c:pt idx="45">
                  <c:v>45.89</c:v>
                </c:pt>
                <c:pt idx="46">
                  <c:v>47.3</c:v>
                </c:pt>
                <c:pt idx="47">
                  <c:v>47.32</c:v>
                </c:pt>
                <c:pt idx="48">
                  <c:v>56.67</c:v>
                </c:pt>
                <c:pt idx="49">
                  <c:v>51.36</c:v>
                </c:pt>
                <c:pt idx="50">
                  <c:v>54.71</c:v>
                </c:pt>
                <c:pt idx="51">
                  <c:v>53.31</c:v>
                </c:pt>
                <c:pt idx="52">
                  <c:v>51.52</c:v>
                </c:pt>
                <c:pt idx="53">
                  <c:v>52.06</c:v>
                </c:pt>
                <c:pt idx="54">
                  <c:v>47.27</c:v>
                </c:pt>
                <c:pt idx="55">
                  <c:v>45.1</c:v>
                </c:pt>
                <c:pt idx="56">
                  <c:v>50.65</c:v>
                </c:pt>
                <c:pt idx="57">
                  <c:v>48.57</c:v>
                </c:pt>
                <c:pt idx="58">
                  <c:v>51.18</c:v>
                </c:pt>
                <c:pt idx="59">
                  <c:v>51.91</c:v>
                </c:pt>
                <c:pt idx="60">
                  <c:v>50.89</c:v>
                </c:pt>
                <c:pt idx="61">
                  <c:v>53.58</c:v>
                </c:pt>
                <c:pt idx="62">
                  <c:v>46.4</c:v>
                </c:pt>
                <c:pt idx="63">
                  <c:v>58.38</c:v>
                </c:pt>
                <c:pt idx="64">
                  <c:v>80.59</c:v>
                </c:pt>
                <c:pt idx="65">
                  <c:v>71</c:v>
                </c:pt>
                <c:pt idx="66">
                  <c:v>0</c:v>
                </c:pt>
                <c:pt idx="67">
                  <c:v>0.15</c:v>
                </c:pt>
                <c:pt idx="68">
                  <c:v>82.72</c:v>
                </c:pt>
                <c:pt idx="69">
                  <c:v>82.54</c:v>
                </c:pt>
                <c:pt idx="70">
                  <c:v>33.700000000000003</c:v>
                </c:pt>
                <c:pt idx="71">
                  <c:v>0.1</c:v>
                </c:pt>
                <c:pt idx="72">
                  <c:v>0.1</c:v>
                </c:pt>
                <c:pt idx="73">
                  <c:v>94.11</c:v>
                </c:pt>
                <c:pt idx="74">
                  <c:v>94.18</c:v>
                </c:pt>
                <c:pt idx="75">
                  <c:v>93.87</c:v>
                </c:pt>
                <c:pt idx="76">
                  <c:v>94.66</c:v>
                </c:pt>
                <c:pt idx="77">
                  <c:v>94.21</c:v>
                </c:pt>
                <c:pt idx="78">
                  <c:v>95.44</c:v>
                </c:pt>
                <c:pt idx="79">
                  <c:v>94.25</c:v>
                </c:pt>
                <c:pt idx="80">
                  <c:v>93.7</c:v>
                </c:pt>
                <c:pt idx="81">
                  <c:v>93.75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A3-433F-975C-05E826D18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13648"/>
        <c:axId val="1625173088"/>
      </c:scatterChart>
      <c:valAx>
        <c:axId val="6903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173088"/>
        <c:crosses val="autoZero"/>
        <c:crossBetween val="midCat"/>
      </c:valAx>
      <c:valAx>
        <c:axId val="16251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1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Posisi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Data_Potensiometer'!$C$1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Data_Potensiometer'!$C$21:$C$32</c:f>
              <c:numCache>
                <c:formatCode>0</c:formatCode>
                <c:ptCount val="12"/>
                <c:pt idx="0">
                  <c:v>9.5</c:v>
                </c:pt>
                <c:pt idx="1">
                  <c:v>9.4</c:v>
                </c:pt>
                <c:pt idx="2">
                  <c:v>9.6</c:v>
                </c:pt>
                <c:pt idx="3">
                  <c:v>9.6</c:v>
                </c:pt>
                <c:pt idx="4">
                  <c:v>9.4</c:v>
                </c:pt>
                <c:pt idx="5">
                  <c:v>9.3000000000000007</c:v>
                </c:pt>
                <c:pt idx="6">
                  <c:v>9.4</c:v>
                </c:pt>
                <c:pt idx="7">
                  <c:v>9.6</c:v>
                </c:pt>
                <c:pt idx="8">
                  <c:v>9.5</c:v>
                </c:pt>
                <c:pt idx="9">
                  <c:v>10</c:v>
                </c:pt>
                <c:pt idx="10">
                  <c:v>10.4</c:v>
                </c:pt>
                <c:pt idx="11">
                  <c:v>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F-4ECE-AB8C-EE4511B50114}"/>
            </c:ext>
          </c:extLst>
        </c:ser>
        <c:ser>
          <c:idx val="1"/>
          <c:order val="1"/>
          <c:tx>
            <c:strRef>
              <c:f>'Akuisisi Data_Potensiometer'!$E$1</c:f>
              <c:strCache>
                <c:ptCount val="1"/>
                <c:pt idx="0">
                  <c:v>Pos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Data_Potensiometer'!$E$21:$E$32</c:f>
              <c:numCache>
                <c:formatCode>0</c:formatCode>
                <c:ptCount val="12"/>
                <c:pt idx="0">
                  <c:v>9.2899999999999991</c:v>
                </c:pt>
                <c:pt idx="1">
                  <c:v>9.19</c:v>
                </c:pt>
                <c:pt idx="2">
                  <c:v>9.48</c:v>
                </c:pt>
                <c:pt idx="3">
                  <c:v>9.3800000000000008</c:v>
                </c:pt>
                <c:pt idx="4">
                  <c:v>9.19</c:v>
                </c:pt>
                <c:pt idx="5">
                  <c:v>9.09</c:v>
                </c:pt>
                <c:pt idx="6">
                  <c:v>9.09</c:v>
                </c:pt>
                <c:pt idx="7">
                  <c:v>9.3800000000000008</c:v>
                </c:pt>
                <c:pt idx="8">
                  <c:v>9.3800000000000008</c:v>
                </c:pt>
                <c:pt idx="9">
                  <c:v>9.7799999999999994</c:v>
                </c:pt>
                <c:pt idx="10">
                  <c:v>10.07</c:v>
                </c:pt>
                <c:pt idx="11">
                  <c:v>11.53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3F-4ECE-AB8C-EE4511B50114}"/>
            </c:ext>
          </c:extLst>
        </c:ser>
        <c:ser>
          <c:idx val="2"/>
          <c:order val="2"/>
          <c:tx>
            <c:strRef>
              <c:f>'Akuisisi Data_Potensiometer'!$F$1</c:f>
              <c:strCache>
                <c:ptCount val="1"/>
                <c:pt idx="0">
                  <c:v>Pos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Data_Potensiometer'!$F$21:$F$32</c:f>
              <c:numCache>
                <c:formatCode>0</c:formatCode>
                <c:ptCount val="12"/>
                <c:pt idx="0">
                  <c:v>9.2899999999999991</c:v>
                </c:pt>
                <c:pt idx="1">
                  <c:v>9.19</c:v>
                </c:pt>
                <c:pt idx="2">
                  <c:v>9.43</c:v>
                </c:pt>
                <c:pt idx="3">
                  <c:v>9.3800000000000008</c:v>
                </c:pt>
                <c:pt idx="4">
                  <c:v>9.19</c:v>
                </c:pt>
                <c:pt idx="5">
                  <c:v>9.08</c:v>
                </c:pt>
                <c:pt idx="6">
                  <c:v>9.15</c:v>
                </c:pt>
                <c:pt idx="7">
                  <c:v>9.3800000000000008</c:v>
                </c:pt>
                <c:pt idx="8">
                  <c:v>9.35</c:v>
                </c:pt>
                <c:pt idx="9">
                  <c:v>9.7799999999999994</c:v>
                </c:pt>
                <c:pt idx="10">
                  <c:v>10.28</c:v>
                </c:pt>
                <c:pt idx="11">
                  <c:v>11.53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3F-4ECE-AB8C-EE4511B50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609103"/>
        <c:axId val="1091256671"/>
      </c:lineChart>
      <c:catAx>
        <c:axId val="360609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56671"/>
        <c:crosses val="autoZero"/>
        <c:auto val="1"/>
        <c:lblAlgn val="ctr"/>
        <c:lblOffset val="100"/>
        <c:noMultiLvlLbl val="0"/>
      </c:catAx>
      <c:valAx>
        <c:axId val="1091256671"/>
        <c:scaling>
          <c:orientation val="minMax"/>
          <c:max val="12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Posisi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Data_Potensiometer'!$C$1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Data_Potensiometer'!$C$44:$C$64</c:f>
              <c:numCache>
                <c:formatCode>0</c:formatCode>
                <c:ptCount val="21"/>
                <c:pt idx="0">
                  <c:v>50.9</c:v>
                </c:pt>
                <c:pt idx="1">
                  <c:v>55.1</c:v>
                </c:pt>
                <c:pt idx="2">
                  <c:v>49.1</c:v>
                </c:pt>
                <c:pt idx="3">
                  <c:v>47</c:v>
                </c:pt>
                <c:pt idx="4">
                  <c:v>48.6</c:v>
                </c:pt>
                <c:pt idx="5">
                  <c:v>48.4</c:v>
                </c:pt>
                <c:pt idx="6">
                  <c:v>58</c:v>
                </c:pt>
                <c:pt idx="7">
                  <c:v>52.5</c:v>
                </c:pt>
                <c:pt idx="8">
                  <c:v>55.7</c:v>
                </c:pt>
                <c:pt idx="9">
                  <c:v>56.2</c:v>
                </c:pt>
                <c:pt idx="10">
                  <c:v>52.7</c:v>
                </c:pt>
                <c:pt idx="11">
                  <c:v>52.6</c:v>
                </c:pt>
                <c:pt idx="12">
                  <c:v>48.8</c:v>
                </c:pt>
                <c:pt idx="13">
                  <c:v>47.2</c:v>
                </c:pt>
                <c:pt idx="14">
                  <c:v>52.1</c:v>
                </c:pt>
                <c:pt idx="15">
                  <c:v>49.5</c:v>
                </c:pt>
                <c:pt idx="16">
                  <c:v>53.3</c:v>
                </c:pt>
                <c:pt idx="17">
                  <c:v>52.8</c:v>
                </c:pt>
                <c:pt idx="18">
                  <c:v>50.6</c:v>
                </c:pt>
                <c:pt idx="19">
                  <c:v>54</c:v>
                </c:pt>
                <c:pt idx="20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A-451E-95E5-B5389DDD3D2E}"/>
            </c:ext>
          </c:extLst>
        </c:ser>
        <c:ser>
          <c:idx val="1"/>
          <c:order val="1"/>
          <c:tx>
            <c:strRef>
              <c:f>'Akuisisi Data_Potensiometer'!$E$1</c:f>
              <c:strCache>
                <c:ptCount val="1"/>
                <c:pt idx="0">
                  <c:v>Pos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Data_Potensiometer'!$E$44:$E$64</c:f>
              <c:numCache>
                <c:formatCode>0</c:formatCode>
                <c:ptCount val="21"/>
                <c:pt idx="0">
                  <c:v>49.76</c:v>
                </c:pt>
                <c:pt idx="1">
                  <c:v>53.86</c:v>
                </c:pt>
                <c:pt idx="2">
                  <c:v>48</c:v>
                </c:pt>
                <c:pt idx="3">
                  <c:v>45.94</c:v>
                </c:pt>
                <c:pt idx="4">
                  <c:v>47.61</c:v>
                </c:pt>
                <c:pt idx="5">
                  <c:v>47.31</c:v>
                </c:pt>
                <c:pt idx="6">
                  <c:v>57.38</c:v>
                </c:pt>
                <c:pt idx="7">
                  <c:v>51.42</c:v>
                </c:pt>
                <c:pt idx="8">
                  <c:v>54.45</c:v>
                </c:pt>
                <c:pt idx="9">
                  <c:v>53.47</c:v>
                </c:pt>
                <c:pt idx="10">
                  <c:v>51.52</c:v>
                </c:pt>
                <c:pt idx="11">
                  <c:v>51.52</c:v>
                </c:pt>
                <c:pt idx="12">
                  <c:v>48.48</c:v>
                </c:pt>
                <c:pt idx="13">
                  <c:v>45.06</c:v>
                </c:pt>
                <c:pt idx="14">
                  <c:v>50.93</c:v>
                </c:pt>
                <c:pt idx="15">
                  <c:v>48.39</c:v>
                </c:pt>
                <c:pt idx="16">
                  <c:v>52.1</c:v>
                </c:pt>
                <c:pt idx="17">
                  <c:v>51.71</c:v>
                </c:pt>
                <c:pt idx="18">
                  <c:v>49.46</c:v>
                </c:pt>
                <c:pt idx="19">
                  <c:v>52.88</c:v>
                </c:pt>
                <c:pt idx="20">
                  <c:v>46.43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A-451E-95E5-B5389DDD3D2E}"/>
            </c:ext>
          </c:extLst>
        </c:ser>
        <c:ser>
          <c:idx val="2"/>
          <c:order val="2"/>
          <c:tx>
            <c:strRef>
              <c:f>'Akuisisi Data_Potensiometer'!$F$1</c:f>
              <c:strCache>
                <c:ptCount val="1"/>
                <c:pt idx="0">
                  <c:v>Pos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Data_Potensiometer'!$F$44:$F$64</c:f>
              <c:numCache>
                <c:formatCode>0</c:formatCode>
                <c:ptCount val="21"/>
                <c:pt idx="0">
                  <c:v>49.71</c:v>
                </c:pt>
                <c:pt idx="1">
                  <c:v>54.17</c:v>
                </c:pt>
                <c:pt idx="2">
                  <c:v>48.19</c:v>
                </c:pt>
                <c:pt idx="3">
                  <c:v>45.89</c:v>
                </c:pt>
                <c:pt idx="4">
                  <c:v>47.3</c:v>
                </c:pt>
                <c:pt idx="5">
                  <c:v>47.32</c:v>
                </c:pt>
                <c:pt idx="6">
                  <c:v>56.67</c:v>
                </c:pt>
                <c:pt idx="7">
                  <c:v>51.36</c:v>
                </c:pt>
                <c:pt idx="8">
                  <c:v>54.71</c:v>
                </c:pt>
                <c:pt idx="9">
                  <c:v>53.31</c:v>
                </c:pt>
                <c:pt idx="10">
                  <c:v>51.52</c:v>
                </c:pt>
                <c:pt idx="11">
                  <c:v>52.06</c:v>
                </c:pt>
                <c:pt idx="12">
                  <c:v>47.27</c:v>
                </c:pt>
                <c:pt idx="13">
                  <c:v>45.1</c:v>
                </c:pt>
                <c:pt idx="14">
                  <c:v>50.65</c:v>
                </c:pt>
                <c:pt idx="15">
                  <c:v>48.57</c:v>
                </c:pt>
                <c:pt idx="16">
                  <c:v>51.18</c:v>
                </c:pt>
                <c:pt idx="17">
                  <c:v>51.91</c:v>
                </c:pt>
                <c:pt idx="18">
                  <c:v>50.89</c:v>
                </c:pt>
                <c:pt idx="19">
                  <c:v>53.58</c:v>
                </c:pt>
                <c:pt idx="20">
                  <c:v>46.4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A-451E-95E5-B5389DDD3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881823"/>
        <c:axId val="260821855"/>
      </c:lineChart>
      <c:catAx>
        <c:axId val="30288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1855"/>
        <c:crosses val="autoZero"/>
        <c:auto val="1"/>
        <c:lblAlgn val="ctr"/>
        <c:lblOffset val="100"/>
        <c:noMultiLvlLbl val="0"/>
      </c:catAx>
      <c:valAx>
        <c:axId val="260821855"/>
        <c:scaling>
          <c:orientation val="minMax"/>
          <c:max val="62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88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Posisi 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Data_Potensiometer'!$C$1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Data_Potensiometer'!$C$75:$C$83</c:f>
              <c:numCache>
                <c:formatCode>0</c:formatCode>
                <c:ptCount val="9"/>
                <c:pt idx="0">
                  <c:v>95.9</c:v>
                </c:pt>
                <c:pt idx="1">
                  <c:v>96.3</c:v>
                </c:pt>
                <c:pt idx="2">
                  <c:v>96.1</c:v>
                </c:pt>
                <c:pt idx="3">
                  <c:v>96.9</c:v>
                </c:pt>
                <c:pt idx="4">
                  <c:v>96.3</c:v>
                </c:pt>
                <c:pt idx="5">
                  <c:v>97.6</c:v>
                </c:pt>
                <c:pt idx="6">
                  <c:v>96.4</c:v>
                </c:pt>
                <c:pt idx="7">
                  <c:v>95.7</c:v>
                </c:pt>
                <c:pt idx="8">
                  <c:v>95.9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0-4C0D-A9F3-EF9950B1FFE4}"/>
            </c:ext>
          </c:extLst>
        </c:ser>
        <c:ser>
          <c:idx val="1"/>
          <c:order val="1"/>
          <c:tx>
            <c:strRef>
              <c:f>'Akuisisi Data_Potensiometer'!$E$1</c:f>
              <c:strCache>
                <c:ptCount val="1"/>
                <c:pt idx="0">
                  <c:v>Pos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Data_Potensiometer'!$E$75:$E$83</c:f>
              <c:numCache>
                <c:formatCode>0</c:formatCode>
                <c:ptCount val="9"/>
                <c:pt idx="0">
                  <c:v>93.94</c:v>
                </c:pt>
                <c:pt idx="1">
                  <c:v>94.04</c:v>
                </c:pt>
                <c:pt idx="2">
                  <c:v>93.94</c:v>
                </c:pt>
                <c:pt idx="3">
                  <c:v>94.82</c:v>
                </c:pt>
                <c:pt idx="4">
                  <c:v>94.13</c:v>
                </c:pt>
                <c:pt idx="5">
                  <c:v>94.72</c:v>
                </c:pt>
                <c:pt idx="6">
                  <c:v>94.23</c:v>
                </c:pt>
                <c:pt idx="7">
                  <c:v>93.74</c:v>
                </c:pt>
                <c:pt idx="8">
                  <c:v>93.74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0-4C0D-A9F3-EF9950B1FFE4}"/>
            </c:ext>
          </c:extLst>
        </c:ser>
        <c:ser>
          <c:idx val="2"/>
          <c:order val="2"/>
          <c:tx>
            <c:strRef>
              <c:f>'Akuisisi Data_Potensiometer'!$F$1</c:f>
              <c:strCache>
                <c:ptCount val="1"/>
                <c:pt idx="0">
                  <c:v>Pos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Data_Potensiometer'!$F$75:$F$83</c:f>
              <c:numCache>
                <c:formatCode>0</c:formatCode>
                <c:ptCount val="9"/>
                <c:pt idx="0">
                  <c:v>94.11</c:v>
                </c:pt>
                <c:pt idx="1">
                  <c:v>94.18</c:v>
                </c:pt>
                <c:pt idx="2">
                  <c:v>93.87</c:v>
                </c:pt>
                <c:pt idx="3">
                  <c:v>94.66</c:v>
                </c:pt>
                <c:pt idx="4">
                  <c:v>94.21</c:v>
                </c:pt>
                <c:pt idx="5">
                  <c:v>95.44</c:v>
                </c:pt>
                <c:pt idx="6">
                  <c:v>94.25</c:v>
                </c:pt>
                <c:pt idx="7">
                  <c:v>93.7</c:v>
                </c:pt>
                <c:pt idx="8">
                  <c:v>93.75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0-4C0D-A9F3-EF9950B1F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336863"/>
        <c:axId val="260822815"/>
      </c:lineChart>
      <c:catAx>
        <c:axId val="303336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2815"/>
        <c:crosses val="autoZero"/>
        <c:auto val="1"/>
        <c:lblAlgn val="ctr"/>
        <c:lblOffset val="100"/>
        <c:noMultiLvlLbl val="0"/>
      </c:catAx>
      <c:valAx>
        <c:axId val="26082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3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Plot Input 75% vs Kecepatan yang Terukur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'Akuisisi Data_Tachometer'!$J$1</c:f>
              <c:strCache>
                <c:ptCount val="1"/>
                <c:pt idx="0">
                  <c:v>Kec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'Akuisisi Data_Tachometer'!$C$9:$C$52</c:f>
              <c:numCache>
                <c:formatCode>General</c:formatCode>
                <c:ptCount val="44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</c:numCache>
            </c:numRef>
          </c:xVal>
          <c:yVal>
            <c:numRef>
              <c:f>'Akuisisi Data_Tachometer'!$J$9:$J$52</c:f>
              <c:numCache>
                <c:formatCode>General</c:formatCode>
                <c:ptCount val="44"/>
                <c:pt idx="0">
                  <c:v>46.29</c:v>
                </c:pt>
                <c:pt idx="1">
                  <c:v>47.57</c:v>
                </c:pt>
                <c:pt idx="2">
                  <c:v>48</c:v>
                </c:pt>
                <c:pt idx="3">
                  <c:v>48.14</c:v>
                </c:pt>
                <c:pt idx="4">
                  <c:v>48.29</c:v>
                </c:pt>
                <c:pt idx="5">
                  <c:v>48.71</c:v>
                </c:pt>
                <c:pt idx="6">
                  <c:v>48.71</c:v>
                </c:pt>
                <c:pt idx="7">
                  <c:v>49</c:v>
                </c:pt>
                <c:pt idx="8">
                  <c:v>48.86</c:v>
                </c:pt>
                <c:pt idx="9">
                  <c:v>49.14</c:v>
                </c:pt>
                <c:pt idx="10">
                  <c:v>49.14</c:v>
                </c:pt>
                <c:pt idx="11">
                  <c:v>48.71</c:v>
                </c:pt>
                <c:pt idx="12">
                  <c:v>49.14</c:v>
                </c:pt>
                <c:pt idx="13">
                  <c:v>48.71</c:v>
                </c:pt>
                <c:pt idx="14">
                  <c:v>49.29</c:v>
                </c:pt>
                <c:pt idx="15">
                  <c:v>49.14</c:v>
                </c:pt>
                <c:pt idx="16">
                  <c:v>49.29</c:v>
                </c:pt>
                <c:pt idx="17">
                  <c:v>49</c:v>
                </c:pt>
                <c:pt idx="18">
                  <c:v>48.71</c:v>
                </c:pt>
                <c:pt idx="19">
                  <c:v>49</c:v>
                </c:pt>
                <c:pt idx="20">
                  <c:v>48.86</c:v>
                </c:pt>
                <c:pt idx="21">
                  <c:v>49</c:v>
                </c:pt>
                <c:pt idx="22">
                  <c:v>49.29</c:v>
                </c:pt>
                <c:pt idx="23">
                  <c:v>49.14</c:v>
                </c:pt>
                <c:pt idx="24">
                  <c:v>48.71</c:v>
                </c:pt>
                <c:pt idx="25">
                  <c:v>48.57</c:v>
                </c:pt>
                <c:pt idx="26">
                  <c:v>49.14</c:v>
                </c:pt>
                <c:pt idx="27">
                  <c:v>49.43</c:v>
                </c:pt>
                <c:pt idx="28">
                  <c:v>49.29</c:v>
                </c:pt>
                <c:pt idx="29">
                  <c:v>49.14</c:v>
                </c:pt>
                <c:pt idx="30">
                  <c:v>49</c:v>
                </c:pt>
                <c:pt idx="31">
                  <c:v>49.29</c:v>
                </c:pt>
                <c:pt idx="32">
                  <c:v>48.86</c:v>
                </c:pt>
                <c:pt idx="33">
                  <c:v>49</c:v>
                </c:pt>
                <c:pt idx="34">
                  <c:v>48.86</c:v>
                </c:pt>
                <c:pt idx="35">
                  <c:v>48.86</c:v>
                </c:pt>
                <c:pt idx="36">
                  <c:v>49.14</c:v>
                </c:pt>
                <c:pt idx="37">
                  <c:v>48.86</c:v>
                </c:pt>
                <c:pt idx="38">
                  <c:v>49.43</c:v>
                </c:pt>
                <c:pt idx="39">
                  <c:v>50</c:v>
                </c:pt>
                <c:pt idx="40">
                  <c:v>49.57</c:v>
                </c:pt>
                <c:pt idx="41">
                  <c:v>48.86</c:v>
                </c:pt>
                <c:pt idx="42">
                  <c:v>48.71</c:v>
                </c:pt>
                <c:pt idx="43">
                  <c:v>49.57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29-4507-9A42-890609F3844E}"/>
            </c:ext>
          </c:extLst>
        </c:ser>
        <c:ser>
          <c:idx val="1"/>
          <c:order val="1"/>
          <c:tx>
            <c:strRef>
              <c:f>'Akuisisi Data_Tachometer'!$K$1</c:f>
              <c:strCache>
                <c:ptCount val="1"/>
                <c:pt idx="0">
                  <c:v>Kec 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'Akuisisi Data_Tachometer'!$C$9:$C$52</c:f>
              <c:numCache>
                <c:formatCode>General</c:formatCode>
                <c:ptCount val="44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</c:numCache>
            </c:numRef>
          </c:xVal>
          <c:yVal>
            <c:numRef>
              <c:f>'Akuisisi Data_Tachometer'!$K$9:$K$52</c:f>
              <c:numCache>
                <c:formatCode>General</c:formatCode>
                <c:ptCount val="44"/>
                <c:pt idx="0">
                  <c:v>46.1</c:v>
                </c:pt>
                <c:pt idx="1">
                  <c:v>47.6</c:v>
                </c:pt>
                <c:pt idx="2">
                  <c:v>47.99</c:v>
                </c:pt>
                <c:pt idx="3">
                  <c:v>48.2</c:v>
                </c:pt>
                <c:pt idx="4">
                  <c:v>48.33</c:v>
                </c:pt>
                <c:pt idx="5">
                  <c:v>48.8</c:v>
                </c:pt>
                <c:pt idx="6">
                  <c:v>48.86</c:v>
                </c:pt>
                <c:pt idx="7">
                  <c:v>49.1</c:v>
                </c:pt>
                <c:pt idx="8">
                  <c:v>48.96</c:v>
                </c:pt>
                <c:pt idx="9">
                  <c:v>49.17</c:v>
                </c:pt>
                <c:pt idx="10">
                  <c:v>49.1</c:v>
                </c:pt>
                <c:pt idx="11">
                  <c:v>48.66</c:v>
                </c:pt>
                <c:pt idx="12">
                  <c:v>49.1</c:v>
                </c:pt>
                <c:pt idx="13">
                  <c:v>48.77</c:v>
                </c:pt>
                <c:pt idx="14">
                  <c:v>49.3</c:v>
                </c:pt>
                <c:pt idx="15">
                  <c:v>49.17</c:v>
                </c:pt>
                <c:pt idx="16">
                  <c:v>49.29</c:v>
                </c:pt>
                <c:pt idx="17">
                  <c:v>49.04</c:v>
                </c:pt>
                <c:pt idx="18">
                  <c:v>48.67</c:v>
                </c:pt>
                <c:pt idx="19">
                  <c:v>48.89</c:v>
                </c:pt>
                <c:pt idx="20">
                  <c:v>48.97</c:v>
                </c:pt>
                <c:pt idx="21">
                  <c:v>49.03</c:v>
                </c:pt>
                <c:pt idx="22">
                  <c:v>49.19</c:v>
                </c:pt>
                <c:pt idx="23">
                  <c:v>49.24</c:v>
                </c:pt>
                <c:pt idx="24">
                  <c:v>48.69</c:v>
                </c:pt>
                <c:pt idx="25">
                  <c:v>48.51</c:v>
                </c:pt>
                <c:pt idx="26">
                  <c:v>49.16</c:v>
                </c:pt>
                <c:pt idx="27">
                  <c:v>49.5</c:v>
                </c:pt>
                <c:pt idx="28">
                  <c:v>49.3</c:v>
                </c:pt>
                <c:pt idx="29">
                  <c:v>49.07</c:v>
                </c:pt>
                <c:pt idx="30">
                  <c:v>48.94</c:v>
                </c:pt>
                <c:pt idx="31">
                  <c:v>49.39</c:v>
                </c:pt>
                <c:pt idx="32">
                  <c:v>48.84</c:v>
                </c:pt>
                <c:pt idx="33">
                  <c:v>48.9</c:v>
                </c:pt>
                <c:pt idx="34">
                  <c:v>48.99</c:v>
                </c:pt>
                <c:pt idx="35">
                  <c:v>48.93</c:v>
                </c:pt>
                <c:pt idx="36">
                  <c:v>49.13</c:v>
                </c:pt>
                <c:pt idx="37">
                  <c:v>48.77</c:v>
                </c:pt>
                <c:pt idx="38">
                  <c:v>49.53</c:v>
                </c:pt>
                <c:pt idx="39">
                  <c:v>49.77</c:v>
                </c:pt>
                <c:pt idx="40">
                  <c:v>49.57</c:v>
                </c:pt>
                <c:pt idx="41">
                  <c:v>48.99</c:v>
                </c:pt>
                <c:pt idx="42">
                  <c:v>48.83</c:v>
                </c:pt>
                <c:pt idx="43">
                  <c:v>49.63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29-4507-9A42-890609F38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787215"/>
        <c:axId val="260826655"/>
      </c:scatterChart>
      <c:valAx>
        <c:axId val="390787215"/>
        <c:scaling>
          <c:orientation val="minMax"/>
          <c:min val="74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6655"/>
        <c:crosses val="autoZero"/>
        <c:crossBetween val="midCat"/>
      </c:valAx>
      <c:valAx>
        <c:axId val="2608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87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Plot Input 0% vs Kecepatan yang Terukur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'Akuisisi Data_Tachometer'!$C$58:$C$72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'Akuisisi Data_Tachometer'!$J$58:$J$72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4-472A-98CD-F1BE86BF632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'Akuisisi Data_Tachometer'!$C$58:$C$72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'Akuisisi Data_Tachometer'!$K$58:$K$72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44-472A-98CD-F1BE86BF6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95519"/>
        <c:axId val="1075364271"/>
      </c:scatterChart>
      <c:valAx>
        <c:axId val="2645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64271"/>
        <c:crosses val="autoZero"/>
        <c:crossBetween val="midCat"/>
      </c:valAx>
      <c:valAx>
        <c:axId val="107536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Grafik Input 75% terhadap waktu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Data_Tachometer'!$C$1</c:f>
              <c:strCache>
                <c:ptCount val="1"/>
                <c:pt idx="0">
                  <c:v>Input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Data_Tachometer'!$C$9:$C$52</c:f>
              <c:numCache>
                <c:formatCode>General</c:formatCode>
                <c:ptCount val="44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C-4865-94D9-F17C288CCA27}"/>
            </c:ext>
          </c:extLst>
        </c:ser>
        <c:ser>
          <c:idx val="1"/>
          <c:order val="1"/>
          <c:tx>
            <c:strRef>
              <c:f>'Akuisisi Data_Tachometer'!$J$1</c:f>
              <c:strCache>
                <c:ptCount val="1"/>
                <c:pt idx="0">
                  <c:v>Kec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Data_Tachometer'!$J$9:$J$52</c:f>
              <c:numCache>
                <c:formatCode>General</c:formatCode>
                <c:ptCount val="44"/>
                <c:pt idx="0">
                  <c:v>46.29</c:v>
                </c:pt>
                <c:pt idx="1">
                  <c:v>47.57</c:v>
                </c:pt>
                <c:pt idx="2">
                  <c:v>48</c:v>
                </c:pt>
                <c:pt idx="3">
                  <c:v>48.14</c:v>
                </c:pt>
                <c:pt idx="4">
                  <c:v>48.29</c:v>
                </c:pt>
                <c:pt idx="5">
                  <c:v>48.71</c:v>
                </c:pt>
                <c:pt idx="6">
                  <c:v>48.71</c:v>
                </c:pt>
                <c:pt idx="7">
                  <c:v>49</c:v>
                </c:pt>
                <c:pt idx="8">
                  <c:v>48.86</c:v>
                </c:pt>
                <c:pt idx="9">
                  <c:v>49.14</c:v>
                </c:pt>
                <c:pt idx="10">
                  <c:v>49.14</c:v>
                </c:pt>
                <c:pt idx="11">
                  <c:v>48.71</c:v>
                </c:pt>
                <c:pt idx="12">
                  <c:v>49.14</c:v>
                </c:pt>
                <c:pt idx="13">
                  <c:v>48.71</c:v>
                </c:pt>
                <c:pt idx="14">
                  <c:v>49.29</c:v>
                </c:pt>
                <c:pt idx="15">
                  <c:v>49.14</c:v>
                </c:pt>
                <c:pt idx="16">
                  <c:v>49.29</c:v>
                </c:pt>
                <c:pt idx="17">
                  <c:v>49</c:v>
                </c:pt>
                <c:pt idx="18">
                  <c:v>48.71</c:v>
                </c:pt>
                <c:pt idx="19">
                  <c:v>49</c:v>
                </c:pt>
                <c:pt idx="20">
                  <c:v>48.86</c:v>
                </c:pt>
                <c:pt idx="21">
                  <c:v>49</c:v>
                </c:pt>
                <c:pt idx="22">
                  <c:v>49.29</c:v>
                </c:pt>
                <c:pt idx="23">
                  <c:v>49.14</c:v>
                </c:pt>
                <c:pt idx="24">
                  <c:v>48.71</c:v>
                </c:pt>
                <c:pt idx="25">
                  <c:v>48.57</c:v>
                </c:pt>
                <c:pt idx="26">
                  <c:v>49.14</c:v>
                </c:pt>
                <c:pt idx="27">
                  <c:v>49.43</c:v>
                </c:pt>
                <c:pt idx="28">
                  <c:v>49.29</c:v>
                </c:pt>
                <c:pt idx="29">
                  <c:v>49.14</c:v>
                </c:pt>
                <c:pt idx="30">
                  <c:v>49</c:v>
                </c:pt>
                <c:pt idx="31">
                  <c:v>49.29</c:v>
                </c:pt>
                <c:pt idx="32">
                  <c:v>48.86</c:v>
                </c:pt>
                <c:pt idx="33">
                  <c:v>49</c:v>
                </c:pt>
                <c:pt idx="34">
                  <c:v>48.86</c:v>
                </c:pt>
                <c:pt idx="35">
                  <c:v>48.86</c:v>
                </c:pt>
                <c:pt idx="36">
                  <c:v>49.14</c:v>
                </c:pt>
                <c:pt idx="37">
                  <c:v>48.86</c:v>
                </c:pt>
                <c:pt idx="38">
                  <c:v>49.43</c:v>
                </c:pt>
                <c:pt idx="39">
                  <c:v>50</c:v>
                </c:pt>
                <c:pt idx="40">
                  <c:v>49.57</c:v>
                </c:pt>
                <c:pt idx="41">
                  <c:v>48.86</c:v>
                </c:pt>
                <c:pt idx="42">
                  <c:v>48.71</c:v>
                </c:pt>
                <c:pt idx="43">
                  <c:v>49.57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4C-4865-94D9-F17C288CCA27}"/>
            </c:ext>
          </c:extLst>
        </c:ser>
        <c:ser>
          <c:idx val="2"/>
          <c:order val="2"/>
          <c:tx>
            <c:strRef>
              <c:f>'Akuisisi Data_Tachometer'!$K$1</c:f>
              <c:strCache>
                <c:ptCount val="1"/>
                <c:pt idx="0">
                  <c:v>Kec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Data_Tachometer'!$K$9:$K$52</c:f>
              <c:numCache>
                <c:formatCode>General</c:formatCode>
                <c:ptCount val="44"/>
                <c:pt idx="0">
                  <c:v>46.1</c:v>
                </c:pt>
                <c:pt idx="1">
                  <c:v>47.6</c:v>
                </c:pt>
                <c:pt idx="2">
                  <c:v>47.99</c:v>
                </c:pt>
                <c:pt idx="3">
                  <c:v>48.2</c:v>
                </c:pt>
                <c:pt idx="4">
                  <c:v>48.33</c:v>
                </c:pt>
                <c:pt idx="5">
                  <c:v>48.8</c:v>
                </c:pt>
                <c:pt idx="6">
                  <c:v>48.86</c:v>
                </c:pt>
                <c:pt idx="7">
                  <c:v>49.1</c:v>
                </c:pt>
                <c:pt idx="8">
                  <c:v>48.96</c:v>
                </c:pt>
                <c:pt idx="9">
                  <c:v>49.17</c:v>
                </c:pt>
                <c:pt idx="10">
                  <c:v>49.1</c:v>
                </c:pt>
                <c:pt idx="11">
                  <c:v>48.66</c:v>
                </c:pt>
                <c:pt idx="12">
                  <c:v>49.1</c:v>
                </c:pt>
                <c:pt idx="13">
                  <c:v>48.77</c:v>
                </c:pt>
                <c:pt idx="14">
                  <c:v>49.3</c:v>
                </c:pt>
                <c:pt idx="15">
                  <c:v>49.17</c:v>
                </c:pt>
                <c:pt idx="16">
                  <c:v>49.29</c:v>
                </c:pt>
                <c:pt idx="17">
                  <c:v>49.04</c:v>
                </c:pt>
                <c:pt idx="18">
                  <c:v>48.67</c:v>
                </c:pt>
                <c:pt idx="19">
                  <c:v>48.89</c:v>
                </c:pt>
                <c:pt idx="20">
                  <c:v>48.97</c:v>
                </c:pt>
                <c:pt idx="21">
                  <c:v>49.03</c:v>
                </c:pt>
                <c:pt idx="22">
                  <c:v>49.19</c:v>
                </c:pt>
                <c:pt idx="23">
                  <c:v>49.24</c:v>
                </c:pt>
                <c:pt idx="24">
                  <c:v>48.69</c:v>
                </c:pt>
                <c:pt idx="25">
                  <c:v>48.51</c:v>
                </c:pt>
                <c:pt idx="26">
                  <c:v>49.16</c:v>
                </c:pt>
                <c:pt idx="27">
                  <c:v>49.5</c:v>
                </c:pt>
                <c:pt idx="28">
                  <c:v>49.3</c:v>
                </c:pt>
                <c:pt idx="29">
                  <c:v>49.07</c:v>
                </c:pt>
                <c:pt idx="30">
                  <c:v>48.94</c:v>
                </c:pt>
                <c:pt idx="31">
                  <c:v>49.39</c:v>
                </c:pt>
                <c:pt idx="32">
                  <c:v>48.84</c:v>
                </c:pt>
                <c:pt idx="33">
                  <c:v>48.9</c:v>
                </c:pt>
                <c:pt idx="34">
                  <c:v>48.99</c:v>
                </c:pt>
                <c:pt idx="35">
                  <c:v>48.93</c:v>
                </c:pt>
                <c:pt idx="36">
                  <c:v>49.13</c:v>
                </c:pt>
                <c:pt idx="37">
                  <c:v>48.77</c:v>
                </c:pt>
                <c:pt idx="38">
                  <c:v>49.53</c:v>
                </c:pt>
                <c:pt idx="39">
                  <c:v>49.77</c:v>
                </c:pt>
                <c:pt idx="40">
                  <c:v>49.57</c:v>
                </c:pt>
                <c:pt idx="41">
                  <c:v>48.99</c:v>
                </c:pt>
                <c:pt idx="42">
                  <c:v>48.83</c:v>
                </c:pt>
                <c:pt idx="43">
                  <c:v>49.63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4C-4865-94D9-F17C288CC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98415"/>
        <c:axId val="363547871"/>
      </c:lineChart>
      <c:catAx>
        <c:axId val="182998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47871"/>
        <c:crosses val="autoZero"/>
        <c:auto val="1"/>
        <c:lblAlgn val="ctr"/>
        <c:lblOffset val="100"/>
        <c:noMultiLvlLbl val="0"/>
      </c:catAx>
      <c:valAx>
        <c:axId val="36354787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9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Grafik Input 0% terhadap waktu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Data_Tachometer'!$C$1</c:f>
              <c:strCache>
                <c:ptCount val="1"/>
                <c:pt idx="0">
                  <c:v>Input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Data_Tachometer'!$C$54:$C$72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1-472D-A49C-CEF16D613B56}"/>
            </c:ext>
          </c:extLst>
        </c:ser>
        <c:ser>
          <c:idx val="1"/>
          <c:order val="1"/>
          <c:tx>
            <c:strRef>
              <c:f>'Akuisisi Data_Tachometer'!$J$1</c:f>
              <c:strCache>
                <c:ptCount val="1"/>
                <c:pt idx="0">
                  <c:v>Kec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Data_Tachometer'!$J$54:$J$72</c:f>
              <c:numCache>
                <c:formatCode>General</c:formatCode>
                <c:ptCount val="19"/>
                <c:pt idx="0">
                  <c:v>0.56999999999999995</c:v>
                </c:pt>
                <c:pt idx="1">
                  <c:v>0.14000000000000001</c:v>
                </c:pt>
                <c:pt idx="2">
                  <c:v>0</c:v>
                </c:pt>
                <c:pt idx="3">
                  <c:v>0.14000000000000001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1-472D-A49C-CEF16D613B56}"/>
            </c:ext>
          </c:extLst>
        </c:ser>
        <c:ser>
          <c:idx val="2"/>
          <c:order val="2"/>
          <c:tx>
            <c:strRef>
              <c:f>'Akuisisi Data_Tachometer'!$K$1</c:f>
              <c:strCache>
                <c:ptCount val="1"/>
                <c:pt idx="0">
                  <c:v>Kec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Data_Tachometer'!$K$54:$K$72</c:f>
              <c:numCache>
                <c:formatCode>General</c:formatCode>
                <c:ptCount val="19"/>
                <c:pt idx="0">
                  <c:v>0.56999999999999995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1-472D-A49C-CEF16D613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838431"/>
        <c:axId val="363549311"/>
      </c:lineChart>
      <c:catAx>
        <c:axId val="264838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49311"/>
        <c:crosses val="autoZero"/>
        <c:auto val="1"/>
        <c:lblAlgn val="ctr"/>
        <c:lblOffset val="100"/>
        <c:noMultiLvlLbl val="0"/>
      </c:catAx>
      <c:valAx>
        <c:axId val="36354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83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Hasil Pengukuran Kecepatan Sistem Kalang Terbuka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'TABEL 2'!$L$2</c:f>
              <c:strCache>
                <c:ptCount val="1"/>
                <c:pt idx="0">
                  <c:v>kecepatan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'TABEL 2'!$K$3:$K$204</c:f>
              <c:numCache>
                <c:formatCode>General</c:formatCode>
                <c:ptCount val="2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0</c:v>
                </c:pt>
                <c:pt idx="102">
                  <c:v>-1</c:v>
                </c:pt>
                <c:pt idx="103">
                  <c:v>-2</c:v>
                </c:pt>
                <c:pt idx="104">
                  <c:v>-3</c:v>
                </c:pt>
                <c:pt idx="105">
                  <c:v>-4</c:v>
                </c:pt>
                <c:pt idx="106">
                  <c:v>-5</c:v>
                </c:pt>
                <c:pt idx="107">
                  <c:v>-6</c:v>
                </c:pt>
                <c:pt idx="108">
                  <c:v>-7</c:v>
                </c:pt>
                <c:pt idx="109">
                  <c:v>-8</c:v>
                </c:pt>
                <c:pt idx="110">
                  <c:v>-9</c:v>
                </c:pt>
                <c:pt idx="111">
                  <c:v>-10</c:v>
                </c:pt>
                <c:pt idx="112">
                  <c:v>-11</c:v>
                </c:pt>
                <c:pt idx="113">
                  <c:v>-12</c:v>
                </c:pt>
                <c:pt idx="114">
                  <c:v>-13</c:v>
                </c:pt>
                <c:pt idx="115">
                  <c:v>-14</c:v>
                </c:pt>
                <c:pt idx="116">
                  <c:v>-15</c:v>
                </c:pt>
                <c:pt idx="117">
                  <c:v>-16</c:v>
                </c:pt>
                <c:pt idx="118">
                  <c:v>-17</c:v>
                </c:pt>
                <c:pt idx="119">
                  <c:v>-18</c:v>
                </c:pt>
                <c:pt idx="120">
                  <c:v>-19</c:v>
                </c:pt>
                <c:pt idx="121">
                  <c:v>-20</c:v>
                </c:pt>
                <c:pt idx="122">
                  <c:v>-21</c:v>
                </c:pt>
                <c:pt idx="123">
                  <c:v>-22</c:v>
                </c:pt>
                <c:pt idx="124">
                  <c:v>-23</c:v>
                </c:pt>
                <c:pt idx="125">
                  <c:v>-24</c:v>
                </c:pt>
                <c:pt idx="126">
                  <c:v>-25</c:v>
                </c:pt>
                <c:pt idx="127">
                  <c:v>-26</c:v>
                </c:pt>
                <c:pt idx="128">
                  <c:v>-27</c:v>
                </c:pt>
                <c:pt idx="129">
                  <c:v>-28</c:v>
                </c:pt>
                <c:pt idx="130">
                  <c:v>-29</c:v>
                </c:pt>
                <c:pt idx="131">
                  <c:v>-30</c:v>
                </c:pt>
                <c:pt idx="132">
                  <c:v>-31</c:v>
                </c:pt>
                <c:pt idx="133">
                  <c:v>-32</c:v>
                </c:pt>
                <c:pt idx="134">
                  <c:v>-33</c:v>
                </c:pt>
                <c:pt idx="135">
                  <c:v>-34</c:v>
                </c:pt>
                <c:pt idx="136">
                  <c:v>-35</c:v>
                </c:pt>
                <c:pt idx="137">
                  <c:v>-36</c:v>
                </c:pt>
                <c:pt idx="138">
                  <c:v>-37</c:v>
                </c:pt>
                <c:pt idx="139">
                  <c:v>-38</c:v>
                </c:pt>
                <c:pt idx="140">
                  <c:v>-39</c:v>
                </c:pt>
                <c:pt idx="141">
                  <c:v>-40</c:v>
                </c:pt>
                <c:pt idx="142">
                  <c:v>-41</c:v>
                </c:pt>
                <c:pt idx="143">
                  <c:v>-42</c:v>
                </c:pt>
                <c:pt idx="144">
                  <c:v>-43</c:v>
                </c:pt>
                <c:pt idx="145">
                  <c:v>-44</c:v>
                </c:pt>
                <c:pt idx="146">
                  <c:v>-45</c:v>
                </c:pt>
                <c:pt idx="147">
                  <c:v>-46</c:v>
                </c:pt>
                <c:pt idx="148">
                  <c:v>-47</c:v>
                </c:pt>
                <c:pt idx="149">
                  <c:v>-48</c:v>
                </c:pt>
                <c:pt idx="150">
                  <c:v>-49</c:v>
                </c:pt>
                <c:pt idx="151">
                  <c:v>-50</c:v>
                </c:pt>
                <c:pt idx="152">
                  <c:v>-51</c:v>
                </c:pt>
                <c:pt idx="153">
                  <c:v>-52</c:v>
                </c:pt>
                <c:pt idx="154">
                  <c:v>-53</c:v>
                </c:pt>
                <c:pt idx="155">
                  <c:v>-54</c:v>
                </c:pt>
                <c:pt idx="156">
                  <c:v>-55</c:v>
                </c:pt>
                <c:pt idx="157">
                  <c:v>-56</c:v>
                </c:pt>
                <c:pt idx="158">
                  <c:v>-57</c:v>
                </c:pt>
                <c:pt idx="159">
                  <c:v>-58</c:v>
                </c:pt>
                <c:pt idx="160">
                  <c:v>-59</c:v>
                </c:pt>
                <c:pt idx="161">
                  <c:v>-60</c:v>
                </c:pt>
                <c:pt idx="162">
                  <c:v>-61</c:v>
                </c:pt>
                <c:pt idx="163">
                  <c:v>-62</c:v>
                </c:pt>
                <c:pt idx="164">
                  <c:v>-63</c:v>
                </c:pt>
                <c:pt idx="165">
                  <c:v>-64</c:v>
                </c:pt>
                <c:pt idx="166">
                  <c:v>-65</c:v>
                </c:pt>
                <c:pt idx="167">
                  <c:v>-66</c:v>
                </c:pt>
                <c:pt idx="168">
                  <c:v>-67</c:v>
                </c:pt>
                <c:pt idx="169">
                  <c:v>-68</c:v>
                </c:pt>
                <c:pt idx="170">
                  <c:v>-69</c:v>
                </c:pt>
                <c:pt idx="171">
                  <c:v>-70</c:v>
                </c:pt>
                <c:pt idx="172">
                  <c:v>-71</c:v>
                </c:pt>
                <c:pt idx="173">
                  <c:v>-72</c:v>
                </c:pt>
                <c:pt idx="174">
                  <c:v>-73</c:v>
                </c:pt>
                <c:pt idx="175">
                  <c:v>-74</c:v>
                </c:pt>
                <c:pt idx="176">
                  <c:v>-75</c:v>
                </c:pt>
                <c:pt idx="177">
                  <c:v>-76</c:v>
                </c:pt>
                <c:pt idx="178">
                  <c:v>-77</c:v>
                </c:pt>
                <c:pt idx="179">
                  <c:v>-78</c:v>
                </c:pt>
                <c:pt idx="180">
                  <c:v>-79</c:v>
                </c:pt>
                <c:pt idx="181">
                  <c:v>-80</c:v>
                </c:pt>
                <c:pt idx="182">
                  <c:v>-81</c:v>
                </c:pt>
                <c:pt idx="183">
                  <c:v>-82</c:v>
                </c:pt>
                <c:pt idx="184">
                  <c:v>-83</c:v>
                </c:pt>
                <c:pt idx="185">
                  <c:v>-84</c:v>
                </c:pt>
                <c:pt idx="186">
                  <c:v>-85</c:v>
                </c:pt>
                <c:pt idx="187">
                  <c:v>-86</c:v>
                </c:pt>
                <c:pt idx="188">
                  <c:v>-87</c:v>
                </c:pt>
                <c:pt idx="189">
                  <c:v>-88</c:v>
                </c:pt>
                <c:pt idx="190">
                  <c:v>-89</c:v>
                </c:pt>
                <c:pt idx="191">
                  <c:v>-90</c:v>
                </c:pt>
                <c:pt idx="192">
                  <c:v>-91</c:v>
                </c:pt>
                <c:pt idx="193">
                  <c:v>-92</c:v>
                </c:pt>
                <c:pt idx="194">
                  <c:v>-93</c:v>
                </c:pt>
                <c:pt idx="195">
                  <c:v>-94</c:v>
                </c:pt>
                <c:pt idx="196">
                  <c:v>-95</c:v>
                </c:pt>
                <c:pt idx="197">
                  <c:v>-96</c:v>
                </c:pt>
                <c:pt idx="198">
                  <c:v>-97</c:v>
                </c:pt>
                <c:pt idx="199">
                  <c:v>-98</c:v>
                </c:pt>
                <c:pt idx="200">
                  <c:v>-99</c:v>
                </c:pt>
                <c:pt idx="201">
                  <c:v>-100</c:v>
                </c:pt>
              </c:numCache>
            </c:numRef>
          </c:xVal>
          <c:yVal>
            <c:numRef>
              <c:f>'TABEL 2'!$L$3:$L$204</c:f>
              <c:numCache>
                <c:formatCode>0.00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0.14000000000000001</c:v>
                </c:pt>
                <c:pt idx="33">
                  <c:v>1</c:v>
                </c:pt>
                <c:pt idx="34">
                  <c:v>1.1399999999999999</c:v>
                </c:pt>
                <c:pt idx="35">
                  <c:v>2.57</c:v>
                </c:pt>
                <c:pt idx="36">
                  <c:v>3.57</c:v>
                </c:pt>
                <c:pt idx="37">
                  <c:v>4.1399999999999997</c:v>
                </c:pt>
                <c:pt idx="38">
                  <c:v>5.14</c:v>
                </c:pt>
                <c:pt idx="39">
                  <c:v>6</c:v>
                </c:pt>
                <c:pt idx="40">
                  <c:v>6.71</c:v>
                </c:pt>
                <c:pt idx="41">
                  <c:v>8.2899999999999991</c:v>
                </c:pt>
                <c:pt idx="42">
                  <c:v>8.7100000000000009</c:v>
                </c:pt>
                <c:pt idx="43">
                  <c:v>10.57</c:v>
                </c:pt>
                <c:pt idx="44">
                  <c:v>12</c:v>
                </c:pt>
                <c:pt idx="45">
                  <c:v>13.86</c:v>
                </c:pt>
                <c:pt idx="46">
                  <c:v>14.71</c:v>
                </c:pt>
                <c:pt idx="47">
                  <c:v>16.57</c:v>
                </c:pt>
                <c:pt idx="48">
                  <c:v>17.86</c:v>
                </c:pt>
                <c:pt idx="49">
                  <c:v>19.29</c:v>
                </c:pt>
                <c:pt idx="50">
                  <c:v>19.86</c:v>
                </c:pt>
                <c:pt idx="51">
                  <c:v>21.43</c:v>
                </c:pt>
                <c:pt idx="52">
                  <c:v>22.57</c:v>
                </c:pt>
                <c:pt idx="53">
                  <c:v>23.43</c:v>
                </c:pt>
                <c:pt idx="54">
                  <c:v>25.71</c:v>
                </c:pt>
                <c:pt idx="55">
                  <c:v>26.57</c:v>
                </c:pt>
                <c:pt idx="56">
                  <c:v>29</c:v>
                </c:pt>
                <c:pt idx="57">
                  <c:v>29.86</c:v>
                </c:pt>
                <c:pt idx="58">
                  <c:v>31</c:v>
                </c:pt>
                <c:pt idx="59">
                  <c:v>32.57</c:v>
                </c:pt>
                <c:pt idx="60">
                  <c:v>33.71</c:v>
                </c:pt>
                <c:pt idx="61">
                  <c:v>34.86</c:v>
                </c:pt>
                <c:pt idx="62">
                  <c:v>36.57</c:v>
                </c:pt>
                <c:pt idx="63">
                  <c:v>38</c:v>
                </c:pt>
                <c:pt idx="64">
                  <c:v>39.57</c:v>
                </c:pt>
                <c:pt idx="65">
                  <c:v>40.43</c:v>
                </c:pt>
                <c:pt idx="66">
                  <c:v>41.86</c:v>
                </c:pt>
                <c:pt idx="67">
                  <c:v>42.86</c:v>
                </c:pt>
                <c:pt idx="68">
                  <c:v>44.29</c:v>
                </c:pt>
                <c:pt idx="69">
                  <c:v>45.86</c:v>
                </c:pt>
                <c:pt idx="70">
                  <c:v>46.57</c:v>
                </c:pt>
                <c:pt idx="71">
                  <c:v>47.71</c:v>
                </c:pt>
                <c:pt idx="72">
                  <c:v>48.86</c:v>
                </c:pt>
                <c:pt idx="73">
                  <c:v>50.43</c:v>
                </c:pt>
                <c:pt idx="74">
                  <c:v>51</c:v>
                </c:pt>
                <c:pt idx="75">
                  <c:v>52.71</c:v>
                </c:pt>
                <c:pt idx="76">
                  <c:v>54.14</c:v>
                </c:pt>
                <c:pt idx="77">
                  <c:v>54.57</c:v>
                </c:pt>
                <c:pt idx="78">
                  <c:v>56</c:v>
                </c:pt>
                <c:pt idx="79">
                  <c:v>57.43</c:v>
                </c:pt>
                <c:pt idx="80">
                  <c:v>59</c:v>
                </c:pt>
                <c:pt idx="81">
                  <c:v>58.71</c:v>
                </c:pt>
                <c:pt idx="82">
                  <c:v>60.71</c:v>
                </c:pt>
                <c:pt idx="83">
                  <c:v>61.86</c:v>
                </c:pt>
                <c:pt idx="84">
                  <c:v>63.71</c:v>
                </c:pt>
                <c:pt idx="85">
                  <c:v>64</c:v>
                </c:pt>
                <c:pt idx="86">
                  <c:v>65.14</c:v>
                </c:pt>
                <c:pt idx="87">
                  <c:v>67.290000000000006</c:v>
                </c:pt>
                <c:pt idx="88">
                  <c:v>67.709999999999994</c:v>
                </c:pt>
                <c:pt idx="89">
                  <c:v>67.430000000000007</c:v>
                </c:pt>
                <c:pt idx="90">
                  <c:v>68.290000000000006</c:v>
                </c:pt>
                <c:pt idx="91">
                  <c:v>70</c:v>
                </c:pt>
                <c:pt idx="92">
                  <c:v>70.290000000000006</c:v>
                </c:pt>
                <c:pt idx="93">
                  <c:v>72.14</c:v>
                </c:pt>
                <c:pt idx="94">
                  <c:v>75</c:v>
                </c:pt>
                <c:pt idx="95">
                  <c:v>75.569999999999993</c:v>
                </c:pt>
                <c:pt idx="96">
                  <c:v>77.14</c:v>
                </c:pt>
                <c:pt idx="97">
                  <c:v>78.709999999999994</c:v>
                </c:pt>
                <c:pt idx="98">
                  <c:v>78.290000000000006</c:v>
                </c:pt>
                <c:pt idx="99">
                  <c:v>79.14</c:v>
                </c:pt>
                <c:pt idx="100">
                  <c:v>78.430000000000007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0.28999999999999998</c:v>
                </c:pt>
                <c:pt idx="136">
                  <c:v>0.71</c:v>
                </c:pt>
                <c:pt idx="137">
                  <c:v>0.86</c:v>
                </c:pt>
                <c:pt idx="138">
                  <c:v>2</c:v>
                </c:pt>
                <c:pt idx="139">
                  <c:v>2.57</c:v>
                </c:pt>
                <c:pt idx="140">
                  <c:v>3.86</c:v>
                </c:pt>
                <c:pt idx="141">
                  <c:v>4.29</c:v>
                </c:pt>
                <c:pt idx="142">
                  <c:v>5.29</c:v>
                </c:pt>
                <c:pt idx="143">
                  <c:v>6.57</c:v>
                </c:pt>
                <c:pt idx="144">
                  <c:v>7.43</c:v>
                </c:pt>
                <c:pt idx="145">
                  <c:v>9.14</c:v>
                </c:pt>
                <c:pt idx="146">
                  <c:v>10.14</c:v>
                </c:pt>
                <c:pt idx="147">
                  <c:v>12.14</c:v>
                </c:pt>
                <c:pt idx="148">
                  <c:v>13.29</c:v>
                </c:pt>
                <c:pt idx="149">
                  <c:v>14.71</c:v>
                </c:pt>
                <c:pt idx="150">
                  <c:v>16</c:v>
                </c:pt>
                <c:pt idx="151">
                  <c:v>17</c:v>
                </c:pt>
                <c:pt idx="152">
                  <c:v>18.29</c:v>
                </c:pt>
                <c:pt idx="153">
                  <c:v>19.43</c:v>
                </c:pt>
                <c:pt idx="154">
                  <c:v>20.57</c:v>
                </c:pt>
                <c:pt idx="155">
                  <c:v>22.14</c:v>
                </c:pt>
                <c:pt idx="156">
                  <c:v>23.29</c:v>
                </c:pt>
                <c:pt idx="157">
                  <c:v>24.71</c:v>
                </c:pt>
                <c:pt idx="158">
                  <c:v>25.43</c:v>
                </c:pt>
                <c:pt idx="159">
                  <c:v>27.43</c:v>
                </c:pt>
                <c:pt idx="160">
                  <c:v>27.86</c:v>
                </c:pt>
                <c:pt idx="161">
                  <c:v>29.71</c:v>
                </c:pt>
                <c:pt idx="162">
                  <c:v>30.57</c:v>
                </c:pt>
                <c:pt idx="163">
                  <c:v>31.29</c:v>
                </c:pt>
                <c:pt idx="164">
                  <c:v>33.43</c:v>
                </c:pt>
                <c:pt idx="165">
                  <c:v>34.43</c:v>
                </c:pt>
                <c:pt idx="166">
                  <c:v>35.86</c:v>
                </c:pt>
                <c:pt idx="167">
                  <c:v>36</c:v>
                </c:pt>
                <c:pt idx="168">
                  <c:v>38.14</c:v>
                </c:pt>
                <c:pt idx="169">
                  <c:v>39.43</c:v>
                </c:pt>
                <c:pt idx="170">
                  <c:v>40.43</c:v>
                </c:pt>
                <c:pt idx="171">
                  <c:v>42.14</c:v>
                </c:pt>
                <c:pt idx="172">
                  <c:v>43.43</c:v>
                </c:pt>
                <c:pt idx="173">
                  <c:v>44.43</c:v>
                </c:pt>
                <c:pt idx="174">
                  <c:v>45.43</c:v>
                </c:pt>
                <c:pt idx="175">
                  <c:v>47.29</c:v>
                </c:pt>
                <c:pt idx="176">
                  <c:v>47.86</c:v>
                </c:pt>
                <c:pt idx="177">
                  <c:v>49.43</c:v>
                </c:pt>
                <c:pt idx="178">
                  <c:v>50.14</c:v>
                </c:pt>
                <c:pt idx="179">
                  <c:v>51.57</c:v>
                </c:pt>
                <c:pt idx="180">
                  <c:v>52.86</c:v>
                </c:pt>
                <c:pt idx="181">
                  <c:v>54.14</c:v>
                </c:pt>
                <c:pt idx="182">
                  <c:v>55.29</c:v>
                </c:pt>
                <c:pt idx="183">
                  <c:v>57.29</c:v>
                </c:pt>
                <c:pt idx="184">
                  <c:v>59</c:v>
                </c:pt>
                <c:pt idx="185">
                  <c:v>59.57</c:v>
                </c:pt>
                <c:pt idx="186">
                  <c:v>60.57</c:v>
                </c:pt>
                <c:pt idx="187">
                  <c:v>61.86</c:v>
                </c:pt>
                <c:pt idx="188">
                  <c:v>63.57</c:v>
                </c:pt>
                <c:pt idx="189">
                  <c:v>64.430000000000007</c:v>
                </c:pt>
                <c:pt idx="190">
                  <c:v>64.86</c:v>
                </c:pt>
                <c:pt idx="191">
                  <c:v>66.290000000000006</c:v>
                </c:pt>
                <c:pt idx="192">
                  <c:v>66.86</c:v>
                </c:pt>
                <c:pt idx="193">
                  <c:v>68.290000000000006</c:v>
                </c:pt>
                <c:pt idx="194">
                  <c:v>69.14</c:v>
                </c:pt>
                <c:pt idx="195">
                  <c:v>69.709999999999994</c:v>
                </c:pt>
                <c:pt idx="196">
                  <c:v>72</c:v>
                </c:pt>
                <c:pt idx="197">
                  <c:v>72.569999999999993</c:v>
                </c:pt>
                <c:pt idx="198">
                  <c:v>74.14</c:v>
                </c:pt>
                <c:pt idx="199">
                  <c:v>75</c:v>
                </c:pt>
                <c:pt idx="200">
                  <c:v>76.14</c:v>
                </c:pt>
                <c:pt idx="201">
                  <c:v>77.86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10-41ED-BC11-CFEBC2D8A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07160"/>
        <c:axId val="911407520"/>
      </c:scatterChart>
      <c:valAx>
        <c:axId val="911407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07520"/>
        <c:crosses val="autoZero"/>
        <c:crossBetween val="midCat"/>
      </c:valAx>
      <c:valAx>
        <c:axId val="9114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07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Hasil Pengukuran Kecepatan Sistem Kalang Terbuka Terkompensasi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'TABEL 4'!$P$1</c:f>
              <c:strCache>
                <c:ptCount val="1"/>
                <c:pt idx="0">
                  <c:v>Kecepatan3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'TABEL 4'!$O$2:$O$203</c:f>
              <c:numCache>
                <c:formatCode>0</c:formatCode>
                <c:ptCount val="2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0</c:v>
                </c:pt>
                <c:pt idx="102">
                  <c:v>-1</c:v>
                </c:pt>
                <c:pt idx="103">
                  <c:v>-2</c:v>
                </c:pt>
                <c:pt idx="104">
                  <c:v>-3</c:v>
                </c:pt>
                <c:pt idx="105">
                  <c:v>-4</c:v>
                </c:pt>
                <c:pt idx="106">
                  <c:v>-5</c:v>
                </c:pt>
                <c:pt idx="107">
                  <c:v>-6</c:v>
                </c:pt>
                <c:pt idx="108">
                  <c:v>-7</c:v>
                </c:pt>
                <c:pt idx="109">
                  <c:v>-8</c:v>
                </c:pt>
                <c:pt idx="110">
                  <c:v>-9</c:v>
                </c:pt>
                <c:pt idx="111">
                  <c:v>-10</c:v>
                </c:pt>
                <c:pt idx="112">
                  <c:v>-11</c:v>
                </c:pt>
                <c:pt idx="113">
                  <c:v>-12</c:v>
                </c:pt>
                <c:pt idx="114">
                  <c:v>-13</c:v>
                </c:pt>
                <c:pt idx="115">
                  <c:v>-14</c:v>
                </c:pt>
                <c:pt idx="116">
                  <c:v>-15</c:v>
                </c:pt>
                <c:pt idx="117">
                  <c:v>-16</c:v>
                </c:pt>
                <c:pt idx="118">
                  <c:v>-17</c:v>
                </c:pt>
                <c:pt idx="119">
                  <c:v>-18</c:v>
                </c:pt>
                <c:pt idx="120">
                  <c:v>-19</c:v>
                </c:pt>
                <c:pt idx="121">
                  <c:v>-20</c:v>
                </c:pt>
                <c:pt idx="122">
                  <c:v>-21</c:v>
                </c:pt>
                <c:pt idx="123">
                  <c:v>-22</c:v>
                </c:pt>
                <c:pt idx="124">
                  <c:v>-23</c:v>
                </c:pt>
                <c:pt idx="125">
                  <c:v>-24</c:v>
                </c:pt>
                <c:pt idx="126">
                  <c:v>-25</c:v>
                </c:pt>
                <c:pt idx="127">
                  <c:v>-26</c:v>
                </c:pt>
                <c:pt idx="128">
                  <c:v>-27</c:v>
                </c:pt>
                <c:pt idx="129">
                  <c:v>-28</c:v>
                </c:pt>
                <c:pt idx="130">
                  <c:v>-29</c:v>
                </c:pt>
                <c:pt idx="131">
                  <c:v>-30</c:v>
                </c:pt>
                <c:pt idx="132">
                  <c:v>-31</c:v>
                </c:pt>
                <c:pt idx="133">
                  <c:v>-32</c:v>
                </c:pt>
                <c:pt idx="134">
                  <c:v>-33</c:v>
                </c:pt>
                <c:pt idx="135">
                  <c:v>-34</c:v>
                </c:pt>
                <c:pt idx="136">
                  <c:v>-35</c:v>
                </c:pt>
                <c:pt idx="137">
                  <c:v>-36</c:v>
                </c:pt>
                <c:pt idx="138">
                  <c:v>-37</c:v>
                </c:pt>
                <c:pt idx="139">
                  <c:v>-38</c:v>
                </c:pt>
                <c:pt idx="140">
                  <c:v>-39</c:v>
                </c:pt>
                <c:pt idx="141">
                  <c:v>-40</c:v>
                </c:pt>
                <c:pt idx="142">
                  <c:v>-41</c:v>
                </c:pt>
                <c:pt idx="143">
                  <c:v>-42</c:v>
                </c:pt>
                <c:pt idx="144">
                  <c:v>-43</c:v>
                </c:pt>
                <c:pt idx="145">
                  <c:v>-44</c:v>
                </c:pt>
                <c:pt idx="146">
                  <c:v>-45</c:v>
                </c:pt>
                <c:pt idx="147">
                  <c:v>-46</c:v>
                </c:pt>
                <c:pt idx="148">
                  <c:v>-47</c:v>
                </c:pt>
                <c:pt idx="149">
                  <c:v>-48</c:v>
                </c:pt>
                <c:pt idx="150">
                  <c:v>-49</c:v>
                </c:pt>
                <c:pt idx="151">
                  <c:v>-50</c:v>
                </c:pt>
                <c:pt idx="152">
                  <c:v>-51</c:v>
                </c:pt>
                <c:pt idx="153">
                  <c:v>-52</c:v>
                </c:pt>
                <c:pt idx="154">
                  <c:v>-53</c:v>
                </c:pt>
                <c:pt idx="155">
                  <c:v>-54</c:v>
                </c:pt>
                <c:pt idx="156">
                  <c:v>-55</c:v>
                </c:pt>
                <c:pt idx="157">
                  <c:v>-56</c:v>
                </c:pt>
                <c:pt idx="158">
                  <c:v>-57</c:v>
                </c:pt>
                <c:pt idx="159">
                  <c:v>-58</c:v>
                </c:pt>
                <c:pt idx="160">
                  <c:v>-59</c:v>
                </c:pt>
                <c:pt idx="161">
                  <c:v>-60</c:v>
                </c:pt>
                <c:pt idx="162">
                  <c:v>-61</c:v>
                </c:pt>
                <c:pt idx="163">
                  <c:v>-62</c:v>
                </c:pt>
                <c:pt idx="164">
                  <c:v>-63</c:v>
                </c:pt>
                <c:pt idx="165">
                  <c:v>-64</c:v>
                </c:pt>
                <c:pt idx="166">
                  <c:v>-65</c:v>
                </c:pt>
                <c:pt idx="167">
                  <c:v>-66</c:v>
                </c:pt>
                <c:pt idx="168">
                  <c:v>-67</c:v>
                </c:pt>
                <c:pt idx="169">
                  <c:v>-68</c:v>
                </c:pt>
                <c:pt idx="170">
                  <c:v>-69</c:v>
                </c:pt>
                <c:pt idx="171">
                  <c:v>-70</c:v>
                </c:pt>
                <c:pt idx="172">
                  <c:v>-71</c:v>
                </c:pt>
                <c:pt idx="173">
                  <c:v>-72</c:v>
                </c:pt>
                <c:pt idx="174">
                  <c:v>-73</c:v>
                </c:pt>
                <c:pt idx="175">
                  <c:v>-74</c:v>
                </c:pt>
                <c:pt idx="176">
                  <c:v>-75</c:v>
                </c:pt>
                <c:pt idx="177">
                  <c:v>-76</c:v>
                </c:pt>
                <c:pt idx="178">
                  <c:v>-77</c:v>
                </c:pt>
                <c:pt idx="179">
                  <c:v>-78</c:v>
                </c:pt>
                <c:pt idx="180">
                  <c:v>-79</c:v>
                </c:pt>
                <c:pt idx="181">
                  <c:v>-80</c:v>
                </c:pt>
                <c:pt idx="182">
                  <c:v>-81</c:v>
                </c:pt>
                <c:pt idx="183">
                  <c:v>-82</c:v>
                </c:pt>
                <c:pt idx="184">
                  <c:v>-83</c:v>
                </c:pt>
                <c:pt idx="185">
                  <c:v>-84</c:v>
                </c:pt>
                <c:pt idx="186">
                  <c:v>-85</c:v>
                </c:pt>
                <c:pt idx="187">
                  <c:v>-86</c:v>
                </c:pt>
                <c:pt idx="188">
                  <c:v>-87</c:v>
                </c:pt>
                <c:pt idx="189">
                  <c:v>-88</c:v>
                </c:pt>
                <c:pt idx="190">
                  <c:v>-89</c:v>
                </c:pt>
                <c:pt idx="191">
                  <c:v>-90</c:v>
                </c:pt>
                <c:pt idx="192">
                  <c:v>-91</c:v>
                </c:pt>
                <c:pt idx="193">
                  <c:v>-92</c:v>
                </c:pt>
                <c:pt idx="194">
                  <c:v>-93</c:v>
                </c:pt>
                <c:pt idx="195">
                  <c:v>-94</c:v>
                </c:pt>
                <c:pt idx="196">
                  <c:v>-95</c:v>
                </c:pt>
                <c:pt idx="197">
                  <c:v>-96</c:v>
                </c:pt>
                <c:pt idx="198">
                  <c:v>-97</c:v>
                </c:pt>
                <c:pt idx="199">
                  <c:v>-98</c:v>
                </c:pt>
                <c:pt idx="200">
                  <c:v>-99</c:v>
                </c:pt>
                <c:pt idx="201">
                  <c:v>-100</c:v>
                </c:pt>
              </c:numCache>
            </c:numRef>
          </c:xVal>
          <c:yVal>
            <c:numRef>
              <c:f>'TABEL 4'!$P$2:$P$203</c:f>
              <c:numCache>
                <c:formatCode>0</c:formatCode>
                <c:ptCount val="202"/>
                <c:pt idx="0">
                  <c:v>0</c:v>
                </c:pt>
                <c:pt idx="1">
                  <c:v>0.28999999999999998</c:v>
                </c:pt>
                <c:pt idx="2">
                  <c:v>0.86</c:v>
                </c:pt>
                <c:pt idx="3">
                  <c:v>1.43</c:v>
                </c:pt>
                <c:pt idx="4">
                  <c:v>1.1399999999999999</c:v>
                </c:pt>
                <c:pt idx="5">
                  <c:v>2.4300000000000002</c:v>
                </c:pt>
                <c:pt idx="6">
                  <c:v>3.14</c:v>
                </c:pt>
                <c:pt idx="7">
                  <c:v>2.86</c:v>
                </c:pt>
                <c:pt idx="8">
                  <c:v>3.86</c:v>
                </c:pt>
                <c:pt idx="9">
                  <c:v>5.43</c:v>
                </c:pt>
                <c:pt idx="10">
                  <c:v>5.14</c:v>
                </c:pt>
                <c:pt idx="11">
                  <c:v>6</c:v>
                </c:pt>
                <c:pt idx="12">
                  <c:v>7</c:v>
                </c:pt>
                <c:pt idx="13">
                  <c:v>7.29</c:v>
                </c:pt>
                <c:pt idx="14">
                  <c:v>7.86</c:v>
                </c:pt>
                <c:pt idx="15">
                  <c:v>9.14</c:v>
                </c:pt>
                <c:pt idx="16">
                  <c:v>9.43</c:v>
                </c:pt>
                <c:pt idx="17">
                  <c:v>11.14</c:v>
                </c:pt>
                <c:pt idx="18">
                  <c:v>12.14</c:v>
                </c:pt>
                <c:pt idx="19">
                  <c:v>11.86</c:v>
                </c:pt>
                <c:pt idx="20">
                  <c:v>13.43</c:v>
                </c:pt>
                <c:pt idx="21">
                  <c:v>15</c:v>
                </c:pt>
                <c:pt idx="22">
                  <c:v>15.14</c:v>
                </c:pt>
                <c:pt idx="23">
                  <c:v>15.86</c:v>
                </c:pt>
                <c:pt idx="24">
                  <c:v>17.14</c:v>
                </c:pt>
                <c:pt idx="25">
                  <c:v>18</c:v>
                </c:pt>
                <c:pt idx="26">
                  <c:v>18.43</c:v>
                </c:pt>
                <c:pt idx="27">
                  <c:v>19.43</c:v>
                </c:pt>
                <c:pt idx="28">
                  <c:v>21.14</c:v>
                </c:pt>
                <c:pt idx="29">
                  <c:v>21.14</c:v>
                </c:pt>
                <c:pt idx="30">
                  <c:v>22.43</c:v>
                </c:pt>
                <c:pt idx="31">
                  <c:v>23.57</c:v>
                </c:pt>
                <c:pt idx="32">
                  <c:v>24</c:v>
                </c:pt>
                <c:pt idx="33">
                  <c:v>25.57</c:v>
                </c:pt>
                <c:pt idx="34">
                  <c:v>26.57</c:v>
                </c:pt>
                <c:pt idx="35">
                  <c:v>26.29</c:v>
                </c:pt>
                <c:pt idx="36">
                  <c:v>27.71</c:v>
                </c:pt>
                <c:pt idx="37">
                  <c:v>29.29</c:v>
                </c:pt>
                <c:pt idx="38">
                  <c:v>28.71</c:v>
                </c:pt>
                <c:pt idx="39">
                  <c:v>30.14</c:v>
                </c:pt>
                <c:pt idx="40">
                  <c:v>31.43</c:v>
                </c:pt>
                <c:pt idx="41">
                  <c:v>31.43</c:v>
                </c:pt>
                <c:pt idx="42">
                  <c:v>32.71</c:v>
                </c:pt>
                <c:pt idx="43">
                  <c:v>33.71</c:v>
                </c:pt>
                <c:pt idx="44">
                  <c:v>34.29</c:v>
                </c:pt>
                <c:pt idx="45">
                  <c:v>35.57</c:v>
                </c:pt>
                <c:pt idx="46">
                  <c:v>36.29</c:v>
                </c:pt>
                <c:pt idx="47">
                  <c:v>36.29</c:v>
                </c:pt>
                <c:pt idx="48">
                  <c:v>37.57</c:v>
                </c:pt>
                <c:pt idx="49">
                  <c:v>39</c:v>
                </c:pt>
                <c:pt idx="50">
                  <c:v>40.57</c:v>
                </c:pt>
                <c:pt idx="51">
                  <c:v>40.14</c:v>
                </c:pt>
                <c:pt idx="52">
                  <c:v>41.71</c:v>
                </c:pt>
                <c:pt idx="53">
                  <c:v>43.14</c:v>
                </c:pt>
                <c:pt idx="54">
                  <c:v>43</c:v>
                </c:pt>
                <c:pt idx="55">
                  <c:v>43.71</c:v>
                </c:pt>
                <c:pt idx="56">
                  <c:v>45</c:v>
                </c:pt>
                <c:pt idx="57">
                  <c:v>45.14</c:v>
                </c:pt>
                <c:pt idx="58">
                  <c:v>46.43</c:v>
                </c:pt>
                <c:pt idx="59">
                  <c:v>47.43</c:v>
                </c:pt>
                <c:pt idx="60">
                  <c:v>47.43</c:v>
                </c:pt>
                <c:pt idx="61">
                  <c:v>49</c:v>
                </c:pt>
                <c:pt idx="62">
                  <c:v>50.14</c:v>
                </c:pt>
                <c:pt idx="63">
                  <c:v>50.14</c:v>
                </c:pt>
                <c:pt idx="64">
                  <c:v>51.14</c:v>
                </c:pt>
                <c:pt idx="65">
                  <c:v>52.57</c:v>
                </c:pt>
                <c:pt idx="66">
                  <c:v>52.43</c:v>
                </c:pt>
                <c:pt idx="67">
                  <c:v>54</c:v>
                </c:pt>
                <c:pt idx="68">
                  <c:v>54.86</c:v>
                </c:pt>
                <c:pt idx="69">
                  <c:v>54.86</c:v>
                </c:pt>
                <c:pt idx="70">
                  <c:v>56</c:v>
                </c:pt>
                <c:pt idx="71">
                  <c:v>57.14</c:v>
                </c:pt>
                <c:pt idx="72">
                  <c:v>57.43</c:v>
                </c:pt>
                <c:pt idx="73">
                  <c:v>58.86</c:v>
                </c:pt>
                <c:pt idx="74">
                  <c:v>59.57</c:v>
                </c:pt>
                <c:pt idx="75">
                  <c:v>61.29</c:v>
                </c:pt>
                <c:pt idx="76">
                  <c:v>61</c:v>
                </c:pt>
                <c:pt idx="77">
                  <c:v>62.14</c:v>
                </c:pt>
                <c:pt idx="78">
                  <c:v>63.43</c:v>
                </c:pt>
                <c:pt idx="79">
                  <c:v>63.43</c:v>
                </c:pt>
                <c:pt idx="80">
                  <c:v>65</c:v>
                </c:pt>
                <c:pt idx="81">
                  <c:v>65.86</c:v>
                </c:pt>
                <c:pt idx="82">
                  <c:v>65.86</c:v>
                </c:pt>
                <c:pt idx="83">
                  <c:v>67.14</c:v>
                </c:pt>
                <c:pt idx="84">
                  <c:v>68.290000000000006</c:v>
                </c:pt>
                <c:pt idx="85">
                  <c:v>68.569999999999993</c:v>
                </c:pt>
                <c:pt idx="86">
                  <c:v>69.290000000000006</c:v>
                </c:pt>
                <c:pt idx="87">
                  <c:v>70.14</c:v>
                </c:pt>
                <c:pt idx="88">
                  <c:v>70.709999999999994</c:v>
                </c:pt>
                <c:pt idx="89">
                  <c:v>71.709999999999994</c:v>
                </c:pt>
                <c:pt idx="90">
                  <c:v>72.86</c:v>
                </c:pt>
                <c:pt idx="91">
                  <c:v>72.569999999999993</c:v>
                </c:pt>
                <c:pt idx="92">
                  <c:v>73.569999999999993</c:v>
                </c:pt>
                <c:pt idx="93">
                  <c:v>74.86</c:v>
                </c:pt>
                <c:pt idx="94">
                  <c:v>75</c:v>
                </c:pt>
                <c:pt idx="95">
                  <c:v>75.709999999999994</c:v>
                </c:pt>
                <c:pt idx="96">
                  <c:v>76.86</c:v>
                </c:pt>
                <c:pt idx="97">
                  <c:v>77</c:v>
                </c:pt>
                <c:pt idx="98">
                  <c:v>78.290000000000006</c:v>
                </c:pt>
                <c:pt idx="99">
                  <c:v>79.430000000000007</c:v>
                </c:pt>
                <c:pt idx="100">
                  <c:v>79.86</c:v>
                </c:pt>
                <c:pt idx="101" formatCode="General">
                  <c:v>0</c:v>
                </c:pt>
                <c:pt idx="102" formatCode="General">
                  <c:v>1</c:v>
                </c:pt>
                <c:pt idx="103" formatCode="General">
                  <c:v>1.86</c:v>
                </c:pt>
                <c:pt idx="104" formatCode="General">
                  <c:v>1.71</c:v>
                </c:pt>
                <c:pt idx="105" formatCode="General">
                  <c:v>2</c:v>
                </c:pt>
                <c:pt idx="106" formatCode="General">
                  <c:v>2.86</c:v>
                </c:pt>
                <c:pt idx="107" formatCode="General">
                  <c:v>2.71</c:v>
                </c:pt>
                <c:pt idx="108" formatCode="General">
                  <c:v>4.1399999999999997</c:v>
                </c:pt>
                <c:pt idx="109" formatCode="General">
                  <c:v>5.43</c:v>
                </c:pt>
                <c:pt idx="110" formatCode="General">
                  <c:v>5.43</c:v>
                </c:pt>
                <c:pt idx="111" formatCode="General">
                  <c:v>6</c:v>
                </c:pt>
                <c:pt idx="112" formatCode="General">
                  <c:v>6.86</c:v>
                </c:pt>
                <c:pt idx="113" formatCode="General">
                  <c:v>6.71</c:v>
                </c:pt>
                <c:pt idx="114" formatCode="General">
                  <c:v>8.86</c:v>
                </c:pt>
                <c:pt idx="115" formatCode="General">
                  <c:v>9.7100000000000009</c:v>
                </c:pt>
                <c:pt idx="116" formatCode="General">
                  <c:v>10</c:v>
                </c:pt>
                <c:pt idx="117" formatCode="General">
                  <c:v>10.29</c:v>
                </c:pt>
                <c:pt idx="118" formatCode="General">
                  <c:v>12</c:v>
                </c:pt>
                <c:pt idx="119" formatCode="General">
                  <c:v>12.14</c:v>
                </c:pt>
                <c:pt idx="120" formatCode="General">
                  <c:v>13.57</c:v>
                </c:pt>
                <c:pt idx="121" formatCode="General">
                  <c:v>14.57</c:v>
                </c:pt>
                <c:pt idx="122" formatCode="General">
                  <c:v>14.71</c:v>
                </c:pt>
                <c:pt idx="123" formatCode="General">
                  <c:v>15.71</c:v>
                </c:pt>
                <c:pt idx="124" formatCode="General">
                  <c:v>16.57</c:v>
                </c:pt>
                <c:pt idx="125" formatCode="General">
                  <c:v>16.86</c:v>
                </c:pt>
                <c:pt idx="126" formatCode="General">
                  <c:v>18.57</c:v>
                </c:pt>
                <c:pt idx="127" formatCode="General">
                  <c:v>19.71</c:v>
                </c:pt>
                <c:pt idx="128" formatCode="General">
                  <c:v>20</c:v>
                </c:pt>
                <c:pt idx="129" formatCode="General">
                  <c:v>21.57</c:v>
                </c:pt>
                <c:pt idx="130" formatCode="General">
                  <c:v>22.71</c:v>
                </c:pt>
                <c:pt idx="131" formatCode="General">
                  <c:v>22.29</c:v>
                </c:pt>
                <c:pt idx="132" formatCode="General">
                  <c:v>24</c:v>
                </c:pt>
                <c:pt idx="133" formatCode="General">
                  <c:v>25.43</c:v>
                </c:pt>
                <c:pt idx="134" formatCode="General">
                  <c:v>25</c:v>
                </c:pt>
                <c:pt idx="135" formatCode="General">
                  <c:v>26.43</c:v>
                </c:pt>
                <c:pt idx="136" formatCode="General">
                  <c:v>27.29</c:v>
                </c:pt>
                <c:pt idx="137" formatCode="General">
                  <c:v>27.29</c:v>
                </c:pt>
                <c:pt idx="138" formatCode="General">
                  <c:v>28.71</c:v>
                </c:pt>
                <c:pt idx="139" formatCode="General">
                  <c:v>29.86</c:v>
                </c:pt>
                <c:pt idx="140" formatCode="General">
                  <c:v>29.71</c:v>
                </c:pt>
                <c:pt idx="141" formatCode="General">
                  <c:v>31.29</c:v>
                </c:pt>
                <c:pt idx="142" formatCode="General">
                  <c:v>32.71</c:v>
                </c:pt>
                <c:pt idx="143" formatCode="General">
                  <c:v>32.57</c:v>
                </c:pt>
                <c:pt idx="144" formatCode="General">
                  <c:v>33.71</c:v>
                </c:pt>
                <c:pt idx="145" formatCode="General">
                  <c:v>34.71</c:v>
                </c:pt>
                <c:pt idx="146" formatCode="General">
                  <c:v>34.86</c:v>
                </c:pt>
                <c:pt idx="147" formatCode="General">
                  <c:v>36.57</c:v>
                </c:pt>
                <c:pt idx="148" formatCode="General">
                  <c:v>37.29</c:v>
                </c:pt>
                <c:pt idx="149" formatCode="General">
                  <c:v>37.14</c:v>
                </c:pt>
                <c:pt idx="150" formatCode="General">
                  <c:v>38.43</c:v>
                </c:pt>
                <c:pt idx="151" formatCode="General">
                  <c:v>40.14</c:v>
                </c:pt>
                <c:pt idx="152" formatCode="General">
                  <c:v>39.57</c:v>
                </c:pt>
                <c:pt idx="153" formatCode="General">
                  <c:v>41.14</c:v>
                </c:pt>
                <c:pt idx="154" formatCode="General">
                  <c:v>41.43</c:v>
                </c:pt>
                <c:pt idx="155" formatCode="General">
                  <c:v>42.43</c:v>
                </c:pt>
                <c:pt idx="156" formatCode="General">
                  <c:v>43.29</c:v>
                </c:pt>
                <c:pt idx="157" formatCode="General">
                  <c:v>43.57</c:v>
                </c:pt>
                <c:pt idx="158" formatCode="General">
                  <c:v>45</c:v>
                </c:pt>
                <c:pt idx="159" formatCode="General">
                  <c:v>46</c:v>
                </c:pt>
                <c:pt idx="160" formatCode="General">
                  <c:v>46</c:v>
                </c:pt>
                <c:pt idx="161" formatCode="General">
                  <c:v>48</c:v>
                </c:pt>
                <c:pt idx="162" formatCode="General">
                  <c:v>48.71</c:v>
                </c:pt>
                <c:pt idx="163" formatCode="General">
                  <c:v>48.86</c:v>
                </c:pt>
                <c:pt idx="164" formatCode="General">
                  <c:v>50</c:v>
                </c:pt>
                <c:pt idx="165" formatCode="General">
                  <c:v>51.14</c:v>
                </c:pt>
                <c:pt idx="166" formatCode="General">
                  <c:v>51.14</c:v>
                </c:pt>
                <c:pt idx="167" formatCode="General">
                  <c:v>52.43</c:v>
                </c:pt>
                <c:pt idx="168" formatCode="General">
                  <c:v>53.71</c:v>
                </c:pt>
                <c:pt idx="169" formatCode="General">
                  <c:v>53.29</c:v>
                </c:pt>
                <c:pt idx="170" formatCode="General">
                  <c:v>55.14</c:v>
                </c:pt>
                <c:pt idx="171" formatCode="General">
                  <c:v>56.14</c:v>
                </c:pt>
                <c:pt idx="172" formatCode="General">
                  <c:v>56.14</c:v>
                </c:pt>
                <c:pt idx="173" formatCode="General">
                  <c:v>56.86</c:v>
                </c:pt>
                <c:pt idx="174" formatCode="General">
                  <c:v>58</c:v>
                </c:pt>
                <c:pt idx="175" formatCode="General">
                  <c:v>58.14</c:v>
                </c:pt>
                <c:pt idx="176" formatCode="General">
                  <c:v>59</c:v>
                </c:pt>
                <c:pt idx="177" formatCode="General">
                  <c:v>60.14</c:v>
                </c:pt>
                <c:pt idx="178" formatCode="General">
                  <c:v>60.14</c:v>
                </c:pt>
                <c:pt idx="179" formatCode="General">
                  <c:v>61</c:v>
                </c:pt>
                <c:pt idx="180" formatCode="General">
                  <c:v>62.43</c:v>
                </c:pt>
                <c:pt idx="181" formatCode="General">
                  <c:v>62.43</c:v>
                </c:pt>
                <c:pt idx="182" formatCode="General">
                  <c:v>64.14</c:v>
                </c:pt>
                <c:pt idx="183" formatCode="General">
                  <c:v>64.86</c:v>
                </c:pt>
                <c:pt idx="184" formatCode="General">
                  <c:v>65</c:v>
                </c:pt>
                <c:pt idx="185" formatCode="General">
                  <c:v>66</c:v>
                </c:pt>
                <c:pt idx="186" formatCode="General">
                  <c:v>67.430000000000007</c:v>
                </c:pt>
                <c:pt idx="187" formatCode="General">
                  <c:v>67.14</c:v>
                </c:pt>
                <c:pt idx="188" formatCode="General">
                  <c:v>68</c:v>
                </c:pt>
                <c:pt idx="189" formatCode="General">
                  <c:v>69</c:v>
                </c:pt>
                <c:pt idx="190" formatCode="General">
                  <c:v>69.14</c:v>
                </c:pt>
                <c:pt idx="191" formatCode="General">
                  <c:v>69.709999999999994</c:v>
                </c:pt>
                <c:pt idx="192" formatCode="General">
                  <c:v>71</c:v>
                </c:pt>
                <c:pt idx="193" formatCode="General">
                  <c:v>71</c:v>
                </c:pt>
                <c:pt idx="194" formatCode="General">
                  <c:v>72.14</c:v>
                </c:pt>
                <c:pt idx="195" formatCode="General">
                  <c:v>72.709999999999994</c:v>
                </c:pt>
                <c:pt idx="196" formatCode="General">
                  <c:v>72.86</c:v>
                </c:pt>
                <c:pt idx="197" formatCode="General">
                  <c:v>73.86</c:v>
                </c:pt>
                <c:pt idx="198" formatCode="General">
                  <c:v>75.290000000000006</c:v>
                </c:pt>
                <c:pt idx="199" formatCode="General">
                  <c:v>75</c:v>
                </c:pt>
                <c:pt idx="200" formatCode="General">
                  <c:v>76.14</c:v>
                </c:pt>
                <c:pt idx="201" formatCode="General">
                  <c:v>76.86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E-4938-9AB8-23E06D837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256031"/>
        <c:axId val="260821375"/>
      </c:scatterChart>
      <c:valAx>
        <c:axId val="40725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1375"/>
        <c:crosses val="autoZero"/>
        <c:crossBetween val="midCat"/>
      </c:valAx>
      <c:valAx>
        <c:axId val="26082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56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'P3A4-5'!$C$6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'P3A4-5'!$C$7:$C$126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0.28999999999999998</c:v>
                </c:pt>
                <c:pt idx="5">
                  <c:v>0.71</c:v>
                </c:pt>
                <c:pt idx="6">
                  <c:v>1.29</c:v>
                </c:pt>
                <c:pt idx="7">
                  <c:v>2.14</c:v>
                </c:pt>
                <c:pt idx="8">
                  <c:v>2.86</c:v>
                </c:pt>
                <c:pt idx="9">
                  <c:v>3.71</c:v>
                </c:pt>
                <c:pt idx="10">
                  <c:v>4.29</c:v>
                </c:pt>
                <c:pt idx="11">
                  <c:v>4.57</c:v>
                </c:pt>
                <c:pt idx="12">
                  <c:v>4.8600000000000003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5.14</c:v>
                </c:pt>
                <c:pt idx="18">
                  <c:v>5.14</c:v>
                </c:pt>
                <c:pt idx="19">
                  <c:v>5.29</c:v>
                </c:pt>
                <c:pt idx="20">
                  <c:v>5.43</c:v>
                </c:pt>
                <c:pt idx="21">
                  <c:v>5.57</c:v>
                </c:pt>
                <c:pt idx="22">
                  <c:v>5.57</c:v>
                </c:pt>
                <c:pt idx="23">
                  <c:v>5.71</c:v>
                </c:pt>
                <c:pt idx="24">
                  <c:v>5.71</c:v>
                </c:pt>
                <c:pt idx="25">
                  <c:v>5.43</c:v>
                </c:pt>
                <c:pt idx="26">
                  <c:v>5.14</c:v>
                </c:pt>
                <c:pt idx="27">
                  <c:v>5.14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5.14</c:v>
                </c:pt>
                <c:pt idx="32">
                  <c:v>5.14</c:v>
                </c:pt>
                <c:pt idx="33">
                  <c:v>5.29</c:v>
                </c:pt>
                <c:pt idx="34">
                  <c:v>5.43</c:v>
                </c:pt>
                <c:pt idx="35">
                  <c:v>5.57</c:v>
                </c:pt>
                <c:pt idx="36">
                  <c:v>5.43</c:v>
                </c:pt>
                <c:pt idx="37">
                  <c:v>5.14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4.8600000000000003</c:v>
                </c:pt>
                <c:pt idx="42">
                  <c:v>4.71</c:v>
                </c:pt>
                <c:pt idx="43">
                  <c:v>4.8600000000000003</c:v>
                </c:pt>
                <c:pt idx="44">
                  <c:v>5</c:v>
                </c:pt>
                <c:pt idx="45">
                  <c:v>5.14</c:v>
                </c:pt>
                <c:pt idx="46">
                  <c:v>5.29</c:v>
                </c:pt>
                <c:pt idx="47">
                  <c:v>5.57</c:v>
                </c:pt>
                <c:pt idx="48">
                  <c:v>5.43</c:v>
                </c:pt>
                <c:pt idx="49">
                  <c:v>5.29</c:v>
                </c:pt>
                <c:pt idx="50">
                  <c:v>5.14</c:v>
                </c:pt>
                <c:pt idx="51">
                  <c:v>5.14</c:v>
                </c:pt>
                <c:pt idx="52">
                  <c:v>5.14</c:v>
                </c:pt>
                <c:pt idx="53">
                  <c:v>5.14</c:v>
                </c:pt>
                <c:pt idx="54">
                  <c:v>5</c:v>
                </c:pt>
                <c:pt idx="55">
                  <c:v>5.14</c:v>
                </c:pt>
                <c:pt idx="56">
                  <c:v>5.29</c:v>
                </c:pt>
                <c:pt idx="57">
                  <c:v>5.29</c:v>
                </c:pt>
                <c:pt idx="58">
                  <c:v>5.43</c:v>
                </c:pt>
                <c:pt idx="59">
                  <c:v>5.57</c:v>
                </c:pt>
                <c:pt idx="60">
                  <c:v>5.43</c:v>
                </c:pt>
                <c:pt idx="61">
                  <c:v>5.29</c:v>
                </c:pt>
                <c:pt idx="62">
                  <c:v>5</c:v>
                </c:pt>
                <c:pt idx="63">
                  <c:v>5.14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5.14</c:v>
                </c:pt>
                <c:pt idx="69">
                  <c:v>5.29</c:v>
                </c:pt>
                <c:pt idx="70">
                  <c:v>5.43</c:v>
                </c:pt>
                <c:pt idx="71">
                  <c:v>5.43</c:v>
                </c:pt>
                <c:pt idx="72">
                  <c:v>5.43</c:v>
                </c:pt>
                <c:pt idx="73">
                  <c:v>5.29</c:v>
                </c:pt>
                <c:pt idx="74">
                  <c:v>5.14</c:v>
                </c:pt>
                <c:pt idx="75">
                  <c:v>5.14</c:v>
                </c:pt>
                <c:pt idx="76">
                  <c:v>5.14</c:v>
                </c:pt>
                <c:pt idx="77">
                  <c:v>4.8600000000000003</c:v>
                </c:pt>
                <c:pt idx="78">
                  <c:v>4.8600000000000003</c:v>
                </c:pt>
                <c:pt idx="79">
                  <c:v>5.14</c:v>
                </c:pt>
                <c:pt idx="80">
                  <c:v>5.14</c:v>
                </c:pt>
                <c:pt idx="81">
                  <c:v>5.29</c:v>
                </c:pt>
                <c:pt idx="82">
                  <c:v>5.43</c:v>
                </c:pt>
                <c:pt idx="83">
                  <c:v>5.57</c:v>
                </c:pt>
                <c:pt idx="84">
                  <c:v>5.29</c:v>
                </c:pt>
                <c:pt idx="85">
                  <c:v>5.14</c:v>
                </c:pt>
                <c:pt idx="86">
                  <c:v>5</c:v>
                </c:pt>
                <c:pt idx="87">
                  <c:v>5</c:v>
                </c:pt>
                <c:pt idx="88">
                  <c:v>4.8600000000000003</c:v>
                </c:pt>
                <c:pt idx="89">
                  <c:v>4.57</c:v>
                </c:pt>
                <c:pt idx="90">
                  <c:v>4.57</c:v>
                </c:pt>
                <c:pt idx="91">
                  <c:v>4.71</c:v>
                </c:pt>
                <c:pt idx="92">
                  <c:v>4.8600000000000003</c:v>
                </c:pt>
                <c:pt idx="93">
                  <c:v>5.14</c:v>
                </c:pt>
                <c:pt idx="94">
                  <c:v>5.29</c:v>
                </c:pt>
                <c:pt idx="95">
                  <c:v>5.29</c:v>
                </c:pt>
                <c:pt idx="96">
                  <c:v>5.14</c:v>
                </c:pt>
                <c:pt idx="97">
                  <c:v>5</c:v>
                </c:pt>
                <c:pt idx="98">
                  <c:v>4.8600000000000003</c:v>
                </c:pt>
                <c:pt idx="99">
                  <c:v>4.8600000000000003</c:v>
                </c:pt>
                <c:pt idx="100">
                  <c:v>4.8600000000000003</c:v>
                </c:pt>
                <c:pt idx="101">
                  <c:v>4.71</c:v>
                </c:pt>
                <c:pt idx="102">
                  <c:v>4.71</c:v>
                </c:pt>
                <c:pt idx="103">
                  <c:v>4.8600000000000003</c:v>
                </c:pt>
                <c:pt idx="104">
                  <c:v>5</c:v>
                </c:pt>
                <c:pt idx="105">
                  <c:v>5.14</c:v>
                </c:pt>
                <c:pt idx="106">
                  <c:v>5.29</c:v>
                </c:pt>
                <c:pt idx="107">
                  <c:v>5.43</c:v>
                </c:pt>
                <c:pt idx="108">
                  <c:v>5.43</c:v>
                </c:pt>
                <c:pt idx="109">
                  <c:v>5.14</c:v>
                </c:pt>
                <c:pt idx="110">
                  <c:v>5</c:v>
                </c:pt>
                <c:pt idx="111">
                  <c:v>5</c:v>
                </c:pt>
                <c:pt idx="112">
                  <c:v>4.8600000000000003</c:v>
                </c:pt>
                <c:pt idx="113">
                  <c:v>4.8600000000000003</c:v>
                </c:pt>
                <c:pt idx="114">
                  <c:v>4.8600000000000003</c:v>
                </c:pt>
                <c:pt idx="115">
                  <c:v>5</c:v>
                </c:pt>
                <c:pt idx="116">
                  <c:v>5</c:v>
                </c:pt>
                <c:pt idx="117">
                  <c:v>5.29</c:v>
                </c:pt>
                <c:pt idx="118">
                  <c:v>5.29</c:v>
                </c:pt>
                <c:pt idx="119">
                  <c:v>5.43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BE-44A7-B534-2CE0E8CEB976}"/>
            </c:ext>
          </c:extLst>
        </c:ser>
        <c:ser>
          <c:idx val="2"/>
          <c:order val="1"/>
          <c:tx>
            <c:strRef>
              <c:f>'P3A4-5'!$D$6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'P3A4-5'!$D$7:$D$126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0.28999999999999998</c:v>
                </c:pt>
                <c:pt idx="5">
                  <c:v>0.71</c:v>
                </c:pt>
                <c:pt idx="6">
                  <c:v>1.29</c:v>
                </c:pt>
                <c:pt idx="7">
                  <c:v>2.14</c:v>
                </c:pt>
                <c:pt idx="8">
                  <c:v>2.5271437384176743</c:v>
                </c:pt>
                <c:pt idx="9">
                  <c:v>3.8163469206739613</c:v>
                </c:pt>
                <c:pt idx="10">
                  <c:v>4.4739416263805252</c:v>
                </c:pt>
                <c:pt idx="11">
                  <c:v>4.8093664864219718</c:v>
                </c:pt>
                <c:pt idx="12">
                  <c:v>4.9804594647526539</c:v>
                </c:pt>
                <c:pt idx="13">
                  <c:v>5.0677302986152544</c:v>
                </c:pt>
                <c:pt idx="14">
                  <c:v>5.1122452665431215</c:v>
                </c:pt>
                <c:pt idx="15">
                  <c:v>5.1349513904783972</c:v>
                </c:pt>
                <c:pt idx="16">
                  <c:v>5.1465332940080044</c:v>
                </c:pt>
                <c:pt idx="17">
                  <c:v>5.1524409729122276</c:v>
                </c:pt>
                <c:pt idx="18">
                  <c:v>5.1554543523576868</c:v>
                </c:pt>
                <c:pt idx="19">
                  <c:v>5.156991412145385</c:v>
                </c:pt>
                <c:pt idx="20">
                  <c:v>5.1577754331535992</c:v>
                </c:pt>
                <c:pt idx="21">
                  <c:v>5.1581753453406458</c:v>
                </c:pt>
                <c:pt idx="22">
                  <c:v>5.1583793319120179</c:v>
                </c:pt>
                <c:pt idx="23">
                  <c:v>5.1584833810574242</c:v>
                </c:pt>
                <c:pt idx="24">
                  <c:v>5.1585364542797789</c:v>
                </c:pt>
                <c:pt idx="25">
                  <c:v>5.1585635257845004</c:v>
                </c:pt>
                <c:pt idx="26">
                  <c:v>5.1585773343745078</c:v>
                </c:pt>
                <c:pt idx="27">
                  <c:v>5.1585843778381051</c:v>
                </c:pt>
                <c:pt idx="28">
                  <c:v>5.1585879705567965</c:v>
                </c:pt>
                <c:pt idx="29">
                  <c:v>5.1585898031250244</c:v>
                </c:pt>
                <c:pt idx="30">
                  <c:v>5.158590737878507</c:v>
                </c:pt>
                <c:pt idx="31">
                  <c:v>5.1585912146760746</c:v>
                </c:pt>
                <c:pt idx="32">
                  <c:v>5.1585914578802186</c:v>
                </c:pt>
                <c:pt idx="33">
                  <c:v>5.1585915819334005</c:v>
                </c:pt>
                <c:pt idx="34">
                  <c:v>5.15859164521025</c:v>
                </c:pt>
                <c:pt idx="35">
                  <c:v>5.1585916774864051</c:v>
                </c:pt>
                <c:pt idx="36">
                  <c:v>5.1585916939497745</c:v>
                </c:pt>
                <c:pt idx="37">
                  <c:v>5.1585917023473842</c:v>
                </c:pt>
                <c:pt idx="38">
                  <c:v>5.1585917066308227</c:v>
                </c:pt>
                <c:pt idx="39">
                  <c:v>5.1585917088157123</c:v>
                </c:pt>
                <c:pt idx="40">
                  <c:v>5.1585917099301781</c:v>
                </c:pt>
                <c:pt idx="41">
                  <c:v>5.1585917104986425</c:v>
                </c:pt>
                <c:pt idx="42">
                  <c:v>5.1585917107886035</c:v>
                </c:pt>
                <c:pt idx="43">
                  <c:v>5.1585917109365074</c:v>
                </c:pt>
                <c:pt idx="44">
                  <c:v>5.1585917110119492</c:v>
                </c:pt>
                <c:pt idx="45">
                  <c:v>5.1585917110504305</c:v>
                </c:pt>
                <c:pt idx="46">
                  <c:v>5.1585917110700592</c:v>
                </c:pt>
                <c:pt idx="47">
                  <c:v>5.1585917110800716</c:v>
                </c:pt>
                <c:pt idx="48">
                  <c:v>5.1585917110851778</c:v>
                </c:pt>
                <c:pt idx="49">
                  <c:v>5.1585917110877828</c:v>
                </c:pt>
                <c:pt idx="50">
                  <c:v>5.1585917110891124</c:v>
                </c:pt>
                <c:pt idx="51">
                  <c:v>5.1585917110897901</c:v>
                </c:pt>
                <c:pt idx="52">
                  <c:v>5.1585917110901356</c:v>
                </c:pt>
                <c:pt idx="53">
                  <c:v>5.1585917110903114</c:v>
                </c:pt>
                <c:pt idx="54">
                  <c:v>5.1585917110904012</c:v>
                </c:pt>
                <c:pt idx="55">
                  <c:v>5.1585917110904473</c:v>
                </c:pt>
                <c:pt idx="56">
                  <c:v>5.1585917110904704</c:v>
                </c:pt>
                <c:pt idx="57">
                  <c:v>5.1585917110904829</c:v>
                </c:pt>
                <c:pt idx="58">
                  <c:v>5.1585917110904891</c:v>
                </c:pt>
                <c:pt idx="59">
                  <c:v>5.1585917110904917</c:v>
                </c:pt>
                <c:pt idx="60">
                  <c:v>5.1585917110904935</c:v>
                </c:pt>
                <c:pt idx="61">
                  <c:v>5.1585917110904944</c:v>
                </c:pt>
                <c:pt idx="62">
                  <c:v>5.1585917110904944</c:v>
                </c:pt>
                <c:pt idx="63">
                  <c:v>5.1585917110904953</c:v>
                </c:pt>
                <c:pt idx="64">
                  <c:v>5.1585917110904953</c:v>
                </c:pt>
                <c:pt idx="65">
                  <c:v>5.1585917110904953</c:v>
                </c:pt>
                <c:pt idx="66">
                  <c:v>5.1585917110904953</c:v>
                </c:pt>
                <c:pt idx="67">
                  <c:v>5.1585917110904953</c:v>
                </c:pt>
                <c:pt idx="68">
                  <c:v>5.1585917110904953</c:v>
                </c:pt>
                <c:pt idx="69">
                  <c:v>5.1585917110904953</c:v>
                </c:pt>
                <c:pt idx="70">
                  <c:v>5.1585917110904953</c:v>
                </c:pt>
                <c:pt idx="71">
                  <c:v>5.1585917110904953</c:v>
                </c:pt>
                <c:pt idx="72">
                  <c:v>5.1585917110904953</c:v>
                </c:pt>
                <c:pt idx="73">
                  <c:v>5.1585917110904953</c:v>
                </c:pt>
                <c:pt idx="74">
                  <c:v>5.1585917110904953</c:v>
                </c:pt>
                <c:pt idx="75">
                  <c:v>5.1585917110904953</c:v>
                </c:pt>
                <c:pt idx="76">
                  <c:v>5.1585917110904953</c:v>
                </c:pt>
                <c:pt idx="77">
                  <c:v>5.1585917110904953</c:v>
                </c:pt>
                <c:pt idx="78">
                  <c:v>5.1585917110904953</c:v>
                </c:pt>
                <c:pt idx="79">
                  <c:v>5.1585917110904953</c:v>
                </c:pt>
                <c:pt idx="80">
                  <c:v>5.1585917110904953</c:v>
                </c:pt>
                <c:pt idx="81">
                  <c:v>5.1585917110904953</c:v>
                </c:pt>
                <c:pt idx="82">
                  <c:v>5.1585917110904953</c:v>
                </c:pt>
                <c:pt idx="83">
                  <c:v>5.1585917110904953</c:v>
                </c:pt>
                <c:pt idx="84">
                  <c:v>5.1585917110904953</c:v>
                </c:pt>
                <c:pt idx="85">
                  <c:v>5.1585917110904953</c:v>
                </c:pt>
                <c:pt idx="86">
                  <c:v>5.1585917110904953</c:v>
                </c:pt>
                <c:pt idx="87">
                  <c:v>5.1585917110904953</c:v>
                </c:pt>
                <c:pt idx="88">
                  <c:v>5.1585917110904953</c:v>
                </c:pt>
                <c:pt idx="89">
                  <c:v>5.1585917110904953</c:v>
                </c:pt>
                <c:pt idx="90">
                  <c:v>5.1585917110904953</c:v>
                </c:pt>
                <c:pt idx="91">
                  <c:v>5.1585917110904953</c:v>
                </c:pt>
                <c:pt idx="92">
                  <c:v>5.1585917110904953</c:v>
                </c:pt>
                <c:pt idx="93">
                  <c:v>5.1585917110904953</c:v>
                </c:pt>
                <c:pt idx="94">
                  <c:v>5.1585917110904953</c:v>
                </c:pt>
                <c:pt idx="95">
                  <c:v>5.1585917110904953</c:v>
                </c:pt>
                <c:pt idx="96">
                  <c:v>5.1585917110904953</c:v>
                </c:pt>
                <c:pt idx="97">
                  <c:v>5.1585917110904953</c:v>
                </c:pt>
                <c:pt idx="98">
                  <c:v>5.1585917110904953</c:v>
                </c:pt>
                <c:pt idx="99">
                  <c:v>5.1585917110904953</c:v>
                </c:pt>
                <c:pt idx="100">
                  <c:v>5.1585917110904953</c:v>
                </c:pt>
                <c:pt idx="101">
                  <c:v>5.1585917110904953</c:v>
                </c:pt>
                <c:pt idx="102">
                  <c:v>5.1585917110904953</c:v>
                </c:pt>
                <c:pt idx="103">
                  <c:v>5.1585917110904953</c:v>
                </c:pt>
                <c:pt idx="104">
                  <c:v>5.1585917110904953</c:v>
                </c:pt>
                <c:pt idx="105">
                  <c:v>5.1585917110904953</c:v>
                </c:pt>
                <c:pt idx="106">
                  <c:v>5.1585917110904953</c:v>
                </c:pt>
                <c:pt idx="107">
                  <c:v>5.1585917110904953</c:v>
                </c:pt>
                <c:pt idx="108">
                  <c:v>5.1585917110904953</c:v>
                </c:pt>
                <c:pt idx="109">
                  <c:v>5.1585917110904953</c:v>
                </c:pt>
                <c:pt idx="110">
                  <c:v>5.1585917110904953</c:v>
                </c:pt>
                <c:pt idx="111">
                  <c:v>5.1585917110904953</c:v>
                </c:pt>
                <c:pt idx="112">
                  <c:v>5.1585917110904953</c:v>
                </c:pt>
                <c:pt idx="113">
                  <c:v>5.1585917110904953</c:v>
                </c:pt>
                <c:pt idx="114">
                  <c:v>5.1585917110904953</c:v>
                </c:pt>
                <c:pt idx="115">
                  <c:v>5.1585917110904953</c:v>
                </c:pt>
                <c:pt idx="116">
                  <c:v>5.1585917110904953</c:v>
                </c:pt>
                <c:pt idx="117">
                  <c:v>5.1585917110904953</c:v>
                </c:pt>
                <c:pt idx="118">
                  <c:v>5.1585917110904953</c:v>
                </c:pt>
                <c:pt idx="119">
                  <c:v>5.1585917110904953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E-44A7-B534-2CE0E8CEB976}"/>
            </c:ext>
          </c:extLst>
        </c:ser>
        <c:ser>
          <c:idx val="0"/>
          <c:order val="2"/>
          <c:tx>
            <c:v>Input</c:v>
          </c:tx>
          <c:xVal>
            <c:numRef>
              <c:f>'P3A4-5'!$A$7:$A$126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E-44A7-B534-2CE0E8CE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10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'P3A4-10'!$D$6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'P3A4-10'!$A$7:$A$126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'P3A4-10'!$D$7:$D$126</c:f>
              <c:numCache>
                <c:formatCode>0.00</c:formatCode>
                <c:ptCount val="120"/>
                <c:pt idx="0">
                  <c:v>0</c:v>
                </c:pt>
                <c:pt idx="1">
                  <c:v>0.13999999999999968</c:v>
                </c:pt>
                <c:pt idx="2">
                  <c:v>0.41999999999999993</c:v>
                </c:pt>
                <c:pt idx="3">
                  <c:v>1</c:v>
                </c:pt>
                <c:pt idx="4">
                  <c:v>1.42</c:v>
                </c:pt>
                <c:pt idx="5">
                  <c:v>1.8499999999999996</c:v>
                </c:pt>
                <c:pt idx="6">
                  <c:v>2.2800000000000002</c:v>
                </c:pt>
                <c:pt idx="7">
                  <c:v>2.71</c:v>
                </c:pt>
                <c:pt idx="8">
                  <c:v>2.9999999999999991</c:v>
                </c:pt>
                <c:pt idx="9">
                  <c:v>3.2800000000000002</c:v>
                </c:pt>
                <c:pt idx="10">
                  <c:v>3.4200000000000008</c:v>
                </c:pt>
                <c:pt idx="11">
                  <c:v>3.4200000000000008</c:v>
                </c:pt>
                <c:pt idx="12">
                  <c:v>3.1399999999999997</c:v>
                </c:pt>
                <c:pt idx="13">
                  <c:v>3.1399999999999997</c:v>
                </c:pt>
                <c:pt idx="14">
                  <c:v>3.2800000000000002</c:v>
                </c:pt>
                <c:pt idx="15">
                  <c:v>3.1399999999999997</c:v>
                </c:pt>
                <c:pt idx="16">
                  <c:v>2.9999999999999991</c:v>
                </c:pt>
                <c:pt idx="17">
                  <c:v>3.1399999999999997</c:v>
                </c:pt>
                <c:pt idx="18">
                  <c:v>3.2800000000000002</c:v>
                </c:pt>
                <c:pt idx="19">
                  <c:v>3.4200000000000008</c:v>
                </c:pt>
                <c:pt idx="20">
                  <c:v>3.5699999999999994</c:v>
                </c:pt>
                <c:pt idx="21">
                  <c:v>3.4200000000000008</c:v>
                </c:pt>
                <c:pt idx="22">
                  <c:v>3.2800000000000002</c:v>
                </c:pt>
                <c:pt idx="23">
                  <c:v>2.9999999999999991</c:v>
                </c:pt>
                <c:pt idx="24">
                  <c:v>2.9999999999999991</c:v>
                </c:pt>
                <c:pt idx="25">
                  <c:v>2.8500000000000005</c:v>
                </c:pt>
                <c:pt idx="26">
                  <c:v>2.8500000000000005</c:v>
                </c:pt>
                <c:pt idx="27">
                  <c:v>2.8500000000000005</c:v>
                </c:pt>
                <c:pt idx="28">
                  <c:v>2.9999999999999991</c:v>
                </c:pt>
                <c:pt idx="29">
                  <c:v>3.1399999999999997</c:v>
                </c:pt>
                <c:pt idx="30">
                  <c:v>3.4200000000000008</c:v>
                </c:pt>
                <c:pt idx="31">
                  <c:v>3.5699999999999994</c:v>
                </c:pt>
                <c:pt idx="32">
                  <c:v>3.4200000000000008</c:v>
                </c:pt>
                <c:pt idx="33">
                  <c:v>2.8500000000000005</c:v>
                </c:pt>
                <c:pt idx="34">
                  <c:v>2.9999999999999991</c:v>
                </c:pt>
                <c:pt idx="35">
                  <c:v>2.9999999999999991</c:v>
                </c:pt>
                <c:pt idx="36">
                  <c:v>2.9999999999999991</c:v>
                </c:pt>
                <c:pt idx="37">
                  <c:v>2.8500000000000005</c:v>
                </c:pt>
                <c:pt idx="38">
                  <c:v>3.1399999999999997</c:v>
                </c:pt>
                <c:pt idx="39">
                  <c:v>3.2800000000000002</c:v>
                </c:pt>
                <c:pt idx="40">
                  <c:v>3.5699999999999994</c:v>
                </c:pt>
                <c:pt idx="41">
                  <c:v>3.5699999999999994</c:v>
                </c:pt>
                <c:pt idx="42">
                  <c:v>3.5699999999999994</c:v>
                </c:pt>
                <c:pt idx="43">
                  <c:v>3.4200000000000008</c:v>
                </c:pt>
                <c:pt idx="44">
                  <c:v>3.1399999999999997</c:v>
                </c:pt>
                <c:pt idx="45">
                  <c:v>3.2800000000000002</c:v>
                </c:pt>
                <c:pt idx="46">
                  <c:v>3.1399999999999997</c:v>
                </c:pt>
                <c:pt idx="47">
                  <c:v>2.9999999999999991</c:v>
                </c:pt>
                <c:pt idx="48">
                  <c:v>3.1399999999999997</c:v>
                </c:pt>
                <c:pt idx="49">
                  <c:v>3.4200000000000008</c:v>
                </c:pt>
                <c:pt idx="50">
                  <c:v>3.4200000000000008</c:v>
                </c:pt>
                <c:pt idx="51">
                  <c:v>3.5699999999999994</c:v>
                </c:pt>
                <c:pt idx="52">
                  <c:v>3.5699999999999994</c:v>
                </c:pt>
                <c:pt idx="53">
                  <c:v>3.2800000000000002</c:v>
                </c:pt>
                <c:pt idx="54">
                  <c:v>2.9999999999999991</c:v>
                </c:pt>
                <c:pt idx="55">
                  <c:v>3.1399999999999997</c:v>
                </c:pt>
                <c:pt idx="56">
                  <c:v>2.9999999999999991</c:v>
                </c:pt>
                <c:pt idx="57">
                  <c:v>2.71</c:v>
                </c:pt>
                <c:pt idx="58">
                  <c:v>2.8500000000000005</c:v>
                </c:pt>
                <c:pt idx="59">
                  <c:v>2.9999999999999991</c:v>
                </c:pt>
                <c:pt idx="60">
                  <c:v>3.1399999999999997</c:v>
                </c:pt>
                <c:pt idx="61">
                  <c:v>3.2800000000000002</c:v>
                </c:pt>
                <c:pt idx="62">
                  <c:v>3.4200000000000008</c:v>
                </c:pt>
                <c:pt idx="63">
                  <c:v>3.2800000000000002</c:v>
                </c:pt>
                <c:pt idx="64">
                  <c:v>2.9999999999999991</c:v>
                </c:pt>
                <c:pt idx="65">
                  <c:v>2.8500000000000005</c:v>
                </c:pt>
                <c:pt idx="66">
                  <c:v>2.8500000000000005</c:v>
                </c:pt>
                <c:pt idx="67">
                  <c:v>2.71</c:v>
                </c:pt>
                <c:pt idx="68">
                  <c:v>2.42</c:v>
                </c:pt>
                <c:pt idx="69">
                  <c:v>2.71</c:v>
                </c:pt>
                <c:pt idx="70">
                  <c:v>2.9999999999999991</c:v>
                </c:pt>
                <c:pt idx="71">
                  <c:v>3.1399999999999997</c:v>
                </c:pt>
                <c:pt idx="72">
                  <c:v>3.4200000000000008</c:v>
                </c:pt>
                <c:pt idx="73">
                  <c:v>3.2800000000000002</c:v>
                </c:pt>
                <c:pt idx="74">
                  <c:v>3.1399999999999997</c:v>
                </c:pt>
                <c:pt idx="75">
                  <c:v>2.9999999999999991</c:v>
                </c:pt>
                <c:pt idx="76">
                  <c:v>2.8500000000000005</c:v>
                </c:pt>
                <c:pt idx="77">
                  <c:v>2.8500000000000005</c:v>
                </c:pt>
                <c:pt idx="78">
                  <c:v>2.8500000000000005</c:v>
                </c:pt>
                <c:pt idx="79">
                  <c:v>2.8500000000000005</c:v>
                </c:pt>
                <c:pt idx="80">
                  <c:v>2.9999999999999991</c:v>
                </c:pt>
                <c:pt idx="81">
                  <c:v>3.2800000000000002</c:v>
                </c:pt>
                <c:pt idx="82">
                  <c:v>3.2800000000000002</c:v>
                </c:pt>
                <c:pt idx="83">
                  <c:v>3.4200000000000008</c:v>
                </c:pt>
                <c:pt idx="84">
                  <c:v>3.4200000000000008</c:v>
                </c:pt>
                <c:pt idx="85">
                  <c:v>2.8500000000000005</c:v>
                </c:pt>
                <c:pt idx="86">
                  <c:v>2.8500000000000005</c:v>
                </c:pt>
                <c:pt idx="87">
                  <c:v>2.8500000000000005</c:v>
                </c:pt>
                <c:pt idx="88">
                  <c:v>2.8500000000000005</c:v>
                </c:pt>
                <c:pt idx="89">
                  <c:v>2.71</c:v>
                </c:pt>
                <c:pt idx="90">
                  <c:v>2.9999999999999991</c:v>
                </c:pt>
                <c:pt idx="91">
                  <c:v>3.1399999999999997</c:v>
                </c:pt>
                <c:pt idx="92">
                  <c:v>3.2800000000000002</c:v>
                </c:pt>
                <c:pt idx="93">
                  <c:v>3.2800000000000002</c:v>
                </c:pt>
                <c:pt idx="94">
                  <c:v>3.4200000000000008</c:v>
                </c:pt>
                <c:pt idx="95">
                  <c:v>3.1399999999999997</c:v>
                </c:pt>
                <c:pt idx="96">
                  <c:v>2.8500000000000005</c:v>
                </c:pt>
                <c:pt idx="97">
                  <c:v>2.9999999999999991</c:v>
                </c:pt>
                <c:pt idx="98">
                  <c:v>2.8500000000000005</c:v>
                </c:pt>
                <c:pt idx="99">
                  <c:v>2.71</c:v>
                </c:pt>
                <c:pt idx="100">
                  <c:v>2.8500000000000005</c:v>
                </c:pt>
                <c:pt idx="101">
                  <c:v>2.9999999999999991</c:v>
                </c:pt>
                <c:pt idx="102">
                  <c:v>3.2800000000000002</c:v>
                </c:pt>
                <c:pt idx="103">
                  <c:v>3.4200000000000008</c:v>
                </c:pt>
                <c:pt idx="104">
                  <c:v>3.4200000000000008</c:v>
                </c:pt>
                <c:pt idx="105">
                  <c:v>3.2800000000000002</c:v>
                </c:pt>
                <c:pt idx="106">
                  <c:v>2.9999999999999991</c:v>
                </c:pt>
                <c:pt idx="107">
                  <c:v>2.8500000000000005</c:v>
                </c:pt>
                <c:pt idx="108">
                  <c:v>2.9999999999999991</c:v>
                </c:pt>
                <c:pt idx="109">
                  <c:v>2.71</c:v>
                </c:pt>
                <c:pt idx="110">
                  <c:v>2.8500000000000005</c:v>
                </c:pt>
                <c:pt idx="111">
                  <c:v>2.8500000000000005</c:v>
                </c:pt>
                <c:pt idx="112">
                  <c:v>3.1399999999999997</c:v>
                </c:pt>
                <c:pt idx="113">
                  <c:v>3.2800000000000002</c:v>
                </c:pt>
                <c:pt idx="114">
                  <c:v>3.2800000000000002</c:v>
                </c:pt>
                <c:pt idx="115">
                  <c:v>3.2800000000000002</c:v>
                </c:pt>
                <c:pt idx="116">
                  <c:v>3.1399999999999997</c:v>
                </c:pt>
                <c:pt idx="117">
                  <c:v>2.71</c:v>
                </c:pt>
                <c:pt idx="118">
                  <c:v>2.8500000000000005</c:v>
                </c:pt>
                <c:pt idx="119">
                  <c:v>2.71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C6-41E1-A31F-C691DFDC40CA}"/>
            </c:ext>
          </c:extLst>
        </c:ser>
        <c:ser>
          <c:idx val="2"/>
          <c:order val="1"/>
          <c:tx>
            <c:strRef>
              <c:f>'P3A4-10'!$E$6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'P3A4-10'!$A$7:$A$126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'P3A4-10'!$E$7:$E$126</c:f>
              <c:numCache>
                <c:formatCode>0.00</c:formatCode>
                <c:ptCount val="120"/>
                <c:pt idx="0">
                  <c:v>0</c:v>
                </c:pt>
                <c:pt idx="1">
                  <c:v>0.13999999999999968</c:v>
                </c:pt>
                <c:pt idx="2">
                  <c:v>0.41999999999999993</c:v>
                </c:pt>
                <c:pt idx="3">
                  <c:v>0.78430975727124363</c:v>
                </c:pt>
                <c:pt idx="4">
                  <c:v>1.606186877910049</c:v>
                </c:pt>
                <c:pt idx="5">
                  <c:v>2.1376552359027681</c:v>
                </c:pt>
                <c:pt idx="6">
                  <c:v>2.481330231172056</c:v>
                </c:pt>
                <c:pt idx="7">
                  <c:v>2.7035683015991259</c:v>
                </c:pt>
                <c:pt idx="8">
                  <c:v>2.847278960294116</c:v>
                </c:pt>
                <c:pt idx="9">
                  <c:v>2.9402097231596334</c:v>
                </c:pt>
                <c:pt idx="10">
                  <c:v>3.0003035726012128</c:v>
                </c:pt>
                <c:pt idx="11">
                  <c:v>3.0391633713304369</c:v>
                </c:pt>
                <c:pt idx="12">
                  <c:v>3.064292131949172</c:v>
                </c:pt>
                <c:pt idx="13">
                  <c:v>3.0805416914137926</c:v>
                </c:pt>
                <c:pt idx="14">
                  <c:v>3.0910494990530348</c:v>
                </c:pt>
                <c:pt idx="15">
                  <c:v>3.0978443922699079</c:v>
                </c:pt>
                <c:pt idx="16">
                  <c:v>3.1022383225181431</c:v>
                </c:pt>
                <c:pt idx="17">
                  <c:v>3.1050796656283501</c:v>
                </c:pt>
                <c:pt idx="18">
                  <c:v>3.1069170253982654</c:v>
                </c:pt>
                <c:pt idx="19">
                  <c:v>3.1081051574869165</c:v>
                </c:pt>
                <c:pt idx="20">
                  <c:v>3.1088734652964134</c:v>
                </c:pt>
                <c:pt idx="21">
                  <c:v>3.1093702929604188</c:v>
                </c:pt>
                <c:pt idx="22">
                  <c:v>3.109691567486943</c:v>
                </c:pt>
                <c:pt idx="23">
                  <c:v>3.1098993202528842</c:v>
                </c:pt>
                <c:pt idx="24">
                  <c:v>3.1100336639626804</c:v>
                </c:pt>
                <c:pt idx="25">
                  <c:v>3.1101205375707406</c:v>
                </c:pt>
                <c:pt idx="26">
                  <c:v>3.1101767145498407</c:v>
                </c:pt>
                <c:pt idx="27">
                  <c:v>3.1102130414971292</c:v>
                </c:pt>
                <c:pt idx="28">
                  <c:v>3.1102365323846857</c:v>
                </c:pt>
                <c:pt idx="29">
                  <c:v>3.11025172281051</c:v>
                </c:pt>
                <c:pt idx="30">
                  <c:v>3.1102615457274245</c:v>
                </c:pt>
                <c:pt idx="31">
                  <c:v>3.1102678977347895</c:v>
                </c:pt>
                <c:pt idx="32">
                  <c:v>3.1102720052720834</c:v>
                </c:pt>
                <c:pt idx="33">
                  <c:v>3.1102746614186607</c:v>
                </c:pt>
                <c:pt idx="34">
                  <c:v>3.1102763790207506</c:v>
                </c:pt>
                <c:pt idx="35">
                  <c:v>3.1102774897113141</c:v>
                </c:pt>
                <c:pt idx="36">
                  <c:v>3.1102782079414184</c:v>
                </c:pt>
                <c:pt idx="37">
                  <c:v>3.1102786723862423</c:v>
                </c:pt>
                <c:pt idx="38">
                  <c:v>3.1102789727203448</c:v>
                </c:pt>
                <c:pt idx="39">
                  <c:v>3.1102791669319472</c:v>
                </c:pt>
                <c:pt idx="40">
                  <c:v>3.1102792925192388</c:v>
                </c:pt>
                <c:pt idx="41">
                  <c:v>3.1102793737304926</c:v>
                </c:pt>
                <c:pt idx="42">
                  <c:v>3.1102794262458997</c:v>
                </c:pt>
                <c:pt idx="43">
                  <c:v>3.1102794602050849</c:v>
                </c:pt>
                <c:pt idx="44">
                  <c:v>3.1102794821648549</c:v>
                </c:pt>
                <c:pt idx="45">
                  <c:v>3.1102794963651808</c:v>
                </c:pt>
                <c:pt idx="46">
                  <c:v>3.1102795055478474</c:v>
                </c:pt>
                <c:pt idx="47">
                  <c:v>3.1102795114858357</c:v>
                </c:pt>
                <c:pt idx="48">
                  <c:v>3.1102795153256468</c:v>
                </c:pt>
                <c:pt idx="49">
                  <c:v>3.1102795178086682</c:v>
                </c:pt>
                <c:pt idx="50">
                  <c:v>3.110279519414318</c:v>
                </c:pt>
                <c:pt idx="51">
                  <c:v>3.1102795204526146</c:v>
                </c:pt>
                <c:pt idx="52">
                  <c:v>3.1102795211240313</c:v>
                </c:pt>
                <c:pt idx="53">
                  <c:v>3.1102795215582035</c:v>
                </c:pt>
                <c:pt idx="54">
                  <c:v>3.1102795218389625</c:v>
                </c:pt>
                <c:pt idx="55">
                  <c:v>3.1102795220205151</c:v>
                </c:pt>
                <c:pt idx="56">
                  <c:v>3.1102795221379171</c:v>
                </c:pt>
                <c:pt idx="57">
                  <c:v>3.1102795222138351</c:v>
                </c:pt>
                <c:pt idx="58">
                  <c:v>3.1102795222629274</c:v>
                </c:pt>
                <c:pt idx="59">
                  <c:v>3.1102795222946731</c:v>
                </c:pt>
                <c:pt idx="60">
                  <c:v>3.110279522315202</c:v>
                </c:pt>
                <c:pt idx="61">
                  <c:v>3.1102795223284767</c:v>
                </c:pt>
                <c:pt idx="62">
                  <c:v>3.1102795223370605</c:v>
                </c:pt>
                <c:pt idx="63">
                  <c:v>3.1102795223426116</c:v>
                </c:pt>
                <c:pt idx="64">
                  <c:v>3.1102795223462012</c:v>
                </c:pt>
                <c:pt idx="65">
                  <c:v>3.110279522348522</c:v>
                </c:pt>
                <c:pt idx="66">
                  <c:v>3.110279522350023</c:v>
                </c:pt>
                <c:pt idx="67">
                  <c:v>3.1102795223509938</c:v>
                </c:pt>
                <c:pt idx="68">
                  <c:v>3.1102795223516218</c:v>
                </c:pt>
                <c:pt idx="69">
                  <c:v>3.1102795223520272</c:v>
                </c:pt>
                <c:pt idx="70">
                  <c:v>3.1102795223522897</c:v>
                </c:pt>
                <c:pt idx="71">
                  <c:v>3.1102795223524597</c:v>
                </c:pt>
                <c:pt idx="72">
                  <c:v>3.110279522352569</c:v>
                </c:pt>
                <c:pt idx="73">
                  <c:v>3.1102795223526405</c:v>
                </c:pt>
                <c:pt idx="74">
                  <c:v>3.1102795223526862</c:v>
                </c:pt>
                <c:pt idx="75">
                  <c:v>3.110279522352716</c:v>
                </c:pt>
                <c:pt idx="76">
                  <c:v>3.1102795223527351</c:v>
                </c:pt>
                <c:pt idx="77">
                  <c:v>3.1102795223527475</c:v>
                </c:pt>
                <c:pt idx="78">
                  <c:v>3.1102795223527555</c:v>
                </c:pt>
                <c:pt idx="79">
                  <c:v>3.1102795223527604</c:v>
                </c:pt>
                <c:pt idx="80">
                  <c:v>3.1102795223527639</c:v>
                </c:pt>
                <c:pt idx="81">
                  <c:v>3.1102795223527662</c:v>
                </c:pt>
                <c:pt idx="82">
                  <c:v>3.1102795223527679</c:v>
                </c:pt>
                <c:pt idx="83">
                  <c:v>3.1102795223527684</c:v>
                </c:pt>
                <c:pt idx="84">
                  <c:v>3.1102795223527693</c:v>
                </c:pt>
                <c:pt idx="85">
                  <c:v>3.1102795223527693</c:v>
                </c:pt>
                <c:pt idx="86">
                  <c:v>3.1102795223527697</c:v>
                </c:pt>
                <c:pt idx="87">
                  <c:v>3.1102795223527697</c:v>
                </c:pt>
                <c:pt idx="88">
                  <c:v>3.1102795223527697</c:v>
                </c:pt>
                <c:pt idx="89">
                  <c:v>3.1102795223527702</c:v>
                </c:pt>
                <c:pt idx="90">
                  <c:v>3.1102795223527702</c:v>
                </c:pt>
                <c:pt idx="91">
                  <c:v>3.1102795223527702</c:v>
                </c:pt>
                <c:pt idx="92">
                  <c:v>3.1102795223527702</c:v>
                </c:pt>
                <c:pt idx="93">
                  <c:v>3.1102795223527702</c:v>
                </c:pt>
                <c:pt idx="94">
                  <c:v>3.1102795223527702</c:v>
                </c:pt>
                <c:pt idx="95">
                  <c:v>3.1102795223527702</c:v>
                </c:pt>
                <c:pt idx="96">
                  <c:v>3.1102795223527702</c:v>
                </c:pt>
                <c:pt idx="97">
                  <c:v>3.1102795223527702</c:v>
                </c:pt>
                <c:pt idx="98">
                  <c:v>3.1102795223527702</c:v>
                </c:pt>
                <c:pt idx="99">
                  <c:v>3.1102795223527702</c:v>
                </c:pt>
                <c:pt idx="100">
                  <c:v>3.1102795223527702</c:v>
                </c:pt>
                <c:pt idx="101">
                  <c:v>3.1102795223527702</c:v>
                </c:pt>
                <c:pt idx="102">
                  <c:v>3.1102795223527702</c:v>
                </c:pt>
                <c:pt idx="103">
                  <c:v>3.1102795223527702</c:v>
                </c:pt>
                <c:pt idx="104">
                  <c:v>3.1102795223527702</c:v>
                </c:pt>
                <c:pt idx="105">
                  <c:v>3.1102795223527702</c:v>
                </c:pt>
                <c:pt idx="106">
                  <c:v>3.1102795223527702</c:v>
                </c:pt>
                <c:pt idx="107">
                  <c:v>3.1102795223527702</c:v>
                </c:pt>
                <c:pt idx="108">
                  <c:v>3.1102795223527702</c:v>
                </c:pt>
                <c:pt idx="109">
                  <c:v>3.1102795223527702</c:v>
                </c:pt>
                <c:pt idx="110">
                  <c:v>3.1102795223527702</c:v>
                </c:pt>
                <c:pt idx="111">
                  <c:v>3.1102795223527702</c:v>
                </c:pt>
                <c:pt idx="112">
                  <c:v>3.1102795223527702</c:v>
                </c:pt>
                <c:pt idx="113">
                  <c:v>3.1102795223527702</c:v>
                </c:pt>
                <c:pt idx="114">
                  <c:v>3.1102795223527702</c:v>
                </c:pt>
                <c:pt idx="115">
                  <c:v>3.1102795223527702</c:v>
                </c:pt>
                <c:pt idx="116">
                  <c:v>3.1102795223527702</c:v>
                </c:pt>
                <c:pt idx="117">
                  <c:v>3.1102795223527702</c:v>
                </c:pt>
                <c:pt idx="118">
                  <c:v>3.1102795223527702</c:v>
                </c:pt>
                <c:pt idx="119">
                  <c:v>3.1102795223527702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C6-41E1-A31F-C691DFDC40CA}"/>
            </c:ext>
          </c:extLst>
        </c:ser>
        <c:ser>
          <c:idx val="0"/>
          <c:order val="2"/>
          <c:tx>
            <c:v>Input</c:v>
          </c:tx>
          <c:xVal>
            <c:numRef>
              <c:f>'P3A4-10'!$A$7:$A$126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C6-41E1-A31F-C691DFDC4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15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'P3A4-15'!$D$6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'P3A4-15'!$A$7:$A$126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'P3A4-15'!$D$7:$D$126</c:f>
              <c:numCache>
                <c:formatCode>0.00</c:formatCode>
                <c:ptCount val="120"/>
                <c:pt idx="0">
                  <c:v>0</c:v>
                </c:pt>
                <c:pt idx="1">
                  <c:v>0.71</c:v>
                </c:pt>
                <c:pt idx="2">
                  <c:v>1.71</c:v>
                </c:pt>
                <c:pt idx="3">
                  <c:v>2.5699999999999994</c:v>
                </c:pt>
                <c:pt idx="4">
                  <c:v>3.5699999999999994</c:v>
                </c:pt>
                <c:pt idx="5">
                  <c:v>4.1399999999999997</c:v>
                </c:pt>
                <c:pt idx="6">
                  <c:v>4.28</c:v>
                </c:pt>
                <c:pt idx="7">
                  <c:v>4.5699999999999994</c:v>
                </c:pt>
                <c:pt idx="8">
                  <c:v>4.71</c:v>
                </c:pt>
                <c:pt idx="9">
                  <c:v>4.8500000000000005</c:v>
                </c:pt>
                <c:pt idx="10">
                  <c:v>4.8500000000000005</c:v>
                </c:pt>
                <c:pt idx="11">
                  <c:v>4.9999999999999991</c:v>
                </c:pt>
                <c:pt idx="12">
                  <c:v>5.14</c:v>
                </c:pt>
                <c:pt idx="13">
                  <c:v>5.4299999999999988</c:v>
                </c:pt>
                <c:pt idx="14">
                  <c:v>5.71</c:v>
                </c:pt>
                <c:pt idx="15">
                  <c:v>5.5699999999999994</c:v>
                </c:pt>
                <c:pt idx="16">
                  <c:v>5.28</c:v>
                </c:pt>
                <c:pt idx="17">
                  <c:v>5.28</c:v>
                </c:pt>
                <c:pt idx="18">
                  <c:v>5.14</c:v>
                </c:pt>
                <c:pt idx="19">
                  <c:v>4.9999999999999991</c:v>
                </c:pt>
                <c:pt idx="20">
                  <c:v>5.28</c:v>
                </c:pt>
                <c:pt idx="21">
                  <c:v>5.4299999999999988</c:v>
                </c:pt>
                <c:pt idx="22">
                  <c:v>5.5699999999999994</c:v>
                </c:pt>
                <c:pt idx="23">
                  <c:v>5.5699999999999994</c:v>
                </c:pt>
                <c:pt idx="24">
                  <c:v>5.4299999999999988</c:v>
                </c:pt>
                <c:pt idx="25">
                  <c:v>5.28</c:v>
                </c:pt>
                <c:pt idx="26">
                  <c:v>5.28</c:v>
                </c:pt>
                <c:pt idx="27">
                  <c:v>5.14</c:v>
                </c:pt>
                <c:pt idx="28">
                  <c:v>5.14</c:v>
                </c:pt>
                <c:pt idx="29">
                  <c:v>5.28</c:v>
                </c:pt>
                <c:pt idx="30">
                  <c:v>5.4299999999999988</c:v>
                </c:pt>
                <c:pt idx="31">
                  <c:v>5.71</c:v>
                </c:pt>
                <c:pt idx="32">
                  <c:v>5.71</c:v>
                </c:pt>
                <c:pt idx="33">
                  <c:v>5.5699999999999994</c:v>
                </c:pt>
                <c:pt idx="34">
                  <c:v>5.4299999999999988</c:v>
                </c:pt>
                <c:pt idx="35">
                  <c:v>5.28</c:v>
                </c:pt>
                <c:pt idx="36">
                  <c:v>5.14</c:v>
                </c:pt>
                <c:pt idx="37">
                  <c:v>5.14</c:v>
                </c:pt>
                <c:pt idx="38">
                  <c:v>5.4299999999999988</c:v>
                </c:pt>
                <c:pt idx="39">
                  <c:v>5.4299999999999988</c:v>
                </c:pt>
                <c:pt idx="40">
                  <c:v>5.5699999999999994</c:v>
                </c:pt>
                <c:pt idx="41">
                  <c:v>5.71</c:v>
                </c:pt>
                <c:pt idx="42">
                  <c:v>5.28</c:v>
                </c:pt>
                <c:pt idx="43">
                  <c:v>5.14</c:v>
                </c:pt>
                <c:pt idx="44">
                  <c:v>5.14</c:v>
                </c:pt>
                <c:pt idx="45">
                  <c:v>5.14</c:v>
                </c:pt>
                <c:pt idx="46">
                  <c:v>5.14</c:v>
                </c:pt>
                <c:pt idx="47">
                  <c:v>5.28</c:v>
                </c:pt>
                <c:pt idx="48">
                  <c:v>5.5699999999999994</c:v>
                </c:pt>
                <c:pt idx="49">
                  <c:v>5.71</c:v>
                </c:pt>
                <c:pt idx="50">
                  <c:v>5.71</c:v>
                </c:pt>
                <c:pt idx="51">
                  <c:v>5.4299999999999988</c:v>
                </c:pt>
                <c:pt idx="52">
                  <c:v>5.28</c:v>
                </c:pt>
                <c:pt idx="53">
                  <c:v>5.28</c:v>
                </c:pt>
                <c:pt idx="54">
                  <c:v>5.14</c:v>
                </c:pt>
                <c:pt idx="55">
                  <c:v>5.28</c:v>
                </c:pt>
                <c:pt idx="56">
                  <c:v>5.4299999999999988</c:v>
                </c:pt>
                <c:pt idx="57">
                  <c:v>5.5699999999999994</c:v>
                </c:pt>
                <c:pt idx="58">
                  <c:v>5.8500000000000005</c:v>
                </c:pt>
                <c:pt idx="59">
                  <c:v>5.8500000000000005</c:v>
                </c:pt>
                <c:pt idx="60">
                  <c:v>5.4299999999999988</c:v>
                </c:pt>
                <c:pt idx="61">
                  <c:v>5.4299999999999988</c:v>
                </c:pt>
                <c:pt idx="62">
                  <c:v>5.4299999999999988</c:v>
                </c:pt>
                <c:pt idx="63">
                  <c:v>5.14</c:v>
                </c:pt>
                <c:pt idx="64">
                  <c:v>5.14</c:v>
                </c:pt>
                <c:pt idx="65">
                  <c:v>5.4299999999999988</c:v>
                </c:pt>
                <c:pt idx="66">
                  <c:v>5.5699999999999994</c:v>
                </c:pt>
                <c:pt idx="67">
                  <c:v>5.71</c:v>
                </c:pt>
                <c:pt idx="68">
                  <c:v>5.71</c:v>
                </c:pt>
                <c:pt idx="69">
                  <c:v>5.28</c:v>
                </c:pt>
                <c:pt idx="70">
                  <c:v>5.28</c:v>
                </c:pt>
                <c:pt idx="71">
                  <c:v>5.14</c:v>
                </c:pt>
                <c:pt idx="72">
                  <c:v>4.9999999999999991</c:v>
                </c:pt>
                <c:pt idx="73">
                  <c:v>5.14</c:v>
                </c:pt>
                <c:pt idx="74">
                  <c:v>5.4299999999999988</c:v>
                </c:pt>
                <c:pt idx="75">
                  <c:v>5.5699999999999994</c:v>
                </c:pt>
                <c:pt idx="76">
                  <c:v>5.5699999999999994</c:v>
                </c:pt>
                <c:pt idx="77">
                  <c:v>5.5699999999999994</c:v>
                </c:pt>
                <c:pt idx="78">
                  <c:v>5.28</c:v>
                </c:pt>
                <c:pt idx="79">
                  <c:v>5.28</c:v>
                </c:pt>
                <c:pt idx="80">
                  <c:v>4.9999999999999991</c:v>
                </c:pt>
                <c:pt idx="81">
                  <c:v>4.9999999999999991</c:v>
                </c:pt>
                <c:pt idx="82">
                  <c:v>5.14</c:v>
                </c:pt>
                <c:pt idx="83">
                  <c:v>5.28</c:v>
                </c:pt>
                <c:pt idx="84">
                  <c:v>5.4299999999999988</c:v>
                </c:pt>
                <c:pt idx="85">
                  <c:v>5.71</c:v>
                </c:pt>
                <c:pt idx="86">
                  <c:v>5.4299999999999988</c:v>
                </c:pt>
                <c:pt idx="87">
                  <c:v>5.14</c:v>
                </c:pt>
                <c:pt idx="88">
                  <c:v>5.14</c:v>
                </c:pt>
                <c:pt idx="89">
                  <c:v>5.14</c:v>
                </c:pt>
                <c:pt idx="90">
                  <c:v>5.14</c:v>
                </c:pt>
                <c:pt idx="91">
                  <c:v>5.28</c:v>
                </c:pt>
                <c:pt idx="92">
                  <c:v>5.4299999999999988</c:v>
                </c:pt>
                <c:pt idx="93">
                  <c:v>5.5699999999999994</c:v>
                </c:pt>
                <c:pt idx="94">
                  <c:v>5.71</c:v>
                </c:pt>
                <c:pt idx="95">
                  <c:v>5.4299999999999988</c:v>
                </c:pt>
                <c:pt idx="96">
                  <c:v>5.4299999999999988</c:v>
                </c:pt>
                <c:pt idx="97">
                  <c:v>5.28</c:v>
                </c:pt>
                <c:pt idx="98">
                  <c:v>5.28</c:v>
                </c:pt>
                <c:pt idx="99">
                  <c:v>5.28</c:v>
                </c:pt>
                <c:pt idx="100">
                  <c:v>5.4299999999999988</c:v>
                </c:pt>
                <c:pt idx="101">
                  <c:v>5.5699999999999994</c:v>
                </c:pt>
                <c:pt idx="102">
                  <c:v>5.5699999999999994</c:v>
                </c:pt>
                <c:pt idx="103">
                  <c:v>5.71</c:v>
                </c:pt>
                <c:pt idx="104">
                  <c:v>5.4299999999999988</c:v>
                </c:pt>
                <c:pt idx="105">
                  <c:v>5.28</c:v>
                </c:pt>
                <c:pt idx="106">
                  <c:v>5.14</c:v>
                </c:pt>
                <c:pt idx="107">
                  <c:v>5.14</c:v>
                </c:pt>
                <c:pt idx="108">
                  <c:v>4.9999999999999991</c:v>
                </c:pt>
                <c:pt idx="109">
                  <c:v>5.14</c:v>
                </c:pt>
                <c:pt idx="110">
                  <c:v>5.4299999999999988</c:v>
                </c:pt>
                <c:pt idx="111">
                  <c:v>5.5699999999999994</c:v>
                </c:pt>
                <c:pt idx="112">
                  <c:v>5.5699999999999994</c:v>
                </c:pt>
                <c:pt idx="113">
                  <c:v>5.4299999999999988</c:v>
                </c:pt>
                <c:pt idx="114">
                  <c:v>5.14</c:v>
                </c:pt>
                <c:pt idx="115">
                  <c:v>5.14</c:v>
                </c:pt>
                <c:pt idx="116">
                  <c:v>5.14</c:v>
                </c:pt>
                <c:pt idx="117">
                  <c:v>4.9999999999999991</c:v>
                </c:pt>
                <c:pt idx="118">
                  <c:v>5.28</c:v>
                </c:pt>
                <c:pt idx="119">
                  <c:v>5.28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13-4D11-A1DC-3B810BC30EA3}"/>
            </c:ext>
          </c:extLst>
        </c:ser>
        <c:ser>
          <c:idx val="2"/>
          <c:order val="1"/>
          <c:tx>
            <c:strRef>
              <c:f>'P3A4-15'!$E$6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'P3A4-15'!$A$7:$A$126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'P3A4-15'!$E$7:$E$126</c:f>
              <c:numCache>
                <c:formatCode>0.00</c:formatCode>
                <c:ptCount val="120"/>
                <c:pt idx="0">
                  <c:v>0</c:v>
                </c:pt>
                <c:pt idx="1">
                  <c:v>0.61276847462866557</c:v>
                </c:pt>
                <c:pt idx="2">
                  <c:v>1.8402491023785028</c:v>
                </c:pt>
                <c:pt idx="3">
                  <c:v>2.7505585635766607</c:v>
                </c:pt>
                <c:pt idx="4">
                  <c:v>3.4256513482717219</c:v>
                </c:pt>
                <c:pt idx="5">
                  <c:v>3.9263055624413412</c:v>
                </c:pt>
                <c:pt idx="6">
                  <c:v>4.2975947360902929</c:v>
                </c:pt>
                <c:pt idx="7">
                  <c:v>4.5729457599452852</c:v>
                </c:pt>
                <c:pt idx="8">
                  <c:v>4.7771482837971586</c:v>
                </c:pt>
                <c:pt idx="9">
                  <c:v>4.9285865104058049</c:v>
                </c:pt>
                <c:pt idx="10">
                  <c:v>5.0408943117286107</c:v>
                </c:pt>
                <c:pt idx="11">
                  <c:v>5.1241826763669396</c:v>
                </c:pt>
                <c:pt idx="12">
                  <c:v>5.1859499944198353</c:v>
                </c:pt>
                <c:pt idx="13">
                  <c:v>5.2317571320196032</c:v>
                </c:pt>
                <c:pt idx="14">
                  <c:v>5.2657280720122905</c:v>
                </c:pt>
                <c:pt idx="15">
                  <c:v>5.290921193094638</c:v>
                </c:pt>
                <c:pt idx="16">
                  <c:v>5.3096046133946482</c:v>
                </c:pt>
                <c:pt idx="17">
                  <c:v>5.3234603874754338</c:v>
                </c:pt>
                <c:pt idx="18">
                  <c:v>5.3337359404681397</c:v>
                </c:pt>
                <c:pt idx="19">
                  <c:v>5.3413563728373656</c:v>
                </c:pt>
                <c:pt idx="20">
                  <c:v>5.3470077464943522</c:v>
                </c:pt>
                <c:pt idx="21">
                  <c:v>5.3511988504453383</c:v>
                </c:pt>
                <c:pt idx="22">
                  <c:v>5.3543070066909006</c:v>
                </c:pt>
                <c:pt idx="23">
                  <c:v>5.3566120402476454</c:v>
                </c:pt>
                <c:pt idx="24">
                  <c:v>5.3583214715882699</c:v>
                </c:pt>
                <c:pt idx="25">
                  <c:v>5.359589199556809</c:v>
                </c:pt>
                <c:pt idx="26">
                  <c:v>5.3605293567681711</c:v>
                </c:pt>
                <c:pt idx="27">
                  <c:v>5.3612265848833598</c:v>
                </c:pt>
                <c:pt idx="28">
                  <c:v>5.3617436548358475</c:v>
                </c:pt>
                <c:pt idx="29">
                  <c:v>5.362127118052463</c:v>
                </c:pt>
                <c:pt idx="30">
                  <c:v>5.362411497444052</c:v>
                </c:pt>
                <c:pt idx="31">
                  <c:v>5.3626223954777004</c:v>
                </c:pt>
                <c:pt idx="32">
                  <c:v>5.3627787991479803</c:v>
                </c:pt>
                <c:pt idx="33">
                  <c:v>5.3628947893620849</c:v>
                </c:pt>
                <c:pt idx="34">
                  <c:v>5.3629808086335249</c:v>
                </c:pt>
                <c:pt idx="35">
                  <c:v>5.363044601213927</c:v>
                </c:pt>
                <c:pt idx="36">
                  <c:v>5.3630919103022991</c:v>
                </c:pt>
                <c:pt idx="37">
                  <c:v>5.3631269951010099</c:v>
                </c:pt>
                <c:pt idx="38">
                  <c:v>5.3631530142686366</c:v>
                </c:pt>
                <c:pt idx="39">
                  <c:v>5.3631723102916666</c:v>
                </c:pt>
                <c:pt idx="40">
                  <c:v>5.3631866203768368</c:v>
                </c:pt>
                <c:pt idx="41">
                  <c:v>5.3631972328505704</c:v>
                </c:pt>
                <c:pt idx="42">
                  <c:v>5.3632051031460595</c:v>
                </c:pt>
                <c:pt idx="43">
                  <c:v>5.3632109398202061</c:v>
                </c:pt>
                <c:pt idx="44">
                  <c:v>5.3632152683444838</c:v>
                </c:pt>
                <c:pt idx="45">
                  <c:v>5.3632184784127439</c:v>
                </c:pt>
                <c:pt idx="46">
                  <c:v>5.3632208590250672</c:v>
                </c:pt>
                <c:pt idx="47">
                  <c:v>5.3632226245062249</c:v>
                </c:pt>
                <c:pt idx="48">
                  <c:v>5.3632239338011871</c:v>
                </c:pt>
                <c:pt idx="49">
                  <c:v>5.3632249047848148</c:v>
                </c:pt>
                <c:pt idx="50">
                  <c:v>5.3632256248740466</c:v>
                </c:pt>
                <c:pt idx="51">
                  <c:v>5.3632261588979855</c:v>
                </c:pt>
                <c:pt idx="52">
                  <c:v>5.3632265549344149</c:v>
                </c:pt>
                <c:pt idx="53">
                  <c:v>5.3632268486382015</c:v>
                </c:pt>
                <c:pt idx="54">
                  <c:v>5.3632270664512811</c:v>
                </c:pt>
                <c:pt idx="55">
                  <c:v>5.3632272279832049</c:v>
                </c:pt>
                <c:pt idx="56">
                  <c:v>5.3632273477765722</c:v>
                </c:pt>
                <c:pt idx="57">
                  <c:v>5.3632274366162935</c:v>
                </c:pt>
                <c:pt idx="58">
                  <c:v>5.3632275025005418</c:v>
                </c:pt>
                <c:pt idx="59">
                  <c:v>5.3632275513608274</c:v>
                </c:pt>
                <c:pt idx="60">
                  <c:v>5.3632275875960067</c:v>
                </c:pt>
                <c:pt idx="61">
                  <c:v>5.3632276144683058</c:v>
                </c:pt>
                <c:pt idx="62">
                  <c:v>5.3632276343970187</c:v>
                </c:pt>
                <c:pt idx="63">
                  <c:v>5.3632276491763102</c:v>
                </c:pt>
                <c:pt idx="64">
                  <c:v>5.3632276601367517</c:v>
                </c:pt>
                <c:pt idx="65">
                  <c:v>5.3632276682651039</c:v>
                </c:pt>
                <c:pt idx="66">
                  <c:v>5.3632276742931539</c:v>
                </c:pt>
                <c:pt idx="67">
                  <c:v>5.3632276787636046</c:v>
                </c:pt>
                <c:pt idx="68">
                  <c:v>5.363227682078926</c:v>
                </c:pt>
                <c:pt idx="69">
                  <c:v>5.3632276845375957</c:v>
                </c:pt>
                <c:pt idx="70">
                  <c:v>5.3632276863609638</c:v>
                </c:pt>
                <c:pt idx="71">
                  <c:v>5.3632276877131888</c:v>
                </c:pt>
                <c:pt idx="72">
                  <c:v>5.3632276887160097</c:v>
                </c:pt>
                <c:pt idx="73">
                  <c:v>5.3632276894597091</c:v>
                </c:pt>
                <c:pt idx="74">
                  <c:v>5.363227690011243</c:v>
                </c:pt>
                <c:pt idx="75">
                  <c:v>5.3632276904202651</c:v>
                </c:pt>
                <c:pt idx="76">
                  <c:v>5.3632276907235994</c:v>
                </c:pt>
                <c:pt idx="77">
                  <c:v>5.3632276909485537</c:v>
                </c:pt>
                <c:pt idx="78">
                  <c:v>5.3632276911153829</c:v>
                </c:pt>
                <c:pt idx="79">
                  <c:v>5.3632276912391035</c:v>
                </c:pt>
                <c:pt idx="80">
                  <c:v>5.3632276913308559</c:v>
                </c:pt>
                <c:pt idx="81">
                  <c:v>5.363227691398901</c:v>
                </c:pt>
                <c:pt idx="82">
                  <c:v>5.3632276914493628</c:v>
                </c:pt>
                <c:pt idx="83">
                  <c:v>5.3632276914867862</c:v>
                </c:pt>
                <c:pt idx="84">
                  <c:v>5.36322769151454</c:v>
                </c:pt>
                <c:pt idx="85">
                  <c:v>5.3632276915351218</c:v>
                </c:pt>
                <c:pt idx="86">
                  <c:v>5.363227691550386</c:v>
                </c:pt>
                <c:pt idx="87">
                  <c:v>5.3632276915617059</c:v>
                </c:pt>
                <c:pt idx="88">
                  <c:v>5.3632276915701009</c:v>
                </c:pt>
                <c:pt idx="89">
                  <c:v>5.3632276915763262</c:v>
                </c:pt>
                <c:pt idx="90">
                  <c:v>5.3632276915809429</c:v>
                </c:pt>
                <c:pt idx="91">
                  <c:v>5.3632276915843677</c:v>
                </c:pt>
                <c:pt idx="92">
                  <c:v>5.3632276915869062</c:v>
                </c:pt>
                <c:pt idx="93">
                  <c:v>5.36322769158879</c:v>
                </c:pt>
                <c:pt idx="94">
                  <c:v>5.3632276915901862</c:v>
                </c:pt>
                <c:pt idx="95">
                  <c:v>5.3632276915912218</c:v>
                </c:pt>
                <c:pt idx="96">
                  <c:v>5.3632276915919901</c:v>
                </c:pt>
                <c:pt idx="97">
                  <c:v>5.3632276915925594</c:v>
                </c:pt>
                <c:pt idx="98">
                  <c:v>5.3632276915929822</c:v>
                </c:pt>
                <c:pt idx="99">
                  <c:v>5.3632276915932957</c:v>
                </c:pt>
                <c:pt idx="100">
                  <c:v>5.3632276915935275</c:v>
                </c:pt>
                <c:pt idx="101">
                  <c:v>5.3632276915936998</c:v>
                </c:pt>
                <c:pt idx="102">
                  <c:v>5.3632276915938277</c:v>
                </c:pt>
                <c:pt idx="103">
                  <c:v>5.3632276915939228</c:v>
                </c:pt>
                <c:pt idx="104">
                  <c:v>5.3632276915939929</c:v>
                </c:pt>
                <c:pt idx="105">
                  <c:v>5.3632276915940453</c:v>
                </c:pt>
                <c:pt idx="106">
                  <c:v>5.3632276915940835</c:v>
                </c:pt>
                <c:pt idx="107">
                  <c:v>5.3632276915941119</c:v>
                </c:pt>
                <c:pt idx="108">
                  <c:v>5.3632276915941341</c:v>
                </c:pt>
                <c:pt idx="109">
                  <c:v>5.3632276915941492</c:v>
                </c:pt>
                <c:pt idx="110">
                  <c:v>5.3632276915941608</c:v>
                </c:pt>
                <c:pt idx="111">
                  <c:v>5.3632276915941697</c:v>
                </c:pt>
                <c:pt idx="112">
                  <c:v>5.3632276915941759</c:v>
                </c:pt>
                <c:pt idx="113">
                  <c:v>5.3632276915941812</c:v>
                </c:pt>
                <c:pt idx="114">
                  <c:v>5.3632276915941848</c:v>
                </c:pt>
                <c:pt idx="115">
                  <c:v>5.3632276915941866</c:v>
                </c:pt>
                <c:pt idx="116">
                  <c:v>5.3632276915941892</c:v>
                </c:pt>
                <c:pt idx="117">
                  <c:v>5.3632276915941901</c:v>
                </c:pt>
                <c:pt idx="118">
                  <c:v>5.3632276915941919</c:v>
                </c:pt>
                <c:pt idx="119">
                  <c:v>5.3632276915941919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13-4D11-A1DC-3B810BC30EA3}"/>
            </c:ext>
          </c:extLst>
        </c:ser>
        <c:ser>
          <c:idx val="0"/>
          <c:order val="2"/>
          <c:tx>
            <c:v>Input</c:v>
          </c:tx>
          <c:xVal>
            <c:numRef>
              <c:f>'P3A4-15'!$A$7:$A$126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13-4D11-A1DC-3B810BC3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20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'P3A4-20'!$D$6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'P3A4-20'!$A$7:$A$126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'P3A4-20'!$D$7:$D$126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0.57000000000000028</c:v>
                </c:pt>
                <c:pt idx="2">
                  <c:v>1</c:v>
                </c:pt>
                <c:pt idx="3">
                  <c:v>1.2800000000000011</c:v>
                </c:pt>
                <c:pt idx="4">
                  <c:v>1.7100000000000009</c:v>
                </c:pt>
                <c:pt idx="5">
                  <c:v>2.1400000000000006</c:v>
                </c:pt>
                <c:pt idx="6">
                  <c:v>2.4299999999999997</c:v>
                </c:pt>
                <c:pt idx="7">
                  <c:v>2.8599999999999994</c:v>
                </c:pt>
                <c:pt idx="8">
                  <c:v>3.1400000000000006</c:v>
                </c:pt>
                <c:pt idx="9">
                  <c:v>3.5700000000000003</c:v>
                </c:pt>
                <c:pt idx="10">
                  <c:v>3.4299999999999997</c:v>
                </c:pt>
                <c:pt idx="11">
                  <c:v>3.2800000000000011</c:v>
                </c:pt>
                <c:pt idx="12">
                  <c:v>3.2800000000000011</c:v>
                </c:pt>
                <c:pt idx="13">
                  <c:v>3.4299999999999997</c:v>
                </c:pt>
                <c:pt idx="14">
                  <c:v>3.2800000000000011</c:v>
                </c:pt>
                <c:pt idx="15">
                  <c:v>3.5700000000000003</c:v>
                </c:pt>
                <c:pt idx="16">
                  <c:v>3.5700000000000003</c:v>
                </c:pt>
                <c:pt idx="17">
                  <c:v>3.8599999999999994</c:v>
                </c:pt>
                <c:pt idx="18">
                  <c:v>3.8599999999999994</c:v>
                </c:pt>
                <c:pt idx="19">
                  <c:v>3.5700000000000003</c:v>
                </c:pt>
                <c:pt idx="20">
                  <c:v>3.4299999999999997</c:v>
                </c:pt>
                <c:pt idx="21">
                  <c:v>3.2800000000000011</c:v>
                </c:pt>
                <c:pt idx="22">
                  <c:v>3.4299999999999997</c:v>
                </c:pt>
                <c:pt idx="23">
                  <c:v>3.4299999999999997</c:v>
                </c:pt>
                <c:pt idx="24">
                  <c:v>3.7100000000000009</c:v>
                </c:pt>
                <c:pt idx="25">
                  <c:v>3.7100000000000009</c:v>
                </c:pt>
                <c:pt idx="26">
                  <c:v>3.8599999999999994</c:v>
                </c:pt>
                <c:pt idx="27">
                  <c:v>3.2800000000000011</c:v>
                </c:pt>
                <c:pt idx="28">
                  <c:v>3.4299999999999997</c:v>
                </c:pt>
                <c:pt idx="29">
                  <c:v>3.2800000000000011</c:v>
                </c:pt>
                <c:pt idx="30">
                  <c:v>3.2800000000000011</c:v>
                </c:pt>
                <c:pt idx="31">
                  <c:v>3.4299999999999997</c:v>
                </c:pt>
                <c:pt idx="32">
                  <c:v>3.7100000000000009</c:v>
                </c:pt>
                <c:pt idx="33">
                  <c:v>3.8599999999999994</c:v>
                </c:pt>
                <c:pt idx="34">
                  <c:v>3.7100000000000009</c:v>
                </c:pt>
                <c:pt idx="35">
                  <c:v>3.5700000000000003</c:v>
                </c:pt>
                <c:pt idx="36">
                  <c:v>3.4299999999999997</c:v>
                </c:pt>
                <c:pt idx="37">
                  <c:v>3.4299999999999997</c:v>
                </c:pt>
                <c:pt idx="38">
                  <c:v>3.4299999999999997</c:v>
                </c:pt>
                <c:pt idx="39">
                  <c:v>3.5700000000000003</c:v>
                </c:pt>
                <c:pt idx="40">
                  <c:v>3.7100000000000009</c:v>
                </c:pt>
                <c:pt idx="41">
                  <c:v>4</c:v>
                </c:pt>
                <c:pt idx="42">
                  <c:v>3.7100000000000009</c:v>
                </c:pt>
                <c:pt idx="43">
                  <c:v>3.4299999999999997</c:v>
                </c:pt>
                <c:pt idx="44">
                  <c:v>3.4299999999999997</c:v>
                </c:pt>
                <c:pt idx="45">
                  <c:v>3.1400000000000006</c:v>
                </c:pt>
                <c:pt idx="46">
                  <c:v>3</c:v>
                </c:pt>
                <c:pt idx="47">
                  <c:v>3.1400000000000006</c:v>
                </c:pt>
                <c:pt idx="48">
                  <c:v>3.4299999999999997</c:v>
                </c:pt>
                <c:pt idx="49">
                  <c:v>3.5700000000000003</c:v>
                </c:pt>
                <c:pt idx="50">
                  <c:v>3.5700000000000003</c:v>
                </c:pt>
                <c:pt idx="51">
                  <c:v>3.2800000000000011</c:v>
                </c:pt>
                <c:pt idx="52">
                  <c:v>3.2800000000000011</c:v>
                </c:pt>
                <c:pt idx="53">
                  <c:v>3.2800000000000011</c:v>
                </c:pt>
                <c:pt idx="54">
                  <c:v>3.2800000000000011</c:v>
                </c:pt>
                <c:pt idx="55">
                  <c:v>3.4299999999999997</c:v>
                </c:pt>
                <c:pt idx="56">
                  <c:v>3.5700000000000003</c:v>
                </c:pt>
                <c:pt idx="57">
                  <c:v>3.7100000000000009</c:v>
                </c:pt>
                <c:pt idx="58">
                  <c:v>3.8599999999999994</c:v>
                </c:pt>
                <c:pt idx="59">
                  <c:v>3.4299999999999997</c:v>
                </c:pt>
                <c:pt idx="60">
                  <c:v>3.4299999999999997</c:v>
                </c:pt>
                <c:pt idx="61">
                  <c:v>3.5700000000000003</c:v>
                </c:pt>
                <c:pt idx="62">
                  <c:v>3.2800000000000011</c:v>
                </c:pt>
                <c:pt idx="63">
                  <c:v>3.5700000000000003</c:v>
                </c:pt>
                <c:pt idx="64">
                  <c:v>3.7100000000000009</c:v>
                </c:pt>
                <c:pt idx="65">
                  <c:v>3.8599999999999994</c:v>
                </c:pt>
                <c:pt idx="66">
                  <c:v>3.7100000000000009</c:v>
                </c:pt>
                <c:pt idx="67">
                  <c:v>3.4299999999999997</c:v>
                </c:pt>
                <c:pt idx="68">
                  <c:v>3.2800000000000011</c:v>
                </c:pt>
                <c:pt idx="69">
                  <c:v>3.1400000000000006</c:v>
                </c:pt>
                <c:pt idx="70">
                  <c:v>3</c:v>
                </c:pt>
                <c:pt idx="71">
                  <c:v>3.2800000000000011</c:v>
                </c:pt>
                <c:pt idx="72">
                  <c:v>3.5700000000000003</c:v>
                </c:pt>
                <c:pt idx="73">
                  <c:v>3.7100000000000009</c:v>
                </c:pt>
                <c:pt idx="74">
                  <c:v>3.5700000000000003</c:v>
                </c:pt>
                <c:pt idx="75">
                  <c:v>3.2800000000000011</c:v>
                </c:pt>
                <c:pt idx="76">
                  <c:v>3.4299999999999997</c:v>
                </c:pt>
                <c:pt idx="77">
                  <c:v>3.2800000000000011</c:v>
                </c:pt>
                <c:pt idx="78">
                  <c:v>3.2800000000000011</c:v>
                </c:pt>
                <c:pt idx="79">
                  <c:v>3.2800000000000011</c:v>
                </c:pt>
                <c:pt idx="80">
                  <c:v>3.5700000000000003</c:v>
                </c:pt>
                <c:pt idx="81">
                  <c:v>3.7100000000000009</c:v>
                </c:pt>
                <c:pt idx="82">
                  <c:v>3.7100000000000009</c:v>
                </c:pt>
                <c:pt idx="83">
                  <c:v>3.4299999999999997</c:v>
                </c:pt>
                <c:pt idx="84">
                  <c:v>3.2800000000000011</c:v>
                </c:pt>
                <c:pt idx="85">
                  <c:v>3.2800000000000011</c:v>
                </c:pt>
                <c:pt idx="86">
                  <c:v>3.1400000000000006</c:v>
                </c:pt>
                <c:pt idx="87">
                  <c:v>3.4299999999999997</c:v>
                </c:pt>
                <c:pt idx="88">
                  <c:v>3.4299999999999997</c:v>
                </c:pt>
                <c:pt idx="89">
                  <c:v>3.7100000000000009</c:v>
                </c:pt>
                <c:pt idx="90">
                  <c:v>3.7100000000000009</c:v>
                </c:pt>
                <c:pt idx="91">
                  <c:v>3.2800000000000011</c:v>
                </c:pt>
                <c:pt idx="92">
                  <c:v>3.2800000000000011</c:v>
                </c:pt>
                <c:pt idx="93">
                  <c:v>3.2800000000000011</c:v>
                </c:pt>
                <c:pt idx="94">
                  <c:v>3.1400000000000006</c:v>
                </c:pt>
                <c:pt idx="95">
                  <c:v>3.4299999999999997</c:v>
                </c:pt>
                <c:pt idx="96">
                  <c:v>3.5700000000000003</c:v>
                </c:pt>
                <c:pt idx="97">
                  <c:v>3.7100000000000009</c:v>
                </c:pt>
                <c:pt idx="98">
                  <c:v>3.8599999999999994</c:v>
                </c:pt>
                <c:pt idx="99">
                  <c:v>3.5700000000000003</c:v>
                </c:pt>
                <c:pt idx="100">
                  <c:v>3.4299999999999997</c:v>
                </c:pt>
                <c:pt idx="101">
                  <c:v>3.2800000000000011</c:v>
                </c:pt>
                <c:pt idx="102">
                  <c:v>3.1400000000000006</c:v>
                </c:pt>
                <c:pt idx="103">
                  <c:v>3.2800000000000011</c:v>
                </c:pt>
                <c:pt idx="104">
                  <c:v>3.5700000000000003</c:v>
                </c:pt>
                <c:pt idx="105">
                  <c:v>3.7100000000000009</c:v>
                </c:pt>
                <c:pt idx="106">
                  <c:v>3.7100000000000009</c:v>
                </c:pt>
                <c:pt idx="107">
                  <c:v>3.4299999999999997</c:v>
                </c:pt>
                <c:pt idx="108">
                  <c:v>3.4299999999999997</c:v>
                </c:pt>
                <c:pt idx="109">
                  <c:v>3.2800000000000011</c:v>
                </c:pt>
                <c:pt idx="110">
                  <c:v>3.1400000000000006</c:v>
                </c:pt>
                <c:pt idx="111">
                  <c:v>3.2800000000000011</c:v>
                </c:pt>
                <c:pt idx="112">
                  <c:v>3.4299999999999997</c:v>
                </c:pt>
                <c:pt idx="113">
                  <c:v>3.7100000000000009</c:v>
                </c:pt>
                <c:pt idx="114">
                  <c:v>3.5700000000000003</c:v>
                </c:pt>
                <c:pt idx="115">
                  <c:v>3.2800000000000011</c:v>
                </c:pt>
                <c:pt idx="116">
                  <c:v>3.1400000000000006</c:v>
                </c:pt>
                <c:pt idx="117">
                  <c:v>3.2800000000000011</c:v>
                </c:pt>
                <c:pt idx="118">
                  <c:v>3.1400000000000006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B-46DE-A637-9052579BC586}"/>
            </c:ext>
          </c:extLst>
        </c:ser>
        <c:ser>
          <c:idx val="2"/>
          <c:order val="1"/>
          <c:tx>
            <c:strRef>
              <c:f>'P3A4-20'!$E$6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'P3A4-20'!$A$7:$A$126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'P3A4-20'!$E$7:$E$126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0.57000000000000028</c:v>
                </c:pt>
                <c:pt idx="2">
                  <c:v>1</c:v>
                </c:pt>
                <c:pt idx="3">
                  <c:v>1.0471959459503928</c:v>
                </c:pt>
                <c:pt idx="4">
                  <c:v>1.7779704698904657</c:v>
                </c:pt>
                <c:pt idx="5">
                  <c:v>2.2879248168692268</c:v>
                </c:pt>
                <c:pt idx="6">
                  <c:v>2.6437848359082317</c:v>
                </c:pt>
                <c:pt idx="7">
                  <c:v>2.8921136400466843</c:v>
                </c:pt>
                <c:pt idx="8">
                  <c:v>3.065404236532812</c:v>
                </c:pt>
                <c:pt idx="9">
                  <c:v>3.1863311299501995</c:v>
                </c:pt>
                <c:pt idx="10">
                  <c:v>3.2707172065642918</c:v>
                </c:pt>
                <c:pt idx="11">
                  <c:v>3.3296041069474915</c:v>
                </c:pt>
                <c:pt idx="12">
                  <c:v>3.370696988331217</c:v>
                </c:pt>
                <c:pt idx="13">
                  <c:v>3.3993727190867569</c:v>
                </c:pt>
                <c:pt idx="14">
                  <c:v>3.4193834242667025</c:v>
                </c:pt>
                <c:pt idx="15">
                  <c:v>3.4333474388270413</c:v>
                </c:pt>
                <c:pt idx="16">
                  <c:v>3.4430919081442335</c:v>
                </c:pt>
                <c:pt idx="17">
                  <c:v>3.449891863978094</c:v>
                </c:pt>
                <c:pt idx="18">
                  <c:v>3.4546370581838861</c:v>
                </c:pt>
                <c:pt idx="19">
                  <c:v>3.4579483838161145</c:v>
                </c:pt>
                <c:pt idx="20">
                  <c:v>3.4602591169425407</c:v>
                </c:pt>
                <c:pt idx="21">
                  <c:v>3.4618716093925728</c:v>
                </c:pt>
                <c:pt idx="22">
                  <c:v>3.4629968504996804</c:v>
                </c:pt>
                <c:pt idx="23">
                  <c:v>3.46378207436172</c:v>
                </c:pt>
                <c:pt idx="24">
                  <c:v>3.4643300249383762</c:v>
                </c:pt>
                <c:pt idx="25">
                  <c:v>3.4647123997603515</c:v>
                </c:pt>
                <c:pt idx="26">
                  <c:v>3.4649792313154393</c:v>
                </c:pt>
                <c:pt idx="27">
                  <c:v>3.4651654336349922</c:v>
                </c:pt>
                <c:pt idx="28">
                  <c:v>3.46529537068009</c:v>
                </c:pt>
                <c:pt idx="29">
                  <c:v>3.4653860442857107</c:v>
                </c:pt>
                <c:pt idx="30">
                  <c:v>3.4654493187949167</c:v>
                </c:pt>
                <c:pt idx="31">
                  <c:v>3.4654934734691225</c:v>
                </c:pt>
                <c:pt idx="32">
                  <c:v>3.4655242858022199</c:v>
                </c:pt>
                <c:pt idx="33">
                  <c:v>3.4655457874866502</c:v>
                </c:pt>
                <c:pt idx="34">
                  <c:v>3.4655607919471008</c:v>
                </c:pt>
                <c:pt idx="35">
                  <c:v>3.4655712624678703</c:v>
                </c:pt>
                <c:pt idx="36">
                  <c:v>3.4655785690821634</c:v>
                </c:pt>
                <c:pt idx="37">
                  <c:v>3.465583667836428</c:v>
                </c:pt>
                <c:pt idx="38">
                  <c:v>3.4655872258858893</c:v>
                </c:pt>
                <c:pt idx="39">
                  <c:v>3.4655897087896173</c:v>
                </c:pt>
                <c:pt idx="40">
                  <c:v>3.4655914414273976</c:v>
                </c:pt>
                <c:pt idx="41">
                  <c:v>3.4655926505091852</c:v>
                </c:pt>
                <c:pt idx="42">
                  <c:v>3.4655934942393554</c:v>
                </c:pt>
                <c:pt idx="43">
                  <c:v>3.4655940830172258</c:v>
                </c:pt>
                <c:pt idx="44">
                  <c:v>3.4655944938824446</c:v>
                </c:pt>
                <c:pt idx="45">
                  <c:v>3.4655947805953735</c:v>
                </c:pt>
                <c:pt idx="46">
                  <c:v>3.4655949806714568</c:v>
                </c:pt>
                <c:pt idx="47">
                  <c:v>3.4655951202899917</c:v>
                </c:pt>
                <c:pt idx="48">
                  <c:v>3.4655952177196045</c:v>
                </c:pt>
                <c:pt idx="49">
                  <c:v>3.465595285708639</c:v>
                </c:pt>
                <c:pt idx="50">
                  <c:v>3.4655953331532374</c:v>
                </c:pt>
                <c:pt idx="51">
                  <c:v>3.4655953662613692</c:v>
                </c:pt>
                <c:pt idx="52">
                  <c:v>3.4655953893651241</c:v>
                </c:pt>
                <c:pt idx="53">
                  <c:v>3.4655954054875533</c:v>
                </c:pt>
                <c:pt idx="54">
                  <c:v>3.465595416738223</c:v>
                </c:pt>
                <c:pt idx="55">
                  <c:v>3.4655954245892464</c:v>
                </c:pt>
                <c:pt idx="56">
                  <c:v>3.4655954300679044</c:v>
                </c:pt>
                <c:pt idx="57">
                  <c:v>3.4655954338910608</c:v>
                </c:pt>
                <c:pt idx="58">
                  <c:v>3.4655954365589632</c:v>
                </c:pt>
                <c:pt idx="59">
                  <c:v>3.4655954384206984</c:v>
                </c:pt>
                <c:pt idx="60">
                  <c:v>3.4655954397198676</c:v>
                </c:pt>
                <c:pt idx="61">
                  <c:v>3.4655954406264633</c:v>
                </c:pt>
                <c:pt idx="62">
                  <c:v>3.4655954412591106</c:v>
                </c:pt>
                <c:pt idx="63">
                  <c:v>3.465595441700589</c:v>
                </c:pt>
                <c:pt idx="64">
                  <c:v>3.4655954420086648</c:v>
                </c:pt>
                <c:pt idx="65">
                  <c:v>3.4655954422236479</c:v>
                </c:pt>
                <c:pt idx="66">
                  <c:v>3.4655954423736697</c:v>
                </c:pt>
                <c:pt idx="67">
                  <c:v>3.4655954424783584</c:v>
                </c:pt>
                <c:pt idx="68">
                  <c:v>3.4655954425514133</c:v>
                </c:pt>
                <c:pt idx="69">
                  <c:v>3.4655954426023929</c:v>
                </c:pt>
                <c:pt idx="70">
                  <c:v>3.465595442637968</c:v>
                </c:pt>
                <c:pt idx="71">
                  <c:v>3.4655954426627931</c:v>
                </c:pt>
                <c:pt idx="72">
                  <c:v>3.465595442680117</c:v>
                </c:pt>
                <c:pt idx="73">
                  <c:v>3.465595442692206</c:v>
                </c:pt>
                <c:pt idx="74">
                  <c:v>3.4655954427006419</c:v>
                </c:pt>
                <c:pt idx="75">
                  <c:v>3.4655954427065288</c:v>
                </c:pt>
                <c:pt idx="76">
                  <c:v>3.4655954427106366</c:v>
                </c:pt>
                <c:pt idx="77">
                  <c:v>3.4655954427135036</c:v>
                </c:pt>
                <c:pt idx="78">
                  <c:v>3.4655954427155038</c:v>
                </c:pt>
                <c:pt idx="79">
                  <c:v>3.4655954427168996</c:v>
                </c:pt>
                <c:pt idx="80">
                  <c:v>3.4655954427178739</c:v>
                </c:pt>
                <c:pt idx="81">
                  <c:v>3.4655954427185538</c:v>
                </c:pt>
                <c:pt idx="82">
                  <c:v>3.4655954427190281</c:v>
                </c:pt>
                <c:pt idx="83">
                  <c:v>3.4655954427193589</c:v>
                </c:pt>
                <c:pt idx="84">
                  <c:v>3.4655954427195903</c:v>
                </c:pt>
                <c:pt idx="85">
                  <c:v>3.4655954427197511</c:v>
                </c:pt>
                <c:pt idx="86">
                  <c:v>3.4655954427198639</c:v>
                </c:pt>
                <c:pt idx="87">
                  <c:v>3.4655954427199425</c:v>
                </c:pt>
                <c:pt idx="88">
                  <c:v>3.4655954427199971</c:v>
                </c:pt>
                <c:pt idx="89">
                  <c:v>3.4655954427200357</c:v>
                </c:pt>
                <c:pt idx="90">
                  <c:v>3.4655954427200619</c:v>
                </c:pt>
                <c:pt idx="91">
                  <c:v>3.4655954427200806</c:v>
                </c:pt>
                <c:pt idx="92">
                  <c:v>3.4655954427200935</c:v>
                </c:pt>
                <c:pt idx="93">
                  <c:v>3.4655954427201028</c:v>
                </c:pt>
                <c:pt idx="94">
                  <c:v>3.465595442720109</c:v>
                </c:pt>
                <c:pt idx="95">
                  <c:v>3.4655954427201134</c:v>
                </c:pt>
                <c:pt idx="96">
                  <c:v>3.4655954427201165</c:v>
                </c:pt>
                <c:pt idx="97">
                  <c:v>3.4655954427201188</c:v>
                </c:pt>
                <c:pt idx="98">
                  <c:v>3.4655954427201201</c:v>
                </c:pt>
                <c:pt idx="99">
                  <c:v>3.4655954427201214</c:v>
                </c:pt>
                <c:pt idx="100">
                  <c:v>3.4655954427201223</c:v>
                </c:pt>
                <c:pt idx="101">
                  <c:v>3.4655954427201223</c:v>
                </c:pt>
                <c:pt idx="102">
                  <c:v>3.4655954427201228</c:v>
                </c:pt>
                <c:pt idx="103">
                  <c:v>3.4655954427201232</c:v>
                </c:pt>
                <c:pt idx="104">
                  <c:v>3.4655954427201232</c:v>
                </c:pt>
                <c:pt idx="105">
                  <c:v>3.4655954427201232</c:v>
                </c:pt>
                <c:pt idx="106">
                  <c:v>3.4655954427201232</c:v>
                </c:pt>
                <c:pt idx="107">
                  <c:v>3.4655954427201237</c:v>
                </c:pt>
                <c:pt idx="108">
                  <c:v>3.4655954427201237</c:v>
                </c:pt>
                <c:pt idx="109">
                  <c:v>3.4655954427201237</c:v>
                </c:pt>
                <c:pt idx="110">
                  <c:v>3.4655954427201237</c:v>
                </c:pt>
                <c:pt idx="111">
                  <c:v>3.4655954427201237</c:v>
                </c:pt>
                <c:pt idx="112">
                  <c:v>3.4655954427201237</c:v>
                </c:pt>
                <c:pt idx="113">
                  <c:v>3.4655954427201237</c:v>
                </c:pt>
                <c:pt idx="114">
                  <c:v>3.4655954427201237</c:v>
                </c:pt>
                <c:pt idx="115">
                  <c:v>3.4655954427201237</c:v>
                </c:pt>
                <c:pt idx="116">
                  <c:v>3.4655954427201237</c:v>
                </c:pt>
                <c:pt idx="117">
                  <c:v>3.4655954427201237</c:v>
                </c:pt>
                <c:pt idx="118">
                  <c:v>3.4655954427201237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DB-46DE-A637-9052579BC586}"/>
            </c:ext>
          </c:extLst>
        </c:ser>
        <c:ser>
          <c:idx val="0"/>
          <c:order val="2"/>
          <c:tx>
            <c:v>Input</c:v>
          </c:tx>
          <c:xVal>
            <c:numRef>
              <c:f>'P3A4-20'!$A$7:$A$125</c:f>
              <c:numCache>
                <c:formatCode>General</c:formatCode>
                <c:ptCount val="11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'P3A4-20'!$B$7:$B$125</c:f>
              <c:numCache>
                <c:formatCode>General</c:formatCode>
                <c:ptCount val="11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DB-46DE-A637-9052579BC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25%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'P3A4-25'!$B$6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'P3A4-25'!$A$7:$A$126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'P3A4-25'!$B$7:$B$126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5-4156-B03C-301CC26D2ADA}"/>
            </c:ext>
          </c:extLst>
        </c:ser>
        <c:ser>
          <c:idx val="1"/>
          <c:order val="1"/>
          <c:tx>
            <c:strRef>
              <c:f>'P3A4-25'!$D$6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'P3A4-25'!$A$7:$A$126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'P3A4-25'!$D$7:$D$126</c:f>
              <c:numCache>
                <c:formatCode>0.00</c:formatCode>
                <c:ptCount val="120"/>
                <c:pt idx="0">
                  <c:v>0</c:v>
                </c:pt>
                <c:pt idx="1">
                  <c:v>0.83000000000000185</c:v>
                </c:pt>
                <c:pt idx="2">
                  <c:v>2.09</c:v>
                </c:pt>
                <c:pt idx="3">
                  <c:v>2.9200000000000017</c:v>
                </c:pt>
                <c:pt idx="4">
                  <c:v>3.3000000000000007</c:v>
                </c:pt>
                <c:pt idx="5">
                  <c:v>3.75</c:v>
                </c:pt>
                <c:pt idx="6">
                  <c:v>4.0600000000000023</c:v>
                </c:pt>
                <c:pt idx="7">
                  <c:v>4.2800000000000011</c:v>
                </c:pt>
                <c:pt idx="8">
                  <c:v>4.6000000000000014</c:v>
                </c:pt>
                <c:pt idx="9">
                  <c:v>4.9600000000000009</c:v>
                </c:pt>
                <c:pt idx="10">
                  <c:v>5.2899999999999991</c:v>
                </c:pt>
                <c:pt idx="11">
                  <c:v>5.1500000000000021</c:v>
                </c:pt>
                <c:pt idx="12">
                  <c:v>5.1500000000000021</c:v>
                </c:pt>
                <c:pt idx="13">
                  <c:v>5.0500000000000007</c:v>
                </c:pt>
                <c:pt idx="14">
                  <c:v>5.0500000000000007</c:v>
                </c:pt>
                <c:pt idx="15">
                  <c:v>5.23</c:v>
                </c:pt>
                <c:pt idx="16">
                  <c:v>5.4499999999999993</c:v>
                </c:pt>
                <c:pt idx="17">
                  <c:v>5.5600000000000023</c:v>
                </c:pt>
                <c:pt idx="18">
                  <c:v>5.4200000000000017</c:v>
                </c:pt>
                <c:pt idx="19">
                  <c:v>5.18</c:v>
                </c:pt>
                <c:pt idx="20">
                  <c:v>5.0600000000000023</c:v>
                </c:pt>
                <c:pt idx="21">
                  <c:v>4.990000000000002</c:v>
                </c:pt>
                <c:pt idx="22">
                  <c:v>5.09</c:v>
                </c:pt>
                <c:pt idx="23">
                  <c:v>5.3000000000000007</c:v>
                </c:pt>
                <c:pt idx="24">
                  <c:v>5.5300000000000011</c:v>
                </c:pt>
                <c:pt idx="25">
                  <c:v>5.3900000000000006</c:v>
                </c:pt>
                <c:pt idx="26">
                  <c:v>5.1000000000000014</c:v>
                </c:pt>
                <c:pt idx="27">
                  <c:v>5.129999999999999</c:v>
                </c:pt>
                <c:pt idx="28">
                  <c:v>5</c:v>
                </c:pt>
                <c:pt idx="29">
                  <c:v>5.18</c:v>
                </c:pt>
                <c:pt idx="30">
                  <c:v>5.25</c:v>
                </c:pt>
                <c:pt idx="31">
                  <c:v>5.43</c:v>
                </c:pt>
                <c:pt idx="32">
                  <c:v>5.4600000000000009</c:v>
                </c:pt>
                <c:pt idx="33">
                  <c:v>5.32</c:v>
                </c:pt>
                <c:pt idx="34">
                  <c:v>5.32</c:v>
                </c:pt>
                <c:pt idx="35">
                  <c:v>5.23</c:v>
                </c:pt>
                <c:pt idx="36">
                  <c:v>5.3900000000000006</c:v>
                </c:pt>
                <c:pt idx="37">
                  <c:v>5.4200000000000017</c:v>
                </c:pt>
                <c:pt idx="38">
                  <c:v>5.59</c:v>
                </c:pt>
                <c:pt idx="39">
                  <c:v>5.5600000000000023</c:v>
                </c:pt>
                <c:pt idx="40">
                  <c:v>5.1999999999999993</c:v>
                </c:pt>
                <c:pt idx="41">
                  <c:v>5.23</c:v>
                </c:pt>
                <c:pt idx="42">
                  <c:v>5.0500000000000007</c:v>
                </c:pt>
                <c:pt idx="43">
                  <c:v>5.129999999999999</c:v>
                </c:pt>
                <c:pt idx="44">
                  <c:v>5.2899999999999991</c:v>
                </c:pt>
                <c:pt idx="45">
                  <c:v>5.5300000000000011</c:v>
                </c:pt>
                <c:pt idx="46">
                  <c:v>5.5500000000000007</c:v>
                </c:pt>
                <c:pt idx="47">
                  <c:v>5.1999999999999993</c:v>
                </c:pt>
                <c:pt idx="48">
                  <c:v>5.1500000000000021</c:v>
                </c:pt>
                <c:pt idx="49">
                  <c:v>5.120000000000001</c:v>
                </c:pt>
                <c:pt idx="50">
                  <c:v>5.23</c:v>
                </c:pt>
                <c:pt idx="51">
                  <c:v>5.32</c:v>
                </c:pt>
                <c:pt idx="52">
                  <c:v>5.48</c:v>
                </c:pt>
                <c:pt idx="53">
                  <c:v>5.5500000000000007</c:v>
                </c:pt>
                <c:pt idx="54">
                  <c:v>5.32</c:v>
                </c:pt>
                <c:pt idx="55">
                  <c:v>5.23</c:v>
                </c:pt>
                <c:pt idx="56">
                  <c:v>5.18</c:v>
                </c:pt>
                <c:pt idx="57">
                  <c:v>5.16</c:v>
                </c:pt>
                <c:pt idx="58">
                  <c:v>5.32</c:v>
                </c:pt>
                <c:pt idx="59">
                  <c:v>5.52</c:v>
                </c:pt>
                <c:pt idx="60">
                  <c:v>5.5500000000000007</c:v>
                </c:pt>
                <c:pt idx="61">
                  <c:v>5.25</c:v>
                </c:pt>
                <c:pt idx="62">
                  <c:v>5.1900000000000013</c:v>
                </c:pt>
                <c:pt idx="63">
                  <c:v>5.16</c:v>
                </c:pt>
                <c:pt idx="64">
                  <c:v>5.0500000000000007</c:v>
                </c:pt>
                <c:pt idx="65">
                  <c:v>5.2600000000000016</c:v>
                </c:pt>
                <c:pt idx="66">
                  <c:v>5.3900000000000006</c:v>
                </c:pt>
                <c:pt idx="67">
                  <c:v>5.52</c:v>
                </c:pt>
                <c:pt idx="68">
                  <c:v>5.2800000000000011</c:v>
                </c:pt>
                <c:pt idx="69">
                  <c:v>5.1900000000000013</c:v>
                </c:pt>
                <c:pt idx="70">
                  <c:v>5.0500000000000007</c:v>
                </c:pt>
                <c:pt idx="71">
                  <c:v>5.0300000000000011</c:v>
                </c:pt>
                <c:pt idx="72">
                  <c:v>5.25</c:v>
                </c:pt>
                <c:pt idx="73">
                  <c:v>5.379999999999999</c:v>
                </c:pt>
                <c:pt idx="74">
                  <c:v>5.490000000000002</c:v>
                </c:pt>
                <c:pt idx="75">
                  <c:v>5.32</c:v>
                </c:pt>
                <c:pt idx="76">
                  <c:v>5.23</c:v>
                </c:pt>
                <c:pt idx="77">
                  <c:v>5.1500000000000021</c:v>
                </c:pt>
                <c:pt idx="78">
                  <c:v>5.0500000000000007</c:v>
                </c:pt>
                <c:pt idx="79">
                  <c:v>5.18</c:v>
                </c:pt>
                <c:pt idx="80">
                  <c:v>5.2899999999999991</c:v>
                </c:pt>
                <c:pt idx="81">
                  <c:v>5.4499999999999993</c:v>
                </c:pt>
                <c:pt idx="82">
                  <c:v>5.32</c:v>
                </c:pt>
                <c:pt idx="83">
                  <c:v>5.09</c:v>
                </c:pt>
                <c:pt idx="84">
                  <c:v>5.1900000000000013</c:v>
                </c:pt>
                <c:pt idx="85">
                  <c:v>5.0800000000000018</c:v>
                </c:pt>
                <c:pt idx="86">
                  <c:v>5.18</c:v>
                </c:pt>
                <c:pt idx="87">
                  <c:v>5.3000000000000007</c:v>
                </c:pt>
                <c:pt idx="88">
                  <c:v>5.4600000000000009</c:v>
                </c:pt>
                <c:pt idx="89">
                  <c:v>5.4499999999999993</c:v>
                </c:pt>
                <c:pt idx="90">
                  <c:v>5.25</c:v>
                </c:pt>
                <c:pt idx="91">
                  <c:v>5.1999999999999993</c:v>
                </c:pt>
                <c:pt idx="92">
                  <c:v>5.18</c:v>
                </c:pt>
                <c:pt idx="93">
                  <c:v>5.379999999999999</c:v>
                </c:pt>
                <c:pt idx="94">
                  <c:v>5.490000000000002</c:v>
                </c:pt>
                <c:pt idx="95">
                  <c:v>5.6500000000000021</c:v>
                </c:pt>
                <c:pt idx="96">
                  <c:v>5.490000000000002</c:v>
                </c:pt>
                <c:pt idx="97">
                  <c:v>5.1900000000000013</c:v>
                </c:pt>
                <c:pt idx="98">
                  <c:v>5.23</c:v>
                </c:pt>
                <c:pt idx="99">
                  <c:v>5</c:v>
                </c:pt>
                <c:pt idx="100">
                  <c:v>5.1900000000000013</c:v>
                </c:pt>
                <c:pt idx="101">
                  <c:v>5.379999999999999</c:v>
                </c:pt>
                <c:pt idx="102">
                  <c:v>5.5500000000000007</c:v>
                </c:pt>
                <c:pt idx="103">
                  <c:v>5.48</c:v>
                </c:pt>
                <c:pt idx="104">
                  <c:v>5.16</c:v>
                </c:pt>
                <c:pt idx="105">
                  <c:v>5.1000000000000014</c:v>
                </c:pt>
                <c:pt idx="106">
                  <c:v>5.0300000000000011</c:v>
                </c:pt>
                <c:pt idx="107">
                  <c:v>5.120000000000001</c:v>
                </c:pt>
                <c:pt idx="108">
                  <c:v>5.1999999999999993</c:v>
                </c:pt>
                <c:pt idx="109">
                  <c:v>5.4200000000000017</c:v>
                </c:pt>
                <c:pt idx="110">
                  <c:v>5.490000000000002</c:v>
                </c:pt>
                <c:pt idx="111">
                  <c:v>5.129999999999999</c:v>
                </c:pt>
                <c:pt idx="112">
                  <c:v>5.16</c:v>
                </c:pt>
                <c:pt idx="113">
                  <c:v>4.990000000000002</c:v>
                </c:pt>
                <c:pt idx="114">
                  <c:v>5.09</c:v>
                </c:pt>
                <c:pt idx="115">
                  <c:v>5.25</c:v>
                </c:pt>
                <c:pt idx="116">
                  <c:v>5.43</c:v>
                </c:pt>
                <c:pt idx="117">
                  <c:v>5.5300000000000011</c:v>
                </c:pt>
                <c:pt idx="118">
                  <c:v>5.23</c:v>
                </c:pt>
                <c:pt idx="119">
                  <c:v>5.2199999999999989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F5-4156-B03C-301CC26D2ADA}"/>
            </c:ext>
          </c:extLst>
        </c:ser>
        <c:ser>
          <c:idx val="2"/>
          <c:order val="2"/>
          <c:tx>
            <c:strRef>
              <c:f>'P3A4-25'!$E$6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'P3A4-25'!$A$7:$A$126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'P3A4-25'!$E$7:$E$126</c:f>
              <c:numCache>
                <c:formatCode>0.00</c:formatCode>
                <c:ptCount val="120"/>
                <c:pt idx="0">
                  <c:v>0</c:v>
                </c:pt>
                <c:pt idx="1">
                  <c:v>0.89142004292017296</c:v>
                </c:pt>
                <c:pt idx="2">
                  <c:v>1.9700339707107237</c:v>
                </c:pt>
                <c:pt idx="3">
                  <c:v>2.7837371583345392</c:v>
                </c:pt>
                <c:pt idx="4">
                  <c:v>3.3975924595593612</c:v>
                </c:pt>
                <c:pt idx="5">
                  <c:v>3.8606831006839304</c:v>
                </c:pt>
                <c:pt idx="6">
                  <c:v>4.2100373238522684</c:v>
                </c:pt>
                <c:pt idx="7">
                  <c:v>4.4735891264738257</c:v>
                </c:pt>
                <c:pt idx="8">
                  <c:v>4.6724118343693677</c:v>
                </c:pt>
                <c:pt idx="9">
                  <c:v>4.8224031028095959</c:v>
                </c:pt>
                <c:pt idx="10">
                  <c:v>4.93555607636294</c:v>
                </c:pt>
                <c:pt idx="11">
                  <c:v>5.0209183481612216</c:v>
                </c:pt>
                <c:pt idx="12">
                  <c:v>5.0853153959606647</c:v>
                </c:pt>
                <c:pt idx="13">
                  <c:v>5.1338963401872117</c:v>
                </c:pt>
                <c:pt idx="14">
                  <c:v>5.1705456622072701</c:v>
                </c:pt>
                <c:pt idx="15">
                  <c:v>5.1981938033851431</c:v>
                </c:pt>
                <c:pt idx="16">
                  <c:v>5.2190514801021424</c:v>
                </c:pt>
                <c:pt idx="17">
                  <c:v>5.234786450320648</c:v>
                </c:pt>
                <c:pt idx="18">
                  <c:v>5.2466568657622421</c:v>
                </c:pt>
                <c:pt idx="19">
                  <c:v>5.2556118724002809</c:v>
                </c:pt>
                <c:pt idx="20">
                  <c:v>5.2623675031767991</c:v>
                </c:pt>
                <c:pt idx="21">
                  <c:v>5.2674639312458522</c:v>
                </c:pt>
                <c:pt idx="22">
                  <c:v>5.2713086616525677</c:v>
                </c:pt>
                <c:pt idx="23">
                  <c:v>5.2742091150093193</c:v>
                </c:pt>
                <c:pt idx="24">
                  <c:v>5.2763972085255766</c:v>
                </c:pt>
                <c:pt idx="25">
                  <c:v>5.2780478998648253</c:v>
                </c:pt>
                <c:pt idx="26">
                  <c:v>5.2792931765759112</c:v>
                </c:pt>
                <c:pt idx="27">
                  <c:v>5.2802326096790599</c:v>
                </c:pt>
                <c:pt idx="28">
                  <c:v>5.2809413152602662</c:v>
                </c:pt>
                <c:pt idx="29">
                  <c:v>5.2814759606747703</c:v>
                </c:pt>
                <c:pt idx="30">
                  <c:v>5.281879295609377</c:v>
                </c:pt>
                <c:pt idx="31">
                  <c:v>5.2821835703025855</c:v>
                </c:pt>
                <c:pt idx="32">
                  <c:v>5.2824131142398532</c:v>
                </c:pt>
                <c:pt idx="33">
                  <c:v>5.2825862815137432</c:v>
                </c:pt>
                <c:pt idx="34">
                  <c:v>5.2827169183979201</c:v>
                </c:pt>
                <c:pt idx="35">
                  <c:v>5.2828154704806778</c:v>
                </c:pt>
                <c:pt idx="36">
                  <c:v>5.2828898178832295</c:v>
                </c:pt>
                <c:pt idx="37">
                  <c:v>5.282945905345934</c:v>
                </c:pt>
                <c:pt idx="38">
                  <c:v>5.2829882175635063</c:v>
                </c:pt>
                <c:pt idx="39">
                  <c:v>5.2830201377765009</c:v>
                </c:pt>
                <c:pt idx="40">
                  <c:v>5.2830442182916819</c:v>
                </c:pt>
                <c:pt idx="41">
                  <c:v>5.2830623845617977</c:v>
                </c:pt>
                <c:pt idx="42">
                  <c:v>5.2830760891427593</c:v>
                </c:pt>
                <c:pt idx="43">
                  <c:v>5.2830864278384944</c:v>
                </c:pt>
                <c:pt idx="44">
                  <c:v>5.2830942273202712</c:v>
                </c:pt>
                <c:pt idx="45">
                  <c:v>5.2831001112264779</c:v>
                </c:pt>
                <c:pt idx="46">
                  <c:v>5.2831045500280842</c:v>
                </c:pt>
                <c:pt idx="47">
                  <c:v>5.2831078986470139</c:v>
                </c:pt>
                <c:pt idx="48">
                  <c:v>5.2831104248353267</c:v>
                </c:pt>
                <c:pt idx="49">
                  <c:v>5.2831123305843892</c:v>
                </c:pt>
                <c:pt idx="50">
                  <c:v>5.2831137682759</c:v>
                </c:pt>
                <c:pt idx="51">
                  <c:v>5.2831148528661638</c:v>
                </c:pt>
                <c:pt idx="52">
                  <c:v>5.2831156710778826</c:v>
                </c:pt>
                <c:pt idx="53">
                  <c:v>5.2831162883344058</c:v>
                </c:pt>
                <c:pt idx="54">
                  <c:v>5.2831167539909192</c:v>
                </c:pt>
                <c:pt idx="55">
                  <c:v>5.2831171052808283</c:v>
                </c:pt>
                <c:pt idx="56">
                  <c:v>5.2831173702929073</c:v>
                </c:pt>
                <c:pt idx="57">
                  <c:v>5.283117570217243</c:v>
                </c:pt>
                <c:pt idx="58">
                  <c:v>5.2831177210395772</c:v>
                </c:pt>
                <c:pt idx="59">
                  <c:v>5.283117834819504</c:v>
                </c:pt>
                <c:pt idx="60">
                  <c:v>5.2831179206547469</c:v>
                </c:pt>
                <c:pt idx="61">
                  <c:v>5.2831179854086034</c:v>
                </c:pt>
                <c:pt idx="62">
                  <c:v>5.2831180342587221</c:v>
                </c:pt>
                <c:pt idx="63">
                  <c:v>5.2831180711111099</c:v>
                </c:pt>
                <c:pt idx="64">
                  <c:v>5.2831180989124427</c:v>
                </c:pt>
                <c:pt idx="65">
                  <c:v>5.2831181198856862</c:v>
                </c:pt>
                <c:pt idx="66">
                  <c:v>5.2831181357078396</c:v>
                </c:pt>
                <c:pt idx="67">
                  <c:v>5.2831181476440268</c:v>
                </c:pt>
                <c:pt idx="68">
                  <c:v>5.2831181566486505</c:v>
                </c:pt>
                <c:pt idx="69">
                  <c:v>5.2831181634417126</c:v>
                </c:pt>
                <c:pt idx="70">
                  <c:v>5.2831181685663786</c:v>
                </c:pt>
                <c:pt idx="71">
                  <c:v>5.2831181724324123</c:v>
                </c:pt>
                <c:pt idx="72">
                  <c:v>5.2831181753489362</c:v>
                </c:pt>
                <c:pt idx="73">
                  <c:v>5.2831181775491531</c:v>
                </c:pt>
                <c:pt idx="74">
                  <c:v>5.2831181792089907</c:v>
                </c:pt>
                <c:pt idx="75">
                  <c:v>5.2831181804611678</c:v>
                </c:pt>
                <c:pt idx="76">
                  <c:v>5.283118181405805</c:v>
                </c:pt>
                <c:pt idx="77">
                  <c:v>5.2831181821184376</c:v>
                </c:pt>
                <c:pt idx="78">
                  <c:v>5.2831181826560458</c:v>
                </c:pt>
                <c:pt idx="79">
                  <c:v>5.2831181830616156</c:v>
                </c:pt>
                <c:pt idx="80">
                  <c:v>5.2831181833675762</c:v>
                </c:pt>
                <c:pt idx="81">
                  <c:v>5.2831181835983916</c:v>
                </c:pt>
                <c:pt idx="82">
                  <c:v>5.2831181837725181</c:v>
                </c:pt>
                <c:pt idx="83">
                  <c:v>5.2831181839038788</c:v>
                </c:pt>
                <c:pt idx="84">
                  <c:v>5.2831181840029773</c:v>
                </c:pt>
                <c:pt idx="85">
                  <c:v>5.2831181840777361</c:v>
                </c:pt>
                <c:pt idx="86">
                  <c:v>5.2831181841341355</c:v>
                </c:pt>
                <c:pt idx="87">
                  <c:v>5.2831181841766819</c:v>
                </c:pt>
                <c:pt idx="88">
                  <c:v>5.2831181842087789</c:v>
                </c:pt>
                <c:pt idx="89">
                  <c:v>5.2831181842329924</c:v>
                </c:pt>
                <c:pt idx="90">
                  <c:v>5.2831181842512596</c:v>
                </c:pt>
                <c:pt idx="91">
                  <c:v>5.2831181842650397</c:v>
                </c:pt>
                <c:pt idx="92">
                  <c:v>5.2831181842754358</c:v>
                </c:pt>
                <c:pt idx="93">
                  <c:v>5.2831181842832784</c:v>
                </c:pt>
                <c:pt idx="94">
                  <c:v>5.2831181842891946</c:v>
                </c:pt>
                <c:pt idx="95">
                  <c:v>5.2831181842936585</c:v>
                </c:pt>
                <c:pt idx="96">
                  <c:v>5.2831181842970256</c:v>
                </c:pt>
                <c:pt idx="97">
                  <c:v>5.2831181842995658</c:v>
                </c:pt>
                <c:pt idx="98">
                  <c:v>5.2831181843014825</c:v>
                </c:pt>
                <c:pt idx="99">
                  <c:v>5.2831181843029276</c:v>
                </c:pt>
                <c:pt idx="100">
                  <c:v>5.2831181843040191</c:v>
                </c:pt>
                <c:pt idx="101">
                  <c:v>5.2831181843048407</c:v>
                </c:pt>
                <c:pt idx="102">
                  <c:v>5.2831181843054624</c:v>
                </c:pt>
                <c:pt idx="103">
                  <c:v>5.2831181843059305</c:v>
                </c:pt>
                <c:pt idx="104">
                  <c:v>5.2831181843062831</c:v>
                </c:pt>
                <c:pt idx="105">
                  <c:v>5.2831181843065496</c:v>
                </c:pt>
                <c:pt idx="106">
                  <c:v>5.2831181843067512</c:v>
                </c:pt>
                <c:pt idx="107">
                  <c:v>5.2831181843069031</c:v>
                </c:pt>
                <c:pt idx="108">
                  <c:v>5.2831181843070167</c:v>
                </c:pt>
                <c:pt idx="109">
                  <c:v>5.2831181843071038</c:v>
                </c:pt>
                <c:pt idx="110">
                  <c:v>5.2831181843071686</c:v>
                </c:pt>
                <c:pt idx="111">
                  <c:v>5.2831181843072175</c:v>
                </c:pt>
                <c:pt idx="112">
                  <c:v>5.2831181843072548</c:v>
                </c:pt>
                <c:pt idx="113">
                  <c:v>5.2831181843072832</c:v>
                </c:pt>
                <c:pt idx="114">
                  <c:v>5.2831181843073036</c:v>
                </c:pt>
                <c:pt idx="115">
                  <c:v>5.2831181843073196</c:v>
                </c:pt>
                <c:pt idx="116">
                  <c:v>5.2831181843073312</c:v>
                </c:pt>
                <c:pt idx="117">
                  <c:v>5.2831181843073409</c:v>
                </c:pt>
                <c:pt idx="118">
                  <c:v>5.2831181843073471</c:v>
                </c:pt>
                <c:pt idx="119">
                  <c:v>5.2831181843073525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F5-4156-B03C-301CC26D2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30%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'P3A4-30'!$B$6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'P3A4-30'!$A$7:$A$126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'P3A4-30'!$B$7:$B$126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95-419F-9BCD-4DF4BC3E7667}"/>
            </c:ext>
          </c:extLst>
        </c:ser>
        <c:ser>
          <c:idx val="1"/>
          <c:order val="1"/>
          <c:tx>
            <c:strRef>
              <c:f>'P3A4-30'!$D$6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'P3A4-30'!$A$7:$A$126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'P3A4-30'!$D$7:$D$126</c:f>
              <c:numCache>
                <c:formatCode>0.00</c:formatCode>
                <c:ptCount val="120"/>
                <c:pt idx="0">
                  <c:v>0</c:v>
                </c:pt>
                <c:pt idx="1">
                  <c:v>0.51999999999999957</c:v>
                </c:pt>
                <c:pt idx="2">
                  <c:v>1.3300000000000018</c:v>
                </c:pt>
                <c:pt idx="3">
                  <c:v>2.129999999999999</c:v>
                </c:pt>
                <c:pt idx="4">
                  <c:v>2.6999999999999993</c:v>
                </c:pt>
                <c:pt idx="5">
                  <c:v>2.7300000000000004</c:v>
                </c:pt>
                <c:pt idx="6">
                  <c:v>3.0199999999999996</c:v>
                </c:pt>
                <c:pt idx="7">
                  <c:v>3.0599999999999987</c:v>
                </c:pt>
                <c:pt idx="8">
                  <c:v>3.4299999999999997</c:v>
                </c:pt>
                <c:pt idx="9">
                  <c:v>3.620000000000001</c:v>
                </c:pt>
                <c:pt idx="10">
                  <c:v>3.9200000000000017</c:v>
                </c:pt>
                <c:pt idx="11">
                  <c:v>3.870000000000001</c:v>
                </c:pt>
                <c:pt idx="12">
                  <c:v>3.740000000000002</c:v>
                </c:pt>
                <c:pt idx="13">
                  <c:v>3.6999999999999993</c:v>
                </c:pt>
                <c:pt idx="14">
                  <c:v>3.6900000000000013</c:v>
                </c:pt>
                <c:pt idx="15">
                  <c:v>3.7899999999999991</c:v>
                </c:pt>
                <c:pt idx="16">
                  <c:v>3.9299999999999997</c:v>
                </c:pt>
                <c:pt idx="17">
                  <c:v>4.09</c:v>
                </c:pt>
                <c:pt idx="18">
                  <c:v>3.6999999999999993</c:v>
                </c:pt>
                <c:pt idx="19">
                  <c:v>3.6900000000000013</c:v>
                </c:pt>
                <c:pt idx="20">
                  <c:v>3.629999999999999</c:v>
                </c:pt>
                <c:pt idx="21">
                  <c:v>3.8000000000000007</c:v>
                </c:pt>
                <c:pt idx="22">
                  <c:v>3.9000000000000021</c:v>
                </c:pt>
                <c:pt idx="23">
                  <c:v>4.0399999999999991</c:v>
                </c:pt>
                <c:pt idx="24">
                  <c:v>3.9699999999999989</c:v>
                </c:pt>
                <c:pt idx="25">
                  <c:v>3.6999999999999993</c:v>
                </c:pt>
                <c:pt idx="26">
                  <c:v>3.6900000000000013</c:v>
                </c:pt>
                <c:pt idx="27">
                  <c:v>3.620000000000001</c:v>
                </c:pt>
                <c:pt idx="28">
                  <c:v>3.8200000000000003</c:v>
                </c:pt>
                <c:pt idx="29">
                  <c:v>4.0199999999999996</c:v>
                </c:pt>
                <c:pt idx="30">
                  <c:v>4.120000000000001</c:v>
                </c:pt>
                <c:pt idx="31">
                  <c:v>3.8599999999999994</c:v>
                </c:pt>
                <c:pt idx="32">
                  <c:v>3.8000000000000007</c:v>
                </c:pt>
                <c:pt idx="33">
                  <c:v>3.7199999999999989</c:v>
                </c:pt>
                <c:pt idx="34">
                  <c:v>3.8599999999999994</c:v>
                </c:pt>
                <c:pt idx="35">
                  <c:v>3.9400000000000013</c:v>
                </c:pt>
                <c:pt idx="36">
                  <c:v>4.129999999999999</c:v>
                </c:pt>
                <c:pt idx="37">
                  <c:v>4.0599999999999987</c:v>
                </c:pt>
                <c:pt idx="38">
                  <c:v>3.8599999999999994</c:v>
                </c:pt>
                <c:pt idx="39">
                  <c:v>3.8599999999999994</c:v>
                </c:pt>
                <c:pt idx="40">
                  <c:v>3.7199999999999989</c:v>
                </c:pt>
                <c:pt idx="41">
                  <c:v>3.8599999999999994</c:v>
                </c:pt>
                <c:pt idx="42">
                  <c:v>4.0199999999999996</c:v>
                </c:pt>
                <c:pt idx="43">
                  <c:v>4.09</c:v>
                </c:pt>
                <c:pt idx="44">
                  <c:v>3.8200000000000003</c:v>
                </c:pt>
                <c:pt idx="45">
                  <c:v>3.6700000000000017</c:v>
                </c:pt>
                <c:pt idx="46">
                  <c:v>3.6700000000000017</c:v>
                </c:pt>
                <c:pt idx="47">
                  <c:v>3.7899999999999991</c:v>
                </c:pt>
                <c:pt idx="48">
                  <c:v>3.8900000000000006</c:v>
                </c:pt>
                <c:pt idx="49">
                  <c:v>4</c:v>
                </c:pt>
                <c:pt idx="50">
                  <c:v>4.0599999999999987</c:v>
                </c:pt>
                <c:pt idx="51">
                  <c:v>3.740000000000002</c:v>
                </c:pt>
                <c:pt idx="52">
                  <c:v>3.6400000000000006</c:v>
                </c:pt>
                <c:pt idx="53">
                  <c:v>3.629999999999999</c:v>
                </c:pt>
                <c:pt idx="54">
                  <c:v>3.8000000000000007</c:v>
                </c:pt>
                <c:pt idx="55">
                  <c:v>4</c:v>
                </c:pt>
                <c:pt idx="56">
                  <c:v>4.1700000000000017</c:v>
                </c:pt>
                <c:pt idx="57">
                  <c:v>3.990000000000002</c:v>
                </c:pt>
                <c:pt idx="58">
                  <c:v>3.9299999999999997</c:v>
                </c:pt>
                <c:pt idx="59">
                  <c:v>3.84</c:v>
                </c:pt>
                <c:pt idx="60">
                  <c:v>3.870000000000001</c:v>
                </c:pt>
                <c:pt idx="61">
                  <c:v>4.0199999999999996</c:v>
                </c:pt>
                <c:pt idx="62">
                  <c:v>4.1900000000000013</c:v>
                </c:pt>
                <c:pt idx="63">
                  <c:v>4.1400000000000006</c:v>
                </c:pt>
                <c:pt idx="64">
                  <c:v>3.9400000000000013</c:v>
                </c:pt>
                <c:pt idx="65">
                  <c:v>3.8599999999999994</c:v>
                </c:pt>
                <c:pt idx="66">
                  <c:v>3.6400000000000006</c:v>
                </c:pt>
                <c:pt idx="67">
                  <c:v>3.7699999999999996</c:v>
                </c:pt>
                <c:pt idx="68">
                  <c:v>3.9200000000000017</c:v>
                </c:pt>
                <c:pt idx="69">
                  <c:v>4.0199999999999996</c:v>
                </c:pt>
                <c:pt idx="70">
                  <c:v>3.7600000000000016</c:v>
                </c:pt>
                <c:pt idx="71">
                  <c:v>3.629999999999999</c:v>
                </c:pt>
                <c:pt idx="72">
                  <c:v>3.629999999999999</c:v>
                </c:pt>
                <c:pt idx="73">
                  <c:v>3.7199999999999989</c:v>
                </c:pt>
                <c:pt idx="74">
                  <c:v>3.9200000000000017</c:v>
                </c:pt>
                <c:pt idx="75">
                  <c:v>4.09</c:v>
                </c:pt>
                <c:pt idx="76">
                  <c:v>4.1400000000000006</c:v>
                </c:pt>
                <c:pt idx="77">
                  <c:v>3.8900000000000006</c:v>
                </c:pt>
                <c:pt idx="78">
                  <c:v>3.8599999999999994</c:v>
                </c:pt>
                <c:pt idx="79">
                  <c:v>3.6700000000000017</c:v>
                </c:pt>
                <c:pt idx="80">
                  <c:v>3.7600000000000016</c:v>
                </c:pt>
                <c:pt idx="81">
                  <c:v>3.9200000000000017</c:v>
                </c:pt>
                <c:pt idx="82">
                  <c:v>4.09</c:v>
                </c:pt>
                <c:pt idx="83">
                  <c:v>3.9400000000000013</c:v>
                </c:pt>
                <c:pt idx="84">
                  <c:v>3.8900000000000006</c:v>
                </c:pt>
                <c:pt idx="85">
                  <c:v>3.84</c:v>
                </c:pt>
                <c:pt idx="86">
                  <c:v>3.7899999999999991</c:v>
                </c:pt>
                <c:pt idx="87">
                  <c:v>3.8900000000000006</c:v>
                </c:pt>
                <c:pt idx="88">
                  <c:v>4.0300000000000011</c:v>
                </c:pt>
                <c:pt idx="89">
                  <c:v>4.120000000000001</c:v>
                </c:pt>
                <c:pt idx="90">
                  <c:v>3.7899999999999991</c:v>
                </c:pt>
                <c:pt idx="91">
                  <c:v>3.7199999999999989</c:v>
                </c:pt>
                <c:pt idx="92">
                  <c:v>3.59</c:v>
                </c:pt>
                <c:pt idx="93">
                  <c:v>3.6900000000000013</c:v>
                </c:pt>
                <c:pt idx="94">
                  <c:v>3.8200000000000003</c:v>
                </c:pt>
                <c:pt idx="95">
                  <c:v>4.0399999999999991</c:v>
                </c:pt>
                <c:pt idx="96">
                  <c:v>3.870000000000001</c:v>
                </c:pt>
                <c:pt idx="97">
                  <c:v>3.6700000000000017</c:v>
                </c:pt>
                <c:pt idx="98">
                  <c:v>3.66</c:v>
                </c:pt>
                <c:pt idx="99">
                  <c:v>3.6000000000000014</c:v>
                </c:pt>
                <c:pt idx="100">
                  <c:v>3.7699999999999996</c:v>
                </c:pt>
                <c:pt idx="101">
                  <c:v>3.9699999999999989</c:v>
                </c:pt>
                <c:pt idx="102">
                  <c:v>4.07</c:v>
                </c:pt>
                <c:pt idx="103">
                  <c:v>3.8300000000000018</c:v>
                </c:pt>
                <c:pt idx="104">
                  <c:v>3.8599999999999994</c:v>
                </c:pt>
                <c:pt idx="105">
                  <c:v>3.6000000000000014</c:v>
                </c:pt>
                <c:pt idx="106">
                  <c:v>3.8000000000000007</c:v>
                </c:pt>
                <c:pt idx="107">
                  <c:v>3.8900000000000006</c:v>
                </c:pt>
                <c:pt idx="108">
                  <c:v>3.9699999999999989</c:v>
                </c:pt>
                <c:pt idx="109">
                  <c:v>3.870000000000001</c:v>
                </c:pt>
                <c:pt idx="110">
                  <c:v>3.7300000000000004</c:v>
                </c:pt>
                <c:pt idx="111">
                  <c:v>3.6999999999999993</c:v>
                </c:pt>
                <c:pt idx="112">
                  <c:v>3.6000000000000014</c:v>
                </c:pt>
                <c:pt idx="113">
                  <c:v>3.740000000000002</c:v>
                </c:pt>
                <c:pt idx="114">
                  <c:v>3.9000000000000021</c:v>
                </c:pt>
                <c:pt idx="115">
                  <c:v>4.0399999999999991</c:v>
                </c:pt>
                <c:pt idx="116">
                  <c:v>3.7600000000000016</c:v>
                </c:pt>
                <c:pt idx="117">
                  <c:v>3.7199999999999989</c:v>
                </c:pt>
                <c:pt idx="118">
                  <c:v>3.5700000000000003</c:v>
                </c:pt>
                <c:pt idx="119">
                  <c:v>3.7199999999999989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95-419F-9BCD-4DF4BC3E7667}"/>
            </c:ext>
          </c:extLst>
        </c:ser>
        <c:ser>
          <c:idx val="2"/>
          <c:order val="2"/>
          <c:tx>
            <c:strRef>
              <c:f>'P3A4-30'!$E$6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'P3A4-30'!$A$7:$A$126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'P3A4-30'!$E$7:$E$126</c:f>
              <c:numCache>
                <c:formatCode>0.00</c:formatCode>
                <c:ptCount val="120"/>
                <c:pt idx="0">
                  <c:v>0</c:v>
                </c:pt>
                <c:pt idx="1">
                  <c:v>0.52169661325348604</c:v>
                </c:pt>
                <c:pt idx="2">
                  <c:v>1.39376114527478</c:v>
                </c:pt>
                <c:pt idx="3">
                  <c:v>2.0376105999429535</c:v>
                </c:pt>
                <c:pt idx="4">
                  <c:v>2.512967761087515</c:v>
                </c:pt>
                <c:pt idx="5">
                  <c:v>2.8639262483753156</c:v>
                </c:pt>
                <c:pt idx="6">
                  <c:v>3.1230405941080459</c:v>
                </c:pt>
                <c:pt idx="7">
                  <c:v>3.3143459666703663</c:v>
                </c:pt>
                <c:pt idx="8">
                  <c:v>3.4555876469320896</c:v>
                </c:pt>
                <c:pt idx="9">
                  <c:v>3.5598670614407246</c:v>
                </c:pt>
                <c:pt idx="10">
                  <c:v>3.6368570566752307</c:v>
                </c:pt>
                <c:pt idx="11">
                  <c:v>3.6936991418953999</c:v>
                </c:pt>
                <c:pt idx="12">
                  <c:v>3.7356659278698063</c:v>
                </c:pt>
                <c:pt idx="13">
                  <c:v>3.7666502085871616</c:v>
                </c:pt>
                <c:pt idx="14">
                  <c:v>3.7895260526453027</c:v>
                </c:pt>
                <c:pt idx="15">
                  <c:v>3.8064153987671663</c:v>
                </c:pt>
                <c:pt idx="16">
                  <c:v>3.8188848845574657</c:v>
                </c:pt>
                <c:pt idx="17">
                  <c:v>3.8280911661241159</c:v>
                </c:pt>
                <c:pt idx="18">
                  <c:v>3.834888208256388</c:v>
                </c:pt>
                <c:pt idx="19">
                  <c:v>3.8399064972814867</c:v>
                </c:pt>
                <c:pt idx="20">
                  <c:v>3.8436115242990265</c:v>
                </c:pt>
                <c:pt idx="21">
                  <c:v>3.8463469636354306</c:v>
                </c:pt>
                <c:pt idx="22">
                  <c:v>3.8483665517052943</c:v>
                </c:pt>
                <c:pt idx="23">
                  <c:v>3.8498576233286546</c:v>
                </c:pt>
                <c:pt idx="24">
                  <c:v>3.8509584887076729</c:v>
                </c:pt>
                <c:pt idx="25">
                  <c:v>3.851771262932421</c:v>
                </c:pt>
                <c:pt idx="26">
                  <c:v>3.852371338066952</c:v>
                </c:pt>
                <c:pt idx="27">
                  <c:v>3.8528143764361791</c:v>
                </c:pt>
                <c:pt idx="28">
                  <c:v>3.8531414738033467</c:v>
                </c:pt>
                <c:pt idx="29">
                  <c:v>3.8533829713688834</c:v>
                </c:pt>
                <c:pt idx="30">
                  <c:v>3.8535612701875657</c:v>
                </c:pt>
                <c:pt idx="31">
                  <c:v>3.8536929090662979</c:v>
                </c:pt>
                <c:pt idx="32">
                  <c:v>3.8537900986860705</c:v>
                </c:pt>
                <c:pt idx="33">
                  <c:v>3.853861854251619</c:v>
                </c:pt>
                <c:pt idx="34">
                  <c:v>3.8539148317321281</c:v>
                </c:pt>
                <c:pt idx="35">
                  <c:v>3.8539539452617846</c:v>
                </c:pt>
                <c:pt idx="36">
                  <c:v>3.8539828229695856</c:v>
                </c:pt>
                <c:pt idx="37">
                  <c:v>3.8540041435206884</c:v>
                </c:pt>
                <c:pt idx="38">
                  <c:v>3.8540198845865117</c:v>
                </c:pt>
                <c:pt idx="39">
                  <c:v>3.8540315062914132</c:v>
                </c:pt>
                <c:pt idx="40">
                  <c:v>3.8540400866522559</c:v>
                </c:pt>
                <c:pt idx="41">
                  <c:v>3.8540464215740959</c:v>
                </c:pt>
                <c:pt idx="42">
                  <c:v>3.8540510986774779</c:v>
                </c:pt>
                <c:pt idx="43">
                  <c:v>3.8540545518054876</c:v>
                </c:pt>
                <c:pt idx="44">
                  <c:v>3.8540571012665703</c:v>
                </c:pt>
                <c:pt idx="45">
                  <c:v>3.8540589835459973</c:v>
                </c:pt>
                <c:pt idx="46">
                  <c:v>3.8540603732419871</c:v>
                </c:pt>
                <c:pt idx="47">
                  <c:v>3.854061399261246</c:v>
                </c:pt>
                <c:pt idx="48">
                  <c:v>3.854062156776219</c:v>
                </c:pt>
                <c:pt idx="49">
                  <c:v>3.8540627160531811</c:v>
                </c:pt>
                <c:pt idx="50">
                  <c:v>3.8540631289700631</c:v>
                </c:pt>
                <c:pt idx="51">
                  <c:v>3.85406343382859</c:v>
                </c:pt>
                <c:pt idx="52">
                  <c:v>3.8540636589071124</c:v>
                </c:pt>
                <c:pt idx="53">
                  <c:v>3.854063825083673</c:v>
                </c:pt>
                <c:pt idx="54">
                  <c:v>3.8540639477726297</c:v>
                </c:pt>
                <c:pt idx="55">
                  <c:v>3.8540640383544789</c:v>
                </c:pt>
                <c:pt idx="56">
                  <c:v>3.8540641052314957</c:v>
                </c:pt>
                <c:pt idx="57">
                  <c:v>3.8540641546071197</c:v>
                </c:pt>
                <c:pt idx="58">
                  <c:v>3.8540641910613815</c:v>
                </c:pt>
                <c:pt idx="59">
                  <c:v>3.8540642179757385</c:v>
                </c:pt>
                <c:pt idx="60">
                  <c:v>3.8540642378467389</c:v>
                </c:pt>
                <c:pt idx="61">
                  <c:v>3.8540642525175941</c:v>
                </c:pt>
                <c:pt idx="62">
                  <c:v>3.8540642633491577</c:v>
                </c:pt>
                <c:pt idx="63">
                  <c:v>3.8540642713461528</c:v>
                </c:pt>
                <c:pt idx="64">
                  <c:v>3.8540642772503735</c:v>
                </c:pt>
                <c:pt idx="65">
                  <c:v>3.8540642816094879</c:v>
                </c:pt>
                <c:pt idx="66">
                  <c:v>3.8540642848278432</c:v>
                </c:pt>
                <c:pt idx="67">
                  <c:v>3.8540642872039705</c:v>
                </c:pt>
                <c:pt idx="68">
                  <c:v>3.8540642889582766</c:v>
                </c:pt>
                <c:pt idx="69">
                  <c:v>3.854064290253489</c:v>
                </c:pt>
                <c:pt idx="70">
                  <c:v>3.8540642912097511</c:v>
                </c:pt>
                <c:pt idx="71">
                  <c:v>3.8540642919157637</c:v>
                </c:pt>
                <c:pt idx="72">
                  <c:v>3.8540642924370161</c:v>
                </c:pt>
                <c:pt idx="73">
                  <c:v>3.8540642928218598</c:v>
                </c:pt>
                <c:pt idx="74">
                  <c:v>3.8540642931059912</c:v>
                </c:pt>
                <c:pt idx="75">
                  <c:v>3.8540642933157669</c:v>
                </c:pt>
                <c:pt idx="76">
                  <c:v>3.8540642934706457</c:v>
                </c:pt>
                <c:pt idx="77">
                  <c:v>3.8540642935849934</c:v>
                </c:pt>
                <c:pt idx="78">
                  <c:v>3.8540642936694161</c:v>
                </c:pt>
                <c:pt idx="79">
                  <c:v>3.8540642937317466</c:v>
                </c:pt>
                <c:pt idx="80">
                  <c:v>3.8540642937777654</c:v>
                </c:pt>
                <c:pt idx="81">
                  <c:v>3.8540642938117409</c:v>
                </c:pt>
                <c:pt idx="82">
                  <c:v>3.8540642938368253</c:v>
                </c:pt>
                <c:pt idx="83">
                  <c:v>3.8540642938553455</c:v>
                </c:pt>
                <c:pt idx="84">
                  <c:v>3.8540642938690186</c:v>
                </c:pt>
                <c:pt idx="85">
                  <c:v>3.8540642938791136</c:v>
                </c:pt>
                <c:pt idx="86">
                  <c:v>3.8540642938865672</c:v>
                </c:pt>
                <c:pt idx="87">
                  <c:v>3.8540642938920704</c:v>
                </c:pt>
                <c:pt idx="88">
                  <c:v>3.8540642938961329</c:v>
                </c:pt>
                <c:pt idx="89">
                  <c:v>3.8540642938991327</c:v>
                </c:pt>
                <c:pt idx="90">
                  <c:v>3.854064293901347</c:v>
                </c:pt>
                <c:pt idx="91">
                  <c:v>3.8540642939029821</c:v>
                </c:pt>
                <c:pt idx="92">
                  <c:v>3.8540642939041891</c:v>
                </c:pt>
                <c:pt idx="93">
                  <c:v>3.8540642939050804</c:v>
                </c:pt>
                <c:pt idx="94">
                  <c:v>3.8540642939057381</c:v>
                </c:pt>
                <c:pt idx="95">
                  <c:v>3.8540642939062244</c:v>
                </c:pt>
                <c:pt idx="96">
                  <c:v>3.8540642939065828</c:v>
                </c:pt>
                <c:pt idx="97">
                  <c:v>3.8540642939068479</c:v>
                </c:pt>
                <c:pt idx="98">
                  <c:v>3.8540642939070433</c:v>
                </c:pt>
                <c:pt idx="99">
                  <c:v>3.8540642939071876</c:v>
                </c:pt>
                <c:pt idx="100">
                  <c:v>3.8540642939072942</c:v>
                </c:pt>
                <c:pt idx="101">
                  <c:v>3.8540642939073728</c:v>
                </c:pt>
                <c:pt idx="102">
                  <c:v>3.854064293907431</c:v>
                </c:pt>
                <c:pt idx="103">
                  <c:v>3.8540642939074736</c:v>
                </c:pt>
                <c:pt idx="104">
                  <c:v>3.8540642939075056</c:v>
                </c:pt>
                <c:pt idx="105">
                  <c:v>3.8540642939075291</c:v>
                </c:pt>
                <c:pt idx="106">
                  <c:v>3.854064293907546</c:v>
                </c:pt>
                <c:pt idx="107">
                  <c:v>3.8540642939075589</c:v>
                </c:pt>
                <c:pt idx="108">
                  <c:v>3.8540642939075682</c:v>
                </c:pt>
                <c:pt idx="109">
                  <c:v>3.8540642939075753</c:v>
                </c:pt>
                <c:pt idx="110">
                  <c:v>3.8540642939075802</c:v>
                </c:pt>
                <c:pt idx="111">
                  <c:v>3.8540642939075842</c:v>
                </c:pt>
                <c:pt idx="112">
                  <c:v>3.8540642939075873</c:v>
                </c:pt>
                <c:pt idx="113">
                  <c:v>3.8540642939075891</c:v>
                </c:pt>
                <c:pt idx="114">
                  <c:v>3.8540642939075904</c:v>
                </c:pt>
                <c:pt idx="115">
                  <c:v>3.8540642939075918</c:v>
                </c:pt>
                <c:pt idx="116">
                  <c:v>3.8540642939075926</c:v>
                </c:pt>
                <c:pt idx="117">
                  <c:v>3.8540642939075931</c:v>
                </c:pt>
                <c:pt idx="118">
                  <c:v>3.8540642939075935</c:v>
                </c:pt>
                <c:pt idx="119">
                  <c:v>3.854064293907594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95-419F-9BCD-4DF4BC3E7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35%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'P3A4-35'!$B$6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'P3A4-35'!$A$7:$A$126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66-4F63-9E2E-7527FFE9B6EE}"/>
            </c:ext>
          </c:extLst>
        </c:ser>
        <c:ser>
          <c:idx val="1"/>
          <c:order val="1"/>
          <c:tx>
            <c:strRef>
              <c:f>'P3A4-35'!$D$6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'P3A4-35'!$A$7:$A$126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'P3A4-35'!$D$7:$D$126</c:f>
              <c:numCache>
                <c:formatCode>0.00</c:formatCode>
                <c:ptCount val="120"/>
                <c:pt idx="0">
                  <c:v>0</c:v>
                </c:pt>
                <c:pt idx="1">
                  <c:v>0.60000000000000142</c:v>
                </c:pt>
                <c:pt idx="2">
                  <c:v>1.2699999999999996</c:v>
                </c:pt>
                <c:pt idx="3">
                  <c:v>1.6300000000000026</c:v>
                </c:pt>
                <c:pt idx="4">
                  <c:v>2.1700000000000017</c:v>
                </c:pt>
                <c:pt idx="5">
                  <c:v>2.5</c:v>
                </c:pt>
                <c:pt idx="6">
                  <c:v>2.9700000000000024</c:v>
                </c:pt>
                <c:pt idx="7">
                  <c:v>3.3100000000000023</c:v>
                </c:pt>
                <c:pt idx="8">
                  <c:v>3.5300000000000011</c:v>
                </c:pt>
                <c:pt idx="9">
                  <c:v>3.4600000000000009</c:v>
                </c:pt>
                <c:pt idx="10">
                  <c:v>3.5100000000000016</c:v>
                </c:pt>
                <c:pt idx="11">
                  <c:v>3.4400000000000013</c:v>
                </c:pt>
                <c:pt idx="12">
                  <c:v>3.6300000000000026</c:v>
                </c:pt>
                <c:pt idx="13">
                  <c:v>3.8300000000000018</c:v>
                </c:pt>
                <c:pt idx="14">
                  <c:v>3.91</c:v>
                </c:pt>
                <c:pt idx="15">
                  <c:v>3.6400000000000006</c:v>
                </c:pt>
                <c:pt idx="16">
                  <c:v>3.5600000000000023</c:v>
                </c:pt>
                <c:pt idx="17">
                  <c:v>3.5300000000000011</c:v>
                </c:pt>
                <c:pt idx="18">
                  <c:v>3.6300000000000026</c:v>
                </c:pt>
                <c:pt idx="19">
                  <c:v>3.7699999999999996</c:v>
                </c:pt>
                <c:pt idx="20">
                  <c:v>3.870000000000001</c:v>
                </c:pt>
                <c:pt idx="21">
                  <c:v>3.6700000000000017</c:v>
                </c:pt>
                <c:pt idx="22">
                  <c:v>3.6000000000000014</c:v>
                </c:pt>
                <c:pt idx="23">
                  <c:v>3.6000000000000014</c:v>
                </c:pt>
                <c:pt idx="24">
                  <c:v>3.7300000000000004</c:v>
                </c:pt>
                <c:pt idx="25">
                  <c:v>3.9000000000000021</c:v>
                </c:pt>
                <c:pt idx="26">
                  <c:v>3.9700000000000024</c:v>
                </c:pt>
                <c:pt idx="27">
                  <c:v>3.7300000000000004</c:v>
                </c:pt>
                <c:pt idx="28">
                  <c:v>3.7300000000000004</c:v>
                </c:pt>
                <c:pt idx="29">
                  <c:v>3.740000000000002</c:v>
                </c:pt>
                <c:pt idx="30">
                  <c:v>3.84</c:v>
                </c:pt>
                <c:pt idx="31">
                  <c:v>4.0100000000000016</c:v>
                </c:pt>
                <c:pt idx="32">
                  <c:v>4.0100000000000016</c:v>
                </c:pt>
                <c:pt idx="33">
                  <c:v>3.740000000000002</c:v>
                </c:pt>
                <c:pt idx="34">
                  <c:v>3.740000000000002</c:v>
                </c:pt>
                <c:pt idx="35">
                  <c:v>3.4400000000000013</c:v>
                </c:pt>
                <c:pt idx="36">
                  <c:v>3.6400000000000006</c:v>
                </c:pt>
                <c:pt idx="37">
                  <c:v>3.8000000000000007</c:v>
                </c:pt>
                <c:pt idx="38">
                  <c:v>3.9000000000000021</c:v>
                </c:pt>
                <c:pt idx="39">
                  <c:v>3.6000000000000014</c:v>
                </c:pt>
                <c:pt idx="40">
                  <c:v>3.6000000000000014</c:v>
                </c:pt>
                <c:pt idx="41">
                  <c:v>3.5800000000000018</c:v>
                </c:pt>
                <c:pt idx="42">
                  <c:v>3.7300000000000004</c:v>
                </c:pt>
                <c:pt idx="43">
                  <c:v>3.9299999999999997</c:v>
                </c:pt>
                <c:pt idx="44">
                  <c:v>3.9800000000000004</c:v>
                </c:pt>
                <c:pt idx="45">
                  <c:v>3.7300000000000004</c:v>
                </c:pt>
                <c:pt idx="46">
                  <c:v>3.7100000000000009</c:v>
                </c:pt>
                <c:pt idx="47">
                  <c:v>3.6799999999999997</c:v>
                </c:pt>
                <c:pt idx="48">
                  <c:v>3.8300000000000018</c:v>
                </c:pt>
                <c:pt idx="49">
                  <c:v>3.9600000000000009</c:v>
                </c:pt>
                <c:pt idx="50">
                  <c:v>4.0100000000000016</c:v>
                </c:pt>
                <c:pt idx="51">
                  <c:v>3.8000000000000007</c:v>
                </c:pt>
                <c:pt idx="52">
                  <c:v>3.7600000000000016</c:v>
                </c:pt>
                <c:pt idx="53">
                  <c:v>3.6999999999999993</c:v>
                </c:pt>
                <c:pt idx="54">
                  <c:v>3.8800000000000026</c:v>
                </c:pt>
                <c:pt idx="55">
                  <c:v>4.0100000000000016</c:v>
                </c:pt>
                <c:pt idx="56">
                  <c:v>4.0600000000000023</c:v>
                </c:pt>
                <c:pt idx="57">
                  <c:v>3.8599999999999994</c:v>
                </c:pt>
                <c:pt idx="58">
                  <c:v>3.7699999999999996</c:v>
                </c:pt>
                <c:pt idx="59">
                  <c:v>3.6300000000000026</c:v>
                </c:pt>
                <c:pt idx="60">
                  <c:v>3.6999999999999993</c:v>
                </c:pt>
                <c:pt idx="61">
                  <c:v>3.870000000000001</c:v>
                </c:pt>
                <c:pt idx="62">
                  <c:v>3.9600000000000009</c:v>
                </c:pt>
                <c:pt idx="63">
                  <c:v>3.7100000000000009</c:v>
                </c:pt>
                <c:pt idx="64">
                  <c:v>3.6799999999999997</c:v>
                </c:pt>
                <c:pt idx="65">
                  <c:v>3.6000000000000014</c:v>
                </c:pt>
                <c:pt idx="66">
                  <c:v>3.7699999999999996</c:v>
                </c:pt>
                <c:pt idx="67">
                  <c:v>3.91</c:v>
                </c:pt>
                <c:pt idx="68">
                  <c:v>4</c:v>
                </c:pt>
                <c:pt idx="69">
                  <c:v>3.6400000000000006</c:v>
                </c:pt>
                <c:pt idx="70">
                  <c:v>3.5800000000000018</c:v>
                </c:pt>
                <c:pt idx="71">
                  <c:v>3.4800000000000004</c:v>
                </c:pt>
                <c:pt idx="72">
                  <c:v>3.6700000000000017</c:v>
                </c:pt>
                <c:pt idx="73">
                  <c:v>3.84</c:v>
                </c:pt>
                <c:pt idx="74">
                  <c:v>3.9299999999999997</c:v>
                </c:pt>
                <c:pt idx="75">
                  <c:v>3.6400000000000006</c:v>
                </c:pt>
                <c:pt idx="76">
                  <c:v>3.6400000000000006</c:v>
                </c:pt>
                <c:pt idx="77">
                  <c:v>3.6099999999999994</c:v>
                </c:pt>
                <c:pt idx="78">
                  <c:v>3.7100000000000009</c:v>
                </c:pt>
                <c:pt idx="79">
                  <c:v>3.8800000000000026</c:v>
                </c:pt>
                <c:pt idx="80">
                  <c:v>3.9700000000000024</c:v>
                </c:pt>
                <c:pt idx="81">
                  <c:v>3.7800000000000011</c:v>
                </c:pt>
                <c:pt idx="82">
                  <c:v>3.7300000000000004</c:v>
                </c:pt>
                <c:pt idx="83">
                  <c:v>3.6099999999999994</c:v>
                </c:pt>
                <c:pt idx="84">
                  <c:v>3.6999999999999993</c:v>
                </c:pt>
                <c:pt idx="85">
                  <c:v>3.8599999999999994</c:v>
                </c:pt>
                <c:pt idx="86">
                  <c:v>4</c:v>
                </c:pt>
                <c:pt idx="87">
                  <c:v>3.7100000000000009</c:v>
                </c:pt>
                <c:pt idx="88">
                  <c:v>3.6099999999999994</c:v>
                </c:pt>
                <c:pt idx="89">
                  <c:v>3.5800000000000018</c:v>
                </c:pt>
                <c:pt idx="90">
                  <c:v>3.6799999999999997</c:v>
                </c:pt>
                <c:pt idx="91">
                  <c:v>3.8100000000000023</c:v>
                </c:pt>
                <c:pt idx="92">
                  <c:v>3.9600000000000009</c:v>
                </c:pt>
                <c:pt idx="93">
                  <c:v>3.6799999999999997</c:v>
                </c:pt>
                <c:pt idx="94">
                  <c:v>3.6099999999999994</c:v>
                </c:pt>
                <c:pt idx="95">
                  <c:v>3.6300000000000026</c:v>
                </c:pt>
                <c:pt idx="96">
                  <c:v>3.6999999999999993</c:v>
                </c:pt>
                <c:pt idx="97">
                  <c:v>3.8300000000000018</c:v>
                </c:pt>
                <c:pt idx="98">
                  <c:v>3.9700000000000024</c:v>
                </c:pt>
                <c:pt idx="99">
                  <c:v>3.7300000000000004</c:v>
                </c:pt>
                <c:pt idx="100">
                  <c:v>3.6799999999999997</c:v>
                </c:pt>
                <c:pt idx="101">
                  <c:v>3.5700000000000003</c:v>
                </c:pt>
                <c:pt idx="102">
                  <c:v>3.66</c:v>
                </c:pt>
                <c:pt idx="103">
                  <c:v>3.8100000000000023</c:v>
                </c:pt>
                <c:pt idx="104">
                  <c:v>4</c:v>
                </c:pt>
                <c:pt idx="105">
                  <c:v>3.8000000000000007</c:v>
                </c:pt>
                <c:pt idx="106">
                  <c:v>3.7300000000000004</c:v>
                </c:pt>
                <c:pt idx="107">
                  <c:v>3.6300000000000026</c:v>
                </c:pt>
                <c:pt idx="108">
                  <c:v>3.7300000000000004</c:v>
                </c:pt>
                <c:pt idx="109">
                  <c:v>3.8599999999999994</c:v>
                </c:pt>
                <c:pt idx="110">
                  <c:v>3.91</c:v>
                </c:pt>
                <c:pt idx="111">
                  <c:v>3.7699999999999996</c:v>
                </c:pt>
                <c:pt idx="112">
                  <c:v>3.7100000000000009</c:v>
                </c:pt>
                <c:pt idx="113">
                  <c:v>3.6000000000000014</c:v>
                </c:pt>
                <c:pt idx="114">
                  <c:v>3.740000000000002</c:v>
                </c:pt>
                <c:pt idx="115">
                  <c:v>3.8100000000000023</c:v>
                </c:pt>
                <c:pt idx="116">
                  <c:v>3.870000000000001</c:v>
                </c:pt>
                <c:pt idx="117">
                  <c:v>3.7699999999999996</c:v>
                </c:pt>
                <c:pt idx="118">
                  <c:v>3.5800000000000018</c:v>
                </c:pt>
                <c:pt idx="119">
                  <c:v>3.5400000000000027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6-4F63-9E2E-7527FFE9B6EE}"/>
            </c:ext>
          </c:extLst>
        </c:ser>
        <c:ser>
          <c:idx val="2"/>
          <c:order val="2"/>
          <c:tx>
            <c:strRef>
              <c:f>'P3A4-35'!$E$6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'P3A4-35'!$A$7:$A$126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'P3A4-35'!$E$7:$E$126</c:f>
              <c:numCache>
                <c:formatCode>0.00</c:formatCode>
                <c:ptCount val="120"/>
                <c:pt idx="0">
                  <c:v>0</c:v>
                </c:pt>
                <c:pt idx="1">
                  <c:v>0.46647006152496695</c:v>
                </c:pt>
                <c:pt idx="2">
                  <c:v>1.2540494752039644</c:v>
                </c:pt>
                <c:pt idx="3">
                  <c:v>1.8535189321677845</c:v>
                </c:pt>
                <c:pt idx="4">
                  <c:v>2.3098076867884929</c:v>
                </c:pt>
                <c:pt idx="5">
                  <c:v>2.6571138342072458</c:v>
                </c:pt>
                <c:pt idx="6">
                  <c:v>2.9214674015773738</c:v>
                </c:pt>
                <c:pt idx="7">
                  <c:v>3.1226812559841997</c:v>
                </c:pt>
                <c:pt idx="8">
                  <c:v>3.2758360463962557</c:v>
                </c:pt>
                <c:pt idx="9">
                  <c:v>3.3924104736160405</c:v>
                </c:pt>
                <c:pt idx="10">
                  <c:v>3.481141600112696</c:v>
                </c:pt>
                <c:pt idx="11">
                  <c:v>3.5486796785501014</c:v>
                </c:pt>
                <c:pt idx="12">
                  <c:v>3.6000865773365049</c:v>
                </c:pt>
                <c:pt idx="13">
                  <c:v>3.6392151593746336</c:v>
                </c:pt>
                <c:pt idx="14">
                  <c:v>3.6689980478284969</c:v>
                </c:pt>
                <c:pt idx="15">
                  <c:v>3.6916674214283618</c:v>
                </c:pt>
                <c:pt idx="16">
                  <c:v>3.7089223126121476</c:v>
                </c:pt>
                <c:pt idx="17">
                  <c:v>3.7220559472250625</c:v>
                </c:pt>
                <c:pt idx="18">
                  <c:v>3.7320526696794847</c:v>
                </c:pt>
                <c:pt idx="19">
                  <c:v>3.7396617179571394</c:v>
                </c:pt>
                <c:pt idx="20">
                  <c:v>3.7454533777692078</c:v>
                </c:pt>
                <c:pt idx="21">
                  <c:v>3.7498617245367312</c:v>
                </c:pt>
                <c:pt idx="22">
                  <c:v>3.753217156632767</c:v>
                </c:pt>
                <c:pt idx="23">
                  <c:v>3.7557711581995341</c:v>
                </c:pt>
                <c:pt idx="24">
                  <c:v>3.7577151474731525</c:v>
                </c:pt>
                <c:pt idx="25">
                  <c:v>3.759194823267058</c:v>
                </c:pt>
                <c:pt idx="26">
                  <c:v>3.7603210848595388</c:v>
                </c:pt>
                <c:pt idx="27">
                  <c:v>3.7611783437130812</c:v>
                </c:pt>
                <c:pt idx="28">
                  <c:v>3.7618308499752877</c:v>
                </c:pt>
                <c:pt idx="29">
                  <c:v>3.7623275079222531</c:v>
                </c:pt>
                <c:pt idx="30">
                  <c:v>3.7627055412539945</c:v>
                </c:pt>
                <c:pt idx="31">
                  <c:v>3.7629932829498256</c:v>
                </c:pt>
                <c:pt idx="32">
                  <c:v>3.7632122987787686</c:v>
                </c:pt>
                <c:pt idx="33">
                  <c:v>3.7633790036186401</c:v>
                </c:pt>
                <c:pt idx="34">
                  <c:v>3.7635058917242645</c:v>
                </c:pt>
                <c:pt idx="35">
                  <c:v>3.7636024731514235</c:v>
                </c:pt>
                <c:pt idx="36">
                  <c:v>3.7636759865199627</c:v>
                </c:pt>
                <c:pt idx="37">
                  <c:v>3.7637319415365011</c:v>
                </c:pt>
                <c:pt idx="38">
                  <c:v>3.7637745319379214</c:v>
                </c:pt>
                <c:pt idx="39">
                  <c:v>3.7638069498050819</c:v>
                </c:pt>
                <c:pt idx="40">
                  <c:v>3.7638316248040535</c:v>
                </c:pt>
                <c:pt idx="41">
                  <c:v>3.7638504062856128</c:v>
                </c:pt>
                <c:pt idx="42">
                  <c:v>3.7638647018910532</c:v>
                </c:pt>
                <c:pt idx="43">
                  <c:v>3.7638755830525992</c:v>
                </c:pt>
                <c:pt idx="44">
                  <c:v>3.7638838652954938</c:v>
                </c:pt>
                <c:pt idx="45">
                  <c:v>3.7638901693602831</c:v>
                </c:pt>
                <c:pt idx="46">
                  <c:v>3.7638949677263023</c:v>
                </c:pt>
                <c:pt idx="47">
                  <c:v>3.7638986200232285</c:v>
                </c:pt>
                <c:pt idx="48">
                  <c:v>3.7639013999847371</c:v>
                </c:pt>
                <c:pt idx="49">
                  <c:v>3.7639035159643925</c:v>
                </c:pt>
                <c:pt idx="50">
                  <c:v>3.7639051265514047</c:v>
                </c:pt>
                <c:pt idx="51">
                  <c:v>3.7639063524566336</c:v>
                </c:pt>
                <c:pt idx="52">
                  <c:v>3.7639072855596694</c:v>
                </c:pt>
                <c:pt idx="53">
                  <c:v>3.7639079957950572</c:v>
                </c:pt>
                <c:pt idx="54">
                  <c:v>3.7639085363937763</c:v>
                </c:pt>
                <c:pt idx="55">
                  <c:v>3.763908947872816</c:v>
                </c:pt>
                <c:pt idx="56">
                  <c:v>3.7639092610718556</c:v>
                </c:pt>
                <c:pt idx="57">
                  <c:v>3.7639094994646514</c:v>
                </c:pt>
                <c:pt idx="58">
                  <c:v>3.7639096809183532</c:v>
                </c:pt>
                <c:pt idx="59">
                  <c:v>3.7639098190326181</c:v>
                </c:pt>
                <c:pt idx="60">
                  <c:v>3.7639099241588854</c:v>
                </c:pt>
                <c:pt idx="61">
                  <c:v>3.763910004176195</c:v>
                </c:pt>
                <c:pt idx="62">
                  <c:v>3.7639100650817148</c:v>
                </c:pt>
                <c:pt idx="63">
                  <c:v>3.7639101114402127</c:v>
                </c:pt>
                <c:pt idx="64">
                  <c:v>3.7639101467261824</c:v>
                </c:pt>
                <c:pt idx="65">
                  <c:v>3.7639101735842506</c:v>
                </c:pt>
                <c:pt idx="66">
                  <c:v>3.7639101940273845</c:v>
                </c:pt>
                <c:pt idx="67">
                  <c:v>3.7639102095877637</c:v>
                </c:pt>
                <c:pt idx="68">
                  <c:v>3.7639102214316131</c:v>
                </c:pt>
                <c:pt idx="69">
                  <c:v>3.7639102304466099</c:v>
                </c:pt>
                <c:pt idx="70">
                  <c:v>3.7639102373084139</c:v>
                </c:pt>
                <c:pt idx="71">
                  <c:v>3.7639102425313054</c:v>
                </c:pt>
                <c:pt idx="72">
                  <c:v>3.7639102465067316</c:v>
                </c:pt>
                <c:pt idx="73">
                  <c:v>3.7639102495326444</c:v>
                </c:pt>
                <c:pt idx="74">
                  <c:v>3.7639102518358305</c:v>
                </c:pt>
                <c:pt idx="75">
                  <c:v>3.7639102535889113</c:v>
                </c:pt>
                <c:pt idx="76">
                  <c:v>3.7639102549232759</c:v>
                </c:pt>
                <c:pt idx="77">
                  <c:v>3.7639102559389332</c:v>
                </c:pt>
                <c:pt idx="78">
                  <c:v>3.7639102567120051</c:v>
                </c:pt>
                <c:pt idx="79">
                  <c:v>3.7639102573004322</c:v>
                </c:pt>
                <c:pt idx="80">
                  <c:v>3.7639102577483161</c:v>
                </c:pt>
                <c:pt idx="81">
                  <c:v>3.7639102580892247</c:v>
                </c:pt>
                <c:pt idx="82">
                  <c:v>3.7639102583487087</c:v>
                </c:pt>
                <c:pt idx="83">
                  <c:v>3.7639102585462161</c:v>
                </c:pt>
                <c:pt idx="84">
                  <c:v>3.7639102586965496</c:v>
                </c:pt>
                <c:pt idx="85">
                  <c:v>3.7639102588109767</c:v>
                </c:pt>
                <c:pt idx="86">
                  <c:v>3.7639102588980733</c:v>
                </c:pt>
                <c:pt idx="87">
                  <c:v>3.7639102589643674</c:v>
                </c:pt>
                <c:pt idx="88">
                  <c:v>3.7639102590148275</c:v>
                </c:pt>
                <c:pt idx="89">
                  <c:v>3.7639102590532354</c:v>
                </c:pt>
                <c:pt idx="90">
                  <c:v>3.7639102590824698</c:v>
                </c:pt>
                <c:pt idx="91">
                  <c:v>3.7639102591047213</c:v>
                </c:pt>
                <c:pt idx="92">
                  <c:v>3.7639102591216584</c:v>
                </c:pt>
                <c:pt idx="93">
                  <c:v>3.7639102591345504</c:v>
                </c:pt>
                <c:pt idx="94">
                  <c:v>3.7639102591443629</c:v>
                </c:pt>
                <c:pt idx="95">
                  <c:v>3.7639102591518316</c:v>
                </c:pt>
                <c:pt idx="96">
                  <c:v>3.7639102591575164</c:v>
                </c:pt>
                <c:pt idx="97">
                  <c:v>3.7639102591618441</c:v>
                </c:pt>
                <c:pt idx="98">
                  <c:v>3.7639102591651374</c:v>
                </c:pt>
                <c:pt idx="99">
                  <c:v>3.7639102591676443</c:v>
                </c:pt>
                <c:pt idx="100">
                  <c:v>3.7639102591695526</c:v>
                </c:pt>
                <c:pt idx="101">
                  <c:v>3.7639102591710052</c:v>
                </c:pt>
                <c:pt idx="102">
                  <c:v>3.7639102591721105</c:v>
                </c:pt>
                <c:pt idx="103">
                  <c:v>3.7639102591729521</c:v>
                </c:pt>
                <c:pt idx="104">
                  <c:v>3.7639102591735925</c:v>
                </c:pt>
                <c:pt idx="105">
                  <c:v>3.7639102591740796</c:v>
                </c:pt>
                <c:pt idx="106">
                  <c:v>3.7639102591744509</c:v>
                </c:pt>
                <c:pt idx="107">
                  <c:v>3.7639102591747333</c:v>
                </c:pt>
                <c:pt idx="108">
                  <c:v>3.7639102591749487</c:v>
                </c:pt>
                <c:pt idx="109">
                  <c:v>3.7639102591751121</c:v>
                </c:pt>
                <c:pt idx="110">
                  <c:v>3.7639102591752365</c:v>
                </c:pt>
                <c:pt idx="111">
                  <c:v>3.7639102591753315</c:v>
                </c:pt>
                <c:pt idx="112">
                  <c:v>3.7639102591754034</c:v>
                </c:pt>
                <c:pt idx="113">
                  <c:v>3.7639102591754585</c:v>
                </c:pt>
                <c:pt idx="114">
                  <c:v>3.7639102591755003</c:v>
                </c:pt>
                <c:pt idx="115">
                  <c:v>3.7639102591755318</c:v>
                </c:pt>
                <c:pt idx="116">
                  <c:v>3.7639102591755562</c:v>
                </c:pt>
                <c:pt idx="117">
                  <c:v>3.7639102591755744</c:v>
                </c:pt>
                <c:pt idx="118">
                  <c:v>3.7639102591755886</c:v>
                </c:pt>
                <c:pt idx="119">
                  <c:v>3.7639102591755997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66-4F63-9E2E-7527FFE9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40%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'P3A4-40'!$B$6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'P3A4-40'!$A$7:$A$126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'P3A4-40'!$B$7:$B$126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2-44A3-9BBD-A939C71D03C7}"/>
            </c:ext>
          </c:extLst>
        </c:ser>
        <c:ser>
          <c:idx val="1"/>
          <c:order val="1"/>
          <c:tx>
            <c:strRef>
              <c:f>'P3A4-40'!$D$6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'P3A4-40'!$A$7:$A$126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'P3A4-40'!$D$7:$D$126</c:f>
              <c:numCache>
                <c:formatCode>0.00</c:formatCode>
                <c:ptCount val="120"/>
                <c:pt idx="0">
                  <c:v>0</c:v>
                </c:pt>
                <c:pt idx="1">
                  <c:v>0.66000000000000014</c:v>
                </c:pt>
                <c:pt idx="2">
                  <c:v>1.6400000000000006</c:v>
                </c:pt>
                <c:pt idx="3">
                  <c:v>2.34</c:v>
                </c:pt>
                <c:pt idx="4">
                  <c:v>2.9299999999999997</c:v>
                </c:pt>
                <c:pt idx="5">
                  <c:v>3.3599999999999994</c:v>
                </c:pt>
                <c:pt idx="6">
                  <c:v>3.8000000000000043</c:v>
                </c:pt>
                <c:pt idx="7">
                  <c:v>4.230000000000004</c:v>
                </c:pt>
                <c:pt idx="8">
                  <c:v>4.43</c:v>
                </c:pt>
                <c:pt idx="9">
                  <c:v>4.3100000000000023</c:v>
                </c:pt>
                <c:pt idx="10">
                  <c:v>4.259999999999998</c:v>
                </c:pt>
                <c:pt idx="11">
                  <c:v>4.3900000000000006</c:v>
                </c:pt>
                <c:pt idx="12">
                  <c:v>4.5900000000000034</c:v>
                </c:pt>
                <c:pt idx="13">
                  <c:v>4.8299999999999983</c:v>
                </c:pt>
                <c:pt idx="14">
                  <c:v>4.6900000000000048</c:v>
                </c:pt>
                <c:pt idx="15">
                  <c:v>4.57</c:v>
                </c:pt>
                <c:pt idx="16">
                  <c:v>4.5600000000000023</c:v>
                </c:pt>
                <c:pt idx="17">
                  <c:v>4.6099999999999994</c:v>
                </c:pt>
                <c:pt idx="18">
                  <c:v>4.7700000000000031</c:v>
                </c:pt>
                <c:pt idx="19">
                  <c:v>4.8999999999999986</c:v>
                </c:pt>
                <c:pt idx="20">
                  <c:v>4.8100000000000023</c:v>
                </c:pt>
                <c:pt idx="21">
                  <c:v>4.8599999999999994</c:v>
                </c:pt>
                <c:pt idx="22">
                  <c:v>4.9100000000000037</c:v>
                </c:pt>
                <c:pt idx="23">
                  <c:v>4.9400000000000048</c:v>
                </c:pt>
                <c:pt idx="24">
                  <c:v>4.9699999999999989</c:v>
                </c:pt>
                <c:pt idx="25">
                  <c:v>4.8400000000000034</c:v>
                </c:pt>
                <c:pt idx="26">
                  <c:v>4.759999999999998</c:v>
                </c:pt>
                <c:pt idx="27">
                  <c:v>4.6900000000000048</c:v>
                </c:pt>
                <c:pt idx="28">
                  <c:v>4.7000000000000028</c:v>
                </c:pt>
                <c:pt idx="29">
                  <c:v>4.8700000000000045</c:v>
                </c:pt>
                <c:pt idx="30">
                  <c:v>4.9400000000000048</c:v>
                </c:pt>
                <c:pt idx="31">
                  <c:v>4.6700000000000017</c:v>
                </c:pt>
                <c:pt idx="32">
                  <c:v>4.5300000000000011</c:v>
                </c:pt>
                <c:pt idx="33">
                  <c:v>4.5900000000000034</c:v>
                </c:pt>
                <c:pt idx="34">
                  <c:v>4.730000000000004</c:v>
                </c:pt>
                <c:pt idx="35">
                  <c:v>4.8700000000000045</c:v>
                </c:pt>
                <c:pt idx="36">
                  <c:v>4.8100000000000023</c:v>
                </c:pt>
                <c:pt idx="37">
                  <c:v>4.730000000000004</c:v>
                </c:pt>
                <c:pt idx="38">
                  <c:v>4.6600000000000037</c:v>
                </c:pt>
                <c:pt idx="39">
                  <c:v>4.740000000000002</c:v>
                </c:pt>
                <c:pt idx="40">
                  <c:v>4.9100000000000037</c:v>
                </c:pt>
                <c:pt idx="41">
                  <c:v>5.009999999999998</c:v>
                </c:pt>
                <c:pt idx="42">
                  <c:v>4.8999999999999986</c:v>
                </c:pt>
                <c:pt idx="43">
                  <c:v>4.8299999999999983</c:v>
                </c:pt>
                <c:pt idx="44">
                  <c:v>4.8400000000000034</c:v>
                </c:pt>
                <c:pt idx="45">
                  <c:v>4.8900000000000006</c:v>
                </c:pt>
                <c:pt idx="46">
                  <c:v>4.9600000000000009</c:v>
                </c:pt>
                <c:pt idx="47">
                  <c:v>4.8299999999999983</c:v>
                </c:pt>
                <c:pt idx="48">
                  <c:v>4.6900000000000048</c:v>
                </c:pt>
                <c:pt idx="49">
                  <c:v>4.6000000000000014</c:v>
                </c:pt>
                <c:pt idx="50">
                  <c:v>4.6400000000000006</c:v>
                </c:pt>
                <c:pt idx="51">
                  <c:v>4.8000000000000043</c:v>
                </c:pt>
                <c:pt idx="52">
                  <c:v>4.8000000000000043</c:v>
                </c:pt>
                <c:pt idx="53">
                  <c:v>4.509999999999998</c:v>
                </c:pt>
                <c:pt idx="54">
                  <c:v>4.4600000000000009</c:v>
                </c:pt>
                <c:pt idx="55">
                  <c:v>4.57</c:v>
                </c:pt>
                <c:pt idx="56">
                  <c:v>4.8000000000000043</c:v>
                </c:pt>
                <c:pt idx="57">
                  <c:v>4.93</c:v>
                </c:pt>
                <c:pt idx="58">
                  <c:v>4.7899999999999991</c:v>
                </c:pt>
                <c:pt idx="59">
                  <c:v>4.7000000000000028</c:v>
                </c:pt>
                <c:pt idx="60">
                  <c:v>4.6600000000000037</c:v>
                </c:pt>
                <c:pt idx="61">
                  <c:v>4.7700000000000031</c:v>
                </c:pt>
                <c:pt idx="62">
                  <c:v>4.9400000000000048</c:v>
                </c:pt>
                <c:pt idx="63">
                  <c:v>4.9699999999999989</c:v>
                </c:pt>
                <c:pt idx="64">
                  <c:v>4.8400000000000034</c:v>
                </c:pt>
                <c:pt idx="65">
                  <c:v>4.8100000000000023</c:v>
                </c:pt>
                <c:pt idx="66">
                  <c:v>4.8700000000000045</c:v>
                </c:pt>
                <c:pt idx="67">
                  <c:v>4.9100000000000037</c:v>
                </c:pt>
                <c:pt idx="68">
                  <c:v>4.9400000000000048</c:v>
                </c:pt>
                <c:pt idx="69">
                  <c:v>4.8700000000000045</c:v>
                </c:pt>
                <c:pt idx="70">
                  <c:v>4.8000000000000043</c:v>
                </c:pt>
                <c:pt idx="71">
                  <c:v>4.8000000000000043</c:v>
                </c:pt>
                <c:pt idx="72">
                  <c:v>4.8400000000000034</c:v>
                </c:pt>
                <c:pt idx="73">
                  <c:v>4.990000000000002</c:v>
                </c:pt>
                <c:pt idx="74">
                  <c:v>4.9699999999999989</c:v>
                </c:pt>
                <c:pt idx="75">
                  <c:v>4.6600000000000037</c:v>
                </c:pt>
                <c:pt idx="76">
                  <c:v>4.57</c:v>
                </c:pt>
                <c:pt idx="77">
                  <c:v>4.57</c:v>
                </c:pt>
                <c:pt idx="78">
                  <c:v>4.6900000000000048</c:v>
                </c:pt>
                <c:pt idx="79">
                  <c:v>4.8299999999999983</c:v>
                </c:pt>
                <c:pt idx="80">
                  <c:v>4.7700000000000031</c:v>
                </c:pt>
                <c:pt idx="81">
                  <c:v>4.6600000000000037</c:v>
                </c:pt>
                <c:pt idx="82">
                  <c:v>4.6400000000000006</c:v>
                </c:pt>
                <c:pt idx="83">
                  <c:v>4.8000000000000043</c:v>
                </c:pt>
                <c:pt idx="84">
                  <c:v>4.9699999999999989</c:v>
                </c:pt>
                <c:pt idx="85">
                  <c:v>5</c:v>
                </c:pt>
                <c:pt idx="86">
                  <c:v>4.8400000000000034</c:v>
                </c:pt>
                <c:pt idx="87">
                  <c:v>4.7899999999999991</c:v>
                </c:pt>
                <c:pt idx="88">
                  <c:v>4.8100000000000023</c:v>
                </c:pt>
                <c:pt idx="89">
                  <c:v>4.8400000000000034</c:v>
                </c:pt>
                <c:pt idx="90">
                  <c:v>4.9600000000000009</c:v>
                </c:pt>
                <c:pt idx="91">
                  <c:v>4.6900000000000048</c:v>
                </c:pt>
                <c:pt idx="92">
                  <c:v>4.6300000000000026</c:v>
                </c:pt>
                <c:pt idx="93">
                  <c:v>4.5600000000000023</c:v>
                </c:pt>
                <c:pt idx="94">
                  <c:v>4.8100000000000023</c:v>
                </c:pt>
                <c:pt idx="95">
                  <c:v>4.9400000000000048</c:v>
                </c:pt>
                <c:pt idx="96">
                  <c:v>4.9400000000000048</c:v>
                </c:pt>
                <c:pt idx="97">
                  <c:v>4.730000000000004</c:v>
                </c:pt>
                <c:pt idx="98">
                  <c:v>4.6600000000000037</c:v>
                </c:pt>
                <c:pt idx="99">
                  <c:v>4.7700000000000031</c:v>
                </c:pt>
                <c:pt idx="100">
                  <c:v>4.8599999999999994</c:v>
                </c:pt>
                <c:pt idx="101">
                  <c:v>4.93</c:v>
                </c:pt>
                <c:pt idx="102">
                  <c:v>4.8100000000000023</c:v>
                </c:pt>
                <c:pt idx="103">
                  <c:v>4.6700000000000017</c:v>
                </c:pt>
                <c:pt idx="104">
                  <c:v>4.6600000000000037</c:v>
                </c:pt>
                <c:pt idx="105">
                  <c:v>4.8400000000000034</c:v>
                </c:pt>
                <c:pt idx="106">
                  <c:v>4.9400000000000048</c:v>
                </c:pt>
                <c:pt idx="107">
                  <c:v>5</c:v>
                </c:pt>
                <c:pt idx="108">
                  <c:v>4.8400000000000034</c:v>
                </c:pt>
                <c:pt idx="109">
                  <c:v>4.7899999999999991</c:v>
                </c:pt>
                <c:pt idx="110">
                  <c:v>4.8700000000000045</c:v>
                </c:pt>
                <c:pt idx="111">
                  <c:v>4.8400000000000034</c:v>
                </c:pt>
                <c:pt idx="112">
                  <c:v>4.9699999999999989</c:v>
                </c:pt>
                <c:pt idx="113">
                  <c:v>4.8400000000000034</c:v>
                </c:pt>
                <c:pt idx="114">
                  <c:v>4.8100000000000023</c:v>
                </c:pt>
                <c:pt idx="115">
                  <c:v>4.7000000000000028</c:v>
                </c:pt>
                <c:pt idx="116">
                  <c:v>4.7899999999999991</c:v>
                </c:pt>
                <c:pt idx="117">
                  <c:v>4.8700000000000045</c:v>
                </c:pt>
                <c:pt idx="118">
                  <c:v>4.9100000000000037</c:v>
                </c:pt>
                <c:pt idx="119">
                  <c:v>4.7000000000000028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62-44A3-9BBD-A939C71D03C7}"/>
            </c:ext>
          </c:extLst>
        </c:ser>
        <c:ser>
          <c:idx val="2"/>
          <c:order val="2"/>
          <c:tx>
            <c:strRef>
              <c:f>'P3A4-40'!$E$6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'P3A4-40'!$A$7:$A$126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'P3A4-40'!$E$7:$E$126</c:f>
              <c:numCache>
                <c:formatCode>0.00</c:formatCode>
                <c:ptCount val="120"/>
                <c:pt idx="0">
                  <c:v>0</c:v>
                </c:pt>
                <c:pt idx="1">
                  <c:v>0.62427415663074082</c:v>
                </c:pt>
                <c:pt idx="2">
                  <c:v>1.640222867802152</c:v>
                </c:pt>
                <c:pt idx="3">
                  <c:v>2.4088122371793879</c:v>
                </c:pt>
                <c:pt idx="4">
                  <c:v>2.9902683798212473</c:v>
                </c:pt>
                <c:pt idx="5">
                  <c:v>3.4301537845463934</c:v>
                </c:pt>
                <c:pt idx="6">
                  <c:v>3.7629375580757913</c:v>
                </c:pt>
                <c:pt idx="7">
                  <c:v>4.0146963996624132</c:v>
                </c:pt>
                <c:pt idx="8">
                  <c:v>4.2051579526546865</c:v>
                </c:pt>
                <c:pt idx="9">
                  <c:v>4.3492466485654804</c:v>
                </c:pt>
                <c:pt idx="10">
                  <c:v>4.4582531748858631</c:v>
                </c:pt>
                <c:pt idx="11">
                  <c:v>4.5407192053077976</c:v>
                </c:pt>
                <c:pt idx="12">
                  <c:v>4.603106719185301</c:v>
                </c:pt>
                <c:pt idx="13">
                  <c:v>4.6503043576298984</c:v>
                </c:pt>
                <c:pt idx="14">
                  <c:v>4.686010493943022</c:v>
                </c:pt>
                <c:pt idx="15">
                  <c:v>4.7130230355113447</c:v>
                </c:pt>
                <c:pt idx="16">
                  <c:v>4.7334586658349798</c:v>
                </c:pt>
                <c:pt idx="17">
                  <c:v>4.7489187063375748</c:v>
                </c:pt>
                <c:pt idx="18">
                  <c:v>4.7606145947714866</c:v>
                </c:pt>
                <c:pt idx="19">
                  <c:v>4.769462812616422</c:v>
                </c:pt>
                <c:pt idx="20">
                  <c:v>4.7761566999148366</c:v>
                </c:pt>
                <c:pt idx="21">
                  <c:v>4.7812207849033772</c:v>
                </c:pt>
                <c:pt idx="22">
                  <c:v>4.7850518856715727</c:v>
                </c:pt>
                <c:pt idx="23">
                  <c:v>4.7879502045444351</c:v>
                </c:pt>
                <c:pt idx="24">
                  <c:v>4.7901428517226359</c:v>
                </c:pt>
                <c:pt idx="25">
                  <c:v>4.791801641475927</c:v>
                </c:pt>
                <c:pt idx="26">
                  <c:v>4.7930565553868281</c:v>
                </c:pt>
                <c:pt idx="27">
                  <c:v>4.7940059276147728</c:v>
                </c:pt>
                <c:pt idx="28">
                  <c:v>4.7947241502907376</c:v>
                </c:pt>
                <c:pt idx="29">
                  <c:v>4.7952675028315914</c:v>
                </c:pt>
                <c:pt idx="30">
                  <c:v>4.7956785619550812</c:v>
                </c:pt>
                <c:pt idx="31">
                  <c:v>4.7959895379610797</c:v>
                </c:pt>
                <c:pt idx="32">
                  <c:v>4.7962247987077227</c:v>
                </c:pt>
                <c:pt idx="33">
                  <c:v>4.7964027790594024</c:v>
                </c:pt>
                <c:pt idx="34">
                  <c:v>4.7965374254295927</c:v>
                </c:pt>
                <c:pt idx="35">
                  <c:v>4.7966392886118721</c:v>
                </c:pt>
                <c:pt idx="36">
                  <c:v>4.7967163505325878</c:v>
                </c:pt>
                <c:pt idx="37">
                  <c:v>4.796774649708909</c:v>
                </c:pt>
                <c:pt idx="38">
                  <c:v>4.7968187544227305</c:v>
                </c:pt>
                <c:pt idx="39">
                  <c:v>4.7968521206879862</c:v>
                </c:pt>
                <c:pt idx="40">
                  <c:v>4.7968773630614336</c:v>
                </c:pt>
                <c:pt idx="41">
                  <c:v>4.7968964595174626</c:v>
                </c:pt>
                <c:pt idx="42">
                  <c:v>4.7969109064407514</c:v>
                </c:pt>
                <c:pt idx="43">
                  <c:v>4.7969218358819115</c:v>
                </c:pt>
                <c:pt idx="44">
                  <c:v>4.7969301042641597</c:v>
                </c:pt>
                <c:pt idx="45">
                  <c:v>4.7969363594920358</c:v>
                </c:pt>
                <c:pt idx="46">
                  <c:v>4.7969410917207345</c:v>
                </c:pt>
                <c:pt idx="47">
                  <c:v>4.7969446717643258</c:v>
                </c:pt>
                <c:pt idx="48">
                  <c:v>4.7969473801524707</c:v>
                </c:pt>
                <c:pt idx="49">
                  <c:v>4.7969494291125345</c:v>
                </c:pt>
                <c:pt idx="50">
                  <c:v>4.7969509791995684</c:v>
                </c:pt>
                <c:pt idx="51">
                  <c:v>4.796952151877286</c:v>
                </c:pt>
                <c:pt idx="52">
                  <c:v>4.796953039035877</c:v>
                </c:pt>
                <c:pt idx="53">
                  <c:v>4.7969537101924562</c:v>
                </c:pt>
                <c:pt idx="54">
                  <c:v>4.7969542179383753</c:v>
                </c:pt>
                <c:pt idx="55">
                  <c:v>4.7969546020602429</c:v>
                </c:pt>
                <c:pt idx="56">
                  <c:v>4.796954892657574</c:v>
                </c:pt>
                <c:pt idx="57">
                  <c:v>4.7969551125013679</c:v>
                </c:pt>
                <c:pt idx="58">
                  <c:v>4.7969552788184275</c:v>
                </c:pt>
                <c:pt idx="59">
                  <c:v>4.7969554046412402</c:v>
                </c:pt>
                <c:pt idx="60">
                  <c:v>4.7969554998291919</c:v>
                </c:pt>
                <c:pt idx="61">
                  <c:v>4.7969555718411412</c:v>
                </c:pt>
                <c:pt idx="62">
                  <c:v>4.7969556263198943</c:v>
                </c:pt>
                <c:pt idx="63">
                  <c:v>4.796955667534367</c:v>
                </c:pt>
                <c:pt idx="64">
                  <c:v>4.796955698714096</c:v>
                </c:pt>
                <c:pt idx="65">
                  <c:v>4.7969557223023029</c:v>
                </c:pt>
                <c:pt idx="66">
                  <c:v>4.7969557401473431</c:v>
                </c:pt>
                <c:pt idx="67">
                  <c:v>4.7969557536475396</c:v>
                </c:pt>
                <c:pt idx="68">
                  <c:v>4.7969557638607601</c:v>
                </c:pt>
                <c:pt idx="69">
                  <c:v>4.7969557715873039</c:v>
                </c:pt>
                <c:pt idx="70">
                  <c:v>4.7969557774326184</c:v>
                </c:pt>
                <c:pt idx="71">
                  <c:v>4.796955781854737</c:v>
                </c:pt>
                <c:pt idx="72">
                  <c:v>4.7969557852001756</c:v>
                </c:pt>
                <c:pt idx="73">
                  <c:v>4.79695578773108</c:v>
                </c:pt>
                <c:pt idx="74">
                  <c:v>4.7969557896457689</c:v>
                </c:pt>
                <c:pt idx="75">
                  <c:v>4.7969557910942768</c:v>
                </c:pt>
                <c:pt idx="76">
                  <c:v>4.7969557921901069</c:v>
                </c:pt>
                <c:pt idx="77">
                  <c:v>4.7969557930191291</c:v>
                </c:pt>
                <c:pt idx="78">
                  <c:v>4.7969557936463039</c:v>
                </c:pt>
                <c:pt idx="79">
                  <c:v>4.7969557941207768</c:v>
                </c:pt>
                <c:pt idx="80">
                  <c:v>4.7969557944797261</c:v>
                </c:pt>
                <c:pt idx="81">
                  <c:v>4.7969557947512804</c:v>
                </c:pt>
                <c:pt idx="82">
                  <c:v>4.796955794956717</c:v>
                </c:pt>
                <c:pt idx="83">
                  <c:v>4.7969557951121358</c:v>
                </c:pt>
                <c:pt idx="84">
                  <c:v>4.7969557952297137</c:v>
                </c:pt>
                <c:pt idx="85">
                  <c:v>4.796955795318663</c:v>
                </c:pt>
                <c:pt idx="86">
                  <c:v>4.7969557953859567</c:v>
                </c:pt>
                <c:pt idx="87">
                  <c:v>4.7969557954368653</c:v>
                </c:pt>
                <c:pt idx="88">
                  <c:v>4.7969557954753785</c:v>
                </c:pt>
                <c:pt idx="89">
                  <c:v>4.7969557955045152</c:v>
                </c:pt>
                <c:pt idx="90">
                  <c:v>4.7969557955265572</c:v>
                </c:pt>
                <c:pt idx="91">
                  <c:v>4.7969557955432327</c:v>
                </c:pt>
                <c:pt idx="92">
                  <c:v>4.7969557955558484</c:v>
                </c:pt>
                <c:pt idx="93">
                  <c:v>4.7969557955653928</c:v>
                </c:pt>
                <c:pt idx="94">
                  <c:v>4.7969557955726128</c:v>
                </c:pt>
                <c:pt idx="95">
                  <c:v>4.7969557955780751</c:v>
                </c:pt>
                <c:pt idx="96">
                  <c:v>4.7969557955822077</c:v>
                </c:pt>
                <c:pt idx="97">
                  <c:v>4.7969557955853341</c:v>
                </c:pt>
                <c:pt idx="98">
                  <c:v>4.7969557955876985</c:v>
                </c:pt>
                <c:pt idx="99">
                  <c:v>4.7969557955894881</c:v>
                </c:pt>
                <c:pt idx="100">
                  <c:v>4.7969557955908417</c:v>
                </c:pt>
                <c:pt idx="101">
                  <c:v>4.7969557955918658</c:v>
                </c:pt>
                <c:pt idx="102">
                  <c:v>4.7969557955926403</c:v>
                </c:pt>
                <c:pt idx="103">
                  <c:v>4.7969557955932265</c:v>
                </c:pt>
                <c:pt idx="104">
                  <c:v>4.7969557955936697</c:v>
                </c:pt>
                <c:pt idx="105">
                  <c:v>4.7969557955940054</c:v>
                </c:pt>
                <c:pt idx="106">
                  <c:v>4.7969557955942586</c:v>
                </c:pt>
                <c:pt idx="107">
                  <c:v>4.7969557955944504</c:v>
                </c:pt>
                <c:pt idx="108">
                  <c:v>4.7969557955945961</c:v>
                </c:pt>
                <c:pt idx="109">
                  <c:v>4.7969557955947062</c:v>
                </c:pt>
                <c:pt idx="110">
                  <c:v>4.7969557955947888</c:v>
                </c:pt>
                <c:pt idx="111">
                  <c:v>4.7969557955948519</c:v>
                </c:pt>
                <c:pt idx="112">
                  <c:v>4.7969557955948989</c:v>
                </c:pt>
                <c:pt idx="113">
                  <c:v>4.7969557955949353</c:v>
                </c:pt>
                <c:pt idx="114">
                  <c:v>4.7969557955949629</c:v>
                </c:pt>
                <c:pt idx="115">
                  <c:v>4.7969557955949833</c:v>
                </c:pt>
                <c:pt idx="116">
                  <c:v>4.7969557955949984</c:v>
                </c:pt>
                <c:pt idx="117">
                  <c:v>4.7969557955950108</c:v>
                </c:pt>
                <c:pt idx="118">
                  <c:v>4.7969557955950197</c:v>
                </c:pt>
                <c:pt idx="119">
                  <c:v>4.7969557955950268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62-44A3-9BBD-A939C71D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4</a:t>
            </a:r>
            <a:r>
              <a:rPr lang="en-US" baseline="0"/>
              <a:t>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'P3A4-45'!$B$6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'P3A4-45'!$A$7:$A$126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78-43A0-A880-D4AFB3BFD133}"/>
            </c:ext>
          </c:extLst>
        </c:ser>
        <c:ser>
          <c:idx val="1"/>
          <c:order val="1"/>
          <c:tx>
            <c:strRef>
              <c:f>'P3A4-45'!$D$6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'P3A4-45'!$A$7:$A$126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'P3A4-45'!$D$7:$D$126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0.57000000000000028</c:v>
                </c:pt>
                <c:pt idx="2">
                  <c:v>1.2899999999999991</c:v>
                </c:pt>
                <c:pt idx="3">
                  <c:v>2</c:v>
                </c:pt>
                <c:pt idx="4">
                  <c:v>2.1499999999999986</c:v>
                </c:pt>
                <c:pt idx="5">
                  <c:v>2.5700000000000003</c:v>
                </c:pt>
                <c:pt idx="6">
                  <c:v>2.8599999999999994</c:v>
                </c:pt>
                <c:pt idx="7">
                  <c:v>3.1499999999999986</c:v>
                </c:pt>
                <c:pt idx="8">
                  <c:v>3.4299999999999997</c:v>
                </c:pt>
                <c:pt idx="9">
                  <c:v>3.4299999999999997</c:v>
                </c:pt>
                <c:pt idx="10">
                  <c:v>3.5700000000000003</c:v>
                </c:pt>
                <c:pt idx="11">
                  <c:v>3.4299999999999997</c:v>
                </c:pt>
                <c:pt idx="12">
                  <c:v>3.7199999999999989</c:v>
                </c:pt>
                <c:pt idx="13">
                  <c:v>3.7199999999999989</c:v>
                </c:pt>
                <c:pt idx="14">
                  <c:v>3.7199999999999989</c:v>
                </c:pt>
                <c:pt idx="15">
                  <c:v>3.5700000000000003</c:v>
                </c:pt>
                <c:pt idx="16">
                  <c:v>3.5700000000000003</c:v>
                </c:pt>
                <c:pt idx="17">
                  <c:v>3.7199999999999989</c:v>
                </c:pt>
                <c:pt idx="18">
                  <c:v>3.8599999999999994</c:v>
                </c:pt>
                <c:pt idx="19">
                  <c:v>3.7199999999999989</c:v>
                </c:pt>
                <c:pt idx="20">
                  <c:v>3.5700000000000003</c:v>
                </c:pt>
                <c:pt idx="21">
                  <c:v>3.5700000000000003</c:v>
                </c:pt>
                <c:pt idx="22">
                  <c:v>3.5700000000000003</c:v>
                </c:pt>
                <c:pt idx="23">
                  <c:v>3.7199999999999989</c:v>
                </c:pt>
                <c:pt idx="24">
                  <c:v>4</c:v>
                </c:pt>
                <c:pt idx="25">
                  <c:v>3.8599999999999994</c:v>
                </c:pt>
                <c:pt idx="26">
                  <c:v>3.5700000000000003</c:v>
                </c:pt>
                <c:pt idx="27">
                  <c:v>3.5700000000000003</c:v>
                </c:pt>
                <c:pt idx="28">
                  <c:v>3.7199999999999989</c:v>
                </c:pt>
                <c:pt idx="29">
                  <c:v>3.8599999999999994</c:v>
                </c:pt>
                <c:pt idx="30">
                  <c:v>3.7199999999999989</c:v>
                </c:pt>
                <c:pt idx="31">
                  <c:v>3.5700000000000003</c:v>
                </c:pt>
                <c:pt idx="32">
                  <c:v>3.7199999999999989</c:v>
                </c:pt>
                <c:pt idx="33">
                  <c:v>3.7199999999999989</c:v>
                </c:pt>
                <c:pt idx="34">
                  <c:v>3.7199999999999989</c:v>
                </c:pt>
                <c:pt idx="35">
                  <c:v>3.5700000000000003</c:v>
                </c:pt>
                <c:pt idx="36">
                  <c:v>3.4299999999999997</c:v>
                </c:pt>
                <c:pt idx="37">
                  <c:v>3.5700000000000003</c:v>
                </c:pt>
                <c:pt idx="38">
                  <c:v>3.7199999999999989</c:v>
                </c:pt>
                <c:pt idx="39">
                  <c:v>3.8599999999999994</c:v>
                </c:pt>
                <c:pt idx="40">
                  <c:v>3.7199999999999989</c:v>
                </c:pt>
                <c:pt idx="41">
                  <c:v>3.7199999999999989</c:v>
                </c:pt>
                <c:pt idx="42">
                  <c:v>3.7199999999999989</c:v>
                </c:pt>
                <c:pt idx="43">
                  <c:v>3.8599999999999994</c:v>
                </c:pt>
                <c:pt idx="44">
                  <c:v>3.8599999999999994</c:v>
                </c:pt>
                <c:pt idx="45">
                  <c:v>3.7199999999999989</c:v>
                </c:pt>
                <c:pt idx="46">
                  <c:v>3.5700000000000003</c:v>
                </c:pt>
                <c:pt idx="47">
                  <c:v>3.5700000000000003</c:v>
                </c:pt>
                <c:pt idx="48">
                  <c:v>3.7199999999999989</c:v>
                </c:pt>
                <c:pt idx="49">
                  <c:v>3.7199999999999989</c:v>
                </c:pt>
                <c:pt idx="50">
                  <c:v>3.5700000000000003</c:v>
                </c:pt>
                <c:pt idx="51">
                  <c:v>3.4299999999999997</c:v>
                </c:pt>
                <c:pt idx="52">
                  <c:v>3.5700000000000003</c:v>
                </c:pt>
                <c:pt idx="53">
                  <c:v>3.7199999999999989</c:v>
                </c:pt>
                <c:pt idx="54">
                  <c:v>3.8599999999999994</c:v>
                </c:pt>
                <c:pt idx="55">
                  <c:v>3.5700000000000003</c:v>
                </c:pt>
                <c:pt idx="56">
                  <c:v>3.5700000000000003</c:v>
                </c:pt>
                <c:pt idx="57">
                  <c:v>3.7199999999999989</c:v>
                </c:pt>
                <c:pt idx="58">
                  <c:v>3.8599999999999994</c:v>
                </c:pt>
                <c:pt idx="59">
                  <c:v>4</c:v>
                </c:pt>
                <c:pt idx="60">
                  <c:v>3.7199999999999989</c:v>
                </c:pt>
                <c:pt idx="61">
                  <c:v>3.5700000000000003</c:v>
                </c:pt>
                <c:pt idx="62">
                  <c:v>3.5700000000000003</c:v>
                </c:pt>
                <c:pt idx="63">
                  <c:v>3.5700000000000003</c:v>
                </c:pt>
                <c:pt idx="64">
                  <c:v>3.7199999999999989</c:v>
                </c:pt>
                <c:pt idx="65">
                  <c:v>3.7199999999999989</c:v>
                </c:pt>
                <c:pt idx="66">
                  <c:v>3.5700000000000003</c:v>
                </c:pt>
                <c:pt idx="67">
                  <c:v>3.5700000000000003</c:v>
                </c:pt>
                <c:pt idx="68">
                  <c:v>3.5700000000000003</c:v>
                </c:pt>
                <c:pt idx="69">
                  <c:v>3.7199999999999989</c:v>
                </c:pt>
                <c:pt idx="70">
                  <c:v>3.7199999999999989</c:v>
                </c:pt>
                <c:pt idx="71">
                  <c:v>3.7199999999999989</c:v>
                </c:pt>
                <c:pt idx="72">
                  <c:v>3.7199999999999989</c:v>
                </c:pt>
                <c:pt idx="73">
                  <c:v>3.7199999999999989</c:v>
                </c:pt>
                <c:pt idx="74">
                  <c:v>3.8599999999999994</c:v>
                </c:pt>
                <c:pt idx="75">
                  <c:v>4</c:v>
                </c:pt>
                <c:pt idx="76">
                  <c:v>3.7199999999999989</c:v>
                </c:pt>
                <c:pt idx="77">
                  <c:v>3.7199999999999989</c:v>
                </c:pt>
                <c:pt idx="78">
                  <c:v>3.8599999999999994</c:v>
                </c:pt>
                <c:pt idx="79">
                  <c:v>3.8599999999999994</c:v>
                </c:pt>
                <c:pt idx="80">
                  <c:v>4</c:v>
                </c:pt>
                <c:pt idx="81">
                  <c:v>3.7199999999999989</c:v>
                </c:pt>
                <c:pt idx="82">
                  <c:v>3.5700000000000003</c:v>
                </c:pt>
                <c:pt idx="83">
                  <c:v>3.5700000000000003</c:v>
                </c:pt>
                <c:pt idx="84">
                  <c:v>3.7199999999999989</c:v>
                </c:pt>
                <c:pt idx="85">
                  <c:v>3.8599999999999994</c:v>
                </c:pt>
                <c:pt idx="86">
                  <c:v>3.5700000000000003</c:v>
                </c:pt>
                <c:pt idx="87">
                  <c:v>3.5700000000000003</c:v>
                </c:pt>
                <c:pt idx="88">
                  <c:v>3.5700000000000003</c:v>
                </c:pt>
                <c:pt idx="89">
                  <c:v>3.8599999999999994</c:v>
                </c:pt>
                <c:pt idx="90">
                  <c:v>3.8599999999999994</c:v>
                </c:pt>
                <c:pt idx="91">
                  <c:v>3.8599999999999994</c:v>
                </c:pt>
                <c:pt idx="92">
                  <c:v>3.5700000000000003</c:v>
                </c:pt>
                <c:pt idx="93">
                  <c:v>3.7199999999999989</c:v>
                </c:pt>
                <c:pt idx="94">
                  <c:v>3.7199999999999989</c:v>
                </c:pt>
                <c:pt idx="95">
                  <c:v>3.8599999999999994</c:v>
                </c:pt>
                <c:pt idx="96">
                  <c:v>3.7199999999999989</c:v>
                </c:pt>
                <c:pt idx="97">
                  <c:v>3.5700000000000003</c:v>
                </c:pt>
                <c:pt idx="98">
                  <c:v>3.4299999999999997</c:v>
                </c:pt>
                <c:pt idx="99">
                  <c:v>3.5700000000000003</c:v>
                </c:pt>
                <c:pt idx="100">
                  <c:v>3.7199999999999989</c:v>
                </c:pt>
                <c:pt idx="101">
                  <c:v>3.7199999999999989</c:v>
                </c:pt>
                <c:pt idx="102">
                  <c:v>3.7199999999999989</c:v>
                </c:pt>
                <c:pt idx="103">
                  <c:v>3.4299999999999997</c:v>
                </c:pt>
                <c:pt idx="104">
                  <c:v>3.4299999999999997</c:v>
                </c:pt>
                <c:pt idx="105">
                  <c:v>3.5700000000000003</c:v>
                </c:pt>
                <c:pt idx="106">
                  <c:v>3.7199999999999989</c:v>
                </c:pt>
                <c:pt idx="107">
                  <c:v>3.5700000000000003</c:v>
                </c:pt>
                <c:pt idx="108">
                  <c:v>3.5700000000000003</c:v>
                </c:pt>
                <c:pt idx="109">
                  <c:v>3.7199999999999989</c:v>
                </c:pt>
                <c:pt idx="110">
                  <c:v>3.5700000000000003</c:v>
                </c:pt>
                <c:pt idx="111">
                  <c:v>3.8599999999999994</c:v>
                </c:pt>
                <c:pt idx="112">
                  <c:v>3.7199999999999989</c:v>
                </c:pt>
                <c:pt idx="113">
                  <c:v>3.7199999999999989</c:v>
                </c:pt>
                <c:pt idx="114">
                  <c:v>3.8599999999999994</c:v>
                </c:pt>
                <c:pt idx="115">
                  <c:v>3.7199999999999989</c:v>
                </c:pt>
                <c:pt idx="116">
                  <c:v>3.7199999999999989</c:v>
                </c:pt>
                <c:pt idx="117">
                  <c:v>3.7199999999999989</c:v>
                </c:pt>
                <c:pt idx="118">
                  <c:v>3.7199999999999989</c:v>
                </c:pt>
                <c:pt idx="119">
                  <c:v>-12.310000000000002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78-43A0-A880-D4AFB3BFD133}"/>
            </c:ext>
          </c:extLst>
        </c:ser>
        <c:ser>
          <c:idx val="2"/>
          <c:order val="2"/>
          <c:tx>
            <c:strRef>
              <c:f>'P3A4-45'!$E$6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'P3A4-45'!$A$7:$A$126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'P3A4-45'!$E$7:$E$126</c:f>
              <c:numCache>
                <c:formatCode>0.00</c:formatCode>
                <c:ptCount val="120"/>
                <c:pt idx="0">
                  <c:v>0</c:v>
                </c:pt>
                <c:pt idx="1">
                  <c:v>0.46497535379459909</c:v>
                </c:pt>
                <c:pt idx="2">
                  <c:v>1.3322444203830677</c:v>
                </c:pt>
                <c:pt idx="3">
                  <c:v>1.9555592665224253</c:v>
                </c:pt>
                <c:pt idx="4">
                  <c:v>2.4035418043362524</c:v>
                </c:pt>
                <c:pt idx="5">
                  <c:v>2.725511280001923</c:v>
                </c:pt>
                <c:pt idx="6">
                  <c:v>2.9569139229850911</c:v>
                </c:pt>
                <c:pt idx="7">
                  <c:v>3.1232252885854703</c:v>
                </c:pt>
                <c:pt idx="8">
                  <c:v>3.242754910076763</c:v>
                </c:pt>
                <c:pt idx="9">
                  <c:v>3.3286620299075391</c:v>
                </c:pt>
                <c:pt idx="10">
                  <c:v>3.3904043256292478</c:v>
                </c:pt>
                <c:pt idx="11">
                  <c:v>3.4347791235330329</c:v>
                </c:pt>
                <c:pt idx="12">
                  <c:v>3.4666717291769373</c:v>
                </c:pt>
                <c:pt idx="13">
                  <c:v>3.4895932599287613</c:v>
                </c:pt>
                <c:pt idx="14">
                  <c:v>3.5060671905280079</c:v>
                </c:pt>
                <c:pt idx="15">
                  <c:v>3.517907167200037</c:v>
                </c:pt>
                <c:pt idx="16">
                  <c:v>3.526416675404509</c:v>
                </c:pt>
                <c:pt idx="17">
                  <c:v>3.5325325430187622</c:v>
                </c:pt>
                <c:pt idx="18">
                  <c:v>3.5369280774934118</c:v>
                </c:pt>
                <c:pt idx="19">
                  <c:v>3.5400871915449992</c:v>
                </c:pt>
                <c:pt idx="20">
                  <c:v>3.5423576780236044</c:v>
                </c:pt>
                <c:pt idx="21">
                  <c:v>3.5439894990865191</c:v>
                </c:pt>
                <c:pt idx="22">
                  <c:v>3.5451623050056309</c:v>
                </c:pt>
                <c:pt idx="23">
                  <c:v>3.5460052122061585</c:v>
                </c:pt>
                <c:pt idx="24">
                  <c:v>3.5466110179384831</c:v>
                </c:pt>
                <c:pt idx="25">
                  <c:v>3.5470464165032207</c:v>
                </c:pt>
                <c:pt idx="26">
                  <c:v>3.5473593417531162</c:v>
                </c:pt>
                <c:pt idx="27">
                  <c:v>3.5475842442216883</c:v>
                </c:pt>
                <c:pt idx="28">
                  <c:v>3.547745883847722</c:v>
                </c:pt>
                <c:pt idx="29">
                  <c:v>3.5478620558438339</c:v>
                </c:pt>
                <c:pt idx="30">
                  <c:v>3.5479455498051329</c:v>
                </c:pt>
                <c:pt idx="31">
                  <c:v>3.5480055577399781</c:v>
                </c:pt>
                <c:pt idx="32">
                  <c:v>3.5480486860355853</c:v>
                </c:pt>
                <c:pt idx="33">
                  <c:v>3.5480796827677148</c:v>
                </c:pt>
                <c:pt idx="34">
                  <c:v>3.5481019604253206</c:v>
                </c:pt>
                <c:pt idx="35">
                  <c:v>3.5481179715979292</c:v>
                </c:pt>
                <c:pt idx="36">
                  <c:v>3.5481294789858615</c:v>
                </c:pt>
                <c:pt idx="37">
                  <c:v>3.548137749459253</c:v>
                </c:pt>
                <c:pt idx="38">
                  <c:v>3.5481436935301858</c:v>
                </c:pt>
                <c:pt idx="39">
                  <c:v>3.5481479655926882</c:v>
                </c:pt>
                <c:pt idx="40">
                  <c:v>3.5481510359662134</c:v>
                </c:pt>
                <c:pt idx="41">
                  <c:v>3.5481532426739992</c:v>
                </c:pt>
                <c:pt idx="42">
                  <c:v>3.5481548286566853</c:v>
                </c:pt>
                <c:pt idx="43">
                  <c:v>3.5481559685181101</c:v>
                </c:pt>
                <c:pt idx="44">
                  <c:v>3.5481567877477773</c:v>
                </c:pt>
                <c:pt idx="45">
                  <c:v>3.5481573765362326</c:v>
                </c:pt>
                <c:pt idx="46">
                  <c:v>3.5481577997043119</c:v>
                </c:pt>
                <c:pt idx="47">
                  <c:v>3.5481581038393912</c:v>
                </c:pt>
                <c:pt idx="48">
                  <c:v>3.548158322424277</c:v>
                </c:pt>
                <c:pt idx="49">
                  <c:v>3.5481584795233942</c:v>
                </c:pt>
                <c:pt idx="50">
                  <c:v>3.548158592432082</c:v>
                </c:pt>
                <c:pt idx="51">
                  <c:v>3.5481586735806712</c:v>
                </c:pt>
                <c:pt idx="52">
                  <c:v>3.5481587319029639</c:v>
                </c:pt>
                <c:pt idx="53">
                  <c:v>3.5481587738197722</c:v>
                </c:pt>
                <c:pt idx="54">
                  <c:v>3.5481588039457956</c:v>
                </c:pt>
                <c:pt idx="55">
                  <c:v>3.548158825597667</c:v>
                </c:pt>
                <c:pt idx="56">
                  <c:v>3.5481588411590805</c:v>
                </c:pt>
                <c:pt idx="57">
                  <c:v>3.5481588523432221</c:v>
                </c:pt>
                <c:pt idx="58">
                  <c:v>3.5481588603813754</c:v>
                </c:pt>
                <c:pt idx="59">
                  <c:v>3.5481588661584755</c:v>
                </c:pt>
                <c:pt idx="60">
                  <c:v>3.5481588703105342</c:v>
                </c:pt>
                <c:pt idx="61">
                  <c:v>3.5481588732946601</c:v>
                </c:pt>
                <c:pt idx="62">
                  <c:v>3.5481588754393809</c:v>
                </c:pt>
                <c:pt idx="63">
                  <c:v>3.5481588769808128</c:v>
                </c:pt>
                <c:pt idx="64">
                  <c:v>3.548158878088655</c:v>
                </c:pt>
                <c:pt idx="65">
                  <c:v>3.5481588788848724</c:v>
                </c:pt>
                <c:pt idx="66">
                  <c:v>3.5481588794571217</c:v>
                </c:pt>
                <c:pt idx="67">
                  <c:v>3.5481588798684029</c:v>
                </c:pt>
                <c:pt idx="68">
                  <c:v>3.5481588801639945</c:v>
                </c:pt>
                <c:pt idx="69">
                  <c:v>3.5481588803764392</c:v>
                </c:pt>
                <c:pt idx="70">
                  <c:v>3.5481588805291251</c:v>
                </c:pt>
                <c:pt idx="71">
                  <c:v>3.5481588806388626</c:v>
                </c:pt>
                <c:pt idx="72">
                  <c:v>3.5481588807177316</c:v>
                </c:pt>
                <c:pt idx="73">
                  <c:v>3.5481588807744155</c:v>
                </c:pt>
                <c:pt idx="74">
                  <c:v>3.548158880815155</c:v>
                </c:pt>
                <c:pt idx="75">
                  <c:v>3.5481588808444346</c:v>
                </c:pt>
                <c:pt idx="76">
                  <c:v>3.5481588808654783</c:v>
                </c:pt>
                <c:pt idx="77">
                  <c:v>3.5481588808806026</c:v>
                </c:pt>
                <c:pt idx="78">
                  <c:v>3.5481588808914726</c:v>
                </c:pt>
                <c:pt idx="79">
                  <c:v>3.548158880899285</c:v>
                </c:pt>
                <c:pt idx="80">
                  <c:v>3.5481588809049001</c:v>
                </c:pt>
                <c:pt idx="81">
                  <c:v>3.5481588809089355</c:v>
                </c:pt>
                <c:pt idx="82">
                  <c:v>3.5481588809118354</c:v>
                </c:pt>
                <c:pt idx="83">
                  <c:v>3.54815888091392</c:v>
                </c:pt>
                <c:pt idx="84">
                  <c:v>3.5481588809154183</c:v>
                </c:pt>
                <c:pt idx="85">
                  <c:v>3.5481588809164948</c:v>
                </c:pt>
                <c:pt idx="86">
                  <c:v>3.5481588809172688</c:v>
                </c:pt>
                <c:pt idx="87">
                  <c:v>3.5481588809178248</c:v>
                </c:pt>
                <c:pt idx="88">
                  <c:v>3.5481588809182245</c:v>
                </c:pt>
                <c:pt idx="89">
                  <c:v>3.5481588809185118</c:v>
                </c:pt>
                <c:pt idx="90">
                  <c:v>3.5481588809187183</c:v>
                </c:pt>
                <c:pt idx="91">
                  <c:v>3.5481588809188667</c:v>
                </c:pt>
                <c:pt idx="92">
                  <c:v>3.5481588809189732</c:v>
                </c:pt>
                <c:pt idx="93">
                  <c:v>3.5481588809190501</c:v>
                </c:pt>
                <c:pt idx="94">
                  <c:v>3.5481588809191051</c:v>
                </c:pt>
                <c:pt idx="95">
                  <c:v>3.5481588809191447</c:v>
                </c:pt>
                <c:pt idx="96">
                  <c:v>3.5481588809191731</c:v>
                </c:pt>
                <c:pt idx="97">
                  <c:v>3.5481588809191935</c:v>
                </c:pt>
                <c:pt idx="98">
                  <c:v>3.5481588809192086</c:v>
                </c:pt>
                <c:pt idx="99">
                  <c:v>3.5481588809192188</c:v>
                </c:pt>
                <c:pt idx="100">
                  <c:v>3.5481588809192268</c:v>
                </c:pt>
                <c:pt idx="101">
                  <c:v>3.5481588809192321</c:v>
                </c:pt>
                <c:pt idx="102">
                  <c:v>3.5481588809192361</c:v>
                </c:pt>
                <c:pt idx="103">
                  <c:v>3.5481588809192388</c:v>
                </c:pt>
                <c:pt idx="104">
                  <c:v>3.5481588809192406</c:v>
                </c:pt>
                <c:pt idx="105">
                  <c:v>3.5481588809192424</c:v>
                </c:pt>
                <c:pt idx="106">
                  <c:v>3.5481588809192433</c:v>
                </c:pt>
                <c:pt idx="107">
                  <c:v>3.5481588809192441</c:v>
                </c:pt>
                <c:pt idx="108">
                  <c:v>3.5481588809192441</c:v>
                </c:pt>
                <c:pt idx="109">
                  <c:v>3.5481588809192446</c:v>
                </c:pt>
                <c:pt idx="110">
                  <c:v>3.548158880919245</c:v>
                </c:pt>
                <c:pt idx="111">
                  <c:v>3.5481588809192455</c:v>
                </c:pt>
                <c:pt idx="112">
                  <c:v>3.5481588809192455</c:v>
                </c:pt>
                <c:pt idx="113">
                  <c:v>3.5481588809192455</c:v>
                </c:pt>
                <c:pt idx="114">
                  <c:v>3.5481588809192459</c:v>
                </c:pt>
                <c:pt idx="115">
                  <c:v>3.5481588809192459</c:v>
                </c:pt>
                <c:pt idx="116">
                  <c:v>3.5481588809192459</c:v>
                </c:pt>
                <c:pt idx="117">
                  <c:v>3.5481588809192459</c:v>
                </c:pt>
                <c:pt idx="118">
                  <c:v>3.5481588809192459</c:v>
                </c:pt>
                <c:pt idx="119">
                  <c:v>3.5481588809192459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78-43A0-A880-D4AFB3BFD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50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'P3A4-50'!$D$6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'P3A4-50'!$A$7:$A$126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'P3A4-50'!$D$7:$D$126</c:f>
              <c:numCache>
                <c:formatCode>0.00</c:formatCode>
                <c:ptCount val="120"/>
                <c:pt idx="0">
                  <c:v>0</c:v>
                </c:pt>
                <c:pt idx="1">
                  <c:v>0.85000000000000142</c:v>
                </c:pt>
                <c:pt idx="2">
                  <c:v>1.8500000000000014</c:v>
                </c:pt>
                <c:pt idx="3">
                  <c:v>2.2800000000000011</c:v>
                </c:pt>
                <c:pt idx="4">
                  <c:v>2.8500000000000014</c:v>
                </c:pt>
                <c:pt idx="5">
                  <c:v>3.2800000000000011</c:v>
                </c:pt>
                <c:pt idx="6">
                  <c:v>3.8500000000000014</c:v>
                </c:pt>
                <c:pt idx="7">
                  <c:v>4</c:v>
                </c:pt>
                <c:pt idx="8">
                  <c:v>4.1400000000000006</c:v>
                </c:pt>
                <c:pt idx="9">
                  <c:v>4.2800000000000011</c:v>
                </c:pt>
                <c:pt idx="10">
                  <c:v>4.2800000000000011</c:v>
                </c:pt>
                <c:pt idx="11">
                  <c:v>4.43</c:v>
                </c:pt>
                <c:pt idx="12">
                  <c:v>4.7100000000000009</c:v>
                </c:pt>
                <c:pt idx="13">
                  <c:v>4.57</c:v>
                </c:pt>
                <c:pt idx="14">
                  <c:v>4.43</c:v>
                </c:pt>
                <c:pt idx="15">
                  <c:v>5</c:v>
                </c:pt>
                <c:pt idx="16">
                  <c:v>5.1400000000000006</c:v>
                </c:pt>
                <c:pt idx="17">
                  <c:v>4.8500000000000014</c:v>
                </c:pt>
                <c:pt idx="18">
                  <c:v>5</c:v>
                </c:pt>
                <c:pt idx="19">
                  <c:v>4.7100000000000009</c:v>
                </c:pt>
                <c:pt idx="20">
                  <c:v>4.8500000000000014</c:v>
                </c:pt>
                <c:pt idx="21">
                  <c:v>4.8500000000000014</c:v>
                </c:pt>
                <c:pt idx="22">
                  <c:v>4.7100000000000009</c:v>
                </c:pt>
                <c:pt idx="23">
                  <c:v>4.57</c:v>
                </c:pt>
                <c:pt idx="24">
                  <c:v>4.8500000000000014</c:v>
                </c:pt>
                <c:pt idx="25">
                  <c:v>4.8500000000000014</c:v>
                </c:pt>
                <c:pt idx="26">
                  <c:v>4.8500000000000014</c:v>
                </c:pt>
                <c:pt idx="27">
                  <c:v>4.8500000000000014</c:v>
                </c:pt>
                <c:pt idx="28">
                  <c:v>4.7100000000000009</c:v>
                </c:pt>
                <c:pt idx="29">
                  <c:v>4.7100000000000009</c:v>
                </c:pt>
                <c:pt idx="30">
                  <c:v>4.8500000000000014</c:v>
                </c:pt>
                <c:pt idx="31">
                  <c:v>4.8500000000000014</c:v>
                </c:pt>
                <c:pt idx="32">
                  <c:v>4.8500000000000014</c:v>
                </c:pt>
                <c:pt idx="33">
                  <c:v>4.57</c:v>
                </c:pt>
                <c:pt idx="34">
                  <c:v>4.8500000000000014</c:v>
                </c:pt>
                <c:pt idx="35">
                  <c:v>4.7100000000000009</c:v>
                </c:pt>
                <c:pt idx="36">
                  <c:v>4.8500000000000014</c:v>
                </c:pt>
                <c:pt idx="37">
                  <c:v>4.7100000000000009</c:v>
                </c:pt>
                <c:pt idx="38">
                  <c:v>4.8500000000000014</c:v>
                </c:pt>
                <c:pt idx="39">
                  <c:v>4.57</c:v>
                </c:pt>
                <c:pt idx="40">
                  <c:v>5</c:v>
                </c:pt>
                <c:pt idx="41">
                  <c:v>4.7100000000000009</c:v>
                </c:pt>
                <c:pt idx="42">
                  <c:v>4.57</c:v>
                </c:pt>
                <c:pt idx="43">
                  <c:v>4.8500000000000014</c:v>
                </c:pt>
                <c:pt idx="44">
                  <c:v>4.8500000000000014</c:v>
                </c:pt>
                <c:pt idx="45">
                  <c:v>5</c:v>
                </c:pt>
                <c:pt idx="46">
                  <c:v>4.8500000000000014</c:v>
                </c:pt>
                <c:pt idx="47">
                  <c:v>4.7100000000000009</c:v>
                </c:pt>
                <c:pt idx="48">
                  <c:v>4.57</c:v>
                </c:pt>
                <c:pt idx="49">
                  <c:v>4.8500000000000014</c:v>
                </c:pt>
                <c:pt idx="50">
                  <c:v>4.7100000000000009</c:v>
                </c:pt>
                <c:pt idx="51">
                  <c:v>4.7100000000000009</c:v>
                </c:pt>
                <c:pt idx="52">
                  <c:v>4.7100000000000009</c:v>
                </c:pt>
                <c:pt idx="53">
                  <c:v>4.8500000000000014</c:v>
                </c:pt>
                <c:pt idx="54">
                  <c:v>4.8500000000000014</c:v>
                </c:pt>
                <c:pt idx="55">
                  <c:v>4.7100000000000009</c:v>
                </c:pt>
                <c:pt idx="56">
                  <c:v>4.7100000000000009</c:v>
                </c:pt>
                <c:pt idx="57">
                  <c:v>4.7100000000000009</c:v>
                </c:pt>
                <c:pt idx="58">
                  <c:v>4.8500000000000014</c:v>
                </c:pt>
                <c:pt idx="59">
                  <c:v>4.8500000000000014</c:v>
                </c:pt>
                <c:pt idx="60">
                  <c:v>4.7100000000000009</c:v>
                </c:pt>
                <c:pt idx="61">
                  <c:v>4.7100000000000009</c:v>
                </c:pt>
                <c:pt idx="62">
                  <c:v>4.57</c:v>
                </c:pt>
                <c:pt idx="63">
                  <c:v>4.7100000000000009</c:v>
                </c:pt>
                <c:pt idx="64">
                  <c:v>4.8500000000000014</c:v>
                </c:pt>
                <c:pt idx="65">
                  <c:v>4.7100000000000009</c:v>
                </c:pt>
                <c:pt idx="66">
                  <c:v>4.57</c:v>
                </c:pt>
                <c:pt idx="67">
                  <c:v>4.8500000000000014</c:v>
                </c:pt>
                <c:pt idx="68">
                  <c:v>4.8500000000000014</c:v>
                </c:pt>
                <c:pt idx="69">
                  <c:v>4.8500000000000014</c:v>
                </c:pt>
                <c:pt idx="70">
                  <c:v>4.8500000000000014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4.7100000000000009</c:v>
                </c:pt>
                <c:pt idx="76">
                  <c:v>4.57</c:v>
                </c:pt>
                <c:pt idx="77">
                  <c:v>4.8500000000000014</c:v>
                </c:pt>
                <c:pt idx="78">
                  <c:v>4.7100000000000009</c:v>
                </c:pt>
                <c:pt idx="79">
                  <c:v>4.7100000000000009</c:v>
                </c:pt>
                <c:pt idx="80">
                  <c:v>4.57</c:v>
                </c:pt>
                <c:pt idx="81">
                  <c:v>4.7100000000000009</c:v>
                </c:pt>
                <c:pt idx="82">
                  <c:v>4.7100000000000009</c:v>
                </c:pt>
                <c:pt idx="83">
                  <c:v>4.7100000000000009</c:v>
                </c:pt>
                <c:pt idx="84">
                  <c:v>4.7100000000000009</c:v>
                </c:pt>
                <c:pt idx="85">
                  <c:v>4.7100000000000009</c:v>
                </c:pt>
                <c:pt idx="86">
                  <c:v>5</c:v>
                </c:pt>
                <c:pt idx="87">
                  <c:v>5</c:v>
                </c:pt>
                <c:pt idx="88">
                  <c:v>4.8500000000000014</c:v>
                </c:pt>
                <c:pt idx="89">
                  <c:v>5.1400000000000006</c:v>
                </c:pt>
                <c:pt idx="90">
                  <c:v>4.8500000000000014</c:v>
                </c:pt>
                <c:pt idx="91">
                  <c:v>4.8500000000000014</c:v>
                </c:pt>
                <c:pt idx="92">
                  <c:v>5</c:v>
                </c:pt>
                <c:pt idx="93">
                  <c:v>4.7100000000000009</c:v>
                </c:pt>
                <c:pt idx="94">
                  <c:v>4.57</c:v>
                </c:pt>
                <c:pt idx="95">
                  <c:v>4.7100000000000009</c:v>
                </c:pt>
                <c:pt idx="96">
                  <c:v>4.8500000000000014</c:v>
                </c:pt>
                <c:pt idx="97">
                  <c:v>4.8500000000000014</c:v>
                </c:pt>
                <c:pt idx="98">
                  <c:v>4.8500000000000014</c:v>
                </c:pt>
                <c:pt idx="99">
                  <c:v>4.8500000000000014</c:v>
                </c:pt>
                <c:pt idx="100">
                  <c:v>5</c:v>
                </c:pt>
                <c:pt idx="101">
                  <c:v>5</c:v>
                </c:pt>
                <c:pt idx="102">
                  <c:v>4.8500000000000014</c:v>
                </c:pt>
                <c:pt idx="103">
                  <c:v>4.7100000000000009</c:v>
                </c:pt>
                <c:pt idx="104">
                  <c:v>4.8500000000000014</c:v>
                </c:pt>
                <c:pt idx="105">
                  <c:v>4.8500000000000014</c:v>
                </c:pt>
                <c:pt idx="106">
                  <c:v>4.8500000000000014</c:v>
                </c:pt>
                <c:pt idx="107">
                  <c:v>4.8500000000000014</c:v>
                </c:pt>
                <c:pt idx="108">
                  <c:v>4.8500000000000014</c:v>
                </c:pt>
                <c:pt idx="109">
                  <c:v>5</c:v>
                </c:pt>
                <c:pt idx="110">
                  <c:v>4.8500000000000014</c:v>
                </c:pt>
                <c:pt idx="111">
                  <c:v>5</c:v>
                </c:pt>
                <c:pt idx="112">
                  <c:v>4.8500000000000014</c:v>
                </c:pt>
                <c:pt idx="113">
                  <c:v>4.8500000000000014</c:v>
                </c:pt>
                <c:pt idx="114">
                  <c:v>4.7100000000000009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4.7100000000000009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4-4BE2-ACA0-2E24DAE587DB}"/>
            </c:ext>
          </c:extLst>
        </c:ser>
        <c:ser>
          <c:idx val="2"/>
          <c:order val="1"/>
          <c:tx>
            <c:strRef>
              <c:f>'P3A4-50'!$E$6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'P3A4-50'!$A$7:$A$126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'P3A4-50'!$E$7:$E$126</c:f>
              <c:numCache>
                <c:formatCode>0.00</c:formatCode>
                <c:ptCount val="120"/>
                <c:pt idx="0">
                  <c:v>0</c:v>
                </c:pt>
                <c:pt idx="1">
                  <c:v>0.83198888756450062</c:v>
                </c:pt>
                <c:pt idx="2">
                  <c:v>1.7254026361211412</c:v>
                </c:pt>
                <c:pt idx="3">
                  <c:v>2.4184692353226915</c:v>
                </c:pt>
                <c:pt idx="4">
                  <c:v>2.9561163352300057</c:v>
                </c:pt>
                <c:pt idx="5">
                  <c:v>3.3731966048199191</c:v>
                </c:pt>
                <c:pt idx="6">
                  <c:v>3.6967470365272286</c:v>
                </c:pt>
                <c:pt idx="7">
                  <c:v>3.9477416039780358</c:v>
                </c:pt>
                <c:pt idx="8">
                  <c:v>4.1424508879600985</c:v>
                </c:pt>
                <c:pt idx="9">
                  <c:v>4.293496807614269</c:v>
                </c:pt>
                <c:pt idx="10">
                  <c:v>4.4106708291995762</c:v>
                </c:pt>
                <c:pt idx="11">
                  <c:v>4.501568692352115</c:v>
                </c:pt>
                <c:pt idx="12">
                  <c:v>4.5720827996082383</c:v>
                </c:pt>
                <c:pt idx="13">
                  <c:v>4.6267841880642457</c:v>
                </c:pt>
                <c:pt idx="14">
                  <c:v>4.6692188442692304</c:v>
                </c:pt>
                <c:pt idx="15">
                  <c:v>4.7021375707963173</c:v>
                </c:pt>
                <c:pt idx="16">
                  <c:v>4.7276743054626822</c:v>
                </c:pt>
                <c:pt idx="17">
                  <c:v>4.7474844526408786</c:v>
                </c:pt>
                <c:pt idx="18">
                  <c:v>4.7628521939104242</c:v>
                </c:pt>
                <c:pt idx="19">
                  <c:v>4.7747737344019399</c:v>
                </c:pt>
                <c:pt idx="20">
                  <c:v>4.7840218812309381</c:v>
                </c:pt>
                <c:pt idx="21">
                  <c:v>4.7911961402817358</c:v>
                </c:pt>
                <c:pt idx="22">
                  <c:v>4.7967615788371214</c:v>
                </c:pt>
                <c:pt idx="23">
                  <c:v>4.8010789733017543</c:v>
                </c:pt>
                <c:pt idx="24">
                  <c:v>4.8044281963284305</c:v>
                </c:pt>
                <c:pt idx="25">
                  <c:v>4.8070263594044036</c:v>
                </c:pt>
                <c:pt idx="26">
                  <c:v>4.8090418869806744</c:v>
                </c:pt>
                <c:pt idx="27">
                  <c:v>4.8106054344917117</c:v>
                </c:pt>
                <c:pt idx="28">
                  <c:v>4.8118183580200498</c:v>
                </c:pt>
                <c:pt idx="29">
                  <c:v>4.8127592846469742</c:v>
                </c:pt>
                <c:pt idx="30">
                  <c:v>4.8134892094085684</c:v>
                </c:pt>
                <c:pt idx="31">
                  <c:v>4.8140554492644121</c:v>
                </c:pt>
                <c:pt idx="32">
                  <c:v>4.8144947103927027</c:v>
                </c:pt>
                <c:pt idx="33">
                  <c:v>4.8148354676474883</c:v>
                </c:pt>
                <c:pt idx="34">
                  <c:v>4.8150998104249636</c:v>
                </c:pt>
                <c:pt idx="35">
                  <c:v>4.8153048745960758</c:v>
                </c:pt>
                <c:pt idx="36">
                  <c:v>4.8154639533296644</c:v>
                </c:pt>
                <c:pt idx="37">
                  <c:v>4.8155873588146045</c:v>
                </c:pt>
                <c:pt idx="38">
                  <c:v>4.8156830907416195</c:v>
                </c:pt>
                <c:pt idx="39">
                  <c:v>4.8157573548786985</c:v>
                </c:pt>
                <c:pt idx="40">
                  <c:v>4.8158149653564992</c:v>
                </c:pt>
                <c:pt idx="41">
                  <c:v>4.8158596567416412</c:v>
                </c:pt>
                <c:pt idx="42">
                  <c:v>4.8158943261278724</c:v>
                </c:pt>
                <c:pt idx="43">
                  <c:v>4.8159212209385371</c:v>
                </c:pt>
                <c:pt idx="44">
                  <c:v>4.8159420846145142</c:v>
                </c:pt>
                <c:pt idx="45">
                  <c:v>4.8159582696317909</c:v>
                </c:pt>
                <c:pt idx="46">
                  <c:v>4.8159708251749542</c:v>
                </c:pt>
                <c:pt idx="47">
                  <c:v>4.8159805651499825</c:v>
                </c:pt>
                <c:pt idx="48">
                  <c:v>4.8159881209452466</c:v>
                </c:pt>
                <c:pt idx="49">
                  <c:v>4.8159939823608955</c:v>
                </c:pt>
                <c:pt idx="50">
                  <c:v>4.8159985293598844</c:v>
                </c:pt>
                <c:pt idx="51">
                  <c:v>4.8160020566988466</c:v>
                </c:pt>
                <c:pt idx="52">
                  <c:v>4.8160047930355363</c:v>
                </c:pt>
                <c:pt idx="53">
                  <c:v>4.8160069157514309</c:v>
                </c:pt>
                <c:pt idx="54">
                  <c:v>4.816008562450385</c:v>
                </c:pt>
                <c:pt idx="55">
                  <c:v>4.8160098398787277</c:v>
                </c:pt>
                <c:pt idx="56">
                  <c:v>4.8160108308450278</c:v>
                </c:pt>
                <c:pt idx="57">
                  <c:v>4.8160115995881156</c:v>
                </c:pt>
                <c:pt idx="58">
                  <c:v>4.8160121959413269</c:v>
                </c:pt>
                <c:pt idx="59">
                  <c:v>4.8160126585629195</c:v>
                </c:pt>
                <c:pt idx="60">
                  <c:v>4.8160130174420788</c:v>
                </c:pt>
                <c:pt idx="61">
                  <c:v>4.8160132958429411</c:v>
                </c:pt>
                <c:pt idx="62">
                  <c:v>4.8160135118126854</c:v>
                </c:pt>
                <c:pt idx="63">
                  <c:v>4.8160136793514283</c:v>
                </c:pt>
                <c:pt idx="64">
                  <c:v>4.8160138093197737</c:v>
                </c:pt>
                <c:pt idx="65">
                  <c:v>4.8160139101428463</c:v>
                </c:pt>
                <c:pt idx="66">
                  <c:v>4.8160139883564446</c:v>
                </c:pt>
                <c:pt idx="67">
                  <c:v>4.8160140490307208</c:v>
                </c:pt>
                <c:pt idx="68">
                  <c:v>4.8160140960988507</c:v>
                </c:pt>
                <c:pt idx="69">
                  <c:v>4.8160141326119978</c:v>
                </c:pt>
                <c:pt idx="70">
                  <c:v>4.816014160937109</c:v>
                </c:pt>
                <c:pt idx="71">
                  <c:v>4.816014182910342</c:v>
                </c:pt>
                <c:pt idx="72">
                  <c:v>4.8160141999560988</c:v>
                </c:pt>
                <c:pt idx="73">
                  <c:v>4.8160142131793622</c:v>
                </c:pt>
                <c:pt idx="74">
                  <c:v>4.8160142234373211</c:v>
                </c:pt>
                <c:pt idx="75">
                  <c:v>4.8160142313949432</c:v>
                </c:pt>
                <c:pt idx="76">
                  <c:v>4.8160142375680763</c:v>
                </c:pt>
                <c:pt idx="77">
                  <c:v>4.8160142423568901</c:v>
                </c:pt>
                <c:pt idx="78">
                  <c:v>4.8160142460718181</c:v>
                </c:pt>
                <c:pt idx="79">
                  <c:v>4.8160142489536764</c:v>
                </c:pt>
                <c:pt idx="80">
                  <c:v>4.8160142511892809</c:v>
                </c:pt>
                <c:pt idx="81">
                  <c:v>4.8160142529235541</c:v>
                </c:pt>
                <c:pt idx="82">
                  <c:v>4.816014254268917</c:v>
                </c:pt>
                <c:pt idx="83">
                  <c:v>4.8160142553125844</c:v>
                </c:pt>
                <c:pt idx="84">
                  <c:v>4.8160142561222106</c:v>
                </c:pt>
                <c:pt idx="85">
                  <c:v>4.8160142567502788</c:v>
                </c:pt>
                <c:pt idx="86">
                  <c:v>4.8160142572375024</c:v>
                </c:pt>
                <c:pt idx="87">
                  <c:v>4.8160142576154676</c:v>
                </c:pt>
                <c:pt idx="88">
                  <c:v>4.816014257908674</c:v>
                </c:pt>
                <c:pt idx="89">
                  <c:v>4.8160142581361294</c:v>
                </c:pt>
                <c:pt idx="90">
                  <c:v>4.8160142583125785</c:v>
                </c:pt>
                <c:pt idx="91">
                  <c:v>4.8160142584494583</c:v>
                </c:pt>
                <c:pt idx="92">
                  <c:v>4.8160142585556436</c:v>
                </c:pt>
                <c:pt idx="93">
                  <c:v>4.8160142586380168</c:v>
                </c:pt>
                <c:pt idx="94">
                  <c:v>4.8160142587019168</c:v>
                </c:pt>
                <c:pt idx="95">
                  <c:v>4.8160142587514887</c:v>
                </c:pt>
                <c:pt idx="96">
                  <c:v>4.8160142587899433</c:v>
                </c:pt>
                <c:pt idx="97">
                  <c:v>4.8160142588197754</c:v>
                </c:pt>
                <c:pt idx="98">
                  <c:v>4.8160142588429169</c:v>
                </c:pt>
                <c:pt idx="99">
                  <c:v>4.8160142588608696</c:v>
                </c:pt>
                <c:pt idx="100">
                  <c:v>4.8160142588747954</c:v>
                </c:pt>
                <c:pt idx="101">
                  <c:v>4.8160142588855992</c:v>
                </c:pt>
                <c:pt idx="102">
                  <c:v>4.81601425889398</c:v>
                </c:pt>
                <c:pt idx="103">
                  <c:v>4.8160142589004815</c:v>
                </c:pt>
                <c:pt idx="104">
                  <c:v>4.8160142589055246</c:v>
                </c:pt>
                <c:pt idx="105">
                  <c:v>4.8160142589094379</c:v>
                </c:pt>
                <c:pt idx="106">
                  <c:v>4.8160142589124719</c:v>
                </c:pt>
                <c:pt idx="107">
                  <c:v>4.8160142589148274</c:v>
                </c:pt>
                <c:pt idx="108">
                  <c:v>4.8160142589166535</c:v>
                </c:pt>
                <c:pt idx="109">
                  <c:v>4.8160142589180701</c:v>
                </c:pt>
                <c:pt idx="110">
                  <c:v>4.8160142589191697</c:v>
                </c:pt>
                <c:pt idx="111">
                  <c:v>4.8160142589200223</c:v>
                </c:pt>
                <c:pt idx="112">
                  <c:v>4.8160142589206831</c:v>
                </c:pt>
                <c:pt idx="113">
                  <c:v>4.8160142589211965</c:v>
                </c:pt>
                <c:pt idx="114">
                  <c:v>4.8160142589215953</c:v>
                </c:pt>
                <c:pt idx="115">
                  <c:v>4.8160142589219035</c:v>
                </c:pt>
                <c:pt idx="116">
                  <c:v>4.8160142589221433</c:v>
                </c:pt>
                <c:pt idx="117">
                  <c:v>4.8160142589223289</c:v>
                </c:pt>
                <c:pt idx="118">
                  <c:v>4.8160142589224728</c:v>
                </c:pt>
                <c:pt idx="119">
                  <c:v>4.8160142589225847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4-4BE2-ACA0-2E24DAE587DB}"/>
            </c:ext>
          </c:extLst>
        </c:ser>
        <c:ser>
          <c:idx val="0"/>
          <c:order val="2"/>
          <c:tx>
            <c:v>Input</c:v>
          </c:tx>
          <c:xVal>
            <c:numRef>
              <c:f>'P3A4-50'!$A$7:$A$126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'P3A4-50'!$B$7:$B$126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C4-4BE2-ACA0-2E24DAE5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55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'P3A4-55'!$D$6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'P3A4-55'!$A$7:$A$126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'P3A4-55'!$D$7:$D$126</c:f>
              <c:numCache>
                <c:formatCode>0.00</c:formatCode>
                <c:ptCount val="120"/>
                <c:pt idx="0">
                  <c:v>0</c:v>
                </c:pt>
                <c:pt idx="1">
                  <c:v>0.28000000000000114</c:v>
                </c:pt>
                <c:pt idx="2">
                  <c:v>1</c:v>
                </c:pt>
                <c:pt idx="3">
                  <c:v>1.4299999999999997</c:v>
                </c:pt>
                <c:pt idx="4">
                  <c:v>1.8500000000000014</c:v>
                </c:pt>
                <c:pt idx="5">
                  <c:v>2</c:v>
                </c:pt>
                <c:pt idx="6">
                  <c:v>2.4299999999999997</c:v>
                </c:pt>
                <c:pt idx="7">
                  <c:v>2.4299999999999997</c:v>
                </c:pt>
                <c:pt idx="8">
                  <c:v>2.7100000000000009</c:v>
                </c:pt>
                <c:pt idx="9">
                  <c:v>2.8500000000000014</c:v>
                </c:pt>
                <c:pt idx="10">
                  <c:v>2.8500000000000014</c:v>
                </c:pt>
                <c:pt idx="11">
                  <c:v>2.8500000000000014</c:v>
                </c:pt>
                <c:pt idx="12">
                  <c:v>3.1400000000000006</c:v>
                </c:pt>
                <c:pt idx="13">
                  <c:v>3.1400000000000006</c:v>
                </c:pt>
                <c:pt idx="14">
                  <c:v>3.1400000000000006</c:v>
                </c:pt>
                <c:pt idx="15">
                  <c:v>3</c:v>
                </c:pt>
                <c:pt idx="16">
                  <c:v>3</c:v>
                </c:pt>
                <c:pt idx="17">
                  <c:v>3.1400000000000006</c:v>
                </c:pt>
                <c:pt idx="18">
                  <c:v>3.2800000000000011</c:v>
                </c:pt>
                <c:pt idx="19">
                  <c:v>3</c:v>
                </c:pt>
                <c:pt idx="20">
                  <c:v>3</c:v>
                </c:pt>
                <c:pt idx="21">
                  <c:v>3.1400000000000006</c:v>
                </c:pt>
                <c:pt idx="22">
                  <c:v>3.1400000000000006</c:v>
                </c:pt>
                <c:pt idx="23">
                  <c:v>3.4299999999999997</c:v>
                </c:pt>
                <c:pt idx="24">
                  <c:v>3.1400000000000006</c:v>
                </c:pt>
                <c:pt idx="25">
                  <c:v>3</c:v>
                </c:pt>
                <c:pt idx="26">
                  <c:v>3</c:v>
                </c:pt>
                <c:pt idx="27">
                  <c:v>3.1400000000000006</c:v>
                </c:pt>
                <c:pt idx="28">
                  <c:v>3.1400000000000006</c:v>
                </c:pt>
                <c:pt idx="29">
                  <c:v>2.8500000000000014</c:v>
                </c:pt>
                <c:pt idx="30">
                  <c:v>3</c:v>
                </c:pt>
                <c:pt idx="31">
                  <c:v>3.2800000000000011</c:v>
                </c:pt>
                <c:pt idx="32">
                  <c:v>3.2800000000000011</c:v>
                </c:pt>
                <c:pt idx="33">
                  <c:v>3.2800000000000011</c:v>
                </c:pt>
                <c:pt idx="34">
                  <c:v>3.1400000000000006</c:v>
                </c:pt>
                <c:pt idx="35">
                  <c:v>3.2800000000000011</c:v>
                </c:pt>
                <c:pt idx="36">
                  <c:v>3.1400000000000006</c:v>
                </c:pt>
                <c:pt idx="37">
                  <c:v>3.1400000000000006</c:v>
                </c:pt>
                <c:pt idx="38">
                  <c:v>3</c:v>
                </c:pt>
                <c:pt idx="39">
                  <c:v>3</c:v>
                </c:pt>
                <c:pt idx="40">
                  <c:v>3.4299999999999997</c:v>
                </c:pt>
                <c:pt idx="41">
                  <c:v>3.2800000000000011</c:v>
                </c:pt>
                <c:pt idx="42">
                  <c:v>3</c:v>
                </c:pt>
                <c:pt idx="43">
                  <c:v>3.1400000000000006</c:v>
                </c:pt>
                <c:pt idx="44">
                  <c:v>3.1400000000000006</c:v>
                </c:pt>
                <c:pt idx="45">
                  <c:v>3.1400000000000006</c:v>
                </c:pt>
                <c:pt idx="46">
                  <c:v>2.8500000000000014</c:v>
                </c:pt>
                <c:pt idx="47">
                  <c:v>3</c:v>
                </c:pt>
                <c:pt idx="48">
                  <c:v>3</c:v>
                </c:pt>
                <c:pt idx="49">
                  <c:v>3.1400000000000006</c:v>
                </c:pt>
                <c:pt idx="50">
                  <c:v>3.2800000000000011</c:v>
                </c:pt>
                <c:pt idx="51">
                  <c:v>3.1400000000000006</c:v>
                </c:pt>
                <c:pt idx="52">
                  <c:v>3.2800000000000011</c:v>
                </c:pt>
                <c:pt idx="53">
                  <c:v>3.2800000000000011</c:v>
                </c:pt>
                <c:pt idx="54">
                  <c:v>3.1400000000000006</c:v>
                </c:pt>
                <c:pt idx="55">
                  <c:v>3.1400000000000006</c:v>
                </c:pt>
                <c:pt idx="56">
                  <c:v>2.8500000000000014</c:v>
                </c:pt>
                <c:pt idx="57">
                  <c:v>3</c:v>
                </c:pt>
                <c:pt idx="58">
                  <c:v>3.1400000000000006</c:v>
                </c:pt>
                <c:pt idx="59">
                  <c:v>3</c:v>
                </c:pt>
                <c:pt idx="60">
                  <c:v>3</c:v>
                </c:pt>
                <c:pt idx="61">
                  <c:v>3.1400000000000006</c:v>
                </c:pt>
                <c:pt idx="62">
                  <c:v>3.2800000000000011</c:v>
                </c:pt>
                <c:pt idx="63">
                  <c:v>3.4299999999999997</c:v>
                </c:pt>
                <c:pt idx="64">
                  <c:v>3.1400000000000006</c:v>
                </c:pt>
                <c:pt idx="65">
                  <c:v>3.1400000000000006</c:v>
                </c:pt>
                <c:pt idx="66">
                  <c:v>3.2800000000000011</c:v>
                </c:pt>
                <c:pt idx="67">
                  <c:v>3.4299999999999997</c:v>
                </c:pt>
                <c:pt idx="68">
                  <c:v>3.1400000000000006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3.1400000000000006</c:v>
                </c:pt>
                <c:pt idx="73">
                  <c:v>2.8500000000000014</c:v>
                </c:pt>
                <c:pt idx="74">
                  <c:v>2.8500000000000014</c:v>
                </c:pt>
                <c:pt idx="75">
                  <c:v>3.1400000000000006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3.1400000000000006</c:v>
                </c:pt>
                <c:pt idx="81">
                  <c:v>3</c:v>
                </c:pt>
                <c:pt idx="82">
                  <c:v>2.8500000000000014</c:v>
                </c:pt>
                <c:pt idx="83">
                  <c:v>3</c:v>
                </c:pt>
                <c:pt idx="84">
                  <c:v>3</c:v>
                </c:pt>
                <c:pt idx="85">
                  <c:v>3.1400000000000006</c:v>
                </c:pt>
                <c:pt idx="86">
                  <c:v>3</c:v>
                </c:pt>
                <c:pt idx="87">
                  <c:v>2.8500000000000014</c:v>
                </c:pt>
                <c:pt idx="88">
                  <c:v>2.8500000000000014</c:v>
                </c:pt>
                <c:pt idx="89">
                  <c:v>3</c:v>
                </c:pt>
                <c:pt idx="90">
                  <c:v>2.8500000000000014</c:v>
                </c:pt>
                <c:pt idx="91">
                  <c:v>2.7100000000000009</c:v>
                </c:pt>
                <c:pt idx="92">
                  <c:v>3</c:v>
                </c:pt>
                <c:pt idx="93">
                  <c:v>3</c:v>
                </c:pt>
                <c:pt idx="94">
                  <c:v>3.2800000000000011</c:v>
                </c:pt>
                <c:pt idx="95">
                  <c:v>3</c:v>
                </c:pt>
                <c:pt idx="96">
                  <c:v>2.7100000000000009</c:v>
                </c:pt>
                <c:pt idx="97">
                  <c:v>2.7100000000000009</c:v>
                </c:pt>
                <c:pt idx="98">
                  <c:v>2.7100000000000009</c:v>
                </c:pt>
                <c:pt idx="99">
                  <c:v>2.8500000000000014</c:v>
                </c:pt>
                <c:pt idx="100">
                  <c:v>2.8500000000000014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2.8500000000000014</c:v>
                </c:pt>
                <c:pt idx="105">
                  <c:v>2.7100000000000009</c:v>
                </c:pt>
                <c:pt idx="106">
                  <c:v>2.7100000000000009</c:v>
                </c:pt>
                <c:pt idx="107">
                  <c:v>3</c:v>
                </c:pt>
                <c:pt idx="108">
                  <c:v>2.7100000000000009</c:v>
                </c:pt>
                <c:pt idx="109">
                  <c:v>2.5700000000000003</c:v>
                </c:pt>
                <c:pt idx="110">
                  <c:v>2.8500000000000014</c:v>
                </c:pt>
                <c:pt idx="111">
                  <c:v>2.7100000000000009</c:v>
                </c:pt>
                <c:pt idx="112">
                  <c:v>2.7100000000000009</c:v>
                </c:pt>
                <c:pt idx="113">
                  <c:v>2.7100000000000009</c:v>
                </c:pt>
                <c:pt idx="114">
                  <c:v>2.7100000000000009</c:v>
                </c:pt>
                <c:pt idx="115">
                  <c:v>3</c:v>
                </c:pt>
                <c:pt idx="116">
                  <c:v>2.8500000000000014</c:v>
                </c:pt>
                <c:pt idx="117">
                  <c:v>2.7100000000000009</c:v>
                </c:pt>
                <c:pt idx="118">
                  <c:v>2.7100000000000009</c:v>
                </c:pt>
                <c:pt idx="119">
                  <c:v>2.8500000000000014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4-4802-9D94-31B1204EB7E4}"/>
            </c:ext>
          </c:extLst>
        </c:ser>
        <c:ser>
          <c:idx val="2"/>
          <c:order val="1"/>
          <c:tx>
            <c:strRef>
              <c:f>'P3A4-55'!$E$6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'P3A4-55'!$A$7:$A$126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'P3A4-55'!$E$7:$E$126</c:f>
              <c:numCache>
                <c:formatCode>0.00</c:formatCode>
                <c:ptCount val="120"/>
                <c:pt idx="0">
                  <c:v>0</c:v>
                </c:pt>
                <c:pt idx="1">
                  <c:v>0.23638388011203457</c:v>
                </c:pt>
                <c:pt idx="2">
                  <c:v>0.95357031910929924</c:v>
                </c:pt>
                <c:pt idx="3">
                  <c:v>1.4863660812654027</c:v>
                </c:pt>
                <c:pt idx="4">
                  <c:v>1.8821785349537321</c:v>
                </c:pt>
                <c:pt idx="5">
                  <c:v>2.1762264790679615</c:v>
                </c:pt>
                <c:pt idx="6">
                  <c:v>2.3946738589624017</c:v>
                </c:pt>
                <c:pt idx="7">
                  <c:v>2.5569577950956472</c:v>
                </c:pt>
                <c:pt idx="8">
                  <c:v>2.6775180688770299</c:v>
                </c:pt>
                <c:pt idx="9">
                  <c:v>2.7670819527743729</c:v>
                </c:pt>
                <c:pt idx="10">
                  <c:v>2.8336187069403671</c:v>
                </c:pt>
                <c:pt idx="11">
                  <c:v>2.883048672036792</c:v>
                </c:pt>
                <c:pt idx="12">
                  <c:v>2.9197700522733192</c:v>
                </c:pt>
                <c:pt idx="13">
                  <c:v>2.9470502610261495</c:v>
                </c:pt>
                <c:pt idx="14">
                  <c:v>2.9673166503830983</c:v>
                </c:pt>
                <c:pt idx="15">
                  <c:v>2.9823724932943008</c:v>
                </c:pt>
                <c:pt idx="16">
                  <c:v>2.9935574360966108</c:v>
                </c:pt>
                <c:pt idx="17">
                  <c:v>3.001866698236817</c:v>
                </c:pt>
                <c:pt idx="18">
                  <c:v>3.0080396254064041</c:v>
                </c:pt>
                <c:pt idx="19">
                  <c:v>3.0126254754130679</c:v>
                </c:pt>
                <c:pt idx="20">
                  <c:v>3.0160322903172228</c:v>
                </c:pt>
                <c:pt idx="21">
                  <c:v>3.0185632034029775</c:v>
                </c:pt>
                <c:pt idx="22">
                  <c:v>3.0204434115234222</c:v>
                </c:pt>
                <c:pt idx="23">
                  <c:v>3.0218402127790975</c:v>
                </c:pt>
                <c:pt idx="24">
                  <c:v>3.0228778924522359</c:v>
                </c:pt>
                <c:pt idx="25">
                  <c:v>3.0236487817249009</c:v>
                </c:pt>
                <c:pt idx="26">
                  <c:v>3.024221473169181</c:v>
                </c:pt>
                <c:pt idx="27">
                  <c:v>3.0246469240114502</c:v>
                </c:pt>
                <c:pt idx="28">
                  <c:v>3.0249629902299966</c:v>
                </c:pt>
                <c:pt idx="29">
                  <c:v>3.0251977949232338</c:v>
                </c:pt>
                <c:pt idx="30">
                  <c:v>3.0253722306608442</c:v>
                </c:pt>
                <c:pt idx="31">
                  <c:v>3.0255018184733213</c:v>
                </c:pt>
                <c:pt idx="32">
                  <c:v>3.0255980888899945</c:v>
                </c:pt>
                <c:pt idx="33">
                  <c:v>3.0256696079082515</c:v>
                </c:pt>
                <c:pt idx="34">
                  <c:v>3.0257227391831463</c:v>
                </c:pt>
                <c:pt idx="35">
                  <c:v>3.0257622102558863</c:v>
                </c:pt>
                <c:pt idx="36">
                  <c:v>3.0257915332033654</c:v>
                </c:pt>
                <c:pt idx="37">
                  <c:v>3.0258133171375023</c:v>
                </c:pt>
                <c:pt idx="38">
                  <c:v>3.0258295003601066</c:v>
                </c:pt>
                <c:pt idx="39">
                  <c:v>3.025841522830071</c:v>
                </c:pt>
                <c:pt idx="40">
                  <c:v>3.0258504542887534</c:v>
                </c:pt>
                <c:pt idx="41">
                  <c:v>3.0258570894439618</c:v>
                </c:pt>
                <c:pt idx="42">
                  <c:v>3.0258620186818619</c:v>
                </c:pt>
                <c:pt idx="43">
                  <c:v>3.025865680598653</c:v>
                </c:pt>
                <c:pt idx="44">
                  <c:v>3.0258684010262042</c:v>
                </c:pt>
                <c:pt idx="45">
                  <c:v>3.0258704220240809</c:v>
                </c:pt>
                <c:pt idx="46">
                  <c:v>3.025871923417645</c:v>
                </c:pt>
                <c:pt idx="47">
                  <c:v>3.0258730387986463</c:v>
                </c:pt>
                <c:pt idx="48">
                  <c:v>3.0258738674120145</c:v>
                </c:pt>
                <c:pt idx="49">
                  <c:v>3.0258744829865249</c:v>
                </c:pt>
                <c:pt idx="50">
                  <c:v>3.0258749402950746</c:v>
                </c:pt>
                <c:pt idx="51">
                  <c:v>3.0258752800282935</c:v>
                </c:pt>
                <c:pt idx="52">
                  <c:v>3.0258755324151334</c:v>
                </c:pt>
                <c:pt idx="53">
                  <c:v>3.0258757199125981</c:v>
                </c:pt>
                <c:pt idx="54">
                  <c:v>3.0258758592039303</c:v>
                </c:pt>
                <c:pt idx="55">
                  <c:v>3.025875962683064</c:v>
                </c:pt>
                <c:pt idx="56">
                  <c:v>3.0258760395574176</c:v>
                </c:pt>
                <c:pt idx="57">
                  <c:v>3.0258760966671558</c:v>
                </c:pt>
                <c:pt idx="58">
                  <c:v>3.025876139093818</c:v>
                </c:pt>
                <c:pt idx="59">
                  <c:v>3.0258761706124639</c:v>
                </c:pt>
                <c:pt idx="60">
                  <c:v>3.0258761940275765</c:v>
                </c:pt>
                <c:pt idx="61">
                  <c:v>3.025876211422597</c:v>
                </c:pt>
                <c:pt idx="62">
                  <c:v>3.0258762243453083</c:v>
                </c:pt>
                <c:pt idx="63">
                  <c:v>3.0258762339455534</c:v>
                </c:pt>
                <c:pt idx="64">
                  <c:v>3.0258762410775484</c:v>
                </c:pt>
                <c:pt idx="65">
                  <c:v>3.025876246375887</c:v>
                </c:pt>
                <c:pt idx="66">
                  <c:v>3.0258762503120078</c:v>
                </c:pt>
                <c:pt idx="67">
                  <c:v>3.0258762532361403</c:v>
                </c:pt>
                <c:pt idx="68">
                  <c:v>3.0258762554084702</c:v>
                </c:pt>
                <c:pt idx="69">
                  <c:v>3.0258762570222877</c:v>
                </c:pt>
                <c:pt idx="70">
                  <c:v>3.0258762582211887</c:v>
                </c:pt>
                <c:pt idx="71">
                  <c:v>3.0258762591118487</c:v>
                </c:pt>
                <c:pt idx="72">
                  <c:v>3.0258762597735172</c:v>
                </c:pt>
                <c:pt idx="73">
                  <c:v>3.0258762602650688</c:v>
                </c:pt>
                <c:pt idx="74">
                  <c:v>3.0258762606302412</c:v>
                </c:pt>
                <c:pt idx="75">
                  <c:v>3.0258762609015268</c:v>
                </c:pt>
                <c:pt idx="76">
                  <c:v>3.0258762611030638</c:v>
                </c:pt>
                <c:pt idx="77">
                  <c:v>3.0258762612527854</c:v>
                </c:pt>
                <c:pt idx="78">
                  <c:v>3.0258762613640133</c:v>
                </c:pt>
                <c:pt idx="79">
                  <c:v>3.0258762614466441</c:v>
                </c:pt>
                <c:pt idx="80">
                  <c:v>3.0258762615080297</c:v>
                </c:pt>
                <c:pt idx="81">
                  <c:v>3.0258762615536332</c:v>
                </c:pt>
                <c:pt idx="82">
                  <c:v>3.0258762615875123</c:v>
                </c:pt>
                <c:pt idx="83">
                  <c:v>3.0258762616126806</c:v>
                </c:pt>
                <c:pt idx="84">
                  <c:v>3.0258762616313781</c:v>
                </c:pt>
                <c:pt idx="85">
                  <c:v>3.0258762616452688</c:v>
                </c:pt>
                <c:pt idx="86">
                  <c:v>3.0258762616555877</c:v>
                </c:pt>
                <c:pt idx="87">
                  <c:v>3.025876261663254</c:v>
                </c:pt>
                <c:pt idx="88">
                  <c:v>3.0258762616689485</c:v>
                </c:pt>
                <c:pt idx="89">
                  <c:v>3.0258762616731794</c:v>
                </c:pt>
                <c:pt idx="90">
                  <c:v>3.0258762616763231</c:v>
                </c:pt>
                <c:pt idx="91">
                  <c:v>3.0258762616786576</c:v>
                </c:pt>
                <c:pt idx="92">
                  <c:v>3.0258762616803923</c:v>
                </c:pt>
                <c:pt idx="93">
                  <c:v>3.025876261681681</c:v>
                </c:pt>
                <c:pt idx="94">
                  <c:v>3.0258762616826385</c:v>
                </c:pt>
                <c:pt idx="95">
                  <c:v>3.0258762616833499</c:v>
                </c:pt>
                <c:pt idx="96">
                  <c:v>3.0258762616838779</c:v>
                </c:pt>
                <c:pt idx="97">
                  <c:v>3.0258762616842705</c:v>
                </c:pt>
                <c:pt idx="98">
                  <c:v>3.0258762616845623</c:v>
                </c:pt>
                <c:pt idx="99">
                  <c:v>3.025876261684779</c:v>
                </c:pt>
                <c:pt idx="100">
                  <c:v>3.0258762616849397</c:v>
                </c:pt>
                <c:pt idx="101">
                  <c:v>3.0258762616850592</c:v>
                </c:pt>
                <c:pt idx="102">
                  <c:v>3.025876261685148</c:v>
                </c:pt>
                <c:pt idx="103">
                  <c:v>3.0258762616852137</c:v>
                </c:pt>
                <c:pt idx="104">
                  <c:v>3.025876261685263</c:v>
                </c:pt>
                <c:pt idx="105">
                  <c:v>3.0258762616852994</c:v>
                </c:pt>
                <c:pt idx="106">
                  <c:v>3.0258762616853265</c:v>
                </c:pt>
                <c:pt idx="107">
                  <c:v>3.0258762616853465</c:v>
                </c:pt>
                <c:pt idx="108">
                  <c:v>3.0258762616853616</c:v>
                </c:pt>
                <c:pt idx="109">
                  <c:v>3.0258762616853727</c:v>
                </c:pt>
                <c:pt idx="110">
                  <c:v>3.0258762616853807</c:v>
                </c:pt>
                <c:pt idx="111">
                  <c:v>3.0258762616853869</c:v>
                </c:pt>
                <c:pt idx="112">
                  <c:v>3.0258762616853914</c:v>
                </c:pt>
                <c:pt idx="113">
                  <c:v>3.0258762616853949</c:v>
                </c:pt>
                <c:pt idx="114">
                  <c:v>3.0258762616853971</c:v>
                </c:pt>
                <c:pt idx="115">
                  <c:v>3.0258762616853994</c:v>
                </c:pt>
                <c:pt idx="116">
                  <c:v>3.0258762616854007</c:v>
                </c:pt>
                <c:pt idx="117">
                  <c:v>3.0258762616854016</c:v>
                </c:pt>
                <c:pt idx="118">
                  <c:v>3.0258762616854025</c:v>
                </c:pt>
                <c:pt idx="119">
                  <c:v>3.0258762616854029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F4-4802-9D94-31B1204EB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60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'P3A4-60'!$D$6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'P3A4-60'!$A$7:$A$126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'P3A4-60'!$D$7:$D$126</c:f>
              <c:numCache>
                <c:formatCode>0.00</c:formatCode>
                <c:ptCount val="120"/>
                <c:pt idx="0">
                  <c:v>0</c:v>
                </c:pt>
                <c:pt idx="1">
                  <c:v>0.28000000000000114</c:v>
                </c:pt>
                <c:pt idx="2">
                  <c:v>0.85000000000000142</c:v>
                </c:pt>
                <c:pt idx="3">
                  <c:v>1.2800000000000011</c:v>
                </c:pt>
                <c:pt idx="4">
                  <c:v>1.8500000000000014</c:v>
                </c:pt>
                <c:pt idx="5">
                  <c:v>2.1400000000000006</c:v>
                </c:pt>
                <c:pt idx="6">
                  <c:v>2.4299999999999997</c:v>
                </c:pt>
                <c:pt idx="7">
                  <c:v>2.5700000000000003</c:v>
                </c:pt>
                <c:pt idx="8">
                  <c:v>2.7100000000000009</c:v>
                </c:pt>
                <c:pt idx="9">
                  <c:v>3</c:v>
                </c:pt>
                <c:pt idx="10">
                  <c:v>3</c:v>
                </c:pt>
                <c:pt idx="11">
                  <c:v>3.2800000000000011</c:v>
                </c:pt>
                <c:pt idx="12">
                  <c:v>3.2800000000000011</c:v>
                </c:pt>
                <c:pt idx="13">
                  <c:v>3.5700000000000003</c:v>
                </c:pt>
                <c:pt idx="14">
                  <c:v>3.4299999999999997</c:v>
                </c:pt>
                <c:pt idx="15">
                  <c:v>3.7100000000000009</c:v>
                </c:pt>
                <c:pt idx="16">
                  <c:v>3.4299999999999997</c:v>
                </c:pt>
                <c:pt idx="17">
                  <c:v>3.7100000000000009</c:v>
                </c:pt>
                <c:pt idx="18">
                  <c:v>3.5700000000000003</c:v>
                </c:pt>
                <c:pt idx="19">
                  <c:v>3.4299999999999997</c:v>
                </c:pt>
                <c:pt idx="20">
                  <c:v>3.1400000000000006</c:v>
                </c:pt>
                <c:pt idx="21">
                  <c:v>3.4299999999999997</c:v>
                </c:pt>
                <c:pt idx="22">
                  <c:v>3.2800000000000011</c:v>
                </c:pt>
                <c:pt idx="23">
                  <c:v>3.4299999999999997</c:v>
                </c:pt>
                <c:pt idx="24">
                  <c:v>3.4299999999999997</c:v>
                </c:pt>
                <c:pt idx="25">
                  <c:v>3.4299999999999997</c:v>
                </c:pt>
                <c:pt idx="26">
                  <c:v>3.4299999999999997</c:v>
                </c:pt>
                <c:pt idx="27">
                  <c:v>3.4299999999999997</c:v>
                </c:pt>
                <c:pt idx="28">
                  <c:v>3.2800000000000011</c:v>
                </c:pt>
                <c:pt idx="29">
                  <c:v>3.4299999999999997</c:v>
                </c:pt>
                <c:pt idx="30">
                  <c:v>3.5700000000000003</c:v>
                </c:pt>
                <c:pt idx="31">
                  <c:v>3.5700000000000003</c:v>
                </c:pt>
                <c:pt idx="32">
                  <c:v>3.4299999999999997</c:v>
                </c:pt>
                <c:pt idx="33">
                  <c:v>3.5700000000000003</c:v>
                </c:pt>
                <c:pt idx="34">
                  <c:v>3.5700000000000003</c:v>
                </c:pt>
                <c:pt idx="35">
                  <c:v>3.5700000000000003</c:v>
                </c:pt>
                <c:pt idx="36">
                  <c:v>3.2800000000000011</c:v>
                </c:pt>
                <c:pt idx="37">
                  <c:v>3.2800000000000011</c:v>
                </c:pt>
                <c:pt idx="38">
                  <c:v>3.4299999999999997</c:v>
                </c:pt>
                <c:pt idx="39">
                  <c:v>3.2800000000000011</c:v>
                </c:pt>
                <c:pt idx="40">
                  <c:v>3.5700000000000003</c:v>
                </c:pt>
                <c:pt idx="41">
                  <c:v>3.2800000000000011</c:v>
                </c:pt>
                <c:pt idx="42">
                  <c:v>3.5700000000000003</c:v>
                </c:pt>
                <c:pt idx="43">
                  <c:v>3.7100000000000009</c:v>
                </c:pt>
                <c:pt idx="44">
                  <c:v>3.5700000000000003</c:v>
                </c:pt>
                <c:pt idx="45">
                  <c:v>3.5700000000000003</c:v>
                </c:pt>
                <c:pt idx="46">
                  <c:v>3.4299999999999997</c:v>
                </c:pt>
                <c:pt idx="47">
                  <c:v>3.7100000000000009</c:v>
                </c:pt>
                <c:pt idx="48">
                  <c:v>3.7100000000000009</c:v>
                </c:pt>
                <c:pt idx="49">
                  <c:v>3.5700000000000003</c:v>
                </c:pt>
                <c:pt idx="50">
                  <c:v>3.5700000000000003</c:v>
                </c:pt>
                <c:pt idx="51">
                  <c:v>3.4299999999999997</c:v>
                </c:pt>
                <c:pt idx="52">
                  <c:v>3.5700000000000003</c:v>
                </c:pt>
                <c:pt idx="53">
                  <c:v>3.2800000000000011</c:v>
                </c:pt>
                <c:pt idx="54">
                  <c:v>3.8500000000000014</c:v>
                </c:pt>
                <c:pt idx="55">
                  <c:v>3.4299999999999997</c:v>
                </c:pt>
                <c:pt idx="56">
                  <c:v>3.5700000000000003</c:v>
                </c:pt>
                <c:pt idx="57">
                  <c:v>3.2800000000000011</c:v>
                </c:pt>
                <c:pt idx="58">
                  <c:v>3.2800000000000011</c:v>
                </c:pt>
                <c:pt idx="59">
                  <c:v>3.4299999999999997</c:v>
                </c:pt>
                <c:pt idx="60">
                  <c:v>3.5700000000000003</c:v>
                </c:pt>
                <c:pt idx="61">
                  <c:v>3.4299999999999997</c:v>
                </c:pt>
                <c:pt idx="62">
                  <c:v>3.5700000000000003</c:v>
                </c:pt>
                <c:pt idx="63">
                  <c:v>3.4299999999999997</c:v>
                </c:pt>
                <c:pt idx="64">
                  <c:v>3.5700000000000003</c:v>
                </c:pt>
                <c:pt idx="65">
                  <c:v>3.2800000000000011</c:v>
                </c:pt>
                <c:pt idx="66">
                  <c:v>3.5700000000000003</c:v>
                </c:pt>
                <c:pt idx="67">
                  <c:v>3.4299999999999997</c:v>
                </c:pt>
                <c:pt idx="68">
                  <c:v>3.5700000000000003</c:v>
                </c:pt>
                <c:pt idx="69">
                  <c:v>3.5700000000000003</c:v>
                </c:pt>
                <c:pt idx="70">
                  <c:v>3.2800000000000011</c:v>
                </c:pt>
                <c:pt idx="71">
                  <c:v>3.4299999999999997</c:v>
                </c:pt>
                <c:pt idx="72">
                  <c:v>3.5700000000000003</c:v>
                </c:pt>
                <c:pt idx="73">
                  <c:v>3.7100000000000009</c:v>
                </c:pt>
                <c:pt idx="74">
                  <c:v>3.2800000000000011</c:v>
                </c:pt>
                <c:pt idx="75">
                  <c:v>3.5700000000000003</c:v>
                </c:pt>
                <c:pt idx="76">
                  <c:v>3.2800000000000011</c:v>
                </c:pt>
                <c:pt idx="77">
                  <c:v>3.5700000000000003</c:v>
                </c:pt>
                <c:pt idx="78">
                  <c:v>3.2800000000000011</c:v>
                </c:pt>
                <c:pt idx="79">
                  <c:v>3.2800000000000011</c:v>
                </c:pt>
                <c:pt idx="80">
                  <c:v>3.4299999999999997</c:v>
                </c:pt>
                <c:pt idx="81">
                  <c:v>3.4299999999999997</c:v>
                </c:pt>
                <c:pt idx="82">
                  <c:v>3.4299999999999997</c:v>
                </c:pt>
                <c:pt idx="83">
                  <c:v>3.4299999999999997</c:v>
                </c:pt>
                <c:pt idx="84">
                  <c:v>3.5700000000000003</c:v>
                </c:pt>
                <c:pt idx="85">
                  <c:v>3.7100000000000009</c:v>
                </c:pt>
                <c:pt idx="86">
                  <c:v>3.4299999999999997</c:v>
                </c:pt>
                <c:pt idx="87">
                  <c:v>3.5700000000000003</c:v>
                </c:pt>
                <c:pt idx="88">
                  <c:v>3.5700000000000003</c:v>
                </c:pt>
                <c:pt idx="89">
                  <c:v>3.7100000000000009</c:v>
                </c:pt>
                <c:pt idx="90">
                  <c:v>3.4299999999999997</c:v>
                </c:pt>
                <c:pt idx="91">
                  <c:v>3.5700000000000003</c:v>
                </c:pt>
                <c:pt idx="92">
                  <c:v>3.5700000000000003</c:v>
                </c:pt>
                <c:pt idx="93">
                  <c:v>3.5700000000000003</c:v>
                </c:pt>
                <c:pt idx="94">
                  <c:v>3.7100000000000009</c:v>
                </c:pt>
                <c:pt idx="95">
                  <c:v>3.5700000000000003</c:v>
                </c:pt>
                <c:pt idx="96">
                  <c:v>3.7100000000000009</c:v>
                </c:pt>
                <c:pt idx="97">
                  <c:v>3.4299999999999997</c:v>
                </c:pt>
                <c:pt idx="98">
                  <c:v>3.7100000000000009</c:v>
                </c:pt>
                <c:pt idx="99">
                  <c:v>3.5700000000000003</c:v>
                </c:pt>
                <c:pt idx="100">
                  <c:v>3.7100000000000009</c:v>
                </c:pt>
                <c:pt idx="101">
                  <c:v>3.5700000000000003</c:v>
                </c:pt>
                <c:pt idx="102">
                  <c:v>3.7100000000000009</c:v>
                </c:pt>
                <c:pt idx="103">
                  <c:v>3.5700000000000003</c:v>
                </c:pt>
                <c:pt idx="104">
                  <c:v>3.5700000000000003</c:v>
                </c:pt>
                <c:pt idx="105">
                  <c:v>3.4299999999999997</c:v>
                </c:pt>
                <c:pt idx="106">
                  <c:v>3.8500000000000014</c:v>
                </c:pt>
                <c:pt idx="107">
                  <c:v>3.4299999999999997</c:v>
                </c:pt>
                <c:pt idx="108">
                  <c:v>3.5700000000000003</c:v>
                </c:pt>
                <c:pt idx="109">
                  <c:v>3.4299999999999997</c:v>
                </c:pt>
                <c:pt idx="110">
                  <c:v>3.7100000000000009</c:v>
                </c:pt>
                <c:pt idx="111">
                  <c:v>3.5700000000000003</c:v>
                </c:pt>
                <c:pt idx="112">
                  <c:v>3.5700000000000003</c:v>
                </c:pt>
                <c:pt idx="113">
                  <c:v>3.5700000000000003</c:v>
                </c:pt>
                <c:pt idx="114">
                  <c:v>3.5700000000000003</c:v>
                </c:pt>
                <c:pt idx="115">
                  <c:v>3.5700000000000003</c:v>
                </c:pt>
                <c:pt idx="116">
                  <c:v>3.4299999999999997</c:v>
                </c:pt>
                <c:pt idx="117">
                  <c:v>3.5700000000000003</c:v>
                </c:pt>
                <c:pt idx="118">
                  <c:v>3.5700000000000003</c:v>
                </c:pt>
                <c:pt idx="119">
                  <c:v>3.7100000000000009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61-44ED-B2F1-7B75D83CB48C}"/>
            </c:ext>
          </c:extLst>
        </c:ser>
        <c:ser>
          <c:idx val="2"/>
          <c:order val="1"/>
          <c:tx>
            <c:strRef>
              <c:f>'P3A4-60'!$E$6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'P3A4-60'!$A$7:$A$126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'P3A4-60'!$E$7:$E$126</c:f>
              <c:numCache>
                <c:formatCode>0.00</c:formatCode>
                <c:ptCount val="120"/>
                <c:pt idx="0">
                  <c:v>0</c:v>
                </c:pt>
                <c:pt idx="1">
                  <c:v>0.28000000000000114</c:v>
                </c:pt>
                <c:pt idx="2">
                  <c:v>0.74427254171648227</c:v>
                </c:pt>
                <c:pt idx="3">
                  <c:v>1.3311721231436533</c:v>
                </c:pt>
                <c:pt idx="4">
                  <c:v>1.7939525989336618</c:v>
                </c:pt>
                <c:pt idx="5">
                  <c:v>2.1588630121454706</c:v>
                </c:pt>
                <c:pt idx="6">
                  <c:v>2.4466011874500739</c:v>
                </c:pt>
                <c:pt idx="7">
                  <c:v>2.6734877177600924</c:v>
                </c:pt>
                <c:pt idx="8">
                  <c:v>2.8523916730021259</c:v>
                </c:pt>
                <c:pt idx="9">
                  <c:v>2.9934605375024086</c:v>
                </c:pt>
                <c:pt idx="10">
                  <c:v>3.1046957782463971</c:v>
                </c:pt>
                <c:pt idx="11">
                  <c:v>3.1924066904112016</c:v>
                </c:pt>
                <c:pt idx="12">
                  <c:v>3.2615682624213544</c:v>
                </c:pt>
                <c:pt idx="13">
                  <c:v>3.3161033587378528</c:v>
                </c:pt>
                <c:pt idx="14">
                  <c:v>3.3591052258702709</c:v>
                </c:pt>
                <c:pt idx="15">
                  <c:v>3.3930129422176014</c:v>
                </c:pt>
                <c:pt idx="16">
                  <c:v>3.4197497633037774</c:v>
                </c:pt>
                <c:pt idx="17">
                  <c:v>3.4408322093898436</c:v>
                </c:pt>
                <c:pt idx="18">
                  <c:v>3.4574560829438199</c:v>
                </c:pt>
                <c:pt idx="19">
                  <c:v>3.4705642949041597</c:v>
                </c:pt>
                <c:pt idx="20">
                  <c:v>3.4809003468621635</c:v>
                </c:pt>
                <c:pt idx="21">
                  <c:v>3.4890505026882832</c:v>
                </c:pt>
                <c:pt idx="22">
                  <c:v>3.4954770415892007</c:v>
                </c:pt>
                <c:pt idx="23">
                  <c:v>3.5005444787187652</c:v>
                </c:pt>
                <c:pt idx="24">
                  <c:v>3.5045402405834318</c:v>
                </c:pt>
                <c:pt idx="25">
                  <c:v>3.5076909679572315</c:v>
                </c:pt>
                <c:pt idx="26">
                  <c:v>3.5101753710123269</c:v>
                </c:pt>
                <c:pt idx="27">
                  <c:v>3.5121343658119057</c:v>
                </c:pt>
                <c:pt idx="28">
                  <c:v>3.5136790671102349</c:v>
                </c:pt>
                <c:pt idx="29">
                  <c:v>3.5148970908138062</c:v>
                </c:pt>
                <c:pt idx="30">
                  <c:v>3.5158575235810119</c:v>
                </c:pt>
                <c:pt idx="31">
                  <c:v>3.516614841437486</c:v>
                </c:pt>
                <c:pt idx="32">
                  <c:v>3.5172119996721043</c:v>
                </c:pt>
                <c:pt idx="33">
                  <c:v>3.5176828692734534</c:v>
                </c:pt>
                <c:pt idx="34">
                  <c:v>3.5180541581021445</c:v>
                </c:pt>
                <c:pt idx="35">
                  <c:v>3.5183469257684279</c:v>
                </c:pt>
                <c:pt idx="36">
                  <c:v>3.5185777781394059</c:v>
                </c:pt>
                <c:pt idx="37">
                  <c:v>3.5187598092286407</c:v>
                </c:pt>
                <c:pt idx="38">
                  <c:v>3.5189033438924069</c:v>
                </c:pt>
                <c:pt idx="39">
                  <c:v>3.5190165234585411</c:v>
                </c:pt>
                <c:pt idx="40">
                  <c:v>3.5191057675049207</c:v>
                </c:pt>
                <c:pt idx="41">
                  <c:v>3.5191761379797883</c:v>
                </c:pt>
                <c:pt idx="42">
                  <c:v>3.5192316263169277</c:v>
                </c:pt>
                <c:pt idx="43">
                  <c:v>3.5192753798309444</c:v>
                </c:pt>
                <c:pt idx="44">
                  <c:v>3.519309880233866</c:v>
                </c:pt>
                <c:pt idx="45">
                  <c:v>3.5193370843985723</c:v>
                </c:pt>
                <c:pt idx="46">
                  <c:v>3.5193585353531898</c:v>
                </c:pt>
                <c:pt idx="47">
                  <c:v>3.5193754498020975</c:v>
                </c:pt>
                <c:pt idx="48">
                  <c:v>3.5193887871377525</c:v>
                </c:pt>
                <c:pt idx="49">
                  <c:v>3.5193993038577083</c:v>
                </c:pt>
                <c:pt idx="50">
                  <c:v>3.5194075964733771</c:v>
                </c:pt>
                <c:pt idx="51">
                  <c:v>3.5194141353443289</c:v>
                </c:pt>
                <c:pt idx="52">
                  <c:v>3.5194192913572251</c:v>
                </c:pt>
                <c:pt idx="53">
                  <c:v>3.5194233569626139</c:v>
                </c:pt>
                <c:pt idx="54">
                  <c:v>3.5194265627628156</c:v>
                </c:pt>
                <c:pt idx="55">
                  <c:v>3.519429090591748</c:v>
                </c:pt>
                <c:pt idx="56">
                  <c:v>3.5194310838286031</c:v>
                </c:pt>
                <c:pt idx="57">
                  <c:v>3.5194326555303554</c:v>
                </c:pt>
                <c:pt idx="58">
                  <c:v>3.5194338948443837</c:v>
                </c:pt>
                <c:pt idx="59">
                  <c:v>3.5194348720649407</c:v>
                </c:pt>
                <c:pt idx="60">
                  <c:v>3.5194356426202593</c:v>
                </c:pt>
                <c:pt idx="61">
                  <c:v>3.5194362502164624</c:v>
                </c:pt>
                <c:pt idx="62">
                  <c:v>3.5194367293165825</c:v>
                </c:pt>
                <c:pt idx="63">
                  <c:v>3.5194371070953174</c:v>
                </c:pt>
                <c:pt idx="64">
                  <c:v>3.5194374049803874</c:v>
                </c:pt>
                <c:pt idx="65">
                  <c:v>3.5194376398679195</c:v>
                </c:pt>
                <c:pt idx="66">
                  <c:v>3.5194378250808032</c:v>
                </c:pt>
                <c:pt idx="67">
                  <c:v>3.5194379711243666</c:v>
                </c:pt>
                <c:pt idx="68">
                  <c:v>3.5194380862822441</c:v>
                </c:pt>
                <c:pt idx="69">
                  <c:v>3.5194381770862226</c:v>
                </c:pt>
                <c:pt idx="70">
                  <c:v>3.5194382486867313</c:v>
                </c:pt>
                <c:pt idx="71">
                  <c:v>3.5194383051449716</c:v>
                </c:pt>
                <c:pt idx="72">
                  <c:v>3.5194383496632708</c:v>
                </c:pt>
                <c:pt idx="73">
                  <c:v>3.5194383847667199</c:v>
                </c:pt>
                <c:pt idx="74">
                  <c:v>3.5194384124463971</c:v>
                </c:pt>
                <c:pt idx="75">
                  <c:v>3.5194384342723017</c:v>
                </c:pt>
                <c:pt idx="76">
                  <c:v>3.5194384514824049</c:v>
                </c:pt>
                <c:pt idx="77">
                  <c:v>3.5194384650528692</c:v>
                </c:pt>
                <c:pt idx="78">
                  <c:v>3.519438475753415</c:v>
                </c:pt>
                <c:pt idx="79">
                  <c:v>3.5194384841909807</c:v>
                </c:pt>
                <c:pt idx="80">
                  <c:v>3.5194384908441472</c:v>
                </c:pt>
                <c:pt idx="81">
                  <c:v>3.519438496090284</c:v>
                </c:pt>
                <c:pt idx="82">
                  <c:v>3.5194385002269541</c:v>
                </c:pt>
                <c:pt idx="83">
                  <c:v>3.5194385034887894</c:v>
                </c:pt>
                <c:pt idx="84">
                  <c:v>3.5194385060608036</c:v>
                </c:pt>
                <c:pt idx="85">
                  <c:v>3.5194385080888808</c:v>
                </c:pt>
                <c:pt idx="86">
                  <c:v>3.5194385096880554</c:v>
                </c:pt>
                <c:pt idx="87">
                  <c:v>3.5194385109490316</c:v>
                </c:pt>
                <c:pt idx="88">
                  <c:v>3.5194385119433331</c:v>
                </c:pt>
                <c:pt idx="89">
                  <c:v>3.5194385127273575</c:v>
                </c:pt>
                <c:pt idx="90">
                  <c:v>3.5194385133455741</c:v>
                </c:pt>
                <c:pt idx="91">
                  <c:v>3.5194385138330486</c:v>
                </c:pt>
                <c:pt idx="92">
                  <c:v>3.5194385142174305</c:v>
                </c:pt>
                <c:pt idx="93">
                  <c:v>3.5194385145205227</c:v>
                </c:pt>
                <c:pt idx="94">
                  <c:v>3.5194385147595155</c:v>
                </c:pt>
                <c:pt idx="95">
                  <c:v>3.5194385149479661</c:v>
                </c:pt>
                <c:pt idx="96">
                  <c:v>3.5194385150965624</c:v>
                </c:pt>
                <c:pt idx="97">
                  <c:v>3.5194385152137331</c:v>
                </c:pt>
                <c:pt idx="98">
                  <c:v>3.5194385153061245</c:v>
                </c:pt>
                <c:pt idx="99">
                  <c:v>3.5194385153789765</c:v>
                </c:pt>
                <c:pt idx="100">
                  <c:v>3.5194385154364216</c:v>
                </c:pt>
                <c:pt idx="101">
                  <c:v>3.5194385154817183</c:v>
                </c:pt>
                <c:pt idx="102">
                  <c:v>3.519438515517435</c:v>
                </c:pt>
                <c:pt idx="103">
                  <c:v>3.5194385155455987</c:v>
                </c:pt>
                <c:pt idx="104">
                  <c:v>3.5194385155678058</c:v>
                </c:pt>
                <c:pt idx="105">
                  <c:v>3.5194385155853172</c:v>
                </c:pt>
                <c:pt idx="106">
                  <c:v>3.5194385155991244</c:v>
                </c:pt>
                <c:pt idx="107">
                  <c:v>3.5194385156100121</c:v>
                </c:pt>
                <c:pt idx="108">
                  <c:v>3.5194385156185972</c:v>
                </c:pt>
                <c:pt idx="109">
                  <c:v>3.5194385156253669</c:v>
                </c:pt>
                <c:pt idx="110">
                  <c:v>3.5194385156307044</c:v>
                </c:pt>
                <c:pt idx="111">
                  <c:v>3.5194385156349135</c:v>
                </c:pt>
                <c:pt idx="112">
                  <c:v>3.5194385156382326</c:v>
                </c:pt>
                <c:pt idx="113">
                  <c:v>3.5194385156408492</c:v>
                </c:pt>
                <c:pt idx="114">
                  <c:v>3.5194385156429129</c:v>
                </c:pt>
                <c:pt idx="115">
                  <c:v>3.5194385156445396</c:v>
                </c:pt>
                <c:pt idx="116">
                  <c:v>3.519438515645823</c:v>
                </c:pt>
                <c:pt idx="117">
                  <c:v>3.5194385156468346</c:v>
                </c:pt>
                <c:pt idx="118">
                  <c:v>3.5194385156476327</c:v>
                </c:pt>
                <c:pt idx="119">
                  <c:v>3.5194385156482615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61-44ED-B2F1-7B75D83CB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65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'P3A4-65'!$D$6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'P3A4-65'!$A$7:$A$126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'P3A4-65'!$D$7:$D$126</c:f>
              <c:numCache>
                <c:formatCode>0.00</c:formatCode>
                <c:ptCount val="120"/>
                <c:pt idx="0">
                  <c:v>0</c:v>
                </c:pt>
                <c:pt idx="1">
                  <c:v>0.42999999999999972</c:v>
                </c:pt>
                <c:pt idx="2">
                  <c:v>1.2800000000000011</c:v>
                </c:pt>
                <c:pt idx="3">
                  <c:v>2.2800000000000011</c:v>
                </c:pt>
                <c:pt idx="4">
                  <c:v>2.8599999999999994</c:v>
                </c:pt>
                <c:pt idx="5">
                  <c:v>3.1400000000000006</c:v>
                </c:pt>
                <c:pt idx="6">
                  <c:v>3.5700000000000003</c:v>
                </c:pt>
                <c:pt idx="7">
                  <c:v>3.7100000000000009</c:v>
                </c:pt>
                <c:pt idx="8">
                  <c:v>4</c:v>
                </c:pt>
                <c:pt idx="9">
                  <c:v>4.1400000000000006</c:v>
                </c:pt>
                <c:pt idx="10">
                  <c:v>4.2800000000000011</c:v>
                </c:pt>
                <c:pt idx="11">
                  <c:v>4.43</c:v>
                </c:pt>
                <c:pt idx="12">
                  <c:v>4.2800000000000011</c:v>
                </c:pt>
                <c:pt idx="13">
                  <c:v>4.43</c:v>
                </c:pt>
                <c:pt idx="14">
                  <c:v>4.57</c:v>
                </c:pt>
                <c:pt idx="15">
                  <c:v>4.8599999999999994</c:v>
                </c:pt>
                <c:pt idx="16">
                  <c:v>4.8599999999999994</c:v>
                </c:pt>
                <c:pt idx="17">
                  <c:v>4.43</c:v>
                </c:pt>
                <c:pt idx="18">
                  <c:v>4.43</c:v>
                </c:pt>
                <c:pt idx="19">
                  <c:v>4.57</c:v>
                </c:pt>
                <c:pt idx="20">
                  <c:v>4.43</c:v>
                </c:pt>
                <c:pt idx="21">
                  <c:v>4.57</c:v>
                </c:pt>
                <c:pt idx="22">
                  <c:v>4.57</c:v>
                </c:pt>
                <c:pt idx="23">
                  <c:v>4.7100000000000009</c:v>
                </c:pt>
                <c:pt idx="24">
                  <c:v>4.57</c:v>
                </c:pt>
                <c:pt idx="25">
                  <c:v>4.57</c:v>
                </c:pt>
                <c:pt idx="26">
                  <c:v>4.57</c:v>
                </c:pt>
                <c:pt idx="27">
                  <c:v>4.43</c:v>
                </c:pt>
                <c:pt idx="28">
                  <c:v>4.57</c:v>
                </c:pt>
                <c:pt idx="29">
                  <c:v>4.57</c:v>
                </c:pt>
                <c:pt idx="30">
                  <c:v>4.57</c:v>
                </c:pt>
                <c:pt idx="31">
                  <c:v>4.43</c:v>
                </c:pt>
                <c:pt idx="32">
                  <c:v>4.43</c:v>
                </c:pt>
                <c:pt idx="33">
                  <c:v>4.57</c:v>
                </c:pt>
                <c:pt idx="34">
                  <c:v>4.57</c:v>
                </c:pt>
                <c:pt idx="35">
                  <c:v>4.8599999999999994</c:v>
                </c:pt>
                <c:pt idx="36">
                  <c:v>4.8599999999999994</c:v>
                </c:pt>
                <c:pt idx="37">
                  <c:v>4.8599999999999994</c:v>
                </c:pt>
                <c:pt idx="38">
                  <c:v>4.8599999999999994</c:v>
                </c:pt>
                <c:pt idx="39">
                  <c:v>4.7100000000000009</c:v>
                </c:pt>
                <c:pt idx="40">
                  <c:v>4.7100000000000009</c:v>
                </c:pt>
                <c:pt idx="41">
                  <c:v>4.57</c:v>
                </c:pt>
                <c:pt idx="42">
                  <c:v>4.7100000000000009</c:v>
                </c:pt>
                <c:pt idx="43">
                  <c:v>4.57</c:v>
                </c:pt>
                <c:pt idx="44">
                  <c:v>4.57</c:v>
                </c:pt>
                <c:pt idx="45">
                  <c:v>4.7100000000000009</c:v>
                </c:pt>
                <c:pt idx="46">
                  <c:v>4.8599999999999994</c:v>
                </c:pt>
                <c:pt idx="47">
                  <c:v>5</c:v>
                </c:pt>
                <c:pt idx="48">
                  <c:v>4.8599999999999994</c:v>
                </c:pt>
                <c:pt idx="49">
                  <c:v>4.8599999999999994</c:v>
                </c:pt>
                <c:pt idx="50">
                  <c:v>4.8599999999999994</c:v>
                </c:pt>
                <c:pt idx="51">
                  <c:v>4.57</c:v>
                </c:pt>
                <c:pt idx="52">
                  <c:v>4.7100000000000009</c:v>
                </c:pt>
                <c:pt idx="53">
                  <c:v>5</c:v>
                </c:pt>
                <c:pt idx="54">
                  <c:v>4.8599999999999994</c:v>
                </c:pt>
                <c:pt idx="55">
                  <c:v>4.8599999999999994</c:v>
                </c:pt>
                <c:pt idx="56">
                  <c:v>4.57</c:v>
                </c:pt>
                <c:pt idx="57">
                  <c:v>4.57</c:v>
                </c:pt>
                <c:pt idx="58">
                  <c:v>4.57</c:v>
                </c:pt>
                <c:pt idx="59">
                  <c:v>4.57</c:v>
                </c:pt>
                <c:pt idx="60">
                  <c:v>4.57</c:v>
                </c:pt>
                <c:pt idx="61">
                  <c:v>4.57</c:v>
                </c:pt>
                <c:pt idx="62">
                  <c:v>4.7100000000000009</c:v>
                </c:pt>
                <c:pt idx="63">
                  <c:v>4.7100000000000009</c:v>
                </c:pt>
                <c:pt idx="64">
                  <c:v>4.57</c:v>
                </c:pt>
                <c:pt idx="65">
                  <c:v>4.7100000000000009</c:v>
                </c:pt>
                <c:pt idx="66">
                  <c:v>4.7100000000000009</c:v>
                </c:pt>
                <c:pt idx="67">
                  <c:v>4.7100000000000009</c:v>
                </c:pt>
                <c:pt idx="68">
                  <c:v>4.57</c:v>
                </c:pt>
                <c:pt idx="69">
                  <c:v>4.7100000000000009</c:v>
                </c:pt>
                <c:pt idx="70">
                  <c:v>4.8599999999999994</c:v>
                </c:pt>
                <c:pt idx="71">
                  <c:v>4.7100000000000009</c:v>
                </c:pt>
                <c:pt idx="72">
                  <c:v>4.7100000000000009</c:v>
                </c:pt>
                <c:pt idx="73">
                  <c:v>4.7100000000000009</c:v>
                </c:pt>
                <c:pt idx="74">
                  <c:v>4.8599999999999994</c:v>
                </c:pt>
                <c:pt idx="75">
                  <c:v>4.8599999999999994</c:v>
                </c:pt>
                <c:pt idx="76">
                  <c:v>4.8599999999999994</c:v>
                </c:pt>
                <c:pt idx="77">
                  <c:v>5</c:v>
                </c:pt>
                <c:pt idx="78">
                  <c:v>4.8599999999999994</c:v>
                </c:pt>
                <c:pt idx="79">
                  <c:v>5</c:v>
                </c:pt>
                <c:pt idx="80">
                  <c:v>5.1400000000000006</c:v>
                </c:pt>
                <c:pt idx="81">
                  <c:v>4.8599999999999994</c:v>
                </c:pt>
                <c:pt idx="82">
                  <c:v>5</c:v>
                </c:pt>
                <c:pt idx="83">
                  <c:v>4.57</c:v>
                </c:pt>
                <c:pt idx="84">
                  <c:v>4.8599999999999994</c:v>
                </c:pt>
                <c:pt idx="85">
                  <c:v>5</c:v>
                </c:pt>
                <c:pt idx="86">
                  <c:v>4.7100000000000009</c:v>
                </c:pt>
                <c:pt idx="87">
                  <c:v>4.7100000000000009</c:v>
                </c:pt>
                <c:pt idx="88">
                  <c:v>4.7100000000000009</c:v>
                </c:pt>
                <c:pt idx="89">
                  <c:v>4.7100000000000009</c:v>
                </c:pt>
                <c:pt idx="90">
                  <c:v>4.7100000000000009</c:v>
                </c:pt>
                <c:pt idx="91">
                  <c:v>4.57</c:v>
                </c:pt>
                <c:pt idx="92">
                  <c:v>4.8599999999999994</c:v>
                </c:pt>
                <c:pt idx="93">
                  <c:v>4.8599999999999994</c:v>
                </c:pt>
                <c:pt idx="94">
                  <c:v>4.8599999999999994</c:v>
                </c:pt>
                <c:pt idx="95">
                  <c:v>4.8599999999999994</c:v>
                </c:pt>
                <c:pt idx="96">
                  <c:v>4.7100000000000009</c:v>
                </c:pt>
                <c:pt idx="97">
                  <c:v>4.8599999999999994</c:v>
                </c:pt>
                <c:pt idx="98">
                  <c:v>4.8599999999999994</c:v>
                </c:pt>
                <c:pt idx="99">
                  <c:v>4.8599999999999994</c:v>
                </c:pt>
                <c:pt idx="100">
                  <c:v>4.7100000000000009</c:v>
                </c:pt>
                <c:pt idx="101">
                  <c:v>4.7100000000000009</c:v>
                </c:pt>
                <c:pt idx="102">
                  <c:v>4.7100000000000009</c:v>
                </c:pt>
                <c:pt idx="103">
                  <c:v>4.57</c:v>
                </c:pt>
                <c:pt idx="104">
                  <c:v>4.7100000000000009</c:v>
                </c:pt>
                <c:pt idx="105">
                  <c:v>4.7100000000000009</c:v>
                </c:pt>
                <c:pt idx="106">
                  <c:v>4.57</c:v>
                </c:pt>
                <c:pt idx="107">
                  <c:v>4.7100000000000009</c:v>
                </c:pt>
                <c:pt idx="108">
                  <c:v>4.8599999999999994</c:v>
                </c:pt>
                <c:pt idx="109">
                  <c:v>5</c:v>
                </c:pt>
                <c:pt idx="110">
                  <c:v>4.8599999999999994</c:v>
                </c:pt>
                <c:pt idx="111">
                  <c:v>4.7100000000000009</c:v>
                </c:pt>
                <c:pt idx="112">
                  <c:v>4.7100000000000009</c:v>
                </c:pt>
                <c:pt idx="113">
                  <c:v>4.7100000000000009</c:v>
                </c:pt>
                <c:pt idx="114">
                  <c:v>5</c:v>
                </c:pt>
                <c:pt idx="115">
                  <c:v>4.8599999999999994</c:v>
                </c:pt>
                <c:pt idx="116">
                  <c:v>4.8599999999999994</c:v>
                </c:pt>
                <c:pt idx="117">
                  <c:v>4.8599999999999994</c:v>
                </c:pt>
                <c:pt idx="118">
                  <c:v>4.57</c:v>
                </c:pt>
                <c:pt idx="119">
                  <c:v>4.7100000000000009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B-4F11-825D-9B4E060CF1B1}"/>
            </c:ext>
          </c:extLst>
        </c:ser>
        <c:ser>
          <c:idx val="2"/>
          <c:order val="1"/>
          <c:tx>
            <c:strRef>
              <c:f>'P3A4-65'!$E$6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'P3A4-65'!$A$7:$A$126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'P3A4-65'!$E$7:$E$126</c:f>
              <c:numCache>
                <c:formatCode>0.00</c:formatCode>
                <c:ptCount val="120"/>
                <c:pt idx="0">
                  <c:v>0</c:v>
                </c:pt>
                <c:pt idx="1">
                  <c:v>0.42999999999999972</c:v>
                </c:pt>
                <c:pt idx="2">
                  <c:v>1.2800000000000011</c:v>
                </c:pt>
                <c:pt idx="3">
                  <c:v>2.2800000000000011</c:v>
                </c:pt>
                <c:pt idx="4">
                  <c:v>2.8599999999999994</c:v>
                </c:pt>
                <c:pt idx="5">
                  <c:v>2.6304081023121575</c:v>
                </c:pt>
                <c:pt idx="6">
                  <c:v>3.7618165222222655</c:v>
                </c:pt>
                <c:pt idx="7">
                  <c:v>4.2484546559778913</c:v>
                </c:pt>
                <c:pt idx="8">
                  <c:v>4.4577660496866063</c:v>
                </c:pt>
                <c:pt idx="9">
                  <c:v>4.5477944640202121</c:v>
                </c:pt>
                <c:pt idx="10">
                  <c:v>4.5865172265216305</c:v>
                </c:pt>
                <c:pt idx="11">
                  <c:v>4.6031725496975442</c:v>
                </c:pt>
                <c:pt idx="12">
                  <c:v>4.6103362893735031</c:v>
                </c:pt>
                <c:pt idx="13">
                  <c:v>4.6134175364680727</c:v>
                </c:pt>
                <c:pt idx="14">
                  <c:v>4.6147428336015874</c:v>
                </c:pt>
                <c:pt idx="15">
                  <c:v>4.6153128665908909</c:v>
                </c:pt>
                <c:pt idx="16">
                  <c:v>4.6155580475398859</c:v>
                </c:pt>
                <c:pt idx="17">
                  <c:v>4.615663504064119</c:v>
                </c:pt>
                <c:pt idx="18">
                  <c:v>4.6157088627208527</c:v>
                </c:pt>
                <c:pt idx="19">
                  <c:v>4.6157283722557603</c:v>
                </c:pt>
                <c:pt idx="20">
                  <c:v>4.6157367636407729</c:v>
                </c:pt>
                <c:pt idx="21">
                  <c:v>4.6157403729191468</c:v>
                </c:pt>
                <c:pt idx="22">
                  <c:v>4.6157419253315748</c:v>
                </c:pt>
                <c:pt idx="23">
                  <c:v>4.615742593050741</c:v>
                </c:pt>
                <c:pt idx="24">
                  <c:v>4.6157428802481872</c:v>
                </c:pt>
                <c:pt idx="25">
                  <c:v>4.6157430037767258</c:v>
                </c:pt>
                <c:pt idx="26">
                  <c:v>4.6157430569084656</c:v>
                </c:pt>
                <c:pt idx="27">
                  <c:v>4.6157430797613372</c:v>
                </c:pt>
                <c:pt idx="28">
                  <c:v>4.6157430895907483</c:v>
                </c:pt>
                <c:pt idx="29">
                  <c:v>4.615743093818546</c:v>
                </c:pt>
                <c:pt idx="30">
                  <c:v>4.6157430956369945</c:v>
                </c:pt>
                <c:pt idx="31">
                  <c:v>4.6157430964191404</c:v>
                </c:pt>
                <c:pt idx="32">
                  <c:v>4.6157430967555548</c:v>
                </c:pt>
                <c:pt idx="33">
                  <c:v>4.6157430969002524</c:v>
                </c:pt>
                <c:pt idx="34">
                  <c:v>4.6157430969624889</c:v>
                </c:pt>
                <c:pt idx="35">
                  <c:v>4.6157430969892577</c:v>
                </c:pt>
                <c:pt idx="36">
                  <c:v>4.615743097000772</c:v>
                </c:pt>
                <c:pt idx="37">
                  <c:v>4.6157430970057245</c:v>
                </c:pt>
                <c:pt idx="38">
                  <c:v>4.6157430970078543</c:v>
                </c:pt>
                <c:pt idx="39">
                  <c:v>4.6157430970087709</c:v>
                </c:pt>
                <c:pt idx="40">
                  <c:v>4.6157430970091644</c:v>
                </c:pt>
                <c:pt idx="41">
                  <c:v>4.6157430970093341</c:v>
                </c:pt>
                <c:pt idx="42">
                  <c:v>4.6157430970094069</c:v>
                </c:pt>
                <c:pt idx="43">
                  <c:v>4.615743097009438</c:v>
                </c:pt>
                <c:pt idx="44">
                  <c:v>4.6157430970094513</c:v>
                </c:pt>
                <c:pt idx="45">
                  <c:v>4.6157430970094575</c:v>
                </c:pt>
                <c:pt idx="46">
                  <c:v>4.6157430970094602</c:v>
                </c:pt>
                <c:pt idx="47">
                  <c:v>4.6157430970094611</c:v>
                </c:pt>
                <c:pt idx="48">
                  <c:v>4.6157430970094611</c:v>
                </c:pt>
                <c:pt idx="49">
                  <c:v>4.6157430970094619</c:v>
                </c:pt>
                <c:pt idx="50">
                  <c:v>4.6157430970094619</c:v>
                </c:pt>
                <c:pt idx="51">
                  <c:v>4.6157430970094619</c:v>
                </c:pt>
                <c:pt idx="52">
                  <c:v>4.6157430970094619</c:v>
                </c:pt>
                <c:pt idx="53">
                  <c:v>4.6157430970094619</c:v>
                </c:pt>
                <c:pt idx="54">
                  <c:v>4.6157430970094619</c:v>
                </c:pt>
                <c:pt idx="55">
                  <c:v>4.6157430970094619</c:v>
                </c:pt>
                <c:pt idx="56">
                  <c:v>4.6157430970094619</c:v>
                </c:pt>
                <c:pt idx="57">
                  <c:v>4.6157430970094619</c:v>
                </c:pt>
                <c:pt idx="58">
                  <c:v>4.6157430970094619</c:v>
                </c:pt>
                <c:pt idx="59">
                  <c:v>4.6157430970094619</c:v>
                </c:pt>
                <c:pt idx="60">
                  <c:v>4.6157430970094619</c:v>
                </c:pt>
                <c:pt idx="61">
                  <c:v>4.6157430970094619</c:v>
                </c:pt>
                <c:pt idx="62">
                  <c:v>4.6157430970094619</c:v>
                </c:pt>
                <c:pt idx="63">
                  <c:v>4.6157430970094619</c:v>
                </c:pt>
                <c:pt idx="64">
                  <c:v>4.6157430970094619</c:v>
                </c:pt>
                <c:pt idx="65">
                  <c:v>4.6157430970094619</c:v>
                </c:pt>
                <c:pt idx="66">
                  <c:v>4.6157430970094619</c:v>
                </c:pt>
                <c:pt idx="67">
                  <c:v>4.6157430970094619</c:v>
                </c:pt>
                <c:pt idx="68">
                  <c:v>4.6157430970094619</c:v>
                </c:pt>
                <c:pt idx="69">
                  <c:v>4.6157430970094619</c:v>
                </c:pt>
                <c:pt idx="70">
                  <c:v>4.6157430970094619</c:v>
                </c:pt>
                <c:pt idx="71">
                  <c:v>4.6157430970094619</c:v>
                </c:pt>
                <c:pt idx="72">
                  <c:v>4.6157430970094619</c:v>
                </c:pt>
                <c:pt idx="73">
                  <c:v>4.6157430970094619</c:v>
                </c:pt>
                <c:pt idx="74">
                  <c:v>4.6157430970094619</c:v>
                </c:pt>
                <c:pt idx="75">
                  <c:v>4.6157430970094619</c:v>
                </c:pt>
                <c:pt idx="76">
                  <c:v>4.6157430970094619</c:v>
                </c:pt>
                <c:pt idx="77">
                  <c:v>4.6157430970094619</c:v>
                </c:pt>
                <c:pt idx="78">
                  <c:v>4.6157430970094619</c:v>
                </c:pt>
                <c:pt idx="79">
                  <c:v>4.6157430970094619</c:v>
                </c:pt>
                <c:pt idx="80">
                  <c:v>4.6157430970094619</c:v>
                </c:pt>
                <c:pt idx="81">
                  <c:v>4.6157430970094619</c:v>
                </c:pt>
                <c:pt idx="82">
                  <c:v>4.6157430970094619</c:v>
                </c:pt>
                <c:pt idx="83">
                  <c:v>4.6157430970094619</c:v>
                </c:pt>
                <c:pt idx="84">
                  <c:v>4.6157430970094619</c:v>
                </c:pt>
                <c:pt idx="85">
                  <c:v>4.6157430970094619</c:v>
                </c:pt>
                <c:pt idx="86">
                  <c:v>4.6157430970094619</c:v>
                </c:pt>
                <c:pt idx="87">
                  <c:v>4.6157430970094619</c:v>
                </c:pt>
                <c:pt idx="88">
                  <c:v>4.6157430970094619</c:v>
                </c:pt>
                <c:pt idx="89">
                  <c:v>4.6157430970094619</c:v>
                </c:pt>
                <c:pt idx="90">
                  <c:v>4.6157430970094619</c:v>
                </c:pt>
                <c:pt idx="91">
                  <c:v>4.6157430970094619</c:v>
                </c:pt>
                <c:pt idx="92">
                  <c:v>4.6157430970094619</c:v>
                </c:pt>
                <c:pt idx="93">
                  <c:v>4.6157430970094619</c:v>
                </c:pt>
                <c:pt idx="94">
                  <c:v>4.6157430970094619</c:v>
                </c:pt>
                <c:pt idx="95">
                  <c:v>4.6157430970094619</c:v>
                </c:pt>
                <c:pt idx="96">
                  <c:v>4.6157430970094619</c:v>
                </c:pt>
                <c:pt idx="97">
                  <c:v>4.6157430970094619</c:v>
                </c:pt>
                <c:pt idx="98">
                  <c:v>4.6157430970094619</c:v>
                </c:pt>
                <c:pt idx="99">
                  <c:v>4.6157430970094619</c:v>
                </c:pt>
                <c:pt idx="100">
                  <c:v>4.6157430970094619</c:v>
                </c:pt>
                <c:pt idx="101">
                  <c:v>4.6157430970094619</c:v>
                </c:pt>
                <c:pt idx="102">
                  <c:v>4.6157430970094619</c:v>
                </c:pt>
                <c:pt idx="103">
                  <c:v>4.6157430970094619</c:v>
                </c:pt>
                <c:pt idx="104">
                  <c:v>4.6157430970094619</c:v>
                </c:pt>
                <c:pt idx="105">
                  <c:v>4.6157430970094619</c:v>
                </c:pt>
                <c:pt idx="106">
                  <c:v>4.6157430970094619</c:v>
                </c:pt>
                <c:pt idx="107">
                  <c:v>4.6157430970094619</c:v>
                </c:pt>
                <c:pt idx="108">
                  <c:v>4.6157430970094619</c:v>
                </c:pt>
                <c:pt idx="109">
                  <c:v>4.6157430970094619</c:v>
                </c:pt>
                <c:pt idx="110">
                  <c:v>4.6157430970094619</c:v>
                </c:pt>
                <c:pt idx="111">
                  <c:v>4.6157430970094619</c:v>
                </c:pt>
                <c:pt idx="112">
                  <c:v>4.6157430970094619</c:v>
                </c:pt>
                <c:pt idx="113">
                  <c:v>4.6157430970094619</c:v>
                </c:pt>
                <c:pt idx="114">
                  <c:v>4.6157430970094619</c:v>
                </c:pt>
                <c:pt idx="115">
                  <c:v>4.6157430970094619</c:v>
                </c:pt>
                <c:pt idx="116">
                  <c:v>4.6157430970094619</c:v>
                </c:pt>
                <c:pt idx="117">
                  <c:v>4.6157430970094619</c:v>
                </c:pt>
                <c:pt idx="118">
                  <c:v>4.6157430970094619</c:v>
                </c:pt>
                <c:pt idx="119">
                  <c:v>4.6157430970094619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3B-4F11-825D-9B4E060CF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70</a:t>
            </a:r>
            <a:r>
              <a:rPr lang="en-US" baseline="0"/>
              <a:t>%</a:t>
            </a:r>
            <a:endParaRPr lang="id-ID"/>
          </a:p>
        </c:rich>
      </c:tx>
      <c:layout>
        <c:manualLayout>
          <c:xMode val="edge"/>
          <c:yMode val="edge"/>
          <c:x val="0.13335949542111597"/>
          <c:y val="1.5174506828528073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'P3A4-70'!$D$6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'P3A4-70'!$A$7:$A$126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'P3A4-70'!$D$7:$D$126</c:f>
              <c:numCache>
                <c:formatCode>0.00</c:formatCode>
                <c:ptCount val="120"/>
                <c:pt idx="0">
                  <c:v>0</c:v>
                </c:pt>
                <c:pt idx="1">
                  <c:v>0.71000000000000085</c:v>
                </c:pt>
                <c:pt idx="2">
                  <c:v>1.1400000000000006</c:v>
                </c:pt>
                <c:pt idx="3">
                  <c:v>1.7100000000000009</c:v>
                </c:pt>
                <c:pt idx="4">
                  <c:v>2.2899999999999991</c:v>
                </c:pt>
                <c:pt idx="5">
                  <c:v>2.5700000000000003</c:v>
                </c:pt>
                <c:pt idx="6">
                  <c:v>2.7100000000000009</c:v>
                </c:pt>
                <c:pt idx="7">
                  <c:v>2.8599999999999994</c:v>
                </c:pt>
                <c:pt idx="8">
                  <c:v>3.2899999999999991</c:v>
                </c:pt>
                <c:pt idx="9">
                  <c:v>3.1400000000000006</c:v>
                </c:pt>
                <c:pt idx="10">
                  <c:v>3.2899999999999991</c:v>
                </c:pt>
                <c:pt idx="11">
                  <c:v>3.1400000000000006</c:v>
                </c:pt>
                <c:pt idx="12">
                  <c:v>3.2899999999999991</c:v>
                </c:pt>
                <c:pt idx="13">
                  <c:v>3.4299999999999997</c:v>
                </c:pt>
                <c:pt idx="14">
                  <c:v>3.4299999999999997</c:v>
                </c:pt>
                <c:pt idx="15">
                  <c:v>3.5700000000000003</c:v>
                </c:pt>
                <c:pt idx="16">
                  <c:v>3.7100000000000009</c:v>
                </c:pt>
                <c:pt idx="17">
                  <c:v>3.5700000000000003</c:v>
                </c:pt>
                <c:pt idx="18">
                  <c:v>3.7100000000000009</c:v>
                </c:pt>
                <c:pt idx="19">
                  <c:v>3.8599999999999994</c:v>
                </c:pt>
                <c:pt idx="20">
                  <c:v>3.8599999999999994</c:v>
                </c:pt>
                <c:pt idx="21">
                  <c:v>3.4299999999999997</c:v>
                </c:pt>
                <c:pt idx="22">
                  <c:v>3.7100000000000009</c:v>
                </c:pt>
                <c:pt idx="23">
                  <c:v>3.7100000000000009</c:v>
                </c:pt>
                <c:pt idx="24">
                  <c:v>3.5700000000000003</c:v>
                </c:pt>
                <c:pt idx="25">
                  <c:v>3.4299999999999997</c:v>
                </c:pt>
                <c:pt idx="26">
                  <c:v>3.5700000000000003</c:v>
                </c:pt>
                <c:pt idx="27">
                  <c:v>3.5700000000000003</c:v>
                </c:pt>
                <c:pt idx="28">
                  <c:v>3.7100000000000009</c:v>
                </c:pt>
                <c:pt idx="29">
                  <c:v>3.7100000000000009</c:v>
                </c:pt>
                <c:pt idx="30">
                  <c:v>3.5700000000000003</c:v>
                </c:pt>
                <c:pt idx="31">
                  <c:v>3.7100000000000009</c:v>
                </c:pt>
                <c:pt idx="32">
                  <c:v>3.7100000000000009</c:v>
                </c:pt>
                <c:pt idx="33">
                  <c:v>4</c:v>
                </c:pt>
                <c:pt idx="34">
                  <c:v>3.8599999999999994</c:v>
                </c:pt>
                <c:pt idx="35">
                  <c:v>3.8599999999999994</c:v>
                </c:pt>
                <c:pt idx="36">
                  <c:v>3.5700000000000003</c:v>
                </c:pt>
                <c:pt idx="37">
                  <c:v>3.5700000000000003</c:v>
                </c:pt>
                <c:pt idx="38">
                  <c:v>3.7100000000000009</c:v>
                </c:pt>
                <c:pt idx="39">
                  <c:v>3.7100000000000009</c:v>
                </c:pt>
                <c:pt idx="40">
                  <c:v>3.4299999999999997</c:v>
                </c:pt>
                <c:pt idx="41">
                  <c:v>3.5700000000000003</c:v>
                </c:pt>
                <c:pt idx="42">
                  <c:v>3.7100000000000009</c:v>
                </c:pt>
                <c:pt idx="43">
                  <c:v>3.5700000000000003</c:v>
                </c:pt>
                <c:pt idx="44">
                  <c:v>3.5700000000000003</c:v>
                </c:pt>
                <c:pt idx="45">
                  <c:v>3.5700000000000003</c:v>
                </c:pt>
                <c:pt idx="46">
                  <c:v>3.5700000000000003</c:v>
                </c:pt>
                <c:pt idx="47">
                  <c:v>3.7100000000000009</c:v>
                </c:pt>
                <c:pt idx="48">
                  <c:v>3.4299999999999997</c:v>
                </c:pt>
                <c:pt idx="49">
                  <c:v>3.4299999999999997</c:v>
                </c:pt>
                <c:pt idx="50">
                  <c:v>3.4299999999999997</c:v>
                </c:pt>
                <c:pt idx="51">
                  <c:v>3.4299999999999997</c:v>
                </c:pt>
                <c:pt idx="52">
                  <c:v>3.5700000000000003</c:v>
                </c:pt>
                <c:pt idx="53">
                  <c:v>3.7100000000000009</c:v>
                </c:pt>
                <c:pt idx="54">
                  <c:v>3.5700000000000003</c:v>
                </c:pt>
                <c:pt idx="55">
                  <c:v>3.5700000000000003</c:v>
                </c:pt>
                <c:pt idx="56">
                  <c:v>3.8599999999999994</c:v>
                </c:pt>
                <c:pt idx="57">
                  <c:v>3.8599999999999994</c:v>
                </c:pt>
                <c:pt idx="58">
                  <c:v>3.5700000000000003</c:v>
                </c:pt>
                <c:pt idx="59">
                  <c:v>3.7100000000000009</c:v>
                </c:pt>
                <c:pt idx="60">
                  <c:v>3.7100000000000009</c:v>
                </c:pt>
                <c:pt idx="61">
                  <c:v>3.5700000000000003</c:v>
                </c:pt>
                <c:pt idx="62">
                  <c:v>3.4299999999999997</c:v>
                </c:pt>
                <c:pt idx="63">
                  <c:v>3.5700000000000003</c:v>
                </c:pt>
                <c:pt idx="64">
                  <c:v>3.5700000000000003</c:v>
                </c:pt>
                <c:pt idx="65">
                  <c:v>3.5700000000000003</c:v>
                </c:pt>
                <c:pt idx="66">
                  <c:v>3.5700000000000003</c:v>
                </c:pt>
                <c:pt idx="67">
                  <c:v>3.5700000000000003</c:v>
                </c:pt>
                <c:pt idx="68">
                  <c:v>3.5700000000000003</c:v>
                </c:pt>
                <c:pt idx="69">
                  <c:v>3.5700000000000003</c:v>
                </c:pt>
                <c:pt idx="70">
                  <c:v>3.5700000000000003</c:v>
                </c:pt>
                <c:pt idx="71">
                  <c:v>3.4299999999999997</c:v>
                </c:pt>
                <c:pt idx="72">
                  <c:v>3.5700000000000003</c:v>
                </c:pt>
                <c:pt idx="73">
                  <c:v>3.7100000000000009</c:v>
                </c:pt>
                <c:pt idx="74">
                  <c:v>3.7100000000000009</c:v>
                </c:pt>
                <c:pt idx="75">
                  <c:v>3.4299999999999997</c:v>
                </c:pt>
                <c:pt idx="76">
                  <c:v>3.5700000000000003</c:v>
                </c:pt>
                <c:pt idx="77">
                  <c:v>3.4299999999999997</c:v>
                </c:pt>
                <c:pt idx="78">
                  <c:v>3.4299999999999997</c:v>
                </c:pt>
                <c:pt idx="79">
                  <c:v>3.5700000000000003</c:v>
                </c:pt>
                <c:pt idx="80">
                  <c:v>3.5700000000000003</c:v>
                </c:pt>
                <c:pt idx="81">
                  <c:v>3.5700000000000003</c:v>
                </c:pt>
                <c:pt idx="82">
                  <c:v>3.5700000000000003</c:v>
                </c:pt>
                <c:pt idx="83">
                  <c:v>3.5700000000000003</c:v>
                </c:pt>
                <c:pt idx="84">
                  <c:v>3.5700000000000003</c:v>
                </c:pt>
                <c:pt idx="85">
                  <c:v>3.4299999999999997</c:v>
                </c:pt>
                <c:pt idx="86">
                  <c:v>3.5700000000000003</c:v>
                </c:pt>
                <c:pt idx="87">
                  <c:v>3.7100000000000009</c:v>
                </c:pt>
                <c:pt idx="88">
                  <c:v>3.4299999999999997</c:v>
                </c:pt>
                <c:pt idx="89">
                  <c:v>3.4299999999999997</c:v>
                </c:pt>
                <c:pt idx="90">
                  <c:v>3.7100000000000009</c:v>
                </c:pt>
                <c:pt idx="91">
                  <c:v>3.5700000000000003</c:v>
                </c:pt>
                <c:pt idx="92">
                  <c:v>3.4299999999999997</c:v>
                </c:pt>
                <c:pt idx="93">
                  <c:v>3.7100000000000009</c:v>
                </c:pt>
                <c:pt idx="94">
                  <c:v>3.5700000000000003</c:v>
                </c:pt>
                <c:pt idx="95">
                  <c:v>3.4299999999999997</c:v>
                </c:pt>
                <c:pt idx="96">
                  <c:v>3.4299999999999997</c:v>
                </c:pt>
                <c:pt idx="97">
                  <c:v>3.4299999999999997</c:v>
                </c:pt>
                <c:pt idx="98">
                  <c:v>3.4299999999999997</c:v>
                </c:pt>
                <c:pt idx="99">
                  <c:v>3.5700000000000003</c:v>
                </c:pt>
                <c:pt idx="100">
                  <c:v>3.5700000000000003</c:v>
                </c:pt>
                <c:pt idx="101">
                  <c:v>3.5700000000000003</c:v>
                </c:pt>
                <c:pt idx="102">
                  <c:v>3.5700000000000003</c:v>
                </c:pt>
                <c:pt idx="103">
                  <c:v>3.5700000000000003</c:v>
                </c:pt>
                <c:pt idx="104">
                  <c:v>3.5700000000000003</c:v>
                </c:pt>
                <c:pt idx="105">
                  <c:v>3.7100000000000009</c:v>
                </c:pt>
                <c:pt idx="106">
                  <c:v>3.7100000000000009</c:v>
                </c:pt>
                <c:pt idx="107">
                  <c:v>3.5700000000000003</c:v>
                </c:pt>
                <c:pt idx="108">
                  <c:v>3.5700000000000003</c:v>
                </c:pt>
                <c:pt idx="109">
                  <c:v>3.7100000000000009</c:v>
                </c:pt>
                <c:pt idx="110">
                  <c:v>3.7100000000000009</c:v>
                </c:pt>
                <c:pt idx="111">
                  <c:v>3.4299999999999997</c:v>
                </c:pt>
                <c:pt idx="112">
                  <c:v>3.5700000000000003</c:v>
                </c:pt>
                <c:pt idx="113">
                  <c:v>3.5700000000000003</c:v>
                </c:pt>
                <c:pt idx="114">
                  <c:v>3.2899999999999991</c:v>
                </c:pt>
                <c:pt idx="115">
                  <c:v>3.7100000000000009</c:v>
                </c:pt>
                <c:pt idx="116">
                  <c:v>3.7100000000000009</c:v>
                </c:pt>
                <c:pt idx="117">
                  <c:v>3.2899999999999991</c:v>
                </c:pt>
                <c:pt idx="118">
                  <c:v>3.5700000000000003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2-4AB2-AC29-A4AC85D07136}"/>
            </c:ext>
          </c:extLst>
        </c:ser>
        <c:ser>
          <c:idx val="2"/>
          <c:order val="1"/>
          <c:tx>
            <c:strRef>
              <c:f>'P3A4-70'!$E$6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'P3A4-70'!$A$7:$A$126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'P3A4-70'!$E$7:$E$126</c:f>
              <c:numCache>
                <c:formatCode>0.00</c:formatCode>
                <c:ptCount val="120"/>
                <c:pt idx="0">
                  <c:v>0</c:v>
                </c:pt>
                <c:pt idx="1">
                  <c:v>0.60756132715248723</c:v>
                </c:pt>
                <c:pt idx="2">
                  <c:v>1.2750512572782848</c:v>
                </c:pt>
                <c:pt idx="3">
                  <c:v>1.7932880543137761</c:v>
                </c:pt>
                <c:pt idx="4">
                  <c:v>2.1956452520485628</c:v>
                </c:pt>
                <c:pt idx="5">
                  <c:v>2.508033942884623</c:v>
                </c:pt>
                <c:pt idx="6">
                  <c:v>2.7505714063913453</c:v>
                </c:pt>
                <c:pt idx="7">
                  <c:v>2.9388766265542134</c:v>
                </c:pt>
                <c:pt idx="8">
                  <c:v>3.0850761267382483</c:v>
                </c:pt>
                <c:pt idx="9">
                  <c:v>3.1985848963601127</c:v>
                </c:pt>
                <c:pt idx="10">
                  <c:v>3.2867126995663551</c:v>
                </c:pt>
                <c:pt idx="11">
                  <c:v>3.3551348111250561</c:v>
                </c:pt>
                <c:pt idx="12">
                  <c:v>3.4082574940903312</c:v>
                </c:pt>
                <c:pt idx="13">
                  <c:v>3.4495017553553176</c:v>
                </c:pt>
                <c:pt idx="14">
                  <c:v>3.4815236524497553</c:v>
                </c:pt>
                <c:pt idx="15">
                  <c:v>3.5063853389505444</c:v>
                </c:pt>
                <c:pt idx="16">
                  <c:v>3.5256878635274194</c:v>
                </c:pt>
                <c:pt idx="17">
                  <c:v>3.540674274647559</c:v>
                </c:pt>
                <c:pt idx="18">
                  <c:v>3.5523096706998922</c:v>
                </c:pt>
                <c:pt idx="19">
                  <c:v>3.5613433506256169</c:v>
                </c:pt>
                <c:pt idx="20">
                  <c:v>3.5683570674456884</c:v>
                </c:pt>
                <c:pt idx="21">
                  <c:v>3.5738024921271698</c:v>
                </c:pt>
                <c:pt idx="22">
                  <c:v>3.5780303003952247</c:v>
                </c:pt>
                <c:pt idx="23">
                  <c:v>3.5813127556300235</c:v>
                </c:pt>
                <c:pt idx="24">
                  <c:v>3.5838612421472265</c:v>
                </c:pt>
                <c:pt idx="25">
                  <c:v>3.5858398779743084</c:v>
                </c:pt>
                <c:pt idx="26">
                  <c:v>3.587376083761463</c:v>
                </c:pt>
                <c:pt idx="27">
                  <c:v>3.58856878844627</c:v>
                </c:pt>
                <c:pt idx="28">
                  <c:v>3.5894948001024267</c:v>
                </c:pt>
                <c:pt idx="29">
                  <c:v>3.5902137522439421</c:v>
                </c:pt>
                <c:pt idx="30">
                  <c:v>3.5907719441180439</c:v>
                </c:pt>
                <c:pt idx="31">
                  <c:v>3.5912053222948668</c:v>
                </c:pt>
                <c:pt idx="32">
                  <c:v>3.5915417955630393</c:v>
                </c:pt>
                <c:pt idx="33">
                  <c:v>3.5918030322063448</c:v>
                </c:pt>
                <c:pt idx="34">
                  <c:v>3.5920058554028969</c:v>
                </c:pt>
                <c:pt idx="35">
                  <c:v>3.5921633266080821</c:v>
                </c:pt>
                <c:pt idx="36">
                  <c:v>3.5922855866891967</c:v>
                </c:pt>
                <c:pt idx="37">
                  <c:v>3.5923805089793803</c:v>
                </c:pt>
                <c:pt idx="38">
                  <c:v>3.5924542063063543</c:v>
                </c:pt>
                <c:pt idx="39">
                  <c:v>3.592511424647721</c:v>
                </c:pt>
                <c:pt idx="40">
                  <c:v>3.5925558487635372</c:v>
                </c:pt>
                <c:pt idx="41">
                  <c:v>3.5925903394883441</c:v>
                </c:pt>
                <c:pt idx="42">
                  <c:v>3.5926171179638602</c:v>
                </c:pt>
                <c:pt idx="43">
                  <c:v>3.5926379086765809</c:v>
                </c:pt>
                <c:pt idx="44">
                  <c:v>3.5926540505116593</c:v>
                </c:pt>
                <c:pt idx="45">
                  <c:v>3.5926665829747448</c:v>
                </c:pt>
                <c:pt idx="46">
                  <c:v>3.59267631313431</c:v>
                </c:pt>
                <c:pt idx="47">
                  <c:v>3.5926838675954342</c:v>
                </c:pt>
                <c:pt idx="48">
                  <c:v>3.5926897328520613</c:v>
                </c:pt>
                <c:pt idx="49">
                  <c:v>3.5926942866163518</c:v>
                </c:pt>
                <c:pt idx="50">
                  <c:v>3.5926978221426782</c:v>
                </c:pt>
                <c:pt idx="51">
                  <c:v>3.5927005671126868</c:v>
                </c:pt>
                <c:pt idx="52">
                  <c:v>3.5927026982975945</c:v>
                </c:pt>
                <c:pt idx="53">
                  <c:v>3.5927043529419427</c:v>
                </c:pt>
                <c:pt idx="54">
                  <c:v>3.5927056376019033</c:v>
                </c:pt>
                <c:pt idx="55">
                  <c:v>3.5927066350073069</c:v>
                </c:pt>
                <c:pt idx="56">
                  <c:v>3.5927074093892992</c:v>
                </c:pt>
                <c:pt idx="57">
                  <c:v>3.5927080106167115</c:v>
                </c:pt>
                <c:pt idx="58">
                  <c:v>3.592708477407526</c:v>
                </c:pt>
                <c:pt idx="59">
                  <c:v>3.5927088398222469</c:v>
                </c:pt>
                <c:pt idx="60">
                  <c:v>3.5927091211997415</c:v>
                </c:pt>
                <c:pt idx="61">
                  <c:v>3.5927093396602232</c:v>
                </c:pt>
                <c:pt idx="62">
                  <c:v>3.5927095092721602</c:v>
                </c:pt>
                <c:pt idx="63">
                  <c:v>3.5927096409582626</c:v>
                </c:pt>
                <c:pt idx="64">
                  <c:v>3.5927097431988817</c:v>
                </c:pt>
                <c:pt idx="65">
                  <c:v>3.5927098225781333</c:v>
                </c:pt>
                <c:pt idx="66">
                  <c:v>3.5927098842079004</c:v>
                </c:pt>
                <c:pt idx="67">
                  <c:v>3.5927099320570317</c:v>
                </c:pt>
                <c:pt idx="68">
                  <c:v>3.592709969206926</c:v>
                </c:pt>
                <c:pt idx="69">
                  <c:v>3.5927099980499713</c:v>
                </c:pt>
                <c:pt idx="70">
                  <c:v>3.5927100204436089</c:v>
                </c:pt>
                <c:pt idx="71">
                  <c:v>3.5927100378299488</c:v>
                </c:pt>
                <c:pt idx="72">
                  <c:v>3.5927100513286412</c:v>
                </c:pt>
                <c:pt idx="73">
                  <c:v>3.5927100618089778</c:v>
                </c:pt>
                <c:pt idx="74">
                  <c:v>3.5927100699458734</c:v>
                </c:pt>
                <c:pt idx="75">
                  <c:v>3.5927100762633302</c:v>
                </c:pt>
                <c:pt idx="76">
                  <c:v>3.5927100811681814</c:v>
                </c:pt>
                <c:pt idx="77">
                  <c:v>3.5927100849762899</c:v>
                </c:pt>
                <c:pt idx="78">
                  <c:v>3.5927100879328919</c:v>
                </c:pt>
                <c:pt idx="79">
                  <c:v>3.5927100902283873</c:v>
                </c:pt>
                <c:pt idx="80">
                  <c:v>3.5927100920106017</c:v>
                </c:pt>
                <c:pt idx="81">
                  <c:v>3.5927100933943059</c:v>
                </c:pt>
                <c:pt idx="82">
                  <c:v>3.5927100944686097</c:v>
                </c:pt>
                <c:pt idx="83">
                  <c:v>3.5927100953026949</c:v>
                </c:pt>
                <c:pt idx="84">
                  <c:v>3.592710095950276</c:v>
                </c:pt>
                <c:pt idx="85">
                  <c:v>3.5927100964530556</c:v>
                </c:pt>
                <c:pt idx="86">
                  <c:v>3.5927100968434118</c:v>
                </c:pt>
                <c:pt idx="87">
                  <c:v>3.5927100971464832</c:v>
                </c:pt>
                <c:pt idx="88">
                  <c:v>3.592710097381786</c:v>
                </c:pt>
                <c:pt idx="89">
                  <c:v>3.592710097564475</c:v>
                </c:pt>
                <c:pt idx="90">
                  <c:v>3.592710097706314</c:v>
                </c:pt>
                <c:pt idx="91">
                  <c:v>3.592710097816437</c:v>
                </c:pt>
                <c:pt idx="92">
                  <c:v>3.5927100979019362</c:v>
                </c:pt>
                <c:pt idx="93">
                  <c:v>3.5927100979683178</c:v>
                </c:pt>
                <c:pt idx="94">
                  <c:v>3.5927100980198556</c:v>
                </c:pt>
                <c:pt idx="95">
                  <c:v>3.5927100980598698</c:v>
                </c:pt>
                <c:pt idx="96">
                  <c:v>3.5927100980909366</c:v>
                </c:pt>
                <c:pt idx="97">
                  <c:v>3.5927100981150564</c:v>
                </c:pt>
                <c:pt idx="98">
                  <c:v>3.5927100981337836</c:v>
                </c:pt>
                <c:pt idx="99">
                  <c:v>3.5927100981483227</c:v>
                </c:pt>
                <c:pt idx="100">
                  <c:v>3.5927100981596114</c:v>
                </c:pt>
                <c:pt idx="101">
                  <c:v>3.5927100981683755</c:v>
                </c:pt>
                <c:pt idx="102">
                  <c:v>3.5927100981751798</c:v>
                </c:pt>
                <c:pt idx="103">
                  <c:v>3.5927100981804632</c:v>
                </c:pt>
                <c:pt idx="104">
                  <c:v>3.5927100981845648</c:v>
                </c:pt>
                <c:pt idx="105">
                  <c:v>3.5927100981877493</c:v>
                </c:pt>
                <c:pt idx="106">
                  <c:v>3.592710098190222</c:v>
                </c:pt>
                <c:pt idx="107">
                  <c:v>3.5927100981921414</c:v>
                </c:pt>
                <c:pt idx="108">
                  <c:v>3.5927100981936317</c:v>
                </c:pt>
                <c:pt idx="109">
                  <c:v>3.592710098194789</c:v>
                </c:pt>
                <c:pt idx="110">
                  <c:v>3.592710098195687</c:v>
                </c:pt>
                <c:pt idx="111">
                  <c:v>3.5927100981963846</c:v>
                </c:pt>
                <c:pt idx="112">
                  <c:v>3.5927100981969264</c:v>
                </c:pt>
                <c:pt idx="113">
                  <c:v>3.592710098197347</c:v>
                </c:pt>
                <c:pt idx="114">
                  <c:v>3.592710098197673</c:v>
                </c:pt>
                <c:pt idx="115">
                  <c:v>3.592710098197927</c:v>
                </c:pt>
                <c:pt idx="116">
                  <c:v>3.5927100981981233</c:v>
                </c:pt>
                <c:pt idx="117">
                  <c:v>3.592710098198276</c:v>
                </c:pt>
                <c:pt idx="118">
                  <c:v>3.5927100981983946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2-4AB2-AC29-A4AC85D07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75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'P3A4-75'!$D$6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'P3A4-75'!$A$7:$A$126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'P3A4-75'!$D$7:$D$126</c:f>
              <c:numCache>
                <c:formatCode>0.00</c:formatCode>
                <c:ptCount val="120"/>
                <c:pt idx="0">
                  <c:v>0</c:v>
                </c:pt>
                <c:pt idx="1">
                  <c:v>0.71000000000000085</c:v>
                </c:pt>
                <c:pt idx="2">
                  <c:v>1.5700000000000003</c:v>
                </c:pt>
                <c:pt idx="3">
                  <c:v>2.1400000000000006</c:v>
                </c:pt>
                <c:pt idx="4">
                  <c:v>2.8599999999999994</c:v>
                </c:pt>
                <c:pt idx="5">
                  <c:v>3.4299999999999997</c:v>
                </c:pt>
                <c:pt idx="6">
                  <c:v>3.5700000000000003</c:v>
                </c:pt>
                <c:pt idx="7">
                  <c:v>4</c:v>
                </c:pt>
                <c:pt idx="8">
                  <c:v>4.1400000000000006</c:v>
                </c:pt>
                <c:pt idx="9">
                  <c:v>4</c:v>
                </c:pt>
                <c:pt idx="10">
                  <c:v>4.1400000000000006</c:v>
                </c:pt>
                <c:pt idx="11">
                  <c:v>4.2800000000000011</c:v>
                </c:pt>
                <c:pt idx="12">
                  <c:v>4.57</c:v>
                </c:pt>
                <c:pt idx="13">
                  <c:v>4.57</c:v>
                </c:pt>
                <c:pt idx="14">
                  <c:v>4.7100000000000009</c:v>
                </c:pt>
                <c:pt idx="15">
                  <c:v>4.57</c:v>
                </c:pt>
                <c:pt idx="16">
                  <c:v>4.57</c:v>
                </c:pt>
                <c:pt idx="17">
                  <c:v>4.43</c:v>
                </c:pt>
                <c:pt idx="18">
                  <c:v>4.43</c:v>
                </c:pt>
                <c:pt idx="19">
                  <c:v>4.43</c:v>
                </c:pt>
                <c:pt idx="20">
                  <c:v>4.43</c:v>
                </c:pt>
                <c:pt idx="21">
                  <c:v>4.57</c:v>
                </c:pt>
                <c:pt idx="22">
                  <c:v>4.2800000000000011</c:v>
                </c:pt>
                <c:pt idx="23">
                  <c:v>4.2800000000000011</c:v>
                </c:pt>
                <c:pt idx="24">
                  <c:v>4.2800000000000011</c:v>
                </c:pt>
                <c:pt idx="25">
                  <c:v>4.2800000000000011</c:v>
                </c:pt>
                <c:pt idx="26">
                  <c:v>4.2800000000000011</c:v>
                </c:pt>
                <c:pt idx="27">
                  <c:v>4.43</c:v>
                </c:pt>
                <c:pt idx="28">
                  <c:v>4.7100000000000009</c:v>
                </c:pt>
                <c:pt idx="29">
                  <c:v>4.57</c:v>
                </c:pt>
                <c:pt idx="30">
                  <c:v>4.57</c:v>
                </c:pt>
                <c:pt idx="31">
                  <c:v>4.43</c:v>
                </c:pt>
                <c:pt idx="32">
                  <c:v>4.57</c:v>
                </c:pt>
                <c:pt idx="33">
                  <c:v>4.57</c:v>
                </c:pt>
                <c:pt idx="34">
                  <c:v>4.7100000000000009</c:v>
                </c:pt>
                <c:pt idx="35">
                  <c:v>4.57</c:v>
                </c:pt>
                <c:pt idx="36">
                  <c:v>4.43</c:v>
                </c:pt>
                <c:pt idx="37">
                  <c:v>4.2800000000000011</c:v>
                </c:pt>
                <c:pt idx="38">
                  <c:v>4.2800000000000011</c:v>
                </c:pt>
                <c:pt idx="39">
                  <c:v>4.2800000000000011</c:v>
                </c:pt>
                <c:pt idx="40">
                  <c:v>4.1400000000000006</c:v>
                </c:pt>
                <c:pt idx="41">
                  <c:v>4.1400000000000006</c:v>
                </c:pt>
                <c:pt idx="42">
                  <c:v>4.43</c:v>
                </c:pt>
                <c:pt idx="43">
                  <c:v>4.43</c:v>
                </c:pt>
                <c:pt idx="44">
                  <c:v>4.57</c:v>
                </c:pt>
                <c:pt idx="45">
                  <c:v>4.43</c:v>
                </c:pt>
                <c:pt idx="46">
                  <c:v>4.57</c:v>
                </c:pt>
                <c:pt idx="47">
                  <c:v>4.7100000000000009</c:v>
                </c:pt>
                <c:pt idx="48">
                  <c:v>4.57</c:v>
                </c:pt>
                <c:pt idx="49">
                  <c:v>4.43</c:v>
                </c:pt>
                <c:pt idx="50">
                  <c:v>4.43</c:v>
                </c:pt>
                <c:pt idx="51">
                  <c:v>4.57</c:v>
                </c:pt>
                <c:pt idx="52">
                  <c:v>4.57</c:v>
                </c:pt>
                <c:pt idx="53">
                  <c:v>4.57</c:v>
                </c:pt>
                <c:pt idx="54">
                  <c:v>4.57</c:v>
                </c:pt>
                <c:pt idx="55">
                  <c:v>4.43</c:v>
                </c:pt>
                <c:pt idx="56">
                  <c:v>4.7100000000000009</c:v>
                </c:pt>
                <c:pt idx="57">
                  <c:v>4.43</c:v>
                </c:pt>
                <c:pt idx="58">
                  <c:v>4.43</c:v>
                </c:pt>
                <c:pt idx="59">
                  <c:v>4.2800000000000011</c:v>
                </c:pt>
                <c:pt idx="60">
                  <c:v>4.43</c:v>
                </c:pt>
                <c:pt idx="61">
                  <c:v>4.57</c:v>
                </c:pt>
                <c:pt idx="62">
                  <c:v>4.43</c:v>
                </c:pt>
                <c:pt idx="63">
                  <c:v>4.7100000000000009</c:v>
                </c:pt>
                <c:pt idx="64">
                  <c:v>4.57</c:v>
                </c:pt>
                <c:pt idx="65">
                  <c:v>4.57</c:v>
                </c:pt>
                <c:pt idx="66">
                  <c:v>4.57</c:v>
                </c:pt>
                <c:pt idx="67">
                  <c:v>4.57</c:v>
                </c:pt>
                <c:pt idx="68">
                  <c:v>4.8599999999999994</c:v>
                </c:pt>
                <c:pt idx="69">
                  <c:v>4.7100000000000009</c:v>
                </c:pt>
                <c:pt idx="70">
                  <c:v>4.7100000000000009</c:v>
                </c:pt>
                <c:pt idx="71">
                  <c:v>4.57</c:v>
                </c:pt>
                <c:pt idx="72">
                  <c:v>4.57</c:v>
                </c:pt>
                <c:pt idx="73">
                  <c:v>4.57</c:v>
                </c:pt>
                <c:pt idx="74">
                  <c:v>4.57</c:v>
                </c:pt>
                <c:pt idx="75">
                  <c:v>4.57</c:v>
                </c:pt>
                <c:pt idx="76">
                  <c:v>4.57</c:v>
                </c:pt>
                <c:pt idx="77">
                  <c:v>4.43</c:v>
                </c:pt>
                <c:pt idx="78">
                  <c:v>4.43</c:v>
                </c:pt>
                <c:pt idx="79">
                  <c:v>4.43</c:v>
                </c:pt>
                <c:pt idx="80">
                  <c:v>4.2800000000000011</c:v>
                </c:pt>
                <c:pt idx="81">
                  <c:v>4.43</c:v>
                </c:pt>
                <c:pt idx="82">
                  <c:v>4.43</c:v>
                </c:pt>
                <c:pt idx="83">
                  <c:v>4.43</c:v>
                </c:pt>
                <c:pt idx="84">
                  <c:v>4.43</c:v>
                </c:pt>
                <c:pt idx="85">
                  <c:v>4.7100000000000009</c:v>
                </c:pt>
                <c:pt idx="86">
                  <c:v>4.57</c:v>
                </c:pt>
                <c:pt idx="87">
                  <c:v>4.43</c:v>
                </c:pt>
                <c:pt idx="88">
                  <c:v>4.57</c:v>
                </c:pt>
                <c:pt idx="89">
                  <c:v>4.7100000000000009</c:v>
                </c:pt>
                <c:pt idx="90">
                  <c:v>4.7100000000000009</c:v>
                </c:pt>
                <c:pt idx="91">
                  <c:v>4.57</c:v>
                </c:pt>
                <c:pt idx="92">
                  <c:v>4.43</c:v>
                </c:pt>
                <c:pt idx="93">
                  <c:v>4.43</c:v>
                </c:pt>
                <c:pt idx="94">
                  <c:v>4.57</c:v>
                </c:pt>
                <c:pt idx="95">
                  <c:v>4.7100000000000009</c:v>
                </c:pt>
                <c:pt idx="96">
                  <c:v>4.57</c:v>
                </c:pt>
                <c:pt idx="97">
                  <c:v>4.57</c:v>
                </c:pt>
                <c:pt idx="98">
                  <c:v>4.7100000000000009</c:v>
                </c:pt>
                <c:pt idx="99">
                  <c:v>4.43</c:v>
                </c:pt>
                <c:pt idx="100">
                  <c:v>4.43</c:v>
                </c:pt>
                <c:pt idx="101">
                  <c:v>4.43</c:v>
                </c:pt>
                <c:pt idx="102">
                  <c:v>4.57</c:v>
                </c:pt>
                <c:pt idx="103">
                  <c:v>4.7100000000000009</c:v>
                </c:pt>
                <c:pt idx="104">
                  <c:v>4.57</c:v>
                </c:pt>
                <c:pt idx="105">
                  <c:v>4.57</c:v>
                </c:pt>
                <c:pt idx="106">
                  <c:v>4.57</c:v>
                </c:pt>
                <c:pt idx="107">
                  <c:v>4.57</c:v>
                </c:pt>
                <c:pt idx="108">
                  <c:v>4.43</c:v>
                </c:pt>
                <c:pt idx="109">
                  <c:v>4.43</c:v>
                </c:pt>
                <c:pt idx="110">
                  <c:v>4.2800000000000011</c:v>
                </c:pt>
                <c:pt idx="111">
                  <c:v>4.43</c:v>
                </c:pt>
                <c:pt idx="112">
                  <c:v>4.57</c:v>
                </c:pt>
                <c:pt idx="113">
                  <c:v>4.43</c:v>
                </c:pt>
                <c:pt idx="114">
                  <c:v>4.57</c:v>
                </c:pt>
                <c:pt idx="115">
                  <c:v>4.57</c:v>
                </c:pt>
                <c:pt idx="116">
                  <c:v>4.43</c:v>
                </c:pt>
                <c:pt idx="117">
                  <c:v>4.57</c:v>
                </c:pt>
                <c:pt idx="118">
                  <c:v>4.57</c:v>
                </c:pt>
                <c:pt idx="119">
                  <c:v>4.57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E-49F8-A943-B209EAC1152A}"/>
            </c:ext>
          </c:extLst>
        </c:ser>
        <c:ser>
          <c:idx val="2"/>
          <c:order val="1"/>
          <c:tx>
            <c:strRef>
              <c:f>'P3A4-75'!$E$6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'P3A4-75'!$A$7:$A$126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'P3A4-75'!$E$7:$E$126</c:f>
              <c:numCache>
                <c:formatCode>0.00</c:formatCode>
                <c:ptCount val="120"/>
                <c:pt idx="0">
                  <c:v>0</c:v>
                </c:pt>
                <c:pt idx="1">
                  <c:v>0.5971385231025953</c:v>
                </c:pt>
                <c:pt idx="2">
                  <c:v>1.6060951120009308</c:v>
                </c:pt>
                <c:pt idx="3">
                  <c:v>2.3549959620265142</c:v>
                </c:pt>
                <c:pt idx="4">
                  <c:v>2.9108697125328953</c:v>
                </c:pt>
                <c:pt idx="5">
                  <c:v>3.3234685585503274</c:v>
                </c:pt>
                <c:pt idx="6">
                  <c:v>3.629721205990212</c:v>
                </c:pt>
                <c:pt idx="7">
                  <c:v>3.8570380900999059</c:v>
                </c:pt>
                <c:pt idx="8">
                  <c:v>4.0257646831050584</c:v>
                </c:pt>
                <c:pt idx="9">
                  <c:v>4.1510024686687075</c:v>
                </c:pt>
                <c:pt idx="10">
                  <c:v>4.2439605652765575</c:v>
                </c:pt>
                <c:pt idx="11">
                  <c:v>4.3129589724750197</c:v>
                </c:pt>
                <c:pt idx="12">
                  <c:v>4.364173233197338</c:v>
                </c:pt>
                <c:pt idx="13">
                  <c:v>4.4021871614578734</c:v>
                </c:pt>
                <c:pt idx="14">
                  <c:v>4.4304031060290976</c:v>
                </c:pt>
                <c:pt idx="15">
                  <c:v>4.4513464698032879</c:v>
                </c:pt>
                <c:pt idx="16">
                  <c:v>4.4668917401404507</c:v>
                </c:pt>
                <c:pt idx="17">
                  <c:v>4.4784302605262392</c:v>
                </c:pt>
                <c:pt idx="18">
                  <c:v>4.4869947595542792</c:v>
                </c:pt>
                <c:pt idx="19">
                  <c:v>4.493351782911593</c:v>
                </c:pt>
                <c:pt idx="20">
                  <c:v>4.4980703012782977</c:v>
                </c:pt>
                <c:pt idx="21">
                  <c:v>4.5015726347330451</c:v>
                </c:pt>
                <c:pt idx="22">
                  <c:v>4.5041722515353877</c:v>
                </c:pt>
                <c:pt idx="23">
                  <c:v>4.506101824377704</c:v>
                </c:pt>
                <c:pt idx="24">
                  <c:v>4.5075340552166683</c:v>
                </c:pt>
                <c:pt idx="25">
                  <c:v>4.5085971325626479</c:v>
                </c:pt>
                <c:pt idx="26">
                  <c:v>4.5093862046959847</c:v>
                </c:pt>
                <c:pt idx="27">
                  <c:v>4.5099718956938819</c:v>
                </c:pt>
                <c:pt idx="28">
                  <c:v>4.510406626475171</c:v>
                </c:pt>
                <c:pt idx="29">
                  <c:v>4.5107293066134657</c:v>
                </c:pt>
                <c:pt idx="30">
                  <c:v>4.5109688168486084</c:v>
                </c:pt>
                <c:pt idx="31">
                  <c:v>4.5111465939905209</c:v>
                </c:pt>
                <c:pt idx="32">
                  <c:v>4.5112785495713235</c:v>
                </c:pt>
                <c:pt idx="33">
                  <c:v>4.5113764939702365</c:v>
                </c:pt>
                <c:pt idx="34">
                  <c:v>4.5114491934742675</c:v>
                </c:pt>
                <c:pt idx="35">
                  <c:v>4.5115031548844646</c:v>
                </c:pt>
                <c:pt idx="36">
                  <c:v>4.5115432078921067</c:v>
                </c:pt>
                <c:pt idx="37">
                  <c:v>4.5115729373490518</c:v>
                </c:pt>
                <c:pt idx="38">
                  <c:v>4.5115950041216184</c:v>
                </c:pt>
                <c:pt idx="39">
                  <c:v>4.511611383245274</c:v>
                </c:pt>
                <c:pt idx="40">
                  <c:v>4.5116235406956173</c:v>
                </c:pt>
                <c:pt idx="41">
                  <c:v>4.5116325645971376</c:v>
                </c:pt>
                <c:pt idx="42">
                  <c:v>4.5116392626132793</c:v>
                </c:pt>
                <c:pt idx="43">
                  <c:v>4.5116442342344945</c:v>
                </c:pt>
                <c:pt idx="44">
                  <c:v>4.5116479244342464</c:v>
                </c:pt>
                <c:pt idx="45">
                  <c:v>4.5116506634953328</c:v>
                </c:pt>
                <c:pt idx="46">
                  <c:v>4.511652696571085</c:v>
                </c:pt>
                <c:pt idx="47">
                  <c:v>4.5116542056272486</c:v>
                </c:pt>
                <c:pt idx="48">
                  <c:v>4.5116553257284062</c:v>
                </c:pt>
                <c:pt idx="49">
                  <c:v>4.511656157126624</c:v>
                </c:pt>
                <c:pt idx="50">
                  <c:v>4.5116567742342761</c:v>
                </c:pt>
                <c:pt idx="51">
                  <c:v>4.5116572322841568</c:v>
                </c:pt>
                <c:pt idx="52">
                  <c:v>4.5116575722729619</c:v>
                </c:pt>
                <c:pt idx="53">
                  <c:v>4.5116578246306034</c:v>
                </c:pt>
                <c:pt idx="54">
                  <c:v>4.5116580119437684</c:v>
                </c:pt>
                <c:pt idx="55">
                  <c:v>4.5116581509774889</c:v>
                </c:pt>
                <c:pt idx="56">
                  <c:v>4.5116582541756571</c:v>
                </c:pt>
                <c:pt idx="57">
                  <c:v>4.511658330774786</c:v>
                </c:pt>
                <c:pt idx="58">
                  <c:v>4.5116583876307041</c:v>
                </c:pt>
                <c:pt idx="59">
                  <c:v>4.5116584298321678</c:v>
                </c:pt>
                <c:pt idx="60">
                  <c:v>4.5116584611563217</c:v>
                </c:pt>
                <c:pt idx="61">
                  <c:v>4.5116584844067633</c:v>
                </c:pt>
                <c:pt idx="62">
                  <c:v>4.5116585016644688</c:v>
                </c:pt>
                <c:pt idx="63">
                  <c:v>4.5116585144740489</c:v>
                </c:pt>
                <c:pt idx="64">
                  <c:v>4.5116585239819953</c:v>
                </c:pt>
                <c:pt idx="65">
                  <c:v>4.5116585310392949</c:v>
                </c:pt>
                <c:pt idx="66">
                  <c:v>4.5116585362775954</c:v>
                </c:pt>
                <c:pt idx="67">
                  <c:v>4.5116585401657385</c:v>
                </c:pt>
                <c:pt idx="68">
                  <c:v>4.5116585430517242</c:v>
                </c:pt>
                <c:pt idx="69">
                  <c:v>4.5116585451938542</c:v>
                </c:pt>
                <c:pt idx="70">
                  <c:v>4.511658546783857</c:v>
                </c:pt>
                <c:pt idx="71">
                  <c:v>4.511658547964041</c:v>
                </c:pt>
                <c:pt idx="72">
                  <c:v>4.5116585488400354</c:v>
                </c:pt>
                <c:pt idx="73">
                  <c:v>4.511658549490245</c:v>
                </c:pt>
                <c:pt idx="74">
                  <c:v>4.5116585499728643</c:v>
                </c:pt>
                <c:pt idx="75">
                  <c:v>4.5116585503310906</c:v>
                </c:pt>
                <c:pt idx="76">
                  <c:v>4.5116585505969846</c:v>
                </c:pt>
                <c:pt idx="77">
                  <c:v>4.5116585507943459</c:v>
                </c:pt>
                <c:pt idx="78">
                  <c:v>4.5116585509408376</c:v>
                </c:pt>
                <c:pt idx="79">
                  <c:v>4.511658551049571</c:v>
                </c:pt>
                <c:pt idx="80">
                  <c:v>4.5116585511302789</c:v>
                </c:pt>
                <c:pt idx="81">
                  <c:v>4.5116585511901848</c:v>
                </c:pt>
                <c:pt idx="82">
                  <c:v>4.5116585512346497</c:v>
                </c:pt>
                <c:pt idx="83">
                  <c:v>4.5116585512676544</c:v>
                </c:pt>
                <c:pt idx="84">
                  <c:v>4.5116585512921521</c:v>
                </c:pt>
                <c:pt idx="85">
                  <c:v>4.5116585513103349</c:v>
                </c:pt>
                <c:pt idx="86">
                  <c:v>4.5116585513238316</c:v>
                </c:pt>
                <c:pt idx="87">
                  <c:v>4.5116585513338494</c:v>
                </c:pt>
                <c:pt idx="88">
                  <c:v>4.5116585513412852</c:v>
                </c:pt>
                <c:pt idx="89">
                  <c:v>4.5116585513468053</c:v>
                </c:pt>
                <c:pt idx="90">
                  <c:v>4.5116585513509015</c:v>
                </c:pt>
                <c:pt idx="91">
                  <c:v>4.5116585513539427</c:v>
                </c:pt>
                <c:pt idx="92">
                  <c:v>4.5116585513561995</c:v>
                </c:pt>
                <c:pt idx="93">
                  <c:v>4.5116585513578746</c:v>
                </c:pt>
                <c:pt idx="94">
                  <c:v>4.5116585513591181</c:v>
                </c:pt>
                <c:pt idx="95">
                  <c:v>4.5116585513600418</c:v>
                </c:pt>
                <c:pt idx="96">
                  <c:v>4.5116585513607266</c:v>
                </c:pt>
                <c:pt idx="97">
                  <c:v>4.5116585513612346</c:v>
                </c:pt>
                <c:pt idx="98">
                  <c:v>4.5116585513616121</c:v>
                </c:pt>
                <c:pt idx="99">
                  <c:v>4.5116585513618919</c:v>
                </c:pt>
                <c:pt idx="100">
                  <c:v>4.5116585513621006</c:v>
                </c:pt>
                <c:pt idx="101">
                  <c:v>4.5116585513622551</c:v>
                </c:pt>
                <c:pt idx="102">
                  <c:v>4.5116585513623688</c:v>
                </c:pt>
                <c:pt idx="103">
                  <c:v>4.5116585513624541</c:v>
                </c:pt>
                <c:pt idx="104">
                  <c:v>4.5116585513625171</c:v>
                </c:pt>
                <c:pt idx="105">
                  <c:v>4.5116585513625642</c:v>
                </c:pt>
                <c:pt idx="106">
                  <c:v>4.5116585513625989</c:v>
                </c:pt>
                <c:pt idx="107">
                  <c:v>4.5116585513626255</c:v>
                </c:pt>
                <c:pt idx="108">
                  <c:v>4.5116585513626442</c:v>
                </c:pt>
                <c:pt idx="109">
                  <c:v>4.5116585513626584</c:v>
                </c:pt>
                <c:pt idx="110">
                  <c:v>4.511658551362669</c:v>
                </c:pt>
                <c:pt idx="111">
                  <c:v>4.511658551362677</c:v>
                </c:pt>
                <c:pt idx="112">
                  <c:v>4.5116585513626823</c:v>
                </c:pt>
                <c:pt idx="113">
                  <c:v>4.5116585513626868</c:v>
                </c:pt>
                <c:pt idx="114">
                  <c:v>4.5116585513626903</c:v>
                </c:pt>
                <c:pt idx="115">
                  <c:v>4.5116585513626921</c:v>
                </c:pt>
                <c:pt idx="116">
                  <c:v>4.5116585513626939</c:v>
                </c:pt>
                <c:pt idx="117">
                  <c:v>4.5116585513626948</c:v>
                </c:pt>
                <c:pt idx="118">
                  <c:v>4.5116585513626966</c:v>
                </c:pt>
                <c:pt idx="119">
                  <c:v>4.5116585513626974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EE-49F8-A943-B209EAC11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80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'P3A4-80'!$D$6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'P3A4-80'!$A$7:$A$126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'P3A4-80'!$D$7:$D$126</c:f>
              <c:numCache>
                <c:formatCode>0.00</c:formatCode>
                <c:ptCount val="120"/>
                <c:pt idx="0">
                  <c:v>0</c:v>
                </c:pt>
                <c:pt idx="1">
                  <c:v>0.42999999999999972</c:v>
                </c:pt>
                <c:pt idx="2">
                  <c:v>1</c:v>
                </c:pt>
                <c:pt idx="3">
                  <c:v>1.1499999999999986</c:v>
                </c:pt>
                <c:pt idx="4">
                  <c:v>1.7199999999999989</c:v>
                </c:pt>
                <c:pt idx="5">
                  <c:v>1.8599999999999994</c:v>
                </c:pt>
                <c:pt idx="6">
                  <c:v>2.4299999999999926</c:v>
                </c:pt>
                <c:pt idx="7">
                  <c:v>2.5699999999999932</c:v>
                </c:pt>
                <c:pt idx="8">
                  <c:v>2.4299999999999926</c:v>
                </c:pt>
                <c:pt idx="9">
                  <c:v>2.5699999999999932</c:v>
                </c:pt>
                <c:pt idx="10">
                  <c:v>2.7199999999999989</c:v>
                </c:pt>
                <c:pt idx="11">
                  <c:v>2.8599999999999994</c:v>
                </c:pt>
                <c:pt idx="12">
                  <c:v>2.8599999999999994</c:v>
                </c:pt>
                <c:pt idx="13">
                  <c:v>3</c:v>
                </c:pt>
                <c:pt idx="14">
                  <c:v>2.8599999999999994</c:v>
                </c:pt>
                <c:pt idx="15">
                  <c:v>2.8599999999999994</c:v>
                </c:pt>
                <c:pt idx="16">
                  <c:v>3</c:v>
                </c:pt>
                <c:pt idx="17">
                  <c:v>2.8599999999999994</c:v>
                </c:pt>
                <c:pt idx="18">
                  <c:v>2.8599999999999994</c:v>
                </c:pt>
                <c:pt idx="19">
                  <c:v>2.8599999999999994</c:v>
                </c:pt>
                <c:pt idx="20">
                  <c:v>3</c:v>
                </c:pt>
                <c:pt idx="21">
                  <c:v>3.1500000000000057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2.8599999999999994</c:v>
                </c:pt>
                <c:pt idx="27">
                  <c:v>3</c:v>
                </c:pt>
                <c:pt idx="28">
                  <c:v>3.1500000000000057</c:v>
                </c:pt>
                <c:pt idx="29">
                  <c:v>3</c:v>
                </c:pt>
                <c:pt idx="30">
                  <c:v>3</c:v>
                </c:pt>
                <c:pt idx="31">
                  <c:v>3.1500000000000057</c:v>
                </c:pt>
                <c:pt idx="32">
                  <c:v>3.1500000000000057</c:v>
                </c:pt>
                <c:pt idx="33">
                  <c:v>2.8599999999999994</c:v>
                </c:pt>
                <c:pt idx="34">
                  <c:v>3.1500000000000057</c:v>
                </c:pt>
                <c:pt idx="35">
                  <c:v>3.1500000000000057</c:v>
                </c:pt>
                <c:pt idx="36">
                  <c:v>3</c:v>
                </c:pt>
                <c:pt idx="37">
                  <c:v>3</c:v>
                </c:pt>
                <c:pt idx="38">
                  <c:v>3.1500000000000057</c:v>
                </c:pt>
                <c:pt idx="39">
                  <c:v>2.8599999999999994</c:v>
                </c:pt>
                <c:pt idx="40">
                  <c:v>3</c:v>
                </c:pt>
                <c:pt idx="41">
                  <c:v>3.1500000000000057</c:v>
                </c:pt>
                <c:pt idx="42">
                  <c:v>3.1500000000000057</c:v>
                </c:pt>
                <c:pt idx="43">
                  <c:v>3.1500000000000057</c:v>
                </c:pt>
                <c:pt idx="44">
                  <c:v>3</c:v>
                </c:pt>
                <c:pt idx="45">
                  <c:v>3</c:v>
                </c:pt>
                <c:pt idx="46">
                  <c:v>3.1500000000000057</c:v>
                </c:pt>
                <c:pt idx="47">
                  <c:v>3.1500000000000057</c:v>
                </c:pt>
                <c:pt idx="48">
                  <c:v>3</c:v>
                </c:pt>
                <c:pt idx="49">
                  <c:v>2.8599999999999994</c:v>
                </c:pt>
                <c:pt idx="50">
                  <c:v>3.1500000000000057</c:v>
                </c:pt>
                <c:pt idx="51">
                  <c:v>3</c:v>
                </c:pt>
                <c:pt idx="52">
                  <c:v>2.8599999999999994</c:v>
                </c:pt>
                <c:pt idx="53">
                  <c:v>3.1500000000000057</c:v>
                </c:pt>
                <c:pt idx="54">
                  <c:v>2.8599999999999994</c:v>
                </c:pt>
                <c:pt idx="55">
                  <c:v>2.8599999999999994</c:v>
                </c:pt>
                <c:pt idx="56">
                  <c:v>2.7199999999999989</c:v>
                </c:pt>
                <c:pt idx="57">
                  <c:v>2.8599999999999994</c:v>
                </c:pt>
                <c:pt idx="58">
                  <c:v>2.8599999999999994</c:v>
                </c:pt>
                <c:pt idx="59">
                  <c:v>2.8599999999999994</c:v>
                </c:pt>
                <c:pt idx="60">
                  <c:v>3</c:v>
                </c:pt>
                <c:pt idx="61">
                  <c:v>2.8599999999999994</c:v>
                </c:pt>
                <c:pt idx="62">
                  <c:v>2.8599999999999994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2.8599999999999994</c:v>
                </c:pt>
                <c:pt idx="68">
                  <c:v>3.1500000000000057</c:v>
                </c:pt>
                <c:pt idx="69">
                  <c:v>2.8599999999999994</c:v>
                </c:pt>
                <c:pt idx="70">
                  <c:v>2.8599999999999994</c:v>
                </c:pt>
                <c:pt idx="71">
                  <c:v>3</c:v>
                </c:pt>
                <c:pt idx="72">
                  <c:v>2.8599999999999994</c:v>
                </c:pt>
                <c:pt idx="73">
                  <c:v>3</c:v>
                </c:pt>
                <c:pt idx="74">
                  <c:v>3.1500000000000057</c:v>
                </c:pt>
                <c:pt idx="75">
                  <c:v>2.8599999999999994</c:v>
                </c:pt>
                <c:pt idx="76">
                  <c:v>2.8599999999999994</c:v>
                </c:pt>
                <c:pt idx="77">
                  <c:v>2.8599999999999994</c:v>
                </c:pt>
                <c:pt idx="78">
                  <c:v>2.8599999999999994</c:v>
                </c:pt>
                <c:pt idx="79">
                  <c:v>3</c:v>
                </c:pt>
                <c:pt idx="80">
                  <c:v>3.1500000000000057</c:v>
                </c:pt>
                <c:pt idx="81">
                  <c:v>3</c:v>
                </c:pt>
                <c:pt idx="82">
                  <c:v>2.7199999999999989</c:v>
                </c:pt>
                <c:pt idx="83">
                  <c:v>2.8599999999999994</c:v>
                </c:pt>
                <c:pt idx="84">
                  <c:v>2.8599999999999994</c:v>
                </c:pt>
                <c:pt idx="85">
                  <c:v>3</c:v>
                </c:pt>
                <c:pt idx="86">
                  <c:v>3</c:v>
                </c:pt>
                <c:pt idx="87">
                  <c:v>2.8599999999999994</c:v>
                </c:pt>
                <c:pt idx="88">
                  <c:v>3</c:v>
                </c:pt>
                <c:pt idx="89">
                  <c:v>2.8599999999999994</c:v>
                </c:pt>
                <c:pt idx="90">
                  <c:v>2.8599999999999994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2.8599999999999994</c:v>
                </c:pt>
                <c:pt idx="100">
                  <c:v>3</c:v>
                </c:pt>
                <c:pt idx="101">
                  <c:v>3.1500000000000057</c:v>
                </c:pt>
                <c:pt idx="102">
                  <c:v>2.8599999999999994</c:v>
                </c:pt>
                <c:pt idx="103">
                  <c:v>3</c:v>
                </c:pt>
                <c:pt idx="104">
                  <c:v>2.8599999999999994</c:v>
                </c:pt>
                <c:pt idx="105">
                  <c:v>2.8599999999999994</c:v>
                </c:pt>
                <c:pt idx="106">
                  <c:v>3</c:v>
                </c:pt>
                <c:pt idx="107">
                  <c:v>3.1500000000000057</c:v>
                </c:pt>
                <c:pt idx="108">
                  <c:v>3.1500000000000057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2.8599999999999994</c:v>
                </c:pt>
                <c:pt idx="113">
                  <c:v>2.8599999999999994</c:v>
                </c:pt>
                <c:pt idx="114">
                  <c:v>3</c:v>
                </c:pt>
                <c:pt idx="115">
                  <c:v>3</c:v>
                </c:pt>
                <c:pt idx="116">
                  <c:v>3.1500000000000057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0F-4B58-A8CA-DB1DE96108AF}"/>
            </c:ext>
          </c:extLst>
        </c:ser>
        <c:ser>
          <c:idx val="2"/>
          <c:order val="1"/>
          <c:tx>
            <c:strRef>
              <c:f>'P3A4-80'!$E$6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'P3A4-80'!$A$7:$A$126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'P3A4-80'!$E$7:$E$126</c:f>
              <c:numCache>
                <c:formatCode>0.00</c:formatCode>
                <c:ptCount val="120"/>
                <c:pt idx="0">
                  <c:v>0</c:v>
                </c:pt>
                <c:pt idx="1">
                  <c:v>0.35081698021814428</c:v>
                </c:pt>
                <c:pt idx="2">
                  <c:v>0.93534924071480707</c:v>
                </c:pt>
                <c:pt idx="3">
                  <c:v>1.3900850627537173</c:v>
                </c:pt>
                <c:pt idx="4">
                  <c:v>1.743845978652018</c:v>
                </c:pt>
                <c:pt idx="5">
                  <c:v>2.0190536477027661</c:v>
                </c:pt>
                <c:pt idx="6">
                  <c:v>2.2331509594762347</c:v>
                </c:pt>
                <c:pt idx="7">
                  <c:v>2.3997075785803821</c:v>
                </c:pt>
                <c:pt idx="8">
                  <c:v>2.5292800012213368</c:v>
                </c:pt>
                <c:pt idx="9">
                  <c:v>2.6300806346596755</c:v>
                </c:pt>
                <c:pt idx="10">
                  <c:v>2.7084983063715473</c:v>
                </c:pt>
                <c:pt idx="11">
                  <c:v>2.7695031932155629</c:v>
                </c:pt>
                <c:pt idx="12">
                  <c:v>2.8169618353507859</c:v>
                </c:pt>
                <c:pt idx="13">
                  <c:v>2.8538822007483677</c:v>
                </c:pt>
                <c:pt idx="14">
                  <c:v>2.8826043326881532</c:v>
                </c:pt>
                <c:pt idx="15">
                  <c:v>2.9049486636362016</c:v>
                </c:pt>
                <c:pt idx="16">
                  <c:v>2.9223313957593815</c:v>
                </c:pt>
                <c:pt idx="17">
                  <c:v>2.9358542609894376</c:v>
                </c:pt>
                <c:pt idx="18">
                  <c:v>2.9463743497035932</c:v>
                </c:pt>
                <c:pt idx="19">
                  <c:v>2.9545584338211905</c:v>
                </c:pt>
                <c:pt idx="20">
                  <c:v>2.9609252273591364</c:v>
                </c:pt>
                <c:pt idx="21">
                  <c:v>2.9658782629551013</c:v>
                </c:pt>
                <c:pt idx="22">
                  <c:v>2.9697314680996825</c:v>
                </c:pt>
                <c:pt idx="23">
                  <c:v>2.97272906212027</c:v>
                </c:pt>
                <c:pt idx="24">
                  <c:v>2.9750610350039097</c:v>
                </c:pt>
                <c:pt idx="25">
                  <c:v>2.9768751891197383</c:v>
                </c:pt>
                <c:pt idx="26">
                  <c:v>2.9782865070553224</c:v>
                </c:pt>
                <c:pt idx="27">
                  <c:v>2.9793844393081135</c:v>
                </c:pt>
                <c:pt idx="28">
                  <c:v>2.9802385737319201</c:v>
                </c:pt>
                <c:pt idx="29">
                  <c:v>2.9809030460726111</c:v>
                </c:pt>
                <c:pt idx="30">
                  <c:v>2.9814199711364382</c:v>
                </c:pt>
                <c:pt idx="31">
                  <c:v>2.9818221120612733</c:v>
                </c:pt>
                <c:pt idx="32">
                  <c:v>2.9821349568713695</c:v>
                </c:pt>
                <c:pt idx="33">
                  <c:v>2.9823783339294105</c:v>
                </c:pt>
                <c:pt idx="34">
                  <c:v>2.9825676686745273</c:v>
                </c:pt>
                <c:pt idx="35">
                  <c:v>2.9827149612993828</c:v>
                </c:pt>
                <c:pt idx="36">
                  <c:v>2.9828295473323023</c:v>
                </c:pt>
                <c:pt idx="37">
                  <c:v>2.982918689330778</c:v>
                </c:pt>
                <c:pt idx="38">
                  <c:v>2.9829880371883633</c:v>
                </c:pt>
                <c:pt idx="39">
                  <c:v>2.9830419862295994</c:v>
                </c:pt>
                <c:pt idx="40">
                  <c:v>2.983083955789319</c:v>
                </c:pt>
                <c:pt idx="41">
                  <c:v>2.9831166059329113</c:v>
                </c:pt>
                <c:pt idx="42">
                  <c:v>2.9831420060534688</c:v>
                </c:pt>
                <c:pt idx="43">
                  <c:v>2.9831617660316292</c:v>
                </c:pt>
                <c:pt idx="44">
                  <c:v>2.9831771382711438</c:v>
                </c:pt>
                <c:pt idx="45">
                  <c:v>2.9831890970772599</c:v>
                </c:pt>
                <c:pt idx="46">
                  <c:v>2.9831984004089969</c:v>
                </c:pt>
                <c:pt idx="47">
                  <c:v>2.9832056379192089</c:v>
                </c:pt>
                <c:pt idx="48">
                  <c:v>2.983211268327278</c:v>
                </c:pt>
                <c:pt idx="49">
                  <c:v>2.9832156484931209</c:v>
                </c:pt>
                <c:pt idx="50">
                  <c:v>2.9832190560352703</c:v>
                </c:pt>
                <c:pt idx="51">
                  <c:v>2.9832217069265643</c:v>
                </c:pt>
                <c:pt idx="52">
                  <c:v>2.9832237691826848</c:v>
                </c:pt>
                <c:pt idx="53">
                  <c:v>2.9832253735111287</c:v>
                </c:pt>
                <c:pt idx="54">
                  <c:v>2.9832266215955601</c:v>
                </c:pt>
                <c:pt idx="55">
                  <c:v>2.9832275925406018</c:v>
                </c:pt>
                <c:pt idx="56">
                  <c:v>2.9832283478855524</c:v>
                </c:pt>
                <c:pt idx="57">
                  <c:v>2.9832289355048003</c:v>
                </c:pt>
                <c:pt idx="58">
                  <c:v>2.983229392642138</c:v>
                </c:pt>
                <c:pt idx="59">
                  <c:v>2.983229748271309</c:v>
                </c:pt>
                <c:pt idx="60">
                  <c:v>2.983230024932384</c:v>
                </c:pt>
                <c:pt idx="61">
                  <c:v>2.9832302401603701</c:v>
                </c:pt>
                <c:pt idx="62">
                  <c:v>2.9832304075965954</c:v>
                </c:pt>
                <c:pt idx="63">
                  <c:v>2.9832305378533057</c:v>
                </c:pt>
                <c:pt idx="64">
                  <c:v>2.9832306391862802</c:v>
                </c:pt>
                <c:pt idx="65">
                  <c:v>2.9832307180180853</c:v>
                </c:pt>
                <c:pt idx="66">
                  <c:v>2.983230779345146</c:v>
                </c:pt>
                <c:pt idx="67">
                  <c:v>2.983230827054423</c:v>
                </c:pt>
                <c:pt idx="68">
                  <c:v>2.9832308641697698</c:v>
                </c:pt>
                <c:pt idx="69">
                  <c:v>2.9832308930435865</c:v>
                </c:pt>
                <c:pt idx="70">
                  <c:v>2.9832309155059207</c:v>
                </c:pt>
                <c:pt idx="71">
                  <c:v>2.9832309329804536</c:v>
                </c:pt>
                <c:pt idx="72">
                  <c:v>2.9832309465747344</c:v>
                </c:pt>
                <c:pt idx="73">
                  <c:v>2.9832309571503814</c:v>
                </c:pt>
                <c:pt idx="74">
                  <c:v>2.9832309653776865</c:v>
                </c:pt>
                <c:pt idx="75">
                  <c:v>2.983230971778104</c:v>
                </c:pt>
                <c:pt idx="76">
                  <c:v>2.9832309767572971</c:v>
                </c:pt>
                <c:pt idx="77">
                  <c:v>2.9832309806308515</c:v>
                </c:pt>
                <c:pt idx="78">
                  <c:v>2.9832309836442761</c:v>
                </c:pt>
                <c:pt idx="79">
                  <c:v>2.9832309859885644</c:v>
                </c:pt>
                <c:pt idx="80">
                  <c:v>2.9832309878122993</c:v>
                </c:pt>
                <c:pt idx="81">
                  <c:v>2.9832309892310702</c:v>
                </c:pt>
                <c:pt idx="82">
                  <c:v>2.9832309903348011</c:v>
                </c:pt>
                <c:pt idx="83">
                  <c:v>2.9832309911934467</c:v>
                </c:pt>
                <c:pt idx="84">
                  <c:v>2.9832309918614279</c:v>
                </c:pt>
                <c:pt idx="85">
                  <c:v>2.9832309923810829</c:v>
                </c:pt>
                <c:pt idx="86">
                  <c:v>2.9832309927853475</c:v>
                </c:pt>
                <c:pt idx="87">
                  <c:v>2.9832309930998444</c:v>
                </c:pt>
                <c:pt idx="88">
                  <c:v>2.9832309933445069</c:v>
                </c:pt>
                <c:pt idx="89">
                  <c:v>2.9832309935348413</c:v>
                </c:pt>
                <c:pt idx="90">
                  <c:v>2.9832309936829122</c:v>
                </c:pt>
                <c:pt idx="91">
                  <c:v>2.9832309937981032</c:v>
                </c:pt>
                <c:pt idx="92">
                  <c:v>2.983230993887716</c:v>
                </c:pt>
                <c:pt idx="93">
                  <c:v>2.98323099395743</c:v>
                </c:pt>
                <c:pt idx="94">
                  <c:v>2.9832309940116639</c:v>
                </c:pt>
                <c:pt idx="95">
                  <c:v>2.9832309940538551</c:v>
                </c:pt>
                <c:pt idx="96">
                  <c:v>2.9832309940866777</c:v>
                </c:pt>
                <c:pt idx="97">
                  <c:v>2.9832309941122119</c:v>
                </c:pt>
                <c:pt idx="98">
                  <c:v>2.9832309941320765</c:v>
                </c:pt>
                <c:pt idx="99">
                  <c:v>2.9832309941475299</c:v>
                </c:pt>
                <c:pt idx="100">
                  <c:v>2.9832309941595518</c:v>
                </c:pt>
                <c:pt idx="101">
                  <c:v>2.9832309941689044</c:v>
                </c:pt>
                <c:pt idx="102">
                  <c:v>2.9832309941761799</c:v>
                </c:pt>
                <c:pt idx="103">
                  <c:v>2.9832309941818402</c:v>
                </c:pt>
                <c:pt idx="104">
                  <c:v>2.9832309941862434</c:v>
                </c:pt>
                <c:pt idx="105">
                  <c:v>2.9832309941896691</c:v>
                </c:pt>
                <c:pt idx="106">
                  <c:v>2.9832309941923336</c:v>
                </c:pt>
                <c:pt idx="107">
                  <c:v>2.9832309941944066</c:v>
                </c:pt>
                <c:pt idx="108">
                  <c:v>2.98323099419602</c:v>
                </c:pt>
                <c:pt idx="109">
                  <c:v>2.9832309941972746</c:v>
                </c:pt>
                <c:pt idx="110">
                  <c:v>2.9832309941982507</c:v>
                </c:pt>
                <c:pt idx="111">
                  <c:v>2.9832309941990101</c:v>
                </c:pt>
                <c:pt idx="112">
                  <c:v>2.9832309941996003</c:v>
                </c:pt>
                <c:pt idx="113">
                  <c:v>2.9832309942000603</c:v>
                </c:pt>
                <c:pt idx="114">
                  <c:v>2.9832309942004174</c:v>
                </c:pt>
                <c:pt idx="115">
                  <c:v>2.9832309942006958</c:v>
                </c:pt>
                <c:pt idx="116">
                  <c:v>2.9832309942009121</c:v>
                </c:pt>
                <c:pt idx="117">
                  <c:v>2.9832309942010804</c:v>
                </c:pt>
                <c:pt idx="118">
                  <c:v>2.9832309942012114</c:v>
                </c:pt>
                <c:pt idx="119">
                  <c:v>2.9832309942013131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0F-4B58-A8CA-DB1DE961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25%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'P3A4-85'!$D$6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'P3A4-85'!$A$7:$A$126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'P3A4-85'!$D$7:$D$126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0.57000000000000739</c:v>
                </c:pt>
                <c:pt idx="2">
                  <c:v>1.2800000000000011</c:v>
                </c:pt>
                <c:pt idx="3">
                  <c:v>1.7099999999999937</c:v>
                </c:pt>
                <c:pt idx="4">
                  <c:v>2</c:v>
                </c:pt>
                <c:pt idx="5">
                  <c:v>2.4300000000000068</c:v>
                </c:pt>
                <c:pt idx="6">
                  <c:v>2.5700000000000074</c:v>
                </c:pt>
                <c:pt idx="7">
                  <c:v>2.7099999999999937</c:v>
                </c:pt>
                <c:pt idx="8">
                  <c:v>2.7099999999999937</c:v>
                </c:pt>
                <c:pt idx="9">
                  <c:v>2.7099999999999937</c:v>
                </c:pt>
                <c:pt idx="10">
                  <c:v>3.1400000000000006</c:v>
                </c:pt>
                <c:pt idx="11">
                  <c:v>3.1400000000000006</c:v>
                </c:pt>
                <c:pt idx="12">
                  <c:v>3</c:v>
                </c:pt>
                <c:pt idx="13">
                  <c:v>3.1400000000000006</c:v>
                </c:pt>
                <c:pt idx="14">
                  <c:v>3.1400000000000006</c:v>
                </c:pt>
                <c:pt idx="15">
                  <c:v>3.2800000000000011</c:v>
                </c:pt>
                <c:pt idx="16">
                  <c:v>3.1400000000000006</c:v>
                </c:pt>
                <c:pt idx="17">
                  <c:v>3.2800000000000011</c:v>
                </c:pt>
                <c:pt idx="18">
                  <c:v>3.2800000000000011</c:v>
                </c:pt>
                <c:pt idx="19">
                  <c:v>3.4300000000000068</c:v>
                </c:pt>
                <c:pt idx="20">
                  <c:v>3.4300000000000068</c:v>
                </c:pt>
                <c:pt idx="21">
                  <c:v>3.2800000000000011</c:v>
                </c:pt>
                <c:pt idx="22">
                  <c:v>3.2800000000000011</c:v>
                </c:pt>
                <c:pt idx="23">
                  <c:v>3.4300000000000068</c:v>
                </c:pt>
                <c:pt idx="24">
                  <c:v>3.4300000000000068</c:v>
                </c:pt>
                <c:pt idx="25">
                  <c:v>3.5700000000000074</c:v>
                </c:pt>
                <c:pt idx="26">
                  <c:v>3.4300000000000068</c:v>
                </c:pt>
                <c:pt idx="27">
                  <c:v>3.4300000000000068</c:v>
                </c:pt>
                <c:pt idx="28">
                  <c:v>3.4300000000000068</c:v>
                </c:pt>
                <c:pt idx="29">
                  <c:v>3.5700000000000074</c:v>
                </c:pt>
                <c:pt idx="30">
                  <c:v>3.4300000000000068</c:v>
                </c:pt>
                <c:pt idx="31">
                  <c:v>3.2800000000000011</c:v>
                </c:pt>
                <c:pt idx="32">
                  <c:v>3.1400000000000006</c:v>
                </c:pt>
                <c:pt idx="33">
                  <c:v>3.2800000000000011</c:v>
                </c:pt>
                <c:pt idx="34">
                  <c:v>3.2800000000000011</c:v>
                </c:pt>
                <c:pt idx="35">
                  <c:v>3.2800000000000011</c:v>
                </c:pt>
                <c:pt idx="36">
                  <c:v>3.2800000000000011</c:v>
                </c:pt>
                <c:pt idx="37">
                  <c:v>3.2800000000000011</c:v>
                </c:pt>
                <c:pt idx="38">
                  <c:v>3.4300000000000068</c:v>
                </c:pt>
                <c:pt idx="39">
                  <c:v>3.4300000000000068</c:v>
                </c:pt>
                <c:pt idx="40">
                  <c:v>3.4300000000000068</c:v>
                </c:pt>
                <c:pt idx="41">
                  <c:v>3.2800000000000011</c:v>
                </c:pt>
                <c:pt idx="42">
                  <c:v>3.4300000000000068</c:v>
                </c:pt>
                <c:pt idx="43">
                  <c:v>3.4300000000000068</c:v>
                </c:pt>
                <c:pt idx="44">
                  <c:v>3.5700000000000074</c:v>
                </c:pt>
                <c:pt idx="45">
                  <c:v>3.5700000000000074</c:v>
                </c:pt>
                <c:pt idx="46">
                  <c:v>3.4300000000000068</c:v>
                </c:pt>
                <c:pt idx="47">
                  <c:v>3.2800000000000011</c:v>
                </c:pt>
                <c:pt idx="48">
                  <c:v>3.4300000000000068</c:v>
                </c:pt>
                <c:pt idx="49">
                  <c:v>3.1400000000000006</c:v>
                </c:pt>
                <c:pt idx="50">
                  <c:v>3.4300000000000068</c:v>
                </c:pt>
                <c:pt idx="51">
                  <c:v>3.4300000000000068</c:v>
                </c:pt>
                <c:pt idx="52">
                  <c:v>3.4300000000000068</c:v>
                </c:pt>
                <c:pt idx="53">
                  <c:v>3.5700000000000074</c:v>
                </c:pt>
                <c:pt idx="54">
                  <c:v>3.4300000000000068</c:v>
                </c:pt>
                <c:pt idx="55">
                  <c:v>3.5700000000000074</c:v>
                </c:pt>
                <c:pt idx="56">
                  <c:v>3.4300000000000068</c:v>
                </c:pt>
                <c:pt idx="57">
                  <c:v>3.4300000000000068</c:v>
                </c:pt>
                <c:pt idx="58">
                  <c:v>3.2800000000000011</c:v>
                </c:pt>
                <c:pt idx="59">
                  <c:v>3.2800000000000011</c:v>
                </c:pt>
                <c:pt idx="60">
                  <c:v>3.2800000000000011</c:v>
                </c:pt>
                <c:pt idx="61">
                  <c:v>3.1400000000000006</c:v>
                </c:pt>
                <c:pt idx="62">
                  <c:v>3.4300000000000068</c:v>
                </c:pt>
                <c:pt idx="63">
                  <c:v>3.2800000000000011</c:v>
                </c:pt>
                <c:pt idx="64">
                  <c:v>3.1400000000000006</c:v>
                </c:pt>
                <c:pt idx="65">
                  <c:v>3.4300000000000068</c:v>
                </c:pt>
                <c:pt idx="66">
                  <c:v>3.2800000000000011</c:v>
                </c:pt>
                <c:pt idx="67">
                  <c:v>3.2800000000000011</c:v>
                </c:pt>
                <c:pt idx="68">
                  <c:v>3.4300000000000068</c:v>
                </c:pt>
                <c:pt idx="69">
                  <c:v>3.2800000000000011</c:v>
                </c:pt>
                <c:pt idx="70">
                  <c:v>3.4300000000000068</c:v>
                </c:pt>
                <c:pt idx="71">
                  <c:v>3.4300000000000068</c:v>
                </c:pt>
                <c:pt idx="72">
                  <c:v>3.2800000000000011</c:v>
                </c:pt>
                <c:pt idx="73">
                  <c:v>3.2800000000000011</c:v>
                </c:pt>
                <c:pt idx="74">
                  <c:v>3.2800000000000011</c:v>
                </c:pt>
                <c:pt idx="75">
                  <c:v>3.2800000000000011</c:v>
                </c:pt>
                <c:pt idx="76">
                  <c:v>3.2800000000000011</c:v>
                </c:pt>
                <c:pt idx="77">
                  <c:v>3.2800000000000011</c:v>
                </c:pt>
                <c:pt idx="78">
                  <c:v>3.4300000000000068</c:v>
                </c:pt>
                <c:pt idx="79">
                  <c:v>3.4300000000000068</c:v>
                </c:pt>
                <c:pt idx="80">
                  <c:v>3.2800000000000011</c:v>
                </c:pt>
                <c:pt idx="81">
                  <c:v>3.5700000000000074</c:v>
                </c:pt>
                <c:pt idx="82">
                  <c:v>3.5700000000000074</c:v>
                </c:pt>
                <c:pt idx="83">
                  <c:v>3.5700000000000074</c:v>
                </c:pt>
                <c:pt idx="84">
                  <c:v>3.5700000000000074</c:v>
                </c:pt>
                <c:pt idx="85">
                  <c:v>3.5700000000000074</c:v>
                </c:pt>
                <c:pt idx="86">
                  <c:v>3.5700000000000074</c:v>
                </c:pt>
                <c:pt idx="87">
                  <c:v>3.7099999999999937</c:v>
                </c:pt>
                <c:pt idx="88">
                  <c:v>3.5700000000000074</c:v>
                </c:pt>
                <c:pt idx="89">
                  <c:v>3.7099999999999937</c:v>
                </c:pt>
                <c:pt idx="90">
                  <c:v>3.4300000000000068</c:v>
                </c:pt>
                <c:pt idx="91">
                  <c:v>3.5700000000000074</c:v>
                </c:pt>
                <c:pt idx="92">
                  <c:v>3.4300000000000068</c:v>
                </c:pt>
                <c:pt idx="93">
                  <c:v>3.2800000000000011</c:v>
                </c:pt>
                <c:pt idx="94">
                  <c:v>3.4300000000000068</c:v>
                </c:pt>
                <c:pt idx="95">
                  <c:v>3.4300000000000068</c:v>
                </c:pt>
                <c:pt idx="96">
                  <c:v>3.2800000000000011</c:v>
                </c:pt>
                <c:pt idx="97">
                  <c:v>3.5700000000000074</c:v>
                </c:pt>
                <c:pt idx="98">
                  <c:v>3.4300000000000068</c:v>
                </c:pt>
                <c:pt idx="99">
                  <c:v>3.4300000000000068</c:v>
                </c:pt>
                <c:pt idx="100">
                  <c:v>3.5700000000000074</c:v>
                </c:pt>
                <c:pt idx="101">
                  <c:v>3.4300000000000068</c:v>
                </c:pt>
                <c:pt idx="102">
                  <c:v>3.5700000000000074</c:v>
                </c:pt>
                <c:pt idx="103">
                  <c:v>3.2800000000000011</c:v>
                </c:pt>
                <c:pt idx="104">
                  <c:v>3.4300000000000068</c:v>
                </c:pt>
                <c:pt idx="105">
                  <c:v>3.4300000000000068</c:v>
                </c:pt>
                <c:pt idx="106">
                  <c:v>3.2800000000000011</c:v>
                </c:pt>
                <c:pt idx="107">
                  <c:v>3.2800000000000011</c:v>
                </c:pt>
                <c:pt idx="108">
                  <c:v>3.1400000000000006</c:v>
                </c:pt>
                <c:pt idx="109">
                  <c:v>3.2800000000000011</c:v>
                </c:pt>
                <c:pt idx="110">
                  <c:v>3.2800000000000011</c:v>
                </c:pt>
                <c:pt idx="111">
                  <c:v>3.1400000000000006</c:v>
                </c:pt>
                <c:pt idx="112">
                  <c:v>3.2800000000000011</c:v>
                </c:pt>
                <c:pt idx="113">
                  <c:v>3.2800000000000011</c:v>
                </c:pt>
                <c:pt idx="114">
                  <c:v>3.4300000000000068</c:v>
                </c:pt>
                <c:pt idx="115">
                  <c:v>3.4300000000000068</c:v>
                </c:pt>
                <c:pt idx="116">
                  <c:v>3.4300000000000068</c:v>
                </c:pt>
                <c:pt idx="117">
                  <c:v>3.5700000000000074</c:v>
                </c:pt>
                <c:pt idx="118">
                  <c:v>3.5700000000000074</c:v>
                </c:pt>
                <c:pt idx="119">
                  <c:v>3.4300000000000068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CF-4B66-888F-CCC9F18E0F51}"/>
            </c:ext>
          </c:extLst>
        </c:ser>
        <c:ser>
          <c:idx val="2"/>
          <c:order val="1"/>
          <c:tx>
            <c:strRef>
              <c:f>'P3A4-85'!$E$6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'P3A4-85'!$A$7:$A$126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'P3A4-85'!$E$7:$E$126</c:f>
              <c:numCache>
                <c:formatCode>0.00</c:formatCode>
                <c:ptCount val="120"/>
                <c:pt idx="0">
                  <c:v>0</c:v>
                </c:pt>
                <c:pt idx="1">
                  <c:v>0.67418852628234593</c:v>
                </c:pt>
                <c:pt idx="2">
                  <c:v>1.2144473745027182</c:v>
                </c:pt>
                <c:pt idx="3">
                  <c:v>1.6473820978061615</c:v>
                </c:pt>
                <c:pt idx="4">
                  <c:v>1.9943129722550235</c:v>
                </c:pt>
                <c:pt idx="5">
                  <c:v>2.2723249337984535</c:v>
                </c:pt>
                <c:pt idx="6">
                  <c:v>2.4951089419499612</c:v>
                </c:pt>
                <c:pt idx="7">
                  <c:v>2.6736362039156241</c:v>
                </c:pt>
                <c:pt idx="8">
                  <c:v>2.816698461971781</c:v>
                </c:pt>
                <c:pt idx="9">
                  <c:v>2.9313409510503576</c:v>
                </c:pt>
                <c:pt idx="10">
                  <c:v>3.0232093479337085</c:v>
                </c:pt>
                <c:pt idx="11">
                  <c:v>3.0968277978971623</c:v>
                </c:pt>
                <c:pt idx="12">
                  <c:v>3.1558217104817383</c:v>
                </c:pt>
                <c:pt idx="13">
                  <c:v>3.203096296183614</c:v>
                </c:pt>
                <c:pt idx="14">
                  <c:v>3.2409796362668812</c:v>
                </c:pt>
                <c:pt idx="15">
                  <c:v>3.2713373313065555</c:v>
                </c:pt>
                <c:pt idx="16">
                  <c:v>3.2956643744367593</c:v>
                </c:pt>
                <c:pt idx="17">
                  <c:v>3.3151587736882639</c:v>
                </c:pt>
                <c:pt idx="18">
                  <c:v>3.3307805490163642</c:v>
                </c:pt>
                <c:pt idx="19">
                  <c:v>3.3432990093830166</c:v>
                </c:pt>
                <c:pt idx="20">
                  <c:v>3.3533306380974262</c:v>
                </c:pt>
                <c:pt idx="21">
                  <c:v>3.3613694521141926</c:v>
                </c:pt>
                <c:pt idx="22">
                  <c:v>3.3678113303610751</c:v>
                </c:pt>
                <c:pt idx="23">
                  <c:v>3.372973509167688</c:v>
                </c:pt>
                <c:pt idx="24">
                  <c:v>3.3771102048657702</c:v>
                </c:pt>
                <c:pt idx="25">
                  <c:v>3.3804251329106125</c:v>
                </c:pt>
                <c:pt idx="26">
                  <c:v>3.3830815400395133</c:v>
                </c:pt>
                <c:pt idx="27">
                  <c:v>3.3852102435103038</c:v>
                </c:pt>
                <c:pt idx="28">
                  <c:v>3.3869160733197696</c:v>
                </c:pt>
                <c:pt idx="29">
                  <c:v>3.3882830346550561</c:v>
                </c:pt>
                <c:pt idx="30">
                  <c:v>3.3893784448078157</c:v>
                </c:pt>
                <c:pt idx="31">
                  <c:v>3.3902562482773027</c:v>
                </c:pt>
                <c:pt idx="32">
                  <c:v>3.3909596733177789</c:v>
                </c:pt>
                <c:pt idx="33">
                  <c:v>3.3915233607543964</c:v>
                </c:pt>
                <c:pt idx="34">
                  <c:v>3.3919750699030859</c:v>
                </c:pt>
                <c:pt idx="35">
                  <c:v>3.3923370456040773</c:v>
                </c:pt>
                <c:pt idx="36">
                  <c:v>3.3926271136898989</c:v>
                </c:pt>
                <c:pt idx="37">
                  <c:v>3.3928595588351995</c:v>
                </c:pt>
                <c:pt idx="38">
                  <c:v>3.3930458280189351</c:v>
                </c:pt>
                <c:pt idx="39">
                  <c:v>3.3931950942415723</c:v>
                </c:pt>
                <c:pt idx="40">
                  <c:v>3.3933147082580923</c:v>
                </c:pt>
                <c:pt idx="41">
                  <c:v>3.393410560572804</c:v>
                </c:pt>
                <c:pt idx="42">
                  <c:v>3.393487371522748</c:v>
                </c:pt>
                <c:pt idx="43">
                  <c:v>3.3935489237351195</c:v>
                </c:pt>
                <c:pt idx="44">
                  <c:v>3.3935982484062825</c:v>
                </c:pt>
                <c:pt idx="45">
                  <c:v>3.3936377745758812</c:v>
                </c:pt>
                <c:pt idx="46">
                  <c:v>3.3936694487471692</c:v>
                </c:pt>
                <c:pt idx="47">
                  <c:v>3.3936948307443875</c:v>
                </c:pt>
                <c:pt idx="48">
                  <c:v>3.3937151705277682</c:v>
                </c:pt>
                <c:pt idx="49">
                  <c:v>3.3937314697490013</c:v>
                </c:pt>
                <c:pt idx="50">
                  <c:v>3.3937445310785059</c:v>
                </c:pt>
                <c:pt idx="51">
                  <c:v>3.3937549977336912</c:v>
                </c:pt>
                <c:pt idx="52">
                  <c:v>3.3937633851547977</c:v>
                </c:pt>
                <c:pt idx="53">
                  <c:v>3.393770106388236</c:v>
                </c:pt>
                <c:pt idx="54">
                  <c:v>3.3937754924274439</c:v>
                </c:pt>
                <c:pt idx="55">
                  <c:v>3.3937798085129685</c:v>
                </c:pt>
                <c:pt idx="56">
                  <c:v>3.3937832671944839</c:v>
                </c:pt>
                <c:pt idx="57">
                  <c:v>3.3937860387980034</c:v>
                </c:pt>
                <c:pt idx="58">
                  <c:v>3.3937882598137383</c:v>
                </c:pt>
                <c:pt idx="59">
                  <c:v>3.3937900396176892</c:v>
                </c:pt>
                <c:pt idx="60">
                  <c:v>3.3937914658579693</c:v>
                </c:pt>
                <c:pt idx="61">
                  <c:v>3.3937926087711174</c:v>
                </c:pt>
                <c:pt idx="62">
                  <c:v>3.3937935246409623</c:v>
                </c:pt>
                <c:pt idx="63">
                  <c:v>3.3937942585703729</c:v>
                </c:pt>
                <c:pt idx="64">
                  <c:v>3.3937948467023902</c:v>
                </c:pt>
                <c:pt idx="65">
                  <c:v>3.3937953180001261</c:v>
                </c:pt>
                <c:pt idx="66">
                  <c:v>3.3937956956730804</c:v>
                </c:pt>
                <c:pt idx="67">
                  <c:v>3.3937959983201096</c:v>
                </c:pt>
                <c:pt idx="68">
                  <c:v>3.3937962408453521</c:v>
                </c:pt>
                <c:pt idx="69">
                  <c:v>3.3937964351921899</c:v>
                </c:pt>
                <c:pt idx="70">
                  <c:v>3.3937965909314149</c:v>
                </c:pt>
                <c:pt idx="71">
                  <c:v>3.3937967157325519</c:v>
                </c:pt>
                <c:pt idx="72">
                  <c:v>3.3937968157415486</c:v>
                </c:pt>
                <c:pt idx="73">
                  <c:v>3.393796895883443</c:v>
                </c:pt>
                <c:pt idx="74">
                  <c:v>3.393796960104897</c:v>
                </c:pt>
                <c:pt idx="75">
                  <c:v>3.3937970115685565</c:v>
                </c:pt>
                <c:pt idx="76">
                  <c:v>3.393797052808798</c:v>
                </c:pt>
                <c:pt idx="77">
                  <c:v>3.3937970858565354</c:v>
                </c:pt>
                <c:pt idx="78">
                  <c:v>3.393797112339235</c:v>
                </c:pt>
                <c:pt idx="79">
                  <c:v>3.3937971335610628</c:v>
                </c:pt>
                <c:pt idx="80">
                  <c:v>3.3937971505671078</c:v>
                </c:pt>
                <c:pt idx="81">
                  <c:v>3.3937971641948481</c:v>
                </c:pt>
                <c:pt idx="82">
                  <c:v>3.3937971751153952</c:v>
                </c:pt>
                <c:pt idx="83">
                  <c:v>3.3937971838665408</c:v>
                </c:pt>
                <c:pt idx="84">
                  <c:v>3.3937971908792437</c:v>
                </c:pt>
                <c:pt idx="85">
                  <c:v>3.3937971964988516</c:v>
                </c:pt>
                <c:pt idx="86">
                  <c:v>3.3937972010021058</c:v>
                </c:pt>
                <c:pt idx="87">
                  <c:v>3.3937972046107752</c:v>
                </c:pt>
                <c:pt idx="88">
                  <c:v>3.3937972075025704</c:v>
                </c:pt>
                <c:pt idx="89">
                  <c:v>3.3937972098199016</c:v>
                </c:pt>
                <c:pt idx="90">
                  <c:v>3.3937972116768877</c:v>
                </c:pt>
                <c:pt idx="91">
                  <c:v>3.3937972131649774</c:v>
                </c:pt>
                <c:pt idx="92">
                  <c:v>3.3937972143574533</c:v>
                </c:pt>
                <c:pt idx="93">
                  <c:v>3.3937972153130409</c:v>
                </c:pt>
                <c:pt idx="94">
                  <c:v>3.3937972160787968</c:v>
                </c:pt>
                <c:pt idx="95">
                  <c:v>3.3937972166924335</c:v>
                </c:pt>
                <c:pt idx="96">
                  <c:v>3.3937972171841695</c:v>
                </c:pt>
                <c:pt idx="97">
                  <c:v>3.3937972175782205</c:v>
                </c:pt>
                <c:pt idx="98">
                  <c:v>3.3937972178939919</c:v>
                </c:pt>
                <c:pt idx="99">
                  <c:v>3.3937972181470344</c:v>
                </c:pt>
                <c:pt idx="100">
                  <c:v>3.3937972183498095</c:v>
                </c:pt>
                <c:pt idx="101">
                  <c:v>3.3937972185123022</c:v>
                </c:pt>
                <c:pt idx="102">
                  <c:v>3.3937972186425154</c:v>
                </c:pt>
                <c:pt idx="103">
                  <c:v>3.3937972187468612</c:v>
                </c:pt>
                <c:pt idx="104">
                  <c:v>3.3937972188304788</c:v>
                </c:pt>
                <c:pt idx="105">
                  <c:v>3.3937972188974852</c:v>
                </c:pt>
                <c:pt idx="106">
                  <c:v>3.3937972189511805</c:v>
                </c:pt>
                <c:pt idx="107">
                  <c:v>3.3937972189942092</c:v>
                </c:pt>
                <c:pt idx="108">
                  <c:v>3.39379721902869</c:v>
                </c:pt>
                <c:pt idx="109">
                  <c:v>3.3937972190563213</c:v>
                </c:pt>
                <c:pt idx="110">
                  <c:v>3.3937972190784635</c:v>
                </c:pt>
                <c:pt idx="111">
                  <c:v>3.3937972190962067</c:v>
                </c:pt>
                <c:pt idx="112">
                  <c:v>3.3937972191104255</c:v>
                </c:pt>
                <c:pt idx="113">
                  <c:v>3.3937972191218195</c:v>
                </c:pt>
                <c:pt idx="114">
                  <c:v>3.3937972191309504</c:v>
                </c:pt>
                <c:pt idx="115">
                  <c:v>3.3937972191382673</c:v>
                </c:pt>
                <c:pt idx="116">
                  <c:v>3.3937972191441301</c:v>
                </c:pt>
                <c:pt idx="117">
                  <c:v>3.3937972191488286</c:v>
                </c:pt>
                <c:pt idx="118">
                  <c:v>3.393797219152594</c:v>
                </c:pt>
                <c:pt idx="119">
                  <c:v>3.3937972191556112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CF-4B66-888F-CCC9F18E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25%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'P3A4-90'!$D$6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'P3A4-90'!$A$7:$A$126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'P3A4-90'!$D$7:$D$126</c:f>
              <c:numCache>
                <c:formatCode>0.00</c:formatCode>
                <c:ptCount val="120"/>
                <c:pt idx="0">
                  <c:v>0</c:v>
                </c:pt>
                <c:pt idx="1">
                  <c:v>0.41999999999998749</c:v>
                </c:pt>
                <c:pt idx="2">
                  <c:v>1.1400000000000006</c:v>
                </c:pt>
                <c:pt idx="3">
                  <c:v>1.8499999999999943</c:v>
                </c:pt>
                <c:pt idx="4">
                  <c:v>2.4199999999999875</c:v>
                </c:pt>
                <c:pt idx="5">
                  <c:v>2.8499999999999943</c:v>
                </c:pt>
                <c:pt idx="6">
                  <c:v>3.1400000000000006</c:v>
                </c:pt>
                <c:pt idx="7">
                  <c:v>3.4199999999999875</c:v>
                </c:pt>
                <c:pt idx="8">
                  <c:v>3.7099999999999937</c:v>
                </c:pt>
                <c:pt idx="9">
                  <c:v>3.7099999999999937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4.1400000000000006</c:v>
                </c:pt>
                <c:pt idx="15">
                  <c:v>4.2799999999999869</c:v>
                </c:pt>
                <c:pt idx="16">
                  <c:v>4</c:v>
                </c:pt>
                <c:pt idx="17">
                  <c:v>4</c:v>
                </c:pt>
                <c:pt idx="18">
                  <c:v>4.2799999999999869</c:v>
                </c:pt>
                <c:pt idx="19">
                  <c:v>4.2799999999999869</c:v>
                </c:pt>
                <c:pt idx="20">
                  <c:v>4.1400000000000006</c:v>
                </c:pt>
                <c:pt idx="21">
                  <c:v>4.2799999999999869</c:v>
                </c:pt>
                <c:pt idx="22">
                  <c:v>4.4199999999999875</c:v>
                </c:pt>
                <c:pt idx="23">
                  <c:v>4.2799999999999869</c:v>
                </c:pt>
                <c:pt idx="24">
                  <c:v>4.4199999999999875</c:v>
                </c:pt>
                <c:pt idx="25">
                  <c:v>4.4199999999999875</c:v>
                </c:pt>
                <c:pt idx="26">
                  <c:v>4.2799999999999869</c:v>
                </c:pt>
                <c:pt idx="27">
                  <c:v>4.2799999999999869</c:v>
                </c:pt>
                <c:pt idx="28">
                  <c:v>4.2799999999999869</c:v>
                </c:pt>
                <c:pt idx="29">
                  <c:v>4.1400000000000006</c:v>
                </c:pt>
                <c:pt idx="30">
                  <c:v>4.1400000000000006</c:v>
                </c:pt>
                <c:pt idx="31">
                  <c:v>4.2799999999999869</c:v>
                </c:pt>
                <c:pt idx="32">
                  <c:v>4.2799999999999869</c:v>
                </c:pt>
                <c:pt idx="33">
                  <c:v>4.2799999999999869</c:v>
                </c:pt>
                <c:pt idx="34">
                  <c:v>4.1400000000000006</c:v>
                </c:pt>
                <c:pt idx="35">
                  <c:v>4</c:v>
                </c:pt>
                <c:pt idx="36">
                  <c:v>4</c:v>
                </c:pt>
                <c:pt idx="37">
                  <c:v>4.1400000000000006</c:v>
                </c:pt>
                <c:pt idx="38">
                  <c:v>4.1400000000000006</c:v>
                </c:pt>
                <c:pt idx="39">
                  <c:v>4.1400000000000006</c:v>
                </c:pt>
                <c:pt idx="40">
                  <c:v>4</c:v>
                </c:pt>
                <c:pt idx="41">
                  <c:v>4.1400000000000006</c:v>
                </c:pt>
                <c:pt idx="42">
                  <c:v>4.1400000000000006</c:v>
                </c:pt>
                <c:pt idx="43">
                  <c:v>4.1400000000000006</c:v>
                </c:pt>
                <c:pt idx="44">
                  <c:v>4.1400000000000006</c:v>
                </c:pt>
                <c:pt idx="45">
                  <c:v>4.1400000000000006</c:v>
                </c:pt>
                <c:pt idx="46">
                  <c:v>4.2799999999999869</c:v>
                </c:pt>
                <c:pt idx="47">
                  <c:v>4.1400000000000006</c:v>
                </c:pt>
                <c:pt idx="48">
                  <c:v>4.1400000000000006</c:v>
                </c:pt>
                <c:pt idx="49">
                  <c:v>4.1400000000000006</c:v>
                </c:pt>
                <c:pt idx="50">
                  <c:v>4.2799999999999869</c:v>
                </c:pt>
                <c:pt idx="51">
                  <c:v>4.1400000000000006</c:v>
                </c:pt>
                <c:pt idx="52">
                  <c:v>4.2799999999999869</c:v>
                </c:pt>
                <c:pt idx="53">
                  <c:v>4.1400000000000006</c:v>
                </c:pt>
                <c:pt idx="54">
                  <c:v>4.1400000000000006</c:v>
                </c:pt>
                <c:pt idx="55">
                  <c:v>4.1400000000000006</c:v>
                </c:pt>
                <c:pt idx="56">
                  <c:v>4.1400000000000006</c:v>
                </c:pt>
                <c:pt idx="57">
                  <c:v>4</c:v>
                </c:pt>
                <c:pt idx="58">
                  <c:v>4.2799999999999869</c:v>
                </c:pt>
                <c:pt idx="59">
                  <c:v>4.2799999999999869</c:v>
                </c:pt>
                <c:pt idx="60">
                  <c:v>4.1400000000000006</c:v>
                </c:pt>
                <c:pt idx="61">
                  <c:v>4.2799999999999869</c:v>
                </c:pt>
                <c:pt idx="62">
                  <c:v>4.2799999999999869</c:v>
                </c:pt>
                <c:pt idx="63">
                  <c:v>4</c:v>
                </c:pt>
                <c:pt idx="64">
                  <c:v>4.1400000000000006</c:v>
                </c:pt>
                <c:pt idx="65">
                  <c:v>4.2799999999999869</c:v>
                </c:pt>
                <c:pt idx="66">
                  <c:v>4.2799999999999869</c:v>
                </c:pt>
                <c:pt idx="67">
                  <c:v>4.1400000000000006</c:v>
                </c:pt>
                <c:pt idx="68">
                  <c:v>4.2799999999999869</c:v>
                </c:pt>
                <c:pt idx="69">
                  <c:v>4.2799999999999869</c:v>
                </c:pt>
                <c:pt idx="70">
                  <c:v>4.1400000000000006</c:v>
                </c:pt>
                <c:pt idx="71">
                  <c:v>4.1400000000000006</c:v>
                </c:pt>
                <c:pt idx="72">
                  <c:v>4.2799999999999869</c:v>
                </c:pt>
                <c:pt idx="73">
                  <c:v>4.1400000000000006</c:v>
                </c:pt>
                <c:pt idx="74">
                  <c:v>4.1400000000000006</c:v>
                </c:pt>
                <c:pt idx="75">
                  <c:v>4</c:v>
                </c:pt>
                <c:pt idx="76">
                  <c:v>4</c:v>
                </c:pt>
                <c:pt idx="77">
                  <c:v>4.1400000000000006</c:v>
                </c:pt>
                <c:pt idx="78">
                  <c:v>4</c:v>
                </c:pt>
                <c:pt idx="79">
                  <c:v>4.2799999999999869</c:v>
                </c:pt>
                <c:pt idx="80">
                  <c:v>4</c:v>
                </c:pt>
                <c:pt idx="81">
                  <c:v>4.1400000000000006</c:v>
                </c:pt>
                <c:pt idx="82">
                  <c:v>4.1400000000000006</c:v>
                </c:pt>
                <c:pt idx="83">
                  <c:v>4.1400000000000006</c:v>
                </c:pt>
                <c:pt idx="84">
                  <c:v>4</c:v>
                </c:pt>
                <c:pt idx="85">
                  <c:v>4.1400000000000006</c:v>
                </c:pt>
                <c:pt idx="86">
                  <c:v>3.8499999999999943</c:v>
                </c:pt>
                <c:pt idx="87">
                  <c:v>3.8499999999999943</c:v>
                </c:pt>
                <c:pt idx="88">
                  <c:v>3.8499999999999943</c:v>
                </c:pt>
                <c:pt idx="89">
                  <c:v>3.8499999999999943</c:v>
                </c:pt>
                <c:pt idx="90">
                  <c:v>3.8499999999999943</c:v>
                </c:pt>
                <c:pt idx="91">
                  <c:v>4</c:v>
                </c:pt>
                <c:pt idx="92">
                  <c:v>4.2799999999999869</c:v>
                </c:pt>
                <c:pt idx="93">
                  <c:v>4.1400000000000006</c:v>
                </c:pt>
                <c:pt idx="94">
                  <c:v>4.1400000000000006</c:v>
                </c:pt>
                <c:pt idx="95">
                  <c:v>4</c:v>
                </c:pt>
                <c:pt idx="96">
                  <c:v>4.2799999999999869</c:v>
                </c:pt>
                <c:pt idx="97">
                  <c:v>4.1400000000000006</c:v>
                </c:pt>
                <c:pt idx="98">
                  <c:v>4.1400000000000006</c:v>
                </c:pt>
                <c:pt idx="99">
                  <c:v>4</c:v>
                </c:pt>
                <c:pt idx="100">
                  <c:v>4.1400000000000006</c:v>
                </c:pt>
                <c:pt idx="101">
                  <c:v>4</c:v>
                </c:pt>
                <c:pt idx="102">
                  <c:v>4.1400000000000006</c:v>
                </c:pt>
                <c:pt idx="103">
                  <c:v>4.2799999999999869</c:v>
                </c:pt>
                <c:pt idx="104">
                  <c:v>4.1400000000000006</c:v>
                </c:pt>
                <c:pt idx="105">
                  <c:v>4.2799999999999869</c:v>
                </c:pt>
                <c:pt idx="106">
                  <c:v>4.2799999999999869</c:v>
                </c:pt>
                <c:pt idx="107">
                  <c:v>4.4199999999999875</c:v>
                </c:pt>
                <c:pt idx="108">
                  <c:v>4.2799999999999869</c:v>
                </c:pt>
                <c:pt idx="109">
                  <c:v>4.4199999999999875</c:v>
                </c:pt>
                <c:pt idx="110">
                  <c:v>4.2799999999999869</c:v>
                </c:pt>
                <c:pt idx="111">
                  <c:v>4.1400000000000006</c:v>
                </c:pt>
                <c:pt idx="112">
                  <c:v>4</c:v>
                </c:pt>
                <c:pt idx="113">
                  <c:v>4.1400000000000006</c:v>
                </c:pt>
                <c:pt idx="114">
                  <c:v>4.2799999999999869</c:v>
                </c:pt>
                <c:pt idx="115">
                  <c:v>4.1400000000000006</c:v>
                </c:pt>
                <c:pt idx="116">
                  <c:v>4.1400000000000006</c:v>
                </c:pt>
                <c:pt idx="117">
                  <c:v>4.2799999999999869</c:v>
                </c:pt>
                <c:pt idx="118">
                  <c:v>4.1400000000000006</c:v>
                </c:pt>
                <c:pt idx="119">
                  <c:v>4.1400000000000006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77-4857-9D30-53E8B44D7A42}"/>
            </c:ext>
          </c:extLst>
        </c:ser>
        <c:ser>
          <c:idx val="2"/>
          <c:order val="1"/>
          <c:tx>
            <c:strRef>
              <c:f>'P3A4-90'!$E$6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'P3A4-90'!$A$7:$A$126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'P3A4-90'!$E$7:$E$126</c:f>
              <c:numCache>
                <c:formatCode>0.00</c:formatCode>
                <c:ptCount val="120"/>
                <c:pt idx="0">
                  <c:v>0</c:v>
                </c:pt>
                <c:pt idx="1">
                  <c:v>0.28795632025860579</c:v>
                </c:pt>
                <c:pt idx="2">
                  <c:v>1.2265183003262163</c:v>
                </c:pt>
                <c:pt idx="3">
                  <c:v>1.9379084855244384</c:v>
                </c:pt>
                <c:pt idx="4">
                  <c:v>2.4771120824567414</c:v>
                </c:pt>
                <c:pt idx="5">
                  <c:v>2.8858055463168335</c:v>
                </c:pt>
                <c:pt idx="6">
                  <c:v>3.1955778630303127</c:v>
                </c:pt>
                <c:pt idx="7">
                  <c:v>3.4303721445333943</c:v>
                </c:pt>
                <c:pt idx="8">
                  <c:v>3.6083362544688171</c:v>
                </c:pt>
                <c:pt idx="9">
                  <c:v>3.7432255039954998</c:v>
                </c:pt>
                <c:pt idx="10">
                  <c:v>3.8454658357369622</c:v>
                </c:pt>
                <c:pt idx="11">
                  <c:v>3.9229596721344762</c:v>
                </c:pt>
                <c:pt idx="12">
                  <c:v>3.9816967143302162</c:v>
                </c:pt>
                <c:pt idx="13">
                  <c:v>4.0262169018223766</c:v>
                </c:pt>
                <c:pt idx="14">
                  <c:v>4.0599613162539372</c:v>
                </c:pt>
                <c:pt idx="15">
                  <c:v>4.0855381516059754</c:v>
                </c:pt>
                <c:pt idx="16">
                  <c:v>4.1049243083268792</c:v>
                </c:pt>
                <c:pt idx="17">
                  <c:v>4.1196181931345413</c:v>
                </c:pt>
                <c:pt idx="18">
                  <c:v>4.130755534787621</c:v>
                </c:pt>
                <c:pt idx="19">
                  <c:v>4.1391971675294776</c:v>
                </c:pt>
                <c:pt idx="20">
                  <c:v>4.1455955672165947</c:v>
                </c:pt>
                <c:pt idx="21">
                  <c:v>4.1504452828827487</c:v>
                </c:pt>
                <c:pt idx="22">
                  <c:v>4.1541211617263132</c:v>
                </c:pt>
                <c:pt idx="23">
                  <c:v>4.1569073220298671</c:v>
                </c:pt>
                <c:pt idx="24">
                  <c:v>4.1590191134047894</c:v>
                </c:pt>
                <c:pt idx="25">
                  <c:v>4.1606197617255303</c:v>
                </c:pt>
                <c:pt idx="26">
                  <c:v>4.1618329852840281</c:v>
                </c:pt>
                <c:pt idx="27">
                  <c:v>4.1627525572998314</c:v>
                </c:pt>
                <c:pt idx="28">
                  <c:v>4.1634495538973058</c:v>
                </c:pt>
                <c:pt idx="29">
                  <c:v>4.1639778477650404</c:v>
                </c:pt>
                <c:pt idx="30">
                  <c:v>4.1643782721167497</c:v>
                </c:pt>
                <c:pt idx="31">
                  <c:v>4.1646817767970692</c:v>
                </c:pt>
                <c:pt idx="32">
                  <c:v>4.1649118204759379</c:v>
                </c:pt>
                <c:pt idx="33">
                  <c:v>4.1650861838305051</c:v>
                </c:pt>
                <c:pt idx="34">
                  <c:v>4.1652183438601371</c:v>
                </c:pt>
                <c:pt idx="35">
                  <c:v>4.1653185155589192</c:v>
                </c:pt>
                <c:pt idx="36">
                  <c:v>4.1653944414592452</c:v>
                </c:pt>
                <c:pt idx="37">
                  <c:v>4.1654519900723805</c:v>
                </c:pt>
                <c:pt idx="38">
                  <c:v>4.1654956094810354</c:v>
                </c:pt>
                <c:pt idx="39">
                  <c:v>4.1655286711433019</c:v>
                </c:pt>
                <c:pt idx="40">
                  <c:v>4.1655537304814612</c:v>
                </c:pt>
                <c:pt idx="41">
                  <c:v>4.1655727243972525</c:v>
                </c:pt>
                <c:pt idx="42">
                  <c:v>4.1655871209800672</c:v>
                </c:pt>
                <c:pt idx="43">
                  <c:v>4.1655980329794149</c:v>
                </c:pt>
                <c:pt idx="44">
                  <c:v>4.1656063038122451</c:v>
                </c:pt>
                <c:pt idx="45">
                  <c:v>4.1656125727528401</c:v>
                </c:pt>
                <c:pt idx="46">
                  <c:v>4.1656173243440042</c:v>
                </c:pt>
                <c:pt idx="47">
                  <c:v>4.1656209258486356</c:v>
                </c:pt>
                <c:pt idx="48">
                  <c:v>4.1656236556364394</c:v>
                </c:pt>
                <c:pt idx="49">
                  <c:v>4.1656257246998498</c:v>
                </c:pt>
                <c:pt idx="50">
                  <c:v>4.1656272929621858</c:v>
                </c:pt>
                <c:pt idx="51">
                  <c:v>4.1656284816385405</c:v>
                </c:pt>
                <c:pt idx="52">
                  <c:v>4.1656293826048172</c:v>
                </c:pt>
                <c:pt idx="53">
                  <c:v>4.1656300654990526</c:v>
                </c:pt>
                <c:pt idx="54">
                  <c:v>4.165630583103928</c:v>
                </c:pt>
                <c:pt idx="55">
                  <c:v>4.1656309754264775</c:v>
                </c:pt>
                <c:pt idx="56">
                  <c:v>4.1656312727903346</c:v>
                </c:pt>
                <c:pt idx="57">
                  <c:v>4.1656314981795299</c:v>
                </c:pt>
                <c:pt idx="58">
                  <c:v>4.1656316690149833</c:v>
                </c:pt>
                <c:pt idx="59">
                  <c:v>4.1656317985010132</c:v>
                </c:pt>
                <c:pt idx="60">
                  <c:v>4.1656318966459338</c:v>
                </c:pt>
                <c:pt idx="61">
                  <c:v>4.1656319710356229</c:v>
                </c:pt>
                <c:pt idx="62">
                  <c:v>4.1656320274198517</c:v>
                </c:pt>
                <c:pt idx="63">
                  <c:v>4.1656320701567076</c:v>
                </c:pt>
                <c:pt idx="64">
                  <c:v>4.1656321025494316</c:v>
                </c:pt>
                <c:pt idx="65">
                  <c:v>4.1656321271017429</c:v>
                </c:pt>
                <c:pt idx="66">
                  <c:v>4.1656321457113545</c:v>
                </c:pt>
                <c:pt idx="67">
                  <c:v>4.1656321598166501</c:v>
                </c:pt>
                <c:pt idx="68">
                  <c:v>4.1656321705078669</c:v>
                </c:pt>
                <c:pt idx="69">
                  <c:v>4.1656321786113555</c:v>
                </c:pt>
                <c:pt idx="70">
                  <c:v>4.1656321847534565</c:v>
                </c:pt>
                <c:pt idx="71">
                  <c:v>4.1656321894089086</c:v>
                </c:pt>
                <c:pt idx="72">
                  <c:v>4.1656321929375437</c:v>
                </c:pt>
                <c:pt idx="73">
                  <c:v>4.1656321956120994</c:v>
                </c:pt>
                <c:pt idx="74">
                  <c:v>4.1656321976392992</c:v>
                </c:pt>
                <c:pt idx="75">
                  <c:v>4.1656321991758309</c:v>
                </c:pt>
                <c:pt idx="76">
                  <c:v>4.1656322003404567</c:v>
                </c:pt>
                <c:pt idx="77">
                  <c:v>4.1656322012231941</c:v>
                </c:pt>
                <c:pt idx="78">
                  <c:v>4.1656322018922713</c:v>
                </c:pt>
                <c:pt idx="79">
                  <c:v>4.1656322023994035</c:v>
                </c:pt>
                <c:pt idx="80">
                  <c:v>4.1656322027837884</c:v>
                </c:pt>
                <c:pt idx="81">
                  <c:v>4.1656322030751349</c:v>
                </c:pt>
                <c:pt idx="82">
                  <c:v>4.1656322032959636</c:v>
                </c:pt>
                <c:pt idx="83">
                  <c:v>4.1656322034633426</c:v>
                </c:pt>
                <c:pt idx="84">
                  <c:v>4.1656322035902091</c:v>
                </c:pt>
                <c:pt idx="85">
                  <c:v>4.1656322036863678</c:v>
                </c:pt>
                <c:pt idx="86">
                  <c:v>4.1656322037592526</c:v>
                </c:pt>
                <c:pt idx="87">
                  <c:v>4.1656322038144964</c:v>
                </c:pt>
                <c:pt idx="88">
                  <c:v>4.1656322038563678</c:v>
                </c:pt>
                <c:pt idx="89">
                  <c:v>4.165632203888106</c:v>
                </c:pt>
                <c:pt idx="90">
                  <c:v>4.1656322039121614</c:v>
                </c:pt>
                <c:pt idx="91">
                  <c:v>4.1656322039303939</c:v>
                </c:pt>
                <c:pt idx="92">
                  <c:v>4.165632203944214</c:v>
                </c:pt>
                <c:pt idx="93">
                  <c:v>4.1656322039546891</c:v>
                </c:pt>
                <c:pt idx="94">
                  <c:v>4.1656322039626286</c:v>
                </c:pt>
                <c:pt idx="95">
                  <c:v>4.165632203968646</c:v>
                </c:pt>
                <c:pt idx="96">
                  <c:v>4.1656322039732077</c:v>
                </c:pt>
                <c:pt idx="97">
                  <c:v>4.1656322039766653</c:v>
                </c:pt>
                <c:pt idx="98">
                  <c:v>4.1656322039792855</c:v>
                </c:pt>
                <c:pt idx="99">
                  <c:v>4.1656322039812714</c:v>
                </c:pt>
                <c:pt idx="100">
                  <c:v>4.1656322039827769</c:v>
                </c:pt>
                <c:pt idx="101">
                  <c:v>4.1656322039839182</c:v>
                </c:pt>
                <c:pt idx="102">
                  <c:v>4.1656322039847833</c:v>
                </c:pt>
                <c:pt idx="103">
                  <c:v>4.1656322039854388</c:v>
                </c:pt>
                <c:pt idx="104">
                  <c:v>4.1656322039859353</c:v>
                </c:pt>
                <c:pt idx="105">
                  <c:v>4.1656322039863118</c:v>
                </c:pt>
                <c:pt idx="106">
                  <c:v>4.1656322039865969</c:v>
                </c:pt>
                <c:pt idx="107">
                  <c:v>4.1656322039868137</c:v>
                </c:pt>
                <c:pt idx="108">
                  <c:v>4.165632203986978</c:v>
                </c:pt>
                <c:pt idx="109">
                  <c:v>4.1656322039871023</c:v>
                </c:pt>
                <c:pt idx="110">
                  <c:v>4.1656322039871965</c:v>
                </c:pt>
                <c:pt idx="111">
                  <c:v>4.1656322039872675</c:v>
                </c:pt>
                <c:pt idx="112">
                  <c:v>4.1656322039873217</c:v>
                </c:pt>
                <c:pt idx="113">
                  <c:v>4.1656322039873626</c:v>
                </c:pt>
                <c:pt idx="114">
                  <c:v>4.1656322039873936</c:v>
                </c:pt>
                <c:pt idx="115">
                  <c:v>4.1656322039874176</c:v>
                </c:pt>
                <c:pt idx="116">
                  <c:v>4.1656322039874354</c:v>
                </c:pt>
                <c:pt idx="117">
                  <c:v>4.1656322039874487</c:v>
                </c:pt>
                <c:pt idx="118">
                  <c:v>4.1656322039874594</c:v>
                </c:pt>
                <c:pt idx="119">
                  <c:v>4.1656322039874665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77-4857-9D30-53E8B44D7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9</a:t>
            </a:r>
            <a:r>
              <a:rPr lang="en-US" baseline="0"/>
              <a:t>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'P3A4-95'!$D$6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'P3A4-95'!$A$7:$A$126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'P3A4-95'!$D$7:$D$126</c:f>
              <c:numCache>
                <c:formatCode>0.00</c:formatCode>
                <c:ptCount val="120"/>
                <c:pt idx="0">
                  <c:v>0</c:v>
                </c:pt>
                <c:pt idx="1">
                  <c:v>0.15000000000000568</c:v>
                </c:pt>
                <c:pt idx="2">
                  <c:v>0.85999999999999943</c:v>
                </c:pt>
                <c:pt idx="3">
                  <c:v>1.1500000000000057</c:v>
                </c:pt>
                <c:pt idx="4">
                  <c:v>1.4300000000000068</c:v>
                </c:pt>
                <c:pt idx="5">
                  <c:v>1.8599999999999994</c:v>
                </c:pt>
                <c:pt idx="6">
                  <c:v>2.2900000000000063</c:v>
                </c:pt>
                <c:pt idx="7">
                  <c:v>2.2900000000000063</c:v>
                </c:pt>
                <c:pt idx="8">
                  <c:v>2.4300000000000068</c:v>
                </c:pt>
                <c:pt idx="9">
                  <c:v>2.4300000000000068</c:v>
                </c:pt>
                <c:pt idx="10">
                  <c:v>2.5800000000000125</c:v>
                </c:pt>
                <c:pt idx="11">
                  <c:v>2.8599999999999994</c:v>
                </c:pt>
                <c:pt idx="12">
                  <c:v>2.8599999999999994</c:v>
                </c:pt>
                <c:pt idx="13">
                  <c:v>2.7200000000000131</c:v>
                </c:pt>
                <c:pt idx="14">
                  <c:v>2.7200000000000131</c:v>
                </c:pt>
                <c:pt idx="15">
                  <c:v>2.7200000000000131</c:v>
                </c:pt>
                <c:pt idx="16">
                  <c:v>2.8599999999999994</c:v>
                </c:pt>
                <c:pt idx="17">
                  <c:v>2.7200000000000131</c:v>
                </c:pt>
                <c:pt idx="18">
                  <c:v>2.8599999999999994</c:v>
                </c:pt>
                <c:pt idx="19">
                  <c:v>2.5800000000000125</c:v>
                </c:pt>
                <c:pt idx="20">
                  <c:v>2.7200000000000131</c:v>
                </c:pt>
                <c:pt idx="21">
                  <c:v>2.7200000000000131</c:v>
                </c:pt>
                <c:pt idx="22">
                  <c:v>2.4300000000000068</c:v>
                </c:pt>
                <c:pt idx="23">
                  <c:v>2.5800000000000125</c:v>
                </c:pt>
                <c:pt idx="24">
                  <c:v>2.4300000000000068</c:v>
                </c:pt>
                <c:pt idx="25">
                  <c:v>2.7200000000000131</c:v>
                </c:pt>
                <c:pt idx="26">
                  <c:v>2.5800000000000125</c:v>
                </c:pt>
                <c:pt idx="27">
                  <c:v>2.5800000000000125</c:v>
                </c:pt>
                <c:pt idx="28">
                  <c:v>2.8599999999999994</c:v>
                </c:pt>
                <c:pt idx="29">
                  <c:v>2.7200000000000131</c:v>
                </c:pt>
                <c:pt idx="30">
                  <c:v>2.5800000000000125</c:v>
                </c:pt>
                <c:pt idx="31">
                  <c:v>2.7200000000000131</c:v>
                </c:pt>
                <c:pt idx="32">
                  <c:v>2.7200000000000131</c:v>
                </c:pt>
                <c:pt idx="33">
                  <c:v>2.7200000000000131</c:v>
                </c:pt>
                <c:pt idx="34">
                  <c:v>2.8599999999999994</c:v>
                </c:pt>
                <c:pt idx="35">
                  <c:v>2.8599999999999994</c:v>
                </c:pt>
                <c:pt idx="36">
                  <c:v>2.8599999999999994</c:v>
                </c:pt>
                <c:pt idx="37">
                  <c:v>3</c:v>
                </c:pt>
                <c:pt idx="38">
                  <c:v>2.8599999999999994</c:v>
                </c:pt>
                <c:pt idx="39">
                  <c:v>2.7200000000000131</c:v>
                </c:pt>
                <c:pt idx="40">
                  <c:v>2.5800000000000125</c:v>
                </c:pt>
                <c:pt idx="41">
                  <c:v>2.7200000000000131</c:v>
                </c:pt>
                <c:pt idx="42">
                  <c:v>2.7200000000000131</c:v>
                </c:pt>
                <c:pt idx="43">
                  <c:v>2.8599999999999994</c:v>
                </c:pt>
                <c:pt idx="44">
                  <c:v>2.8599999999999994</c:v>
                </c:pt>
                <c:pt idx="45">
                  <c:v>2.5800000000000125</c:v>
                </c:pt>
                <c:pt idx="46">
                  <c:v>2.5800000000000125</c:v>
                </c:pt>
                <c:pt idx="47">
                  <c:v>2.7200000000000131</c:v>
                </c:pt>
                <c:pt idx="48">
                  <c:v>2.5800000000000125</c:v>
                </c:pt>
                <c:pt idx="49">
                  <c:v>2.5800000000000125</c:v>
                </c:pt>
                <c:pt idx="50">
                  <c:v>2.8599999999999994</c:v>
                </c:pt>
                <c:pt idx="51">
                  <c:v>2.5800000000000125</c:v>
                </c:pt>
                <c:pt idx="52">
                  <c:v>2.5800000000000125</c:v>
                </c:pt>
                <c:pt idx="53">
                  <c:v>2.7200000000000131</c:v>
                </c:pt>
                <c:pt idx="54">
                  <c:v>2.5800000000000125</c:v>
                </c:pt>
                <c:pt idx="55">
                  <c:v>2.5800000000000125</c:v>
                </c:pt>
                <c:pt idx="56">
                  <c:v>2.7200000000000131</c:v>
                </c:pt>
                <c:pt idx="57">
                  <c:v>2.8599999999999994</c:v>
                </c:pt>
                <c:pt idx="58">
                  <c:v>2.7200000000000131</c:v>
                </c:pt>
                <c:pt idx="59">
                  <c:v>2.7200000000000131</c:v>
                </c:pt>
                <c:pt idx="60">
                  <c:v>2.7200000000000131</c:v>
                </c:pt>
                <c:pt idx="61">
                  <c:v>2.7200000000000131</c:v>
                </c:pt>
                <c:pt idx="62">
                  <c:v>2.5800000000000125</c:v>
                </c:pt>
                <c:pt idx="63">
                  <c:v>2.5800000000000125</c:v>
                </c:pt>
                <c:pt idx="64">
                  <c:v>2.7200000000000131</c:v>
                </c:pt>
                <c:pt idx="65">
                  <c:v>2.8599999999999994</c:v>
                </c:pt>
                <c:pt idx="66">
                  <c:v>2.7200000000000131</c:v>
                </c:pt>
                <c:pt idx="67">
                  <c:v>2.7200000000000131</c:v>
                </c:pt>
                <c:pt idx="68">
                  <c:v>2.8599999999999994</c:v>
                </c:pt>
                <c:pt idx="69">
                  <c:v>2.7200000000000131</c:v>
                </c:pt>
                <c:pt idx="70">
                  <c:v>2.5800000000000125</c:v>
                </c:pt>
                <c:pt idx="71">
                  <c:v>2.7200000000000131</c:v>
                </c:pt>
                <c:pt idx="72">
                  <c:v>2.8599999999999994</c:v>
                </c:pt>
                <c:pt idx="73">
                  <c:v>2.8599999999999994</c:v>
                </c:pt>
                <c:pt idx="74">
                  <c:v>3</c:v>
                </c:pt>
                <c:pt idx="75">
                  <c:v>3.1500000000000057</c:v>
                </c:pt>
                <c:pt idx="76">
                  <c:v>3.1500000000000057</c:v>
                </c:pt>
                <c:pt idx="77">
                  <c:v>2.8599999999999994</c:v>
                </c:pt>
                <c:pt idx="78">
                  <c:v>2.8599999999999994</c:v>
                </c:pt>
                <c:pt idx="79">
                  <c:v>2.7200000000000131</c:v>
                </c:pt>
                <c:pt idx="80">
                  <c:v>2.7200000000000131</c:v>
                </c:pt>
                <c:pt idx="81">
                  <c:v>3</c:v>
                </c:pt>
                <c:pt idx="82">
                  <c:v>2.8599999999999994</c:v>
                </c:pt>
                <c:pt idx="83">
                  <c:v>2.8599999999999994</c:v>
                </c:pt>
                <c:pt idx="84">
                  <c:v>3</c:v>
                </c:pt>
                <c:pt idx="85">
                  <c:v>2.8599999999999994</c:v>
                </c:pt>
                <c:pt idx="86">
                  <c:v>2.8599999999999994</c:v>
                </c:pt>
                <c:pt idx="87">
                  <c:v>2.5800000000000125</c:v>
                </c:pt>
                <c:pt idx="88">
                  <c:v>2.5800000000000125</c:v>
                </c:pt>
                <c:pt idx="89">
                  <c:v>2.7200000000000131</c:v>
                </c:pt>
                <c:pt idx="90">
                  <c:v>2.8599999999999994</c:v>
                </c:pt>
                <c:pt idx="91">
                  <c:v>2.8599999999999994</c:v>
                </c:pt>
                <c:pt idx="92">
                  <c:v>2.7200000000000131</c:v>
                </c:pt>
                <c:pt idx="93">
                  <c:v>2.7200000000000131</c:v>
                </c:pt>
                <c:pt idx="94">
                  <c:v>2.7200000000000131</c:v>
                </c:pt>
                <c:pt idx="95">
                  <c:v>2.8599999999999994</c:v>
                </c:pt>
                <c:pt idx="96">
                  <c:v>2.8599999999999994</c:v>
                </c:pt>
                <c:pt idx="97">
                  <c:v>2.8599999999999994</c:v>
                </c:pt>
                <c:pt idx="98">
                  <c:v>2.8599999999999994</c:v>
                </c:pt>
                <c:pt idx="99">
                  <c:v>2.7200000000000131</c:v>
                </c:pt>
                <c:pt idx="100">
                  <c:v>2.7200000000000131</c:v>
                </c:pt>
                <c:pt idx="101">
                  <c:v>2.7200000000000131</c:v>
                </c:pt>
                <c:pt idx="102">
                  <c:v>2.8599999999999994</c:v>
                </c:pt>
                <c:pt idx="103">
                  <c:v>2.8599999999999994</c:v>
                </c:pt>
                <c:pt idx="104">
                  <c:v>2.7200000000000131</c:v>
                </c:pt>
                <c:pt idx="105">
                  <c:v>2.7200000000000131</c:v>
                </c:pt>
                <c:pt idx="106">
                  <c:v>2.8599999999999994</c:v>
                </c:pt>
                <c:pt idx="107">
                  <c:v>2.8599999999999994</c:v>
                </c:pt>
                <c:pt idx="108">
                  <c:v>2.8599999999999994</c:v>
                </c:pt>
                <c:pt idx="109">
                  <c:v>2.8599999999999994</c:v>
                </c:pt>
                <c:pt idx="110">
                  <c:v>2.8599999999999994</c:v>
                </c:pt>
                <c:pt idx="111">
                  <c:v>3</c:v>
                </c:pt>
                <c:pt idx="112">
                  <c:v>3</c:v>
                </c:pt>
                <c:pt idx="113">
                  <c:v>3.1500000000000057</c:v>
                </c:pt>
                <c:pt idx="114">
                  <c:v>2.8599999999999994</c:v>
                </c:pt>
                <c:pt idx="115">
                  <c:v>2.8599999999999994</c:v>
                </c:pt>
                <c:pt idx="116">
                  <c:v>3.1500000000000057</c:v>
                </c:pt>
                <c:pt idx="117">
                  <c:v>3.1500000000000057</c:v>
                </c:pt>
                <c:pt idx="118">
                  <c:v>3.1500000000000057</c:v>
                </c:pt>
                <c:pt idx="119">
                  <c:v>3.1500000000000057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D8-4A1C-9536-50FF6E9A98DD}"/>
            </c:ext>
          </c:extLst>
        </c:ser>
        <c:ser>
          <c:idx val="2"/>
          <c:order val="1"/>
          <c:tx>
            <c:strRef>
              <c:f>'P3A4-95'!$E$6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'P3A4-95'!$A$7:$A$126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'P3A4-95'!$E$7:$E$126</c:f>
              <c:numCache>
                <c:formatCode>0.00</c:formatCode>
                <c:ptCount val="120"/>
                <c:pt idx="0">
                  <c:v>0</c:v>
                </c:pt>
                <c:pt idx="1">
                  <c:v>0.1164966115949589</c:v>
                </c:pt>
                <c:pt idx="2">
                  <c:v>0.76619342488158648</c:v>
                </c:pt>
                <c:pt idx="3">
                  <c:v>1.2578513489039334</c:v>
                </c:pt>
                <c:pt idx="4">
                  <c:v>1.6299133773924743</c:v>
                </c:pt>
                <c:pt idx="5">
                  <c:v>1.9114712376024445</c:v>
                </c:pt>
                <c:pt idx="6">
                  <c:v>2.124540087890828</c:v>
                </c:pt>
                <c:pt idx="7">
                  <c:v>2.2857798946195689</c:v>
                </c:pt>
                <c:pt idx="8">
                  <c:v>2.4077980837576511</c:v>
                </c:pt>
                <c:pt idx="9">
                  <c:v>2.5001353222014071</c:v>
                </c:pt>
                <c:pt idx="10">
                  <c:v>2.5700115075771</c:v>
                </c:pt>
                <c:pt idx="11">
                  <c:v>2.6228902958639337</c:v>
                </c:pt>
                <c:pt idx="12">
                  <c:v>2.6629063075516073</c:v>
                </c:pt>
                <c:pt idx="13">
                  <c:v>2.6931884158083634</c:v>
                </c:pt>
                <c:pt idx="14">
                  <c:v>2.7161043947327799</c:v>
                </c:pt>
                <c:pt idx="15">
                  <c:v>2.733446056865803</c:v>
                </c:pt>
                <c:pt idx="16">
                  <c:v>2.7465693559632509</c:v>
                </c:pt>
                <c:pt idx="17">
                  <c:v>2.7565004097388353</c:v>
                </c:pt>
                <c:pt idx="18">
                  <c:v>2.7640157325521924</c:v>
                </c:pt>
                <c:pt idx="19">
                  <c:v>2.7697029514783265</c:v>
                </c:pt>
                <c:pt idx="20">
                  <c:v>2.7740067531801365</c:v>
                </c:pt>
                <c:pt idx="21">
                  <c:v>2.777263654194337</c:v>
                </c:pt>
                <c:pt idx="22">
                  <c:v>2.779728313337865</c:v>
                </c:pt>
                <c:pt idx="23">
                  <c:v>2.7815934436157859</c:v>
                </c:pt>
                <c:pt idx="24">
                  <c:v>2.783004880553325</c:v>
                </c:pt>
                <c:pt idx="25">
                  <c:v>2.7840729851528971</c:v>
                </c:pt>
                <c:pt idx="26">
                  <c:v>2.7848812730793955</c:v>
                </c:pt>
                <c:pt idx="27">
                  <c:v>2.785492944794306</c:v>
                </c:pt>
                <c:pt idx="28">
                  <c:v>2.7859558272332925</c:v>
                </c:pt>
                <c:pt idx="29">
                  <c:v>2.7863061134196556</c:v>
                </c:pt>
                <c:pt idx="30">
                  <c:v>2.7865711924160106</c:v>
                </c:pt>
                <c:pt idx="31">
                  <c:v>2.7867717908896137</c:v>
                </c:pt>
                <c:pt idx="32">
                  <c:v>2.7869235937414616</c:v>
                </c:pt>
                <c:pt idx="33">
                  <c:v>2.787038470517019</c:v>
                </c:pt>
                <c:pt idx="34">
                  <c:v>2.7871254034922681</c:v>
                </c:pt>
                <c:pt idx="35">
                  <c:v>2.7871911900026314</c:v>
                </c:pt>
                <c:pt idx="36">
                  <c:v>2.78724097393023</c:v>
                </c:pt>
                <c:pt idx="37">
                  <c:v>2.7872786479067564</c:v>
                </c:pt>
                <c:pt idx="38">
                  <c:v>2.7873071576804072</c:v>
                </c:pt>
                <c:pt idx="39">
                  <c:v>2.7873287324454989</c:v>
                </c:pt>
                <c:pt idx="40">
                  <c:v>2.7873450591443518</c:v>
                </c:pt>
                <c:pt idx="41">
                  <c:v>2.7873574143702049</c:v>
                </c:pt>
                <c:pt idx="42">
                  <c:v>2.7873667641847177</c:v>
                </c:pt>
                <c:pt idx="43">
                  <c:v>2.787373839654844</c:v>
                </c:pt>
                <c:pt idx="44">
                  <c:v>2.787379194015343</c:v>
                </c:pt>
                <c:pt idx="45">
                  <c:v>2.787383245926502</c:v>
                </c:pt>
                <c:pt idx="46">
                  <c:v>2.7873863122094016</c:v>
                </c:pt>
                <c:pt idx="47">
                  <c:v>2.7873886326183279</c:v>
                </c:pt>
                <c:pt idx="48">
                  <c:v>2.7873903885872853</c:v>
                </c:pt>
                <c:pt idx="49">
                  <c:v>2.7873917174164164</c:v>
                </c:pt>
                <c:pt idx="50">
                  <c:v>2.7873927230075766</c:v>
                </c:pt>
                <c:pt idx="51">
                  <c:v>2.7873934839884713</c:v>
                </c:pt>
                <c:pt idx="52">
                  <c:v>2.7873940598605995</c:v>
                </c:pt>
                <c:pt idx="53">
                  <c:v>2.7873944956517094</c:v>
                </c:pt>
                <c:pt idx="54">
                  <c:v>2.7873948254365382</c:v>
                </c:pt>
                <c:pt idx="55">
                  <c:v>2.7873950750011365</c:v>
                </c:pt>
                <c:pt idx="56">
                  <c:v>2.7873952638590929</c:v>
                </c:pt>
                <c:pt idx="57">
                  <c:v>2.7873954067773106</c:v>
                </c:pt>
                <c:pt idx="58">
                  <c:v>2.7873955149306413</c:v>
                </c:pt>
                <c:pt idx="59">
                  <c:v>2.7873955967756512</c:v>
                </c:pt>
                <c:pt idx="60">
                  <c:v>2.7873956587118447</c:v>
                </c:pt>
                <c:pt idx="61">
                  <c:v>2.7873957055820462</c:v>
                </c:pt>
                <c:pt idx="62">
                  <c:v>2.7873957410510606</c:v>
                </c:pt>
                <c:pt idx="63">
                  <c:v>2.7873957678922303</c:v>
                </c:pt>
                <c:pt idx="64">
                  <c:v>2.7873957882042792</c:v>
                </c:pt>
                <c:pt idx="65">
                  <c:v>2.7873958035754178</c:v>
                </c:pt>
                <c:pt idx="66">
                  <c:v>2.7873958152075238</c:v>
                </c:pt>
                <c:pt idx="67">
                  <c:v>2.7873958240101175</c:v>
                </c:pt>
                <c:pt idx="68">
                  <c:v>2.7873958306714783</c:v>
                </c:pt>
                <c:pt idx="69">
                  <c:v>2.787395835712462</c:v>
                </c:pt>
                <c:pt idx="70">
                  <c:v>2.7873958395272251</c:v>
                </c:pt>
                <c:pt idx="71">
                  <c:v>2.7873958424140461</c:v>
                </c:pt>
                <c:pt idx="72">
                  <c:v>2.7873958445986475</c:v>
                </c:pt>
                <c:pt idx="73">
                  <c:v>2.7873958462518442</c:v>
                </c:pt>
                <c:pt idx="74">
                  <c:v>2.7873958475028999</c:v>
                </c:pt>
                <c:pt idx="75">
                  <c:v>2.7873958484496364</c:v>
                </c:pt>
                <c:pt idx="76">
                  <c:v>2.7873958491660793</c:v>
                </c:pt>
                <c:pt idx="77">
                  <c:v>2.7873958497082469</c:v>
                </c:pt>
                <c:pt idx="78">
                  <c:v>2.7873958501185325</c:v>
                </c:pt>
                <c:pt idx="79">
                  <c:v>2.7873958504290157</c:v>
                </c:pt>
                <c:pt idx="80">
                  <c:v>2.787395850663974</c:v>
                </c:pt>
                <c:pt idx="81">
                  <c:v>2.7873958508417784</c:v>
                </c:pt>
                <c:pt idx="82">
                  <c:v>2.7873958509763321</c:v>
                </c:pt>
                <c:pt idx="83">
                  <c:v>2.7873958510781556</c:v>
                </c:pt>
                <c:pt idx="84">
                  <c:v>2.7873958511552104</c:v>
                </c:pt>
                <c:pt idx="85">
                  <c:v>2.787395851213522</c:v>
                </c:pt>
                <c:pt idx="86">
                  <c:v>2.7873958512576489</c:v>
                </c:pt>
                <c:pt idx="87">
                  <c:v>2.7873958512910417</c:v>
                </c:pt>
                <c:pt idx="88">
                  <c:v>2.7873958513163122</c:v>
                </c:pt>
                <c:pt idx="89">
                  <c:v>2.7873958513354355</c:v>
                </c:pt>
                <c:pt idx="90">
                  <c:v>2.7873958513499066</c:v>
                </c:pt>
                <c:pt idx="91">
                  <c:v>2.7873958513608583</c:v>
                </c:pt>
                <c:pt idx="92">
                  <c:v>2.7873958513691455</c:v>
                </c:pt>
                <c:pt idx="93">
                  <c:v>2.7873958513754169</c:v>
                </c:pt>
                <c:pt idx="94">
                  <c:v>2.7873958513801629</c:v>
                </c:pt>
                <c:pt idx="95">
                  <c:v>2.7873958513837542</c:v>
                </c:pt>
                <c:pt idx="96">
                  <c:v>2.7873958513864725</c:v>
                </c:pt>
                <c:pt idx="97">
                  <c:v>2.7873958513885291</c:v>
                </c:pt>
                <c:pt idx="98">
                  <c:v>2.7873958513900852</c:v>
                </c:pt>
                <c:pt idx="99">
                  <c:v>2.7873958513912633</c:v>
                </c:pt>
                <c:pt idx="100">
                  <c:v>2.7873958513921546</c:v>
                </c:pt>
                <c:pt idx="101">
                  <c:v>2.7873958513928292</c:v>
                </c:pt>
                <c:pt idx="102">
                  <c:v>2.7873958513933395</c:v>
                </c:pt>
                <c:pt idx="103">
                  <c:v>2.7873958513937258</c:v>
                </c:pt>
                <c:pt idx="104">
                  <c:v>2.787395851394018</c:v>
                </c:pt>
                <c:pt idx="105">
                  <c:v>2.7873958513942392</c:v>
                </c:pt>
                <c:pt idx="106">
                  <c:v>2.7873958513944066</c:v>
                </c:pt>
                <c:pt idx="107">
                  <c:v>2.7873958513945336</c:v>
                </c:pt>
                <c:pt idx="108">
                  <c:v>2.7873958513946291</c:v>
                </c:pt>
                <c:pt idx="109">
                  <c:v>2.7873958513947019</c:v>
                </c:pt>
                <c:pt idx="110">
                  <c:v>2.7873958513947565</c:v>
                </c:pt>
                <c:pt idx="111">
                  <c:v>2.7873958513947983</c:v>
                </c:pt>
                <c:pt idx="112">
                  <c:v>2.7873958513948298</c:v>
                </c:pt>
                <c:pt idx="113">
                  <c:v>2.7873958513948534</c:v>
                </c:pt>
                <c:pt idx="114">
                  <c:v>2.7873958513948716</c:v>
                </c:pt>
                <c:pt idx="115">
                  <c:v>2.7873958513948853</c:v>
                </c:pt>
                <c:pt idx="116">
                  <c:v>2.7873958513948955</c:v>
                </c:pt>
                <c:pt idx="117">
                  <c:v>2.7873958513949035</c:v>
                </c:pt>
                <c:pt idx="118">
                  <c:v>2.7873958513949093</c:v>
                </c:pt>
                <c:pt idx="119">
                  <c:v>2.7873958513949137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D8-4A1C-9536-50FF6E9A9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100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'P3A4-100'!$D$6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'P3A4-100'!$A$7:$A$126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'P3A4-100'!$D$7:$D$126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0.57000000000000739</c:v>
                </c:pt>
                <c:pt idx="2">
                  <c:v>1.4300000000000068</c:v>
                </c:pt>
                <c:pt idx="3">
                  <c:v>1.8499999999999943</c:v>
                </c:pt>
                <c:pt idx="4">
                  <c:v>2.4300000000000068</c:v>
                </c:pt>
                <c:pt idx="5">
                  <c:v>2.7099999999999937</c:v>
                </c:pt>
                <c:pt idx="6">
                  <c:v>3.2800000000000011</c:v>
                </c:pt>
                <c:pt idx="7">
                  <c:v>3.2800000000000011</c:v>
                </c:pt>
                <c:pt idx="8">
                  <c:v>3.2800000000000011</c:v>
                </c:pt>
                <c:pt idx="9">
                  <c:v>3.4300000000000068</c:v>
                </c:pt>
                <c:pt idx="10">
                  <c:v>3.5700000000000074</c:v>
                </c:pt>
                <c:pt idx="11">
                  <c:v>3.7099999999999937</c:v>
                </c:pt>
                <c:pt idx="12">
                  <c:v>3.8499999999999943</c:v>
                </c:pt>
                <c:pt idx="13">
                  <c:v>3.8499999999999943</c:v>
                </c:pt>
                <c:pt idx="14">
                  <c:v>3.8499999999999943</c:v>
                </c:pt>
                <c:pt idx="15">
                  <c:v>3.7099999999999937</c:v>
                </c:pt>
                <c:pt idx="16">
                  <c:v>3.8499999999999943</c:v>
                </c:pt>
                <c:pt idx="17">
                  <c:v>3.7099999999999937</c:v>
                </c:pt>
                <c:pt idx="18">
                  <c:v>3.7099999999999937</c:v>
                </c:pt>
                <c:pt idx="19">
                  <c:v>3.7099999999999937</c:v>
                </c:pt>
                <c:pt idx="20">
                  <c:v>3.7099999999999937</c:v>
                </c:pt>
                <c:pt idx="21">
                  <c:v>3.5700000000000074</c:v>
                </c:pt>
                <c:pt idx="22">
                  <c:v>3.7099999999999937</c:v>
                </c:pt>
                <c:pt idx="23">
                  <c:v>3.7099999999999937</c:v>
                </c:pt>
                <c:pt idx="24">
                  <c:v>3.5700000000000074</c:v>
                </c:pt>
                <c:pt idx="25">
                  <c:v>3.4300000000000068</c:v>
                </c:pt>
                <c:pt idx="26">
                  <c:v>3.4300000000000068</c:v>
                </c:pt>
                <c:pt idx="27">
                  <c:v>3.5700000000000074</c:v>
                </c:pt>
                <c:pt idx="28">
                  <c:v>3.7099999999999937</c:v>
                </c:pt>
                <c:pt idx="29">
                  <c:v>3.5700000000000074</c:v>
                </c:pt>
                <c:pt idx="30">
                  <c:v>3.7099999999999937</c:v>
                </c:pt>
                <c:pt idx="31">
                  <c:v>3.7099999999999937</c:v>
                </c:pt>
                <c:pt idx="32">
                  <c:v>3.5700000000000074</c:v>
                </c:pt>
                <c:pt idx="33">
                  <c:v>3.5700000000000074</c:v>
                </c:pt>
                <c:pt idx="34">
                  <c:v>3.5700000000000074</c:v>
                </c:pt>
                <c:pt idx="35">
                  <c:v>3.4300000000000068</c:v>
                </c:pt>
                <c:pt idx="36">
                  <c:v>3.7099999999999937</c:v>
                </c:pt>
                <c:pt idx="37">
                  <c:v>3.8499999999999943</c:v>
                </c:pt>
                <c:pt idx="38">
                  <c:v>3.8499999999999943</c:v>
                </c:pt>
                <c:pt idx="39">
                  <c:v>3.8499999999999943</c:v>
                </c:pt>
                <c:pt idx="40">
                  <c:v>3.8499999999999943</c:v>
                </c:pt>
                <c:pt idx="41">
                  <c:v>3.7099999999999937</c:v>
                </c:pt>
                <c:pt idx="42">
                  <c:v>3.8499999999999943</c:v>
                </c:pt>
                <c:pt idx="43">
                  <c:v>4</c:v>
                </c:pt>
                <c:pt idx="44">
                  <c:v>4.1400000000000006</c:v>
                </c:pt>
                <c:pt idx="45">
                  <c:v>4</c:v>
                </c:pt>
                <c:pt idx="46">
                  <c:v>3.8499999999999943</c:v>
                </c:pt>
                <c:pt idx="47">
                  <c:v>4</c:v>
                </c:pt>
                <c:pt idx="48">
                  <c:v>3.8499999999999943</c:v>
                </c:pt>
                <c:pt idx="49">
                  <c:v>3.8499999999999943</c:v>
                </c:pt>
                <c:pt idx="50">
                  <c:v>4</c:v>
                </c:pt>
                <c:pt idx="51">
                  <c:v>4</c:v>
                </c:pt>
                <c:pt idx="52">
                  <c:v>3.8499999999999943</c:v>
                </c:pt>
                <c:pt idx="53">
                  <c:v>3.8499999999999943</c:v>
                </c:pt>
                <c:pt idx="54">
                  <c:v>3.8499999999999943</c:v>
                </c:pt>
                <c:pt idx="55">
                  <c:v>4</c:v>
                </c:pt>
                <c:pt idx="56">
                  <c:v>3.8499999999999943</c:v>
                </c:pt>
                <c:pt idx="57">
                  <c:v>3.8499999999999943</c:v>
                </c:pt>
                <c:pt idx="58">
                  <c:v>4</c:v>
                </c:pt>
                <c:pt idx="59">
                  <c:v>3.8499999999999943</c:v>
                </c:pt>
                <c:pt idx="60">
                  <c:v>3.8499999999999943</c:v>
                </c:pt>
                <c:pt idx="61">
                  <c:v>3.8499999999999943</c:v>
                </c:pt>
                <c:pt idx="62">
                  <c:v>3.7099999999999937</c:v>
                </c:pt>
                <c:pt idx="63">
                  <c:v>3.5700000000000074</c:v>
                </c:pt>
                <c:pt idx="64">
                  <c:v>3.7099999999999937</c:v>
                </c:pt>
                <c:pt idx="65">
                  <c:v>3.7099999999999937</c:v>
                </c:pt>
                <c:pt idx="66">
                  <c:v>3.7099999999999937</c:v>
                </c:pt>
                <c:pt idx="67">
                  <c:v>3.8499999999999943</c:v>
                </c:pt>
                <c:pt idx="68">
                  <c:v>3.8499999999999943</c:v>
                </c:pt>
                <c:pt idx="69">
                  <c:v>3.8499999999999943</c:v>
                </c:pt>
                <c:pt idx="70">
                  <c:v>3.7099999999999937</c:v>
                </c:pt>
                <c:pt idx="71">
                  <c:v>3.7099999999999937</c:v>
                </c:pt>
                <c:pt idx="72">
                  <c:v>4</c:v>
                </c:pt>
                <c:pt idx="73">
                  <c:v>3.7099999999999937</c:v>
                </c:pt>
                <c:pt idx="74">
                  <c:v>3.8499999999999943</c:v>
                </c:pt>
                <c:pt idx="75">
                  <c:v>3.8499999999999943</c:v>
                </c:pt>
                <c:pt idx="76">
                  <c:v>3.8499999999999943</c:v>
                </c:pt>
                <c:pt idx="77">
                  <c:v>3.8499999999999943</c:v>
                </c:pt>
                <c:pt idx="78">
                  <c:v>3.8499999999999943</c:v>
                </c:pt>
                <c:pt idx="79">
                  <c:v>3.8499999999999943</c:v>
                </c:pt>
                <c:pt idx="80">
                  <c:v>3.7099999999999937</c:v>
                </c:pt>
                <c:pt idx="81">
                  <c:v>4.7099999999999937</c:v>
                </c:pt>
                <c:pt idx="82">
                  <c:v>5.4300000000000068</c:v>
                </c:pt>
                <c:pt idx="83">
                  <c:v>4.7099999999999937</c:v>
                </c:pt>
                <c:pt idx="84">
                  <c:v>4.4300000000000068</c:v>
                </c:pt>
                <c:pt idx="85">
                  <c:v>6.1400000000000006</c:v>
                </c:pt>
                <c:pt idx="86">
                  <c:v>7</c:v>
                </c:pt>
                <c:pt idx="87">
                  <c:v>5</c:v>
                </c:pt>
                <c:pt idx="88">
                  <c:v>4.8499999999999943</c:v>
                </c:pt>
                <c:pt idx="89">
                  <c:v>4.5700000000000074</c:v>
                </c:pt>
                <c:pt idx="90">
                  <c:v>4.5700000000000074</c:v>
                </c:pt>
                <c:pt idx="91">
                  <c:v>4.4300000000000068</c:v>
                </c:pt>
                <c:pt idx="92">
                  <c:v>4.5700000000000074</c:v>
                </c:pt>
                <c:pt idx="93">
                  <c:v>4.8499999999999943</c:v>
                </c:pt>
                <c:pt idx="94">
                  <c:v>4.5700000000000074</c:v>
                </c:pt>
                <c:pt idx="95">
                  <c:v>4.7099999999999937</c:v>
                </c:pt>
                <c:pt idx="96">
                  <c:v>4.7099999999999937</c:v>
                </c:pt>
                <c:pt idx="97">
                  <c:v>5</c:v>
                </c:pt>
                <c:pt idx="98">
                  <c:v>5.5700000000000074</c:v>
                </c:pt>
                <c:pt idx="99">
                  <c:v>4.4300000000000068</c:v>
                </c:pt>
                <c:pt idx="100">
                  <c:v>5.1400000000000006</c:v>
                </c:pt>
                <c:pt idx="101">
                  <c:v>4.8499999999999943</c:v>
                </c:pt>
                <c:pt idx="102">
                  <c:v>4.8499999999999943</c:v>
                </c:pt>
                <c:pt idx="103">
                  <c:v>5</c:v>
                </c:pt>
                <c:pt idx="104">
                  <c:v>4.5700000000000074</c:v>
                </c:pt>
                <c:pt idx="105">
                  <c:v>4.4300000000000068</c:v>
                </c:pt>
                <c:pt idx="106">
                  <c:v>5</c:v>
                </c:pt>
                <c:pt idx="107">
                  <c:v>5</c:v>
                </c:pt>
                <c:pt idx="108">
                  <c:v>4.7099999999999937</c:v>
                </c:pt>
                <c:pt idx="109">
                  <c:v>4.4300000000000068</c:v>
                </c:pt>
                <c:pt idx="110">
                  <c:v>4.7099999999999937</c:v>
                </c:pt>
                <c:pt idx="111">
                  <c:v>5.2800000000000011</c:v>
                </c:pt>
                <c:pt idx="112">
                  <c:v>4.1400000000000006</c:v>
                </c:pt>
                <c:pt idx="113">
                  <c:v>4</c:v>
                </c:pt>
                <c:pt idx="114">
                  <c:v>4.1400000000000006</c:v>
                </c:pt>
                <c:pt idx="115">
                  <c:v>3.8499999999999943</c:v>
                </c:pt>
                <c:pt idx="116">
                  <c:v>3.8499999999999943</c:v>
                </c:pt>
                <c:pt idx="117">
                  <c:v>3.7099999999999937</c:v>
                </c:pt>
                <c:pt idx="118">
                  <c:v>4</c:v>
                </c:pt>
                <c:pt idx="11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B8-49F4-99C1-77E669F814A0}"/>
            </c:ext>
          </c:extLst>
        </c:ser>
        <c:ser>
          <c:idx val="2"/>
          <c:order val="1"/>
          <c:tx>
            <c:strRef>
              <c:f>'P3A4-100'!$E$6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'P3A4-100'!$A$7:$A$126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'P3A4-100'!$E$7:$E$126</c:f>
              <c:numCache>
                <c:formatCode>0.00</c:formatCode>
                <c:ptCount val="120"/>
                <c:pt idx="0">
                  <c:v>0</c:v>
                </c:pt>
                <c:pt idx="1">
                  <c:v>0.729562349578186</c:v>
                </c:pt>
                <c:pt idx="2">
                  <c:v>1.3307807319239997</c:v>
                </c:pt>
                <c:pt idx="3">
                  <c:v>1.8262333049350739</c:v>
                </c:pt>
                <c:pt idx="4">
                  <c:v>2.2345262968185127</c:v>
                </c:pt>
                <c:pt idx="5">
                  <c:v>2.5709927444706153</c:v>
                </c:pt>
                <c:pt idx="6">
                  <c:v>2.8482683104150457</c:v>
                </c:pt>
                <c:pt idx="7">
                  <c:v>3.0767658025313991</c:v>
                </c:pt>
                <c:pt idx="8">
                  <c:v>3.26506621669024</c:v>
                </c:pt>
                <c:pt idx="9">
                  <c:v>3.4202409875115141</c:v>
                </c:pt>
                <c:pt idx="10">
                  <c:v>3.5481175490528116</c:v>
                </c:pt>
                <c:pt idx="11">
                  <c:v>3.6534981782947882</c:v>
                </c:pt>
                <c:pt idx="12">
                  <c:v>3.7403403398729949</c:v>
                </c:pt>
                <c:pt idx="13">
                  <c:v>3.8119053047230183</c:v>
                </c:pt>
                <c:pt idx="14">
                  <c:v>3.8708806238642026</c:v>
                </c:pt>
                <c:pt idx="15">
                  <c:v>3.9194810567030016</c:v>
                </c:pt>
                <c:pt idx="16">
                  <c:v>3.9595317441179199</c:v>
                </c:pt>
                <c:pt idx="17">
                  <c:v>3.9925367498084641</c:v>
                </c:pt>
                <c:pt idx="18">
                  <c:v>4.0197355439102376</c:v>
                </c:pt>
                <c:pt idx="19">
                  <c:v>4.0421495500621178</c:v>
                </c:pt>
                <c:pt idx="20">
                  <c:v>4.0606205039542882</c:v>
                </c:pt>
                <c:pt idx="21">
                  <c:v>4.0758420638742257</c:v>
                </c:pt>
                <c:pt idx="22">
                  <c:v>4.0883858603532186</c:v>
                </c:pt>
                <c:pt idx="23">
                  <c:v>4.098722963181971</c:v>
                </c:pt>
                <c:pt idx="24">
                  <c:v>4.1072415719676867</c:v>
                </c:pt>
                <c:pt idx="25">
                  <c:v>4.1142615945839118</c:v>
                </c:pt>
                <c:pt idx="26">
                  <c:v>4.1200466609922834</c:v>
                </c:pt>
                <c:pt idx="27">
                  <c:v>4.1248140236033279</c:v>
                </c:pt>
                <c:pt idx="28">
                  <c:v>4.1287427159744805</c:v>
                </c:pt>
                <c:pt idx="29">
                  <c:v>4.1319802762371287</c:v>
                </c:pt>
                <c:pt idx="30">
                  <c:v>4.1346482877442767</c:v>
                </c:pt>
                <c:pt idx="31">
                  <c:v>4.1368469450123424</c:v>
                </c:pt>
                <c:pt idx="32">
                  <c:v>4.1386588164264912</c:v>
                </c:pt>
                <c:pt idx="33">
                  <c:v>4.1401519450141473</c:v>
                </c:pt>
                <c:pt idx="34">
                  <c:v>4.1413824037331644</c:v>
                </c:pt>
                <c:pt idx="35">
                  <c:v>4.1423964012359384</c:v>
                </c:pt>
                <c:pt idx="36">
                  <c:v>4.1432320171893569</c:v>
                </c:pt>
                <c:pt idx="37">
                  <c:v>4.1439206323187792</c:v>
                </c:pt>
                <c:pt idx="38">
                  <c:v>4.1444881068799457</c:v>
                </c:pt>
                <c:pt idx="39">
                  <c:v>4.1449557518151368</c:v>
                </c:pt>
                <c:pt idx="40">
                  <c:v>4.1453411290644029</c:v>
                </c:pt>
                <c:pt idx="41">
                  <c:v>4.1456587110867344</c:v>
                </c:pt>
                <c:pt idx="42">
                  <c:v>4.1459204243588612</c:v>
                </c:pt>
                <c:pt idx="43">
                  <c:v>4.1461360972622083</c:v>
                </c:pt>
                <c:pt idx="44">
                  <c:v>4.1463138291779815</c:v>
                </c:pt>
                <c:pt idx="45">
                  <c:v>4.1464602946513622</c:v>
                </c:pt>
                <c:pt idx="46">
                  <c:v>4.1465809940474134</c:v>
                </c:pt>
                <c:pt idx="47">
                  <c:v>4.1466804601118099</c:v>
                </c:pt>
                <c:pt idx="48">
                  <c:v>4.1467624281935906</c:v>
                </c:pt>
                <c:pt idx="49">
                  <c:v>4.1468299765224774</c:v>
                </c:pt>
                <c:pt idx="50">
                  <c:v>4.1468856418087228</c:v>
                </c:pt>
                <c:pt idx="51">
                  <c:v>4.1469315145067425</c:v>
                </c:pt>
                <c:pt idx="52">
                  <c:v>4.1469693173200506</c:v>
                </c:pt>
                <c:pt idx="53">
                  <c:v>4.1470004698956719</c:v>
                </c:pt>
                <c:pt idx="54">
                  <c:v>4.1470261421375731</c:v>
                </c:pt>
                <c:pt idx="55">
                  <c:v>4.1470472981412456</c:v>
                </c:pt>
                <c:pt idx="56">
                  <c:v>4.1470647323993495</c:v>
                </c:pt>
                <c:pt idx="57">
                  <c:v>4.1470790996380922</c:v>
                </c:pt>
                <c:pt idx="58">
                  <c:v>4.1470909394048245</c:v>
                </c:pt>
                <c:pt idx="59">
                  <c:v>4.1471006963302006</c:v>
                </c:pt>
                <c:pt idx="60">
                  <c:v>4.1471087368258415</c:v>
                </c:pt>
                <c:pt idx="61">
                  <c:v>4.1471153628445574</c:v>
                </c:pt>
                <c:pt idx="62">
                  <c:v>4.1471208232198844</c:v>
                </c:pt>
                <c:pt idx="63">
                  <c:v>4.1471253230107843</c:v>
                </c:pt>
                <c:pt idx="64">
                  <c:v>4.1471290312024243</c:v>
                </c:pt>
                <c:pt idx="65">
                  <c:v>4.1471320870522508</c:v>
                </c:pt>
                <c:pt idx="66">
                  <c:v>4.1471346053196623</c:v>
                </c:pt>
                <c:pt idx="67">
                  <c:v>4.1471366805756835</c:v>
                </c:pt>
                <c:pt idx="68">
                  <c:v>4.1471383907544901</c:v>
                </c:pt>
                <c:pt idx="69">
                  <c:v>4.1471398000801445</c:v>
                </c:pt>
                <c:pt idx="70">
                  <c:v>4.1471409614784687</c:v>
                </c:pt>
                <c:pt idx="71">
                  <c:v>4.1471419185646203</c:v>
                </c:pt>
                <c:pt idx="72">
                  <c:v>4.1471427072810174</c:v>
                </c:pt>
                <c:pt idx="73">
                  <c:v>4.1471433572471197</c:v>
                </c:pt>
                <c:pt idx="74">
                  <c:v>4.1471438928717559</c:v>
                </c:pt>
                <c:pt idx="75">
                  <c:v>4.1471443342697771</c:v>
                </c:pt>
                <c:pt idx="76">
                  <c:v>4.1471446980174473</c:v>
                </c:pt>
                <c:pt idx="77">
                  <c:v>4.1471449977749462</c:v>
                </c:pt>
                <c:pt idx="78">
                  <c:v>4.1471452447993693</c:v>
                </c:pt>
                <c:pt idx="79">
                  <c:v>4.1471454483674739</c:v>
                </c:pt>
                <c:pt idx="80">
                  <c:v>4.1471456161240559</c:v>
                </c:pt>
                <c:pt idx="81">
                  <c:v>4.1471457543690473</c:v>
                </c:pt>
                <c:pt idx="82">
                  <c:v>4.1471458682941016</c:v>
                </c:pt>
                <c:pt idx="83">
                  <c:v>4.1471459621775599</c:v>
                </c:pt>
                <c:pt idx="84">
                  <c:v>4.147146039545123</c:v>
                </c:pt>
                <c:pt idx="85">
                  <c:v>4.1471461033022532</c:v>
                </c:pt>
                <c:pt idx="86">
                  <c:v>4.1471461558432843</c:v>
                </c:pt>
                <c:pt idx="87">
                  <c:v>4.1471461991413436</c:v>
                </c:pt>
                <c:pt idx="88">
                  <c:v>4.147146234822447</c:v>
                </c:pt>
                <c:pt idx="89">
                  <c:v>4.1471462642265609</c:v>
                </c:pt>
                <c:pt idx="90">
                  <c:v>4.1471462884579298</c:v>
                </c:pt>
                <c:pt idx="91">
                  <c:v>4.147146308426537</c:v>
                </c:pt>
                <c:pt idx="92">
                  <c:v>4.1471463248822849</c:v>
                </c:pt>
                <c:pt idx="93">
                  <c:v>4.1471463384431519</c:v>
                </c:pt>
                <c:pt idx="94">
                  <c:v>4.1471463496184029</c:v>
                </c:pt>
                <c:pt idx="95">
                  <c:v>4.1471463588277135</c:v>
                </c:pt>
                <c:pt idx="96">
                  <c:v>4.1471463664169308</c:v>
                </c:pt>
                <c:pt idx="97">
                  <c:v>4.1471463726710596</c:v>
                </c:pt>
                <c:pt idx="98">
                  <c:v>4.1471463778249671</c:v>
                </c:pt>
                <c:pt idx="99">
                  <c:v>4.1471463820722034</c:v>
                </c:pt>
                <c:pt idx="100">
                  <c:v>4.1471463855722703</c:v>
                </c:pt>
                <c:pt idx="101">
                  <c:v>4.1471463884566084</c:v>
                </c:pt>
                <c:pt idx="102">
                  <c:v>4.1471463908335364</c:v>
                </c:pt>
                <c:pt idx="103">
                  <c:v>4.1471463927923171</c:v>
                </c:pt>
                <c:pt idx="104">
                  <c:v>4.1471463944065112</c:v>
                </c:pt>
                <c:pt idx="105">
                  <c:v>4.1471463957367369</c:v>
                </c:pt>
                <c:pt idx="106">
                  <c:v>4.1471463968329516</c:v>
                </c:pt>
                <c:pt idx="107">
                  <c:v>4.1471463977363197</c:v>
                </c:pt>
                <c:pt idx="108">
                  <c:v>4.1471463984807686</c:v>
                </c:pt>
                <c:pt idx="109">
                  <c:v>4.1471463990942556</c:v>
                </c:pt>
                <c:pt idx="110">
                  <c:v>4.1471463995998175</c:v>
                </c:pt>
                <c:pt idx="111">
                  <c:v>4.1471464000164424</c:v>
                </c:pt>
                <c:pt idx="112">
                  <c:v>4.147146400359774</c:v>
                </c:pt>
                <c:pt idx="113">
                  <c:v>4.1471464006427077</c:v>
                </c:pt>
                <c:pt idx="114">
                  <c:v>4.1471464008758669</c:v>
                </c:pt>
                <c:pt idx="115">
                  <c:v>4.1471464010680101</c:v>
                </c:pt>
                <c:pt idx="116">
                  <c:v>4.147146401226351</c:v>
                </c:pt>
                <c:pt idx="117">
                  <c:v>4.1471464013568369</c:v>
                </c:pt>
                <c:pt idx="118">
                  <c:v>4.1471464014643686</c:v>
                </c:pt>
                <c:pt idx="119">
                  <c:v>4.1471464015529822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B8-49F4-99C1-77E669F81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458470</xdr:colOff>
      <xdr:row>0</xdr:row>
      <xdr:rowOff>88900</xdr:rowOff>
    </xdr:from>
    <xdr:to>
      <xdr:col>17</xdr:col>
      <xdr:colOff>153670</xdr:colOff>
      <xdr:row>15</xdr:row>
      <xdr:rowOff>88900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1BBC1B31-C712-6FDC-0E62-3C498211A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41274</xdr:colOff>
      <xdr:row>16</xdr:row>
      <xdr:rowOff>88900</xdr:rowOff>
    </xdr:from>
    <xdr:to>
      <xdr:col>17</xdr:col>
      <xdr:colOff>457200</xdr:colOff>
      <xdr:row>33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D5F402-DA04-593F-8F4A-04C6F77A6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9524</xdr:colOff>
      <xdr:row>33</xdr:row>
      <xdr:rowOff>88900</xdr:rowOff>
    </xdr:from>
    <xdr:to>
      <xdr:col>17</xdr:col>
      <xdr:colOff>495299</xdr:colOff>
      <xdr:row>48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66C5F7-1E30-9095-86C1-F67707F0F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9524</xdr:colOff>
      <xdr:row>49</xdr:row>
      <xdr:rowOff>25400</xdr:rowOff>
    </xdr:from>
    <xdr:to>
      <xdr:col>17</xdr:col>
      <xdr:colOff>571499</xdr:colOff>
      <xdr:row>63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B4A242C-15F4-95DD-AC54-1A04F4922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544286</xdr:colOff>
      <xdr:row>54</xdr:row>
      <xdr:rowOff>27215</xdr:rowOff>
    </xdr:from>
    <xdr:to>
      <xdr:col>19</xdr:col>
      <xdr:colOff>81641</xdr:colOff>
      <xdr:row>69</xdr:row>
      <xdr:rowOff>117928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521649D3-B25B-917C-1942-98CEC234B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158750</xdr:colOff>
      <xdr:row>54</xdr:row>
      <xdr:rowOff>39008</xdr:rowOff>
    </xdr:from>
    <xdr:to>
      <xdr:col>26</xdr:col>
      <xdr:colOff>476250</xdr:colOff>
      <xdr:row>69</xdr:row>
      <xdr:rowOff>60779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278B27-6E4B-00A1-279B-EFAAC95DB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557893</xdr:colOff>
      <xdr:row>69</xdr:row>
      <xdr:rowOff>172357</xdr:rowOff>
    </xdr:from>
    <xdr:to>
      <xdr:col>19</xdr:col>
      <xdr:colOff>90714</xdr:colOff>
      <xdr:row>83</xdr:row>
      <xdr:rowOff>36285</xdr:rowOff>
    </xdr:to>
    <xdr:graphicFrame macro="">
      <xdr:nvGraphicFramePr>
        <xdr:cNvPr id="58" name="Chart 9">
          <a:extLst>
            <a:ext uri="{FF2B5EF4-FFF2-40B4-BE49-F238E27FC236}">
              <a16:creationId xmlns:a16="http://schemas.microsoft.com/office/drawing/2014/main" id="{058245AC-4B7A-BA77-6912-AEF5ECE16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145352</xdr:colOff>
      <xdr:row>69</xdr:row>
      <xdr:rowOff>175462</xdr:rowOff>
    </xdr:from>
    <xdr:to>
      <xdr:col>26</xdr:col>
      <xdr:colOff>470810</xdr:colOff>
      <xdr:row>83</xdr:row>
      <xdr:rowOff>89647</xdr:rowOff>
    </xdr:to>
    <xdr:graphicFrame macro="">
      <xdr:nvGraphicFramePr>
        <xdr:cNvPr id="68" name="Chart 10">
          <a:extLst>
            <a:ext uri="{FF2B5EF4-FFF2-40B4-BE49-F238E27FC236}">
              <a16:creationId xmlns:a16="http://schemas.microsoft.com/office/drawing/2014/main" id="{72A0E24F-586D-C3F7-C4AE-0E224798C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85127</xdr:colOff>
      <xdr:row>1</xdr:row>
      <xdr:rowOff>61755</xdr:rowOff>
    </xdr:from>
    <xdr:to>
      <xdr:col>21</xdr:col>
      <xdr:colOff>386463</xdr:colOff>
      <xdr:row>16</xdr:row>
      <xdr:rowOff>52230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5D929D15-2F82-404F-A335-CAF5FA2FE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26021</xdr:colOff>
      <xdr:row>0</xdr:row>
      <xdr:rowOff>254026</xdr:rowOff>
    </xdr:from>
    <xdr:to>
      <xdr:col>28</xdr:col>
      <xdr:colOff>193977</xdr:colOff>
      <xdr:row>14</xdr:row>
      <xdr:rowOff>84151</xdr:rowOff>
    </xdr:to>
    <xdr:graphicFrame macro="">
      <xdr:nvGraphicFramePr>
        <xdr:cNvPr id="48" name="Chart 2">
          <a:extLst>
            <a:ext uri="{FF2B5EF4-FFF2-40B4-BE49-F238E27FC236}">
              <a16:creationId xmlns:a16="http://schemas.microsoft.com/office/drawing/2014/main" id="{89F11FE3-4D59-7791-5ABA-17855A911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71966</xdr:colOff>
      <xdr:row>0</xdr:row>
      <xdr:rowOff>66161</xdr:rowOff>
    </xdr:from>
    <xdr:to>
      <xdr:col>19</xdr:col>
      <xdr:colOff>589279</xdr:colOff>
      <xdr:row>5</xdr:row>
      <xdr:rowOff>155696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28E958-CFF9-32E3-5CAE-2CDE81438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89006" y="66161"/>
          <a:ext cx="2346113" cy="1308735"/>
        </a:xfrm>
        <a:prstGeom prst="rect">
          <a:avLst/>
        </a:prstGeom>
      </xdr:spPr>
    </xdr:pic>
    <xdr:clientData/>
  </xdr:twoCellAnchor>
  <xdr:twoCellAnchor editAs="oneCell">
    <xdr:from>
      <xdr:col>12</xdr:col>
      <xdr:colOff>175027</xdr:colOff>
      <xdr:row>0</xdr:row>
      <xdr:rowOff>47176</xdr:rowOff>
    </xdr:from>
    <xdr:to>
      <xdr:col>15</xdr:col>
      <xdr:colOff>422082</xdr:colOff>
      <xdr:row>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306A1-4DC3-E8B1-0AB7-9823F70E3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9187" y="47176"/>
          <a:ext cx="2360335" cy="13244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342898</xdr:colOff>
      <xdr:row>1</xdr:row>
      <xdr:rowOff>142876</xdr:rowOff>
    </xdr:from>
    <xdr:to>
      <xdr:col>19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52CE2-1CAA-4C25-B508-7458B2097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B75A7-FB45-491D-B361-744822C33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FCE0-A197-4BDF-9708-19C7B1030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36473-268F-4DFF-A26C-C15AA2470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F4ED941-CF5A-4D23-8B43-028A4C9B2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E04C7FED-5F6B-4147-91EA-167B91754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0E64FB0-6F53-4DC5-BCB9-B438CA305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E693D-39DC-4475-BCBA-59AD15CC3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5B30A-B1B5-43F9-9DD8-962C97331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B76580C-5609-42AB-8156-448C8E8FF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C90A8-6093-4670-9E25-58AF26F22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E1DD1-F803-4318-AE31-483582BA0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4FDAC-4C50-4ACA-B1D5-4A88F5A0D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E4F32-BAC5-4A04-949D-E445CC64C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D51DF-A85D-4BA3-AB2E-BDA0AC50E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A47AF-9473-42DA-84A0-D21CE6ED3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2E531-1ADD-46AE-8D08-ED065E663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6B2BE-B155-4962-9895-88B3D0F68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9AF47-E6E1-44AB-9727-3CAA552F5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5809C-2F88-4236-A469-349E1FC4E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hiila\Downloads\090419%20Identifikasi%20Sistem%20Orde%201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Linier"/>
      <sheetName val="R-Polinomial"/>
      <sheetName val="Orde 1"/>
      <sheetName val="Orde 2"/>
    </sheetNames>
    <sheetDataSet>
      <sheetData sheetId="0">
        <row r="7">
          <cell r="I7">
            <v>1</v>
          </cell>
        </row>
        <row r="8">
          <cell r="I8">
            <v>1</v>
          </cell>
        </row>
        <row r="9">
          <cell r="I9">
            <v>3</v>
          </cell>
        </row>
        <row r="10">
          <cell r="I10">
            <v>5.9742842333855322</v>
          </cell>
        </row>
      </sheetData>
      <sheetData sheetId="1" refreshError="1"/>
      <sheetData sheetId="2">
        <row r="6">
          <cell r="B6" t="str">
            <v>u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1C8C3-AC41-447A-8B4B-E48737048586}">
  <sheetPr codeName="Sheet1"/>
  <dimension ref="A1:I10"/>
  <sheetViews>
    <sheetView topLeftCell="D1" workbookViewId="0">
      <selection activeCell="G5" sqref="G5"/>
    </sheetView>
  </sheetViews>
  <sheetFormatPr defaultRowHeight="15" x14ac:dyDescent="0.25"/>
  <cols>
    <col min="1" max="1" width="4.42578125" customWidth="1"/>
    <col min="2" max="2" width="46" bestFit="1" customWidth="1"/>
    <col min="3" max="3" width="5.42578125" customWidth="1"/>
    <col min="4" max="4" width="48.28515625" bestFit="1" customWidth="1"/>
    <col min="5" max="5" width="5.5703125" customWidth="1"/>
    <col min="6" max="6" width="50.5703125" customWidth="1"/>
    <col min="7" max="7" width="5.140625" customWidth="1"/>
    <col min="8" max="8" width="49.85546875" customWidth="1"/>
    <col min="9" max="9" width="3.85546875" customWidth="1"/>
  </cols>
  <sheetData>
    <row r="1" spans="1:9" ht="18.75" x14ac:dyDescent="0.3">
      <c r="A1" s="62" t="s">
        <v>0</v>
      </c>
      <c r="B1" s="63" t="s">
        <v>1</v>
      </c>
      <c r="C1" s="128"/>
      <c r="D1" s="65" t="s">
        <v>2</v>
      </c>
      <c r="E1" s="65"/>
      <c r="F1" s="126" t="s">
        <v>3</v>
      </c>
      <c r="G1" s="66"/>
      <c r="H1" s="147" t="s">
        <v>4</v>
      </c>
      <c r="I1" s="147"/>
    </row>
    <row r="2" spans="1:9" x14ac:dyDescent="0.25">
      <c r="A2" s="61">
        <v>1</v>
      </c>
      <c r="B2" s="64" t="s">
        <v>120</v>
      </c>
      <c r="C2" s="132"/>
      <c r="D2" s="125" t="s">
        <v>122</v>
      </c>
      <c r="E2" s="129" t="s">
        <v>167</v>
      </c>
      <c r="F2" s="127" t="s">
        <v>6</v>
      </c>
      <c r="G2" s="130" t="s">
        <v>167</v>
      </c>
      <c r="H2" s="67" t="s">
        <v>81</v>
      </c>
      <c r="I2" s="131" t="s">
        <v>167</v>
      </c>
    </row>
    <row r="3" spans="1:9" x14ac:dyDescent="0.25">
      <c r="A3" s="61">
        <v>2</v>
      </c>
      <c r="B3" s="64" t="s">
        <v>121</v>
      </c>
      <c r="C3" s="132"/>
      <c r="D3" s="125" t="s">
        <v>5</v>
      </c>
      <c r="E3" s="129" t="s">
        <v>167</v>
      </c>
      <c r="F3" s="127" t="s">
        <v>9</v>
      </c>
      <c r="G3" s="130" t="s">
        <v>167</v>
      </c>
      <c r="H3" s="67" t="s">
        <v>18</v>
      </c>
      <c r="I3" s="131" t="s">
        <v>167</v>
      </c>
    </row>
    <row r="4" spans="1:9" x14ac:dyDescent="0.25">
      <c r="A4" s="61">
        <v>3</v>
      </c>
      <c r="B4" s="64" t="s">
        <v>11</v>
      </c>
      <c r="C4" s="132"/>
      <c r="D4" s="125" t="s">
        <v>8</v>
      </c>
      <c r="E4" s="129" t="s">
        <v>167</v>
      </c>
      <c r="F4" s="127" t="s">
        <v>13</v>
      </c>
      <c r="G4" s="130" t="s">
        <v>167</v>
      </c>
      <c r="H4" s="67" t="s">
        <v>22</v>
      </c>
      <c r="I4" s="131" t="s">
        <v>167</v>
      </c>
    </row>
    <row r="5" spans="1:9" x14ac:dyDescent="0.25">
      <c r="A5" s="61">
        <v>4</v>
      </c>
      <c r="B5" s="64" t="s">
        <v>15</v>
      </c>
      <c r="C5" s="132"/>
      <c r="D5" s="125" t="s">
        <v>12</v>
      </c>
      <c r="E5" s="129" t="s">
        <v>167</v>
      </c>
      <c r="F5" s="127" t="s">
        <v>17</v>
      </c>
      <c r="G5" s="130" t="s">
        <v>167</v>
      </c>
      <c r="H5" s="67" t="s">
        <v>26</v>
      </c>
      <c r="I5" s="131" t="s">
        <v>167</v>
      </c>
    </row>
    <row r="6" spans="1:9" x14ac:dyDescent="0.25">
      <c r="A6" s="61">
        <v>5</v>
      </c>
      <c r="B6" s="64" t="s">
        <v>19</v>
      </c>
      <c r="C6" s="132"/>
      <c r="D6" s="125" t="s">
        <v>16</v>
      </c>
      <c r="E6" s="129"/>
      <c r="F6" s="127" t="s">
        <v>21</v>
      </c>
      <c r="G6" s="130" t="s">
        <v>167</v>
      </c>
      <c r="H6" s="67" t="s">
        <v>7</v>
      </c>
      <c r="I6" s="131"/>
    </row>
    <row r="7" spans="1:9" x14ac:dyDescent="0.25">
      <c r="A7" s="61">
        <v>6</v>
      </c>
      <c r="B7" s="64" t="s">
        <v>23</v>
      </c>
      <c r="C7" s="132"/>
      <c r="D7" s="125" t="s">
        <v>20</v>
      </c>
      <c r="E7" s="129" t="s">
        <v>167</v>
      </c>
      <c r="F7" s="127" t="s">
        <v>25</v>
      </c>
      <c r="G7" s="130"/>
      <c r="H7" s="67" t="s">
        <v>29</v>
      </c>
      <c r="I7" s="131" t="s">
        <v>167</v>
      </c>
    </row>
    <row r="8" spans="1:9" x14ac:dyDescent="0.25">
      <c r="A8" s="61">
        <v>7</v>
      </c>
      <c r="B8" s="64" t="s">
        <v>28</v>
      </c>
      <c r="C8" s="132"/>
      <c r="D8" s="125" t="s">
        <v>24</v>
      </c>
      <c r="E8" s="129"/>
      <c r="F8" s="127" t="s">
        <v>82</v>
      </c>
      <c r="G8" s="130" t="s">
        <v>167</v>
      </c>
      <c r="H8" s="67" t="s">
        <v>10</v>
      </c>
      <c r="I8" s="131" t="s">
        <v>167</v>
      </c>
    </row>
    <row r="9" spans="1:9" x14ac:dyDescent="0.25">
      <c r="A9" s="61">
        <v>8</v>
      </c>
      <c r="B9" s="64" t="s">
        <v>83</v>
      </c>
      <c r="C9" s="132" t="s">
        <v>167</v>
      </c>
      <c r="D9" s="125" t="s">
        <v>27</v>
      </c>
      <c r="E9" s="129" t="s">
        <v>167</v>
      </c>
      <c r="F9" s="127" t="s">
        <v>123</v>
      </c>
      <c r="G9" s="130"/>
      <c r="H9" s="67" t="s">
        <v>14</v>
      </c>
      <c r="I9" s="131" t="s">
        <v>167</v>
      </c>
    </row>
    <row r="10" spans="1:9" x14ac:dyDescent="0.25">
      <c r="D10" s="125" t="s">
        <v>84</v>
      </c>
      <c r="E10" s="129" t="s">
        <v>167</v>
      </c>
    </row>
  </sheetData>
  <mergeCells count="1">
    <mergeCell ref="H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AA5D8-E8D2-4DD5-8E22-F1862E5DB85F}">
  <sheetPr codeName="Sheet2"/>
  <dimension ref="A1:I83"/>
  <sheetViews>
    <sheetView workbookViewId="0">
      <selection activeCell="S16" sqref="S16"/>
    </sheetView>
  </sheetViews>
  <sheetFormatPr defaultRowHeight="15" x14ac:dyDescent="0.25"/>
  <cols>
    <col min="7" max="9" width="0" hidden="1" customWidth="1"/>
  </cols>
  <sheetData>
    <row r="1" spans="1:9" x14ac:dyDescent="0.25">
      <c r="A1" s="28" t="s">
        <v>30</v>
      </c>
      <c r="B1" s="29" t="s">
        <v>31</v>
      </c>
      <c r="C1" s="29" t="s">
        <v>32</v>
      </c>
      <c r="D1" s="29" t="s">
        <v>33</v>
      </c>
      <c r="E1" s="29" t="s">
        <v>34</v>
      </c>
      <c r="F1" s="29" t="s">
        <v>35</v>
      </c>
      <c r="G1" s="29" t="s">
        <v>36</v>
      </c>
      <c r="H1" s="29" t="s">
        <v>37</v>
      </c>
      <c r="I1" s="30" t="s">
        <v>38</v>
      </c>
    </row>
    <row r="2" spans="1:9" x14ac:dyDescent="0.25">
      <c r="A2" s="24">
        <v>0</v>
      </c>
      <c r="B2" s="2">
        <f t="shared" ref="B2:B33" si="0">A2/1000</f>
        <v>0</v>
      </c>
      <c r="C2" s="26">
        <v>11.1</v>
      </c>
      <c r="D2" s="26">
        <f t="shared" ref="D2:D33" si="1">C2*10</f>
        <v>111</v>
      </c>
      <c r="E2" s="26">
        <v>10.75</v>
      </c>
      <c r="F2" s="26">
        <v>10.85</v>
      </c>
      <c r="G2" s="2">
        <v>0</v>
      </c>
      <c r="H2" s="2">
        <v>0</v>
      </c>
      <c r="I2" s="6">
        <v>0</v>
      </c>
    </row>
    <row r="3" spans="1:9" x14ac:dyDescent="0.25">
      <c r="A3" s="24">
        <v>2000</v>
      </c>
      <c r="B3" s="2">
        <f t="shared" si="0"/>
        <v>2</v>
      </c>
      <c r="C3" s="26">
        <v>11.2</v>
      </c>
      <c r="D3" s="26">
        <f t="shared" si="1"/>
        <v>112</v>
      </c>
      <c r="E3" s="26">
        <v>10.95</v>
      </c>
      <c r="F3" s="26">
        <v>10.95</v>
      </c>
      <c r="G3" s="2">
        <v>0</v>
      </c>
      <c r="H3" s="2">
        <v>0</v>
      </c>
      <c r="I3" s="6">
        <v>0</v>
      </c>
    </row>
    <row r="4" spans="1:9" x14ac:dyDescent="0.25">
      <c r="A4" s="24">
        <v>4000</v>
      </c>
      <c r="B4" s="2">
        <f t="shared" si="0"/>
        <v>4</v>
      </c>
      <c r="C4" s="26">
        <v>10.9</v>
      </c>
      <c r="D4" s="26">
        <f t="shared" si="1"/>
        <v>109</v>
      </c>
      <c r="E4" s="26">
        <v>10.65</v>
      </c>
      <c r="F4" s="26">
        <v>10.64</v>
      </c>
      <c r="G4" s="2">
        <v>0</v>
      </c>
      <c r="H4" s="2">
        <v>0</v>
      </c>
      <c r="I4" s="6">
        <v>0</v>
      </c>
    </row>
    <row r="5" spans="1:9" x14ac:dyDescent="0.25">
      <c r="A5" s="24">
        <v>6000</v>
      </c>
      <c r="B5" s="2">
        <f t="shared" si="0"/>
        <v>6</v>
      </c>
      <c r="C5" s="26">
        <v>11.1</v>
      </c>
      <c r="D5" s="26">
        <f t="shared" si="1"/>
        <v>111</v>
      </c>
      <c r="E5" s="26">
        <v>10.85</v>
      </c>
      <c r="F5" s="26">
        <v>10.85</v>
      </c>
      <c r="G5" s="2">
        <v>0</v>
      </c>
      <c r="H5" s="2">
        <v>0</v>
      </c>
      <c r="I5" s="6">
        <v>0</v>
      </c>
    </row>
    <row r="6" spans="1:9" x14ac:dyDescent="0.25">
      <c r="A6" s="24">
        <v>8000</v>
      </c>
      <c r="B6" s="2">
        <f t="shared" si="0"/>
        <v>8</v>
      </c>
      <c r="C6" s="26">
        <v>11.2</v>
      </c>
      <c r="D6" s="26">
        <f t="shared" si="1"/>
        <v>112</v>
      </c>
      <c r="E6" s="26">
        <v>11.05</v>
      </c>
      <c r="F6" s="26">
        <v>11</v>
      </c>
      <c r="G6" s="2">
        <v>0</v>
      </c>
      <c r="H6" s="2">
        <v>0</v>
      </c>
      <c r="I6" s="6">
        <v>0</v>
      </c>
    </row>
    <row r="7" spans="1:9" x14ac:dyDescent="0.25">
      <c r="A7" s="24">
        <v>10000</v>
      </c>
      <c r="B7" s="2">
        <f t="shared" si="0"/>
        <v>10</v>
      </c>
      <c r="C7" s="26">
        <v>11.3</v>
      </c>
      <c r="D7" s="26">
        <f t="shared" si="1"/>
        <v>113</v>
      </c>
      <c r="E7" s="26">
        <v>11.05</v>
      </c>
      <c r="F7" s="26">
        <v>11.05</v>
      </c>
      <c r="G7" s="2">
        <v>0</v>
      </c>
      <c r="H7" s="2">
        <v>0</v>
      </c>
      <c r="I7" s="6">
        <v>0</v>
      </c>
    </row>
    <row r="8" spans="1:9" x14ac:dyDescent="0.25">
      <c r="A8" s="24">
        <v>12000</v>
      </c>
      <c r="B8" s="2">
        <f t="shared" si="0"/>
        <v>12</v>
      </c>
      <c r="C8" s="26">
        <v>12.4</v>
      </c>
      <c r="D8" s="26">
        <f t="shared" si="1"/>
        <v>124</v>
      </c>
      <c r="E8" s="26">
        <v>12.12</v>
      </c>
      <c r="F8" s="26">
        <v>12.12</v>
      </c>
      <c r="G8" s="2">
        <v>0</v>
      </c>
      <c r="H8" s="2">
        <v>0</v>
      </c>
      <c r="I8" s="6">
        <v>0</v>
      </c>
    </row>
    <row r="9" spans="1:9" x14ac:dyDescent="0.25">
      <c r="A9" s="24">
        <v>14000</v>
      </c>
      <c r="B9" s="2">
        <f t="shared" si="0"/>
        <v>14</v>
      </c>
      <c r="C9" s="26">
        <v>12</v>
      </c>
      <c r="D9" s="26">
        <f t="shared" si="1"/>
        <v>120</v>
      </c>
      <c r="E9" s="26">
        <v>11.73</v>
      </c>
      <c r="F9" s="26">
        <v>11.73</v>
      </c>
      <c r="G9" s="2">
        <v>0</v>
      </c>
      <c r="H9" s="2">
        <v>0</v>
      </c>
      <c r="I9" s="6">
        <v>0</v>
      </c>
    </row>
    <row r="10" spans="1:9" x14ac:dyDescent="0.25">
      <c r="A10" s="24">
        <v>16000</v>
      </c>
      <c r="B10" s="2">
        <f t="shared" si="0"/>
        <v>16</v>
      </c>
      <c r="C10" s="26">
        <v>12</v>
      </c>
      <c r="D10" s="26">
        <f t="shared" si="1"/>
        <v>120</v>
      </c>
      <c r="E10" s="26">
        <v>11.73</v>
      </c>
      <c r="F10" s="26">
        <v>11.73</v>
      </c>
      <c r="G10" s="2">
        <v>0</v>
      </c>
      <c r="H10" s="2">
        <v>0</v>
      </c>
      <c r="I10" s="6">
        <v>0</v>
      </c>
    </row>
    <row r="11" spans="1:9" x14ac:dyDescent="0.25">
      <c r="A11" s="24">
        <v>18000</v>
      </c>
      <c r="B11" s="2">
        <f t="shared" si="0"/>
        <v>18</v>
      </c>
      <c r="C11" s="26">
        <v>12.6</v>
      </c>
      <c r="D11" s="26">
        <f t="shared" si="1"/>
        <v>126</v>
      </c>
      <c r="E11" s="26">
        <v>12.32</v>
      </c>
      <c r="F11" s="26">
        <v>12.34</v>
      </c>
      <c r="G11" s="2">
        <v>0</v>
      </c>
      <c r="H11" s="2">
        <v>0</v>
      </c>
      <c r="I11" s="6">
        <v>0</v>
      </c>
    </row>
    <row r="12" spans="1:9" x14ac:dyDescent="0.25">
      <c r="A12" s="24">
        <v>20000</v>
      </c>
      <c r="B12" s="2">
        <f t="shared" si="0"/>
        <v>20</v>
      </c>
      <c r="C12" s="26">
        <v>12.5</v>
      </c>
      <c r="D12" s="26">
        <f t="shared" si="1"/>
        <v>125</v>
      </c>
      <c r="E12" s="26">
        <v>12.22</v>
      </c>
      <c r="F12" s="26">
        <v>12.2</v>
      </c>
      <c r="G12" s="2">
        <v>0</v>
      </c>
      <c r="H12" s="2">
        <v>0</v>
      </c>
      <c r="I12" s="6">
        <v>0</v>
      </c>
    </row>
    <row r="13" spans="1:9" x14ac:dyDescent="0.25">
      <c r="A13" s="24">
        <v>22000</v>
      </c>
      <c r="B13" s="2">
        <f t="shared" si="0"/>
        <v>22</v>
      </c>
      <c r="C13" s="26">
        <v>12.4</v>
      </c>
      <c r="D13" s="26">
        <f t="shared" si="1"/>
        <v>124</v>
      </c>
      <c r="E13" s="26">
        <v>12.12</v>
      </c>
      <c r="F13" s="26">
        <v>12.12</v>
      </c>
      <c r="G13" s="2">
        <v>0</v>
      </c>
      <c r="H13" s="2">
        <v>0</v>
      </c>
      <c r="I13" s="6">
        <v>0</v>
      </c>
    </row>
    <row r="14" spans="1:9" x14ac:dyDescent="0.25">
      <c r="A14" s="24">
        <v>24000</v>
      </c>
      <c r="B14" s="2">
        <f t="shared" si="0"/>
        <v>24</v>
      </c>
      <c r="C14" s="26">
        <v>14</v>
      </c>
      <c r="D14" s="26">
        <f t="shared" si="1"/>
        <v>140</v>
      </c>
      <c r="E14" s="26">
        <v>13.69</v>
      </c>
      <c r="F14" s="26">
        <v>13.69</v>
      </c>
      <c r="G14" s="2">
        <v>0</v>
      </c>
      <c r="H14" s="2">
        <v>0</v>
      </c>
      <c r="I14" s="6">
        <v>0</v>
      </c>
    </row>
    <row r="15" spans="1:9" x14ac:dyDescent="0.25">
      <c r="A15" s="24">
        <v>26000</v>
      </c>
      <c r="B15" s="2">
        <f t="shared" si="0"/>
        <v>26</v>
      </c>
      <c r="C15" s="26">
        <v>11.7</v>
      </c>
      <c r="D15" s="26">
        <f t="shared" si="1"/>
        <v>117</v>
      </c>
      <c r="E15" s="26">
        <v>11.53</v>
      </c>
      <c r="F15" s="26">
        <v>11.52</v>
      </c>
      <c r="G15" s="2">
        <v>0</v>
      </c>
      <c r="H15" s="2">
        <v>0</v>
      </c>
      <c r="I15" s="6">
        <v>0</v>
      </c>
    </row>
    <row r="16" spans="1:9" x14ac:dyDescent="0.25">
      <c r="A16" s="24">
        <v>28000</v>
      </c>
      <c r="B16" s="2">
        <f t="shared" si="0"/>
        <v>28</v>
      </c>
      <c r="C16" s="26">
        <v>12.3</v>
      </c>
      <c r="D16" s="26">
        <f t="shared" si="1"/>
        <v>123</v>
      </c>
      <c r="E16" s="26">
        <v>11.93</v>
      </c>
      <c r="F16" s="26">
        <v>11.97</v>
      </c>
      <c r="G16" s="2">
        <v>0</v>
      </c>
      <c r="H16" s="2">
        <v>0</v>
      </c>
      <c r="I16" s="6">
        <v>0</v>
      </c>
    </row>
    <row r="17" spans="1:9" x14ac:dyDescent="0.25">
      <c r="A17" s="24">
        <v>30000</v>
      </c>
      <c r="B17" s="2">
        <f t="shared" si="0"/>
        <v>30</v>
      </c>
      <c r="C17" s="26">
        <v>12.1</v>
      </c>
      <c r="D17" s="26">
        <f t="shared" si="1"/>
        <v>121</v>
      </c>
      <c r="E17" s="26">
        <v>11.83</v>
      </c>
      <c r="F17" s="26">
        <v>11.83</v>
      </c>
      <c r="G17" s="2">
        <v>0</v>
      </c>
      <c r="H17" s="2">
        <v>0</v>
      </c>
      <c r="I17" s="6">
        <v>0</v>
      </c>
    </row>
    <row r="18" spans="1:9" x14ac:dyDescent="0.25">
      <c r="A18" s="24">
        <v>32000</v>
      </c>
      <c r="B18" s="2">
        <f t="shared" si="0"/>
        <v>32</v>
      </c>
      <c r="C18" s="26">
        <v>10.7</v>
      </c>
      <c r="D18" s="26">
        <f t="shared" si="1"/>
        <v>107</v>
      </c>
      <c r="E18" s="26">
        <v>10.46</v>
      </c>
      <c r="F18" s="26">
        <v>10.52</v>
      </c>
      <c r="G18" s="2">
        <v>0</v>
      </c>
      <c r="H18" s="2">
        <v>0</v>
      </c>
      <c r="I18" s="6">
        <v>0</v>
      </c>
    </row>
    <row r="19" spans="1:9" x14ac:dyDescent="0.25">
      <c r="A19" s="24">
        <v>34000</v>
      </c>
      <c r="B19" s="2">
        <f t="shared" si="0"/>
        <v>34</v>
      </c>
      <c r="C19" s="26">
        <v>10.6</v>
      </c>
      <c r="D19" s="26">
        <f t="shared" si="1"/>
        <v>106</v>
      </c>
      <c r="E19" s="26">
        <v>10.36</v>
      </c>
      <c r="F19" s="26">
        <v>10.42</v>
      </c>
      <c r="G19" s="2">
        <v>0</v>
      </c>
      <c r="H19" s="2">
        <v>0</v>
      </c>
      <c r="I19" s="6">
        <v>0</v>
      </c>
    </row>
    <row r="20" spans="1:9" x14ac:dyDescent="0.25">
      <c r="A20" s="24">
        <v>36000</v>
      </c>
      <c r="B20" s="2">
        <f t="shared" si="0"/>
        <v>36</v>
      </c>
      <c r="C20" s="26">
        <v>10.9</v>
      </c>
      <c r="D20" s="26">
        <f t="shared" si="1"/>
        <v>109</v>
      </c>
      <c r="E20" s="26">
        <v>10.65</v>
      </c>
      <c r="F20" s="26">
        <v>10.65</v>
      </c>
      <c r="G20" s="2">
        <v>0</v>
      </c>
      <c r="H20" s="2">
        <v>0</v>
      </c>
      <c r="I20" s="6">
        <v>0</v>
      </c>
    </row>
    <row r="21" spans="1:9" x14ac:dyDescent="0.25">
      <c r="A21" s="24">
        <v>38000</v>
      </c>
      <c r="B21" s="2">
        <f t="shared" si="0"/>
        <v>38</v>
      </c>
      <c r="C21" s="32">
        <v>9.5</v>
      </c>
      <c r="D21" s="32">
        <f t="shared" si="1"/>
        <v>95</v>
      </c>
      <c r="E21" s="32">
        <v>9.2899999999999991</v>
      </c>
      <c r="F21" s="32">
        <v>9.2899999999999991</v>
      </c>
      <c r="G21" s="2">
        <v>0</v>
      </c>
      <c r="H21" s="2">
        <v>0</v>
      </c>
      <c r="I21" s="6">
        <v>0</v>
      </c>
    </row>
    <row r="22" spans="1:9" x14ac:dyDescent="0.25">
      <c r="A22" s="24">
        <v>40000</v>
      </c>
      <c r="B22" s="2">
        <f t="shared" si="0"/>
        <v>40</v>
      </c>
      <c r="C22" s="32">
        <v>9.4</v>
      </c>
      <c r="D22" s="32">
        <f t="shared" si="1"/>
        <v>94</v>
      </c>
      <c r="E22" s="32">
        <v>9.19</v>
      </c>
      <c r="F22" s="32">
        <v>9.19</v>
      </c>
      <c r="G22" s="2">
        <v>0</v>
      </c>
      <c r="H22" s="2">
        <v>0</v>
      </c>
      <c r="I22" s="6">
        <v>0</v>
      </c>
    </row>
    <row r="23" spans="1:9" x14ac:dyDescent="0.25">
      <c r="A23" s="24">
        <v>42000</v>
      </c>
      <c r="B23" s="2">
        <f t="shared" si="0"/>
        <v>42</v>
      </c>
      <c r="C23" s="32">
        <v>9.6</v>
      </c>
      <c r="D23" s="32">
        <f t="shared" si="1"/>
        <v>96</v>
      </c>
      <c r="E23" s="32">
        <v>9.48</v>
      </c>
      <c r="F23" s="32">
        <v>9.43</v>
      </c>
      <c r="G23" s="2">
        <v>0</v>
      </c>
      <c r="H23" s="2">
        <v>0</v>
      </c>
      <c r="I23" s="6">
        <v>0</v>
      </c>
    </row>
    <row r="24" spans="1:9" x14ac:dyDescent="0.25">
      <c r="A24" s="24">
        <v>44000</v>
      </c>
      <c r="B24" s="2">
        <f t="shared" si="0"/>
        <v>44</v>
      </c>
      <c r="C24" s="32">
        <v>9.6</v>
      </c>
      <c r="D24" s="32">
        <f t="shared" si="1"/>
        <v>96</v>
      </c>
      <c r="E24" s="32">
        <v>9.3800000000000008</v>
      </c>
      <c r="F24" s="32">
        <v>9.3800000000000008</v>
      </c>
      <c r="G24" s="2">
        <v>0</v>
      </c>
      <c r="H24" s="2">
        <v>0</v>
      </c>
      <c r="I24" s="6">
        <v>0</v>
      </c>
    </row>
    <row r="25" spans="1:9" x14ac:dyDescent="0.25">
      <c r="A25" s="24">
        <v>46000</v>
      </c>
      <c r="B25" s="2">
        <f t="shared" si="0"/>
        <v>46</v>
      </c>
      <c r="C25" s="32">
        <v>9.4</v>
      </c>
      <c r="D25" s="32">
        <f t="shared" si="1"/>
        <v>94</v>
      </c>
      <c r="E25" s="32">
        <v>9.19</v>
      </c>
      <c r="F25" s="32">
        <v>9.19</v>
      </c>
      <c r="G25" s="2">
        <v>0</v>
      </c>
      <c r="H25" s="2">
        <v>0</v>
      </c>
      <c r="I25" s="6">
        <v>0</v>
      </c>
    </row>
    <row r="26" spans="1:9" x14ac:dyDescent="0.25">
      <c r="A26" s="24">
        <v>48000</v>
      </c>
      <c r="B26" s="2">
        <f t="shared" si="0"/>
        <v>48</v>
      </c>
      <c r="C26" s="32">
        <v>9.3000000000000007</v>
      </c>
      <c r="D26" s="32">
        <f t="shared" si="1"/>
        <v>93</v>
      </c>
      <c r="E26" s="32">
        <v>9.09</v>
      </c>
      <c r="F26" s="32">
        <v>9.08</v>
      </c>
      <c r="G26" s="2">
        <v>0</v>
      </c>
      <c r="H26" s="2">
        <v>0</v>
      </c>
      <c r="I26" s="6">
        <v>0</v>
      </c>
    </row>
    <row r="27" spans="1:9" x14ac:dyDescent="0.25">
      <c r="A27" s="24">
        <v>50000</v>
      </c>
      <c r="B27" s="2">
        <f t="shared" si="0"/>
        <v>50</v>
      </c>
      <c r="C27" s="32">
        <v>9.4</v>
      </c>
      <c r="D27" s="32">
        <f t="shared" si="1"/>
        <v>94</v>
      </c>
      <c r="E27" s="32">
        <v>9.09</v>
      </c>
      <c r="F27" s="32">
        <v>9.15</v>
      </c>
      <c r="G27" s="2">
        <v>0</v>
      </c>
      <c r="H27" s="2">
        <v>0</v>
      </c>
      <c r="I27" s="6">
        <v>0</v>
      </c>
    </row>
    <row r="28" spans="1:9" x14ac:dyDescent="0.25">
      <c r="A28" s="24">
        <v>52000</v>
      </c>
      <c r="B28" s="2">
        <f t="shared" si="0"/>
        <v>52</v>
      </c>
      <c r="C28" s="32">
        <v>9.6</v>
      </c>
      <c r="D28" s="32">
        <f t="shared" si="1"/>
        <v>96</v>
      </c>
      <c r="E28" s="32">
        <v>9.3800000000000008</v>
      </c>
      <c r="F28" s="32">
        <v>9.3800000000000008</v>
      </c>
      <c r="G28" s="2">
        <v>0</v>
      </c>
      <c r="H28" s="2">
        <v>0</v>
      </c>
      <c r="I28" s="6">
        <v>0</v>
      </c>
    </row>
    <row r="29" spans="1:9" x14ac:dyDescent="0.25">
      <c r="A29" s="24">
        <v>54000</v>
      </c>
      <c r="B29" s="2">
        <f t="shared" si="0"/>
        <v>54</v>
      </c>
      <c r="C29" s="32">
        <v>9.5</v>
      </c>
      <c r="D29" s="32">
        <f t="shared" si="1"/>
        <v>95</v>
      </c>
      <c r="E29" s="32">
        <v>9.3800000000000008</v>
      </c>
      <c r="F29" s="32">
        <v>9.35</v>
      </c>
      <c r="G29" s="2">
        <v>0</v>
      </c>
      <c r="H29" s="2">
        <v>0</v>
      </c>
      <c r="I29" s="6">
        <v>0</v>
      </c>
    </row>
    <row r="30" spans="1:9" x14ac:dyDescent="0.25">
      <c r="A30" s="24">
        <v>56000</v>
      </c>
      <c r="B30" s="2">
        <f t="shared" si="0"/>
        <v>56</v>
      </c>
      <c r="C30" s="32">
        <v>10</v>
      </c>
      <c r="D30" s="32">
        <f t="shared" si="1"/>
        <v>100</v>
      </c>
      <c r="E30" s="32">
        <v>9.7799999999999994</v>
      </c>
      <c r="F30" s="32">
        <v>9.7799999999999994</v>
      </c>
      <c r="G30" s="2">
        <v>0</v>
      </c>
      <c r="H30" s="2">
        <v>0</v>
      </c>
      <c r="I30" s="6">
        <v>0</v>
      </c>
    </row>
    <row r="31" spans="1:9" x14ac:dyDescent="0.25">
      <c r="A31" s="24">
        <v>58000</v>
      </c>
      <c r="B31" s="2">
        <f t="shared" si="0"/>
        <v>58</v>
      </c>
      <c r="C31" s="32">
        <v>10.4</v>
      </c>
      <c r="D31" s="32">
        <f t="shared" si="1"/>
        <v>104</v>
      </c>
      <c r="E31" s="32">
        <v>10.07</v>
      </c>
      <c r="F31" s="32">
        <v>10.28</v>
      </c>
      <c r="G31" s="2">
        <v>0</v>
      </c>
      <c r="H31" s="2">
        <v>0</v>
      </c>
      <c r="I31" s="6">
        <v>0</v>
      </c>
    </row>
    <row r="32" spans="1:9" x14ac:dyDescent="0.25">
      <c r="A32" s="24">
        <v>60000</v>
      </c>
      <c r="B32" s="2">
        <f t="shared" si="0"/>
        <v>60</v>
      </c>
      <c r="C32" s="32">
        <v>11.8</v>
      </c>
      <c r="D32" s="32">
        <f t="shared" si="1"/>
        <v>118</v>
      </c>
      <c r="E32" s="32">
        <v>11.53</v>
      </c>
      <c r="F32" s="32">
        <v>11.53</v>
      </c>
      <c r="G32" s="2">
        <v>0</v>
      </c>
      <c r="H32" s="2">
        <v>0</v>
      </c>
      <c r="I32" s="6">
        <v>0</v>
      </c>
    </row>
    <row r="33" spans="1:9" x14ac:dyDescent="0.25">
      <c r="A33" s="24">
        <v>62000</v>
      </c>
      <c r="B33" s="2">
        <f t="shared" si="0"/>
        <v>62</v>
      </c>
      <c r="C33" s="26">
        <v>10.6</v>
      </c>
      <c r="D33" s="26">
        <f t="shared" si="1"/>
        <v>106</v>
      </c>
      <c r="E33" s="26">
        <v>10.36</v>
      </c>
      <c r="F33" s="26">
        <v>10.36</v>
      </c>
      <c r="G33" s="2">
        <v>0</v>
      </c>
      <c r="H33" s="2">
        <v>0</v>
      </c>
      <c r="I33" s="6">
        <v>0</v>
      </c>
    </row>
    <row r="34" spans="1:9" x14ac:dyDescent="0.25">
      <c r="A34" s="24">
        <v>64000</v>
      </c>
      <c r="B34" s="2">
        <f t="shared" ref="B34:B65" si="2">A34/1000</f>
        <v>64</v>
      </c>
      <c r="C34" s="26">
        <v>10.8</v>
      </c>
      <c r="D34" s="26">
        <f t="shared" ref="D34:D65" si="3">C34*10</f>
        <v>108</v>
      </c>
      <c r="E34" s="26">
        <v>10.85</v>
      </c>
      <c r="F34" s="26">
        <v>10.97</v>
      </c>
      <c r="G34" s="2">
        <v>0</v>
      </c>
      <c r="H34" s="2">
        <v>0</v>
      </c>
      <c r="I34" s="6">
        <v>0</v>
      </c>
    </row>
    <row r="35" spans="1:9" x14ac:dyDescent="0.25">
      <c r="A35" s="24">
        <v>66000</v>
      </c>
      <c r="B35" s="2">
        <f t="shared" si="2"/>
        <v>66</v>
      </c>
      <c r="C35" s="26">
        <v>12</v>
      </c>
      <c r="D35" s="26">
        <f t="shared" si="3"/>
        <v>120</v>
      </c>
      <c r="E35" s="26">
        <v>11.63</v>
      </c>
      <c r="F35" s="26">
        <v>11.65</v>
      </c>
      <c r="G35" s="2">
        <v>0</v>
      </c>
      <c r="H35" s="2">
        <v>0</v>
      </c>
      <c r="I35" s="6">
        <v>0</v>
      </c>
    </row>
    <row r="36" spans="1:9" x14ac:dyDescent="0.25">
      <c r="A36" s="24">
        <v>68000</v>
      </c>
      <c r="B36" s="2">
        <f t="shared" si="2"/>
        <v>68</v>
      </c>
      <c r="C36" s="26">
        <v>11.9</v>
      </c>
      <c r="D36" s="26">
        <f t="shared" si="3"/>
        <v>119</v>
      </c>
      <c r="E36" s="26">
        <v>11.63</v>
      </c>
      <c r="F36" s="26">
        <v>11.63</v>
      </c>
      <c r="G36" s="2">
        <v>0</v>
      </c>
      <c r="H36" s="2">
        <v>0</v>
      </c>
      <c r="I36" s="6">
        <v>0</v>
      </c>
    </row>
    <row r="37" spans="1:9" x14ac:dyDescent="0.25">
      <c r="A37" s="24">
        <v>70000</v>
      </c>
      <c r="B37" s="2">
        <f t="shared" si="2"/>
        <v>70</v>
      </c>
      <c r="C37" s="26">
        <v>14.5</v>
      </c>
      <c r="D37" s="26">
        <f t="shared" si="3"/>
        <v>145</v>
      </c>
      <c r="E37" s="26">
        <v>14.17</v>
      </c>
      <c r="F37" s="26">
        <v>14.17</v>
      </c>
      <c r="G37" s="2">
        <v>0</v>
      </c>
      <c r="H37" s="2">
        <v>0</v>
      </c>
      <c r="I37" s="6">
        <v>0</v>
      </c>
    </row>
    <row r="38" spans="1:9" x14ac:dyDescent="0.25">
      <c r="A38" s="24">
        <v>72000</v>
      </c>
      <c r="B38" s="2">
        <f t="shared" si="2"/>
        <v>72</v>
      </c>
      <c r="C38" s="26">
        <v>17</v>
      </c>
      <c r="D38" s="26">
        <f t="shared" si="3"/>
        <v>170</v>
      </c>
      <c r="E38" s="26">
        <v>16.72</v>
      </c>
      <c r="F38" s="26">
        <v>16.72</v>
      </c>
      <c r="G38" s="2">
        <v>0</v>
      </c>
      <c r="H38" s="2">
        <v>0</v>
      </c>
      <c r="I38" s="6">
        <v>0</v>
      </c>
    </row>
    <row r="39" spans="1:9" x14ac:dyDescent="0.25">
      <c r="A39" s="24">
        <v>74000</v>
      </c>
      <c r="B39" s="2">
        <f t="shared" si="2"/>
        <v>74</v>
      </c>
      <c r="C39" s="26">
        <v>27.1</v>
      </c>
      <c r="D39" s="26">
        <f t="shared" si="3"/>
        <v>271</v>
      </c>
      <c r="E39" s="26">
        <v>26.49</v>
      </c>
      <c r="F39" s="26">
        <v>26.51</v>
      </c>
      <c r="G39" s="2">
        <v>0</v>
      </c>
      <c r="H39" s="2">
        <v>0</v>
      </c>
      <c r="I39" s="6">
        <v>0</v>
      </c>
    </row>
    <row r="40" spans="1:9" x14ac:dyDescent="0.25">
      <c r="A40" s="24">
        <v>76000</v>
      </c>
      <c r="B40" s="2">
        <f t="shared" si="2"/>
        <v>76</v>
      </c>
      <c r="C40" s="26">
        <v>25.8</v>
      </c>
      <c r="D40" s="26">
        <f t="shared" si="3"/>
        <v>258</v>
      </c>
      <c r="E40" s="26">
        <v>25.12</v>
      </c>
      <c r="F40" s="26">
        <v>24.96</v>
      </c>
      <c r="G40" s="2">
        <v>0</v>
      </c>
      <c r="H40" s="2">
        <v>0</v>
      </c>
      <c r="I40" s="6">
        <v>0</v>
      </c>
    </row>
    <row r="41" spans="1:9" x14ac:dyDescent="0.25">
      <c r="A41" s="24">
        <v>78000</v>
      </c>
      <c r="B41" s="2">
        <f t="shared" si="2"/>
        <v>78</v>
      </c>
      <c r="C41" s="26">
        <v>33.200000000000003</v>
      </c>
      <c r="D41" s="26">
        <f t="shared" si="3"/>
        <v>332</v>
      </c>
      <c r="E41" s="26">
        <v>32.36</v>
      </c>
      <c r="F41" s="26">
        <v>32.28</v>
      </c>
      <c r="G41" s="2">
        <v>0</v>
      </c>
      <c r="H41" s="2">
        <v>0</v>
      </c>
      <c r="I41" s="6">
        <v>0</v>
      </c>
    </row>
    <row r="42" spans="1:9" x14ac:dyDescent="0.25">
      <c r="A42" s="24">
        <v>80000</v>
      </c>
      <c r="B42" s="2">
        <f t="shared" si="2"/>
        <v>80</v>
      </c>
      <c r="C42" s="26">
        <v>63.2</v>
      </c>
      <c r="D42" s="26">
        <f t="shared" si="3"/>
        <v>632</v>
      </c>
      <c r="E42" s="26">
        <v>61.49</v>
      </c>
      <c r="F42" s="26">
        <v>61.56</v>
      </c>
      <c r="G42" s="2">
        <v>0</v>
      </c>
      <c r="H42" s="2">
        <v>0</v>
      </c>
      <c r="I42" s="6">
        <v>0</v>
      </c>
    </row>
    <row r="43" spans="1:9" x14ac:dyDescent="0.25">
      <c r="A43" s="24">
        <v>82000</v>
      </c>
      <c r="B43" s="2">
        <f t="shared" si="2"/>
        <v>82</v>
      </c>
      <c r="C43" s="26">
        <v>70</v>
      </c>
      <c r="D43" s="26">
        <f t="shared" si="3"/>
        <v>700</v>
      </c>
      <c r="E43" s="26">
        <v>68.430000000000007</v>
      </c>
      <c r="F43" s="26">
        <v>68.459999999999994</v>
      </c>
      <c r="G43" s="2">
        <v>0</v>
      </c>
      <c r="H43" s="2">
        <v>0</v>
      </c>
      <c r="I43" s="6">
        <v>0</v>
      </c>
    </row>
    <row r="44" spans="1:9" x14ac:dyDescent="0.25">
      <c r="A44" s="24">
        <v>84000</v>
      </c>
      <c r="B44" s="2">
        <f t="shared" si="2"/>
        <v>84</v>
      </c>
      <c r="C44" s="33">
        <v>50.9</v>
      </c>
      <c r="D44" s="33">
        <f t="shared" si="3"/>
        <v>509</v>
      </c>
      <c r="E44" s="33">
        <v>49.76</v>
      </c>
      <c r="F44" s="33">
        <v>49.71</v>
      </c>
      <c r="G44" s="2">
        <v>0</v>
      </c>
      <c r="H44" s="2">
        <v>0</v>
      </c>
      <c r="I44" s="6">
        <v>0</v>
      </c>
    </row>
    <row r="45" spans="1:9" x14ac:dyDescent="0.25">
      <c r="A45" s="24">
        <v>86000</v>
      </c>
      <c r="B45" s="2">
        <f t="shared" si="2"/>
        <v>86</v>
      </c>
      <c r="C45" s="33">
        <v>55.1</v>
      </c>
      <c r="D45" s="33">
        <f t="shared" si="3"/>
        <v>551</v>
      </c>
      <c r="E45" s="33">
        <v>53.86</v>
      </c>
      <c r="F45" s="33">
        <v>54.17</v>
      </c>
      <c r="G45" s="2">
        <v>0</v>
      </c>
      <c r="H45" s="2">
        <v>0</v>
      </c>
      <c r="I45" s="6">
        <v>0</v>
      </c>
    </row>
    <row r="46" spans="1:9" x14ac:dyDescent="0.25">
      <c r="A46" s="24">
        <v>88000</v>
      </c>
      <c r="B46" s="2">
        <f t="shared" si="2"/>
        <v>88</v>
      </c>
      <c r="C46" s="33">
        <v>49.1</v>
      </c>
      <c r="D46" s="33">
        <f t="shared" si="3"/>
        <v>491</v>
      </c>
      <c r="E46" s="33">
        <v>48</v>
      </c>
      <c r="F46" s="33">
        <v>48.19</v>
      </c>
      <c r="G46" s="2">
        <v>0</v>
      </c>
      <c r="H46" s="2">
        <v>0</v>
      </c>
      <c r="I46" s="6">
        <v>0</v>
      </c>
    </row>
    <row r="47" spans="1:9" x14ac:dyDescent="0.25">
      <c r="A47" s="24">
        <v>90000</v>
      </c>
      <c r="B47" s="2">
        <f t="shared" si="2"/>
        <v>90</v>
      </c>
      <c r="C47" s="33">
        <v>47</v>
      </c>
      <c r="D47" s="33">
        <f t="shared" si="3"/>
        <v>470</v>
      </c>
      <c r="E47" s="33">
        <v>45.94</v>
      </c>
      <c r="F47" s="33">
        <v>45.89</v>
      </c>
      <c r="G47" s="2">
        <v>0</v>
      </c>
      <c r="H47" s="2">
        <v>0</v>
      </c>
      <c r="I47" s="6">
        <v>0</v>
      </c>
    </row>
    <row r="48" spans="1:9" x14ac:dyDescent="0.25">
      <c r="A48" s="24">
        <v>92000</v>
      </c>
      <c r="B48" s="2">
        <f t="shared" si="2"/>
        <v>92</v>
      </c>
      <c r="C48" s="33">
        <v>48.6</v>
      </c>
      <c r="D48" s="33">
        <f t="shared" si="3"/>
        <v>486</v>
      </c>
      <c r="E48" s="33">
        <v>47.61</v>
      </c>
      <c r="F48" s="33">
        <v>47.3</v>
      </c>
      <c r="G48" s="2">
        <v>0</v>
      </c>
      <c r="H48" s="2">
        <v>0</v>
      </c>
      <c r="I48" s="6">
        <v>0</v>
      </c>
    </row>
    <row r="49" spans="1:9" x14ac:dyDescent="0.25">
      <c r="A49" s="24">
        <v>94000</v>
      </c>
      <c r="B49" s="2">
        <f t="shared" si="2"/>
        <v>94</v>
      </c>
      <c r="C49" s="33">
        <v>48.4</v>
      </c>
      <c r="D49" s="33">
        <f t="shared" si="3"/>
        <v>484</v>
      </c>
      <c r="E49" s="33">
        <v>47.31</v>
      </c>
      <c r="F49" s="33">
        <v>47.32</v>
      </c>
      <c r="G49" s="2">
        <v>0</v>
      </c>
      <c r="H49" s="2">
        <v>0</v>
      </c>
      <c r="I49" s="6">
        <v>0</v>
      </c>
    </row>
    <row r="50" spans="1:9" x14ac:dyDescent="0.25">
      <c r="A50" s="24">
        <v>96000</v>
      </c>
      <c r="B50" s="2">
        <f t="shared" si="2"/>
        <v>96</v>
      </c>
      <c r="C50" s="33">
        <v>58</v>
      </c>
      <c r="D50" s="33">
        <f t="shared" si="3"/>
        <v>580</v>
      </c>
      <c r="E50" s="33">
        <v>57.38</v>
      </c>
      <c r="F50" s="33">
        <v>56.67</v>
      </c>
      <c r="G50" s="2">
        <v>0</v>
      </c>
      <c r="H50" s="2">
        <v>0</v>
      </c>
      <c r="I50" s="6">
        <v>0</v>
      </c>
    </row>
    <row r="51" spans="1:9" x14ac:dyDescent="0.25">
      <c r="A51" s="24">
        <v>98000</v>
      </c>
      <c r="B51" s="2">
        <f t="shared" si="2"/>
        <v>98</v>
      </c>
      <c r="C51" s="33">
        <v>52.5</v>
      </c>
      <c r="D51" s="33">
        <f t="shared" si="3"/>
        <v>525</v>
      </c>
      <c r="E51" s="33">
        <v>51.42</v>
      </c>
      <c r="F51" s="33">
        <v>51.36</v>
      </c>
      <c r="G51" s="2">
        <v>0</v>
      </c>
      <c r="H51" s="2">
        <v>0</v>
      </c>
      <c r="I51" s="6">
        <v>0</v>
      </c>
    </row>
    <row r="52" spans="1:9" x14ac:dyDescent="0.25">
      <c r="A52" s="24">
        <v>100000</v>
      </c>
      <c r="B52" s="2">
        <f t="shared" si="2"/>
        <v>100</v>
      </c>
      <c r="C52" s="33">
        <v>55.7</v>
      </c>
      <c r="D52" s="33">
        <f t="shared" si="3"/>
        <v>557</v>
      </c>
      <c r="E52" s="33">
        <v>54.45</v>
      </c>
      <c r="F52" s="33">
        <v>54.71</v>
      </c>
      <c r="G52" s="2">
        <v>0</v>
      </c>
      <c r="H52" s="2">
        <v>0</v>
      </c>
      <c r="I52" s="6">
        <v>0</v>
      </c>
    </row>
    <row r="53" spans="1:9" x14ac:dyDescent="0.25">
      <c r="A53" s="24">
        <v>102000</v>
      </c>
      <c r="B53" s="2">
        <f t="shared" si="2"/>
        <v>102</v>
      </c>
      <c r="C53" s="33">
        <v>56.2</v>
      </c>
      <c r="D53" s="33">
        <f t="shared" si="3"/>
        <v>562</v>
      </c>
      <c r="E53" s="33">
        <v>53.47</v>
      </c>
      <c r="F53" s="33">
        <v>53.31</v>
      </c>
      <c r="G53" s="2">
        <v>0</v>
      </c>
      <c r="H53" s="2">
        <v>0</v>
      </c>
      <c r="I53" s="6">
        <v>0</v>
      </c>
    </row>
    <row r="54" spans="1:9" x14ac:dyDescent="0.25">
      <c r="A54" s="24">
        <v>104000</v>
      </c>
      <c r="B54" s="2">
        <f t="shared" si="2"/>
        <v>104</v>
      </c>
      <c r="C54" s="33">
        <v>52.7</v>
      </c>
      <c r="D54" s="33">
        <f t="shared" si="3"/>
        <v>527</v>
      </c>
      <c r="E54" s="33">
        <v>51.52</v>
      </c>
      <c r="F54" s="33">
        <v>51.52</v>
      </c>
      <c r="G54" s="2">
        <v>0</v>
      </c>
      <c r="H54" s="2">
        <v>0</v>
      </c>
      <c r="I54" s="6">
        <v>0</v>
      </c>
    </row>
    <row r="55" spans="1:9" x14ac:dyDescent="0.25">
      <c r="A55" s="24">
        <v>106000</v>
      </c>
      <c r="B55" s="2">
        <f t="shared" si="2"/>
        <v>106</v>
      </c>
      <c r="C55" s="33">
        <v>52.6</v>
      </c>
      <c r="D55" s="33">
        <f t="shared" si="3"/>
        <v>526</v>
      </c>
      <c r="E55" s="33">
        <v>51.52</v>
      </c>
      <c r="F55" s="33">
        <v>52.06</v>
      </c>
      <c r="G55" s="2">
        <v>0</v>
      </c>
      <c r="H55" s="2">
        <v>0</v>
      </c>
      <c r="I55" s="6">
        <v>0</v>
      </c>
    </row>
    <row r="56" spans="1:9" x14ac:dyDescent="0.25">
      <c r="A56" s="24">
        <v>108000</v>
      </c>
      <c r="B56" s="2">
        <f t="shared" si="2"/>
        <v>108</v>
      </c>
      <c r="C56" s="33">
        <v>48.8</v>
      </c>
      <c r="D56" s="33">
        <f t="shared" si="3"/>
        <v>488</v>
      </c>
      <c r="E56" s="33">
        <v>48.48</v>
      </c>
      <c r="F56" s="33">
        <v>47.27</v>
      </c>
      <c r="G56" s="2">
        <v>0</v>
      </c>
      <c r="H56" s="2">
        <v>0</v>
      </c>
      <c r="I56" s="6">
        <v>0</v>
      </c>
    </row>
    <row r="57" spans="1:9" x14ac:dyDescent="0.25">
      <c r="A57" s="24">
        <v>110000</v>
      </c>
      <c r="B57" s="2">
        <f t="shared" si="2"/>
        <v>110</v>
      </c>
      <c r="C57" s="33">
        <v>47.2</v>
      </c>
      <c r="D57" s="33">
        <f t="shared" si="3"/>
        <v>472</v>
      </c>
      <c r="E57" s="33">
        <v>45.06</v>
      </c>
      <c r="F57" s="33">
        <v>45.1</v>
      </c>
      <c r="G57" s="2">
        <v>0</v>
      </c>
      <c r="H57" s="2">
        <v>0</v>
      </c>
      <c r="I57" s="6">
        <v>0</v>
      </c>
    </row>
    <row r="58" spans="1:9" x14ac:dyDescent="0.25">
      <c r="A58" s="24">
        <v>112000</v>
      </c>
      <c r="B58" s="2">
        <f t="shared" si="2"/>
        <v>112</v>
      </c>
      <c r="C58" s="33">
        <v>52.1</v>
      </c>
      <c r="D58" s="33">
        <f t="shared" si="3"/>
        <v>521</v>
      </c>
      <c r="E58" s="33">
        <v>50.93</v>
      </c>
      <c r="F58" s="33">
        <v>50.65</v>
      </c>
      <c r="G58" s="2">
        <v>0</v>
      </c>
      <c r="H58" s="2">
        <v>0</v>
      </c>
      <c r="I58" s="6">
        <v>0</v>
      </c>
    </row>
    <row r="59" spans="1:9" x14ac:dyDescent="0.25">
      <c r="A59" s="24">
        <v>114000</v>
      </c>
      <c r="B59" s="2">
        <f t="shared" si="2"/>
        <v>114</v>
      </c>
      <c r="C59" s="33">
        <v>49.5</v>
      </c>
      <c r="D59" s="33">
        <f t="shared" si="3"/>
        <v>495</v>
      </c>
      <c r="E59" s="33">
        <v>48.39</v>
      </c>
      <c r="F59" s="33">
        <v>48.57</v>
      </c>
      <c r="G59" s="2">
        <v>0</v>
      </c>
      <c r="H59" s="2">
        <v>0</v>
      </c>
      <c r="I59" s="6">
        <v>0</v>
      </c>
    </row>
    <row r="60" spans="1:9" x14ac:dyDescent="0.25">
      <c r="A60" s="24">
        <v>116000</v>
      </c>
      <c r="B60" s="2">
        <f t="shared" si="2"/>
        <v>116</v>
      </c>
      <c r="C60" s="33">
        <v>53.3</v>
      </c>
      <c r="D60" s="33">
        <f t="shared" si="3"/>
        <v>533</v>
      </c>
      <c r="E60" s="33">
        <v>52.1</v>
      </c>
      <c r="F60" s="33">
        <v>51.18</v>
      </c>
      <c r="G60" s="2">
        <v>0</v>
      </c>
      <c r="H60" s="2">
        <v>0</v>
      </c>
      <c r="I60" s="6">
        <v>0</v>
      </c>
    </row>
    <row r="61" spans="1:9" x14ac:dyDescent="0.25">
      <c r="A61" s="24">
        <v>118000</v>
      </c>
      <c r="B61" s="2">
        <f t="shared" si="2"/>
        <v>118</v>
      </c>
      <c r="C61" s="33">
        <v>52.8</v>
      </c>
      <c r="D61" s="33">
        <f t="shared" si="3"/>
        <v>528</v>
      </c>
      <c r="E61" s="33">
        <v>51.71</v>
      </c>
      <c r="F61" s="33">
        <v>51.91</v>
      </c>
      <c r="G61" s="2">
        <v>0</v>
      </c>
      <c r="H61" s="2">
        <v>0</v>
      </c>
      <c r="I61" s="6">
        <v>0</v>
      </c>
    </row>
    <row r="62" spans="1:9" x14ac:dyDescent="0.25">
      <c r="A62" s="24">
        <v>120000</v>
      </c>
      <c r="B62" s="2">
        <f t="shared" si="2"/>
        <v>120</v>
      </c>
      <c r="C62" s="33">
        <v>50.6</v>
      </c>
      <c r="D62" s="33">
        <f t="shared" si="3"/>
        <v>506</v>
      </c>
      <c r="E62" s="33">
        <v>49.46</v>
      </c>
      <c r="F62" s="33">
        <v>50.89</v>
      </c>
      <c r="G62" s="2">
        <v>0</v>
      </c>
      <c r="H62" s="2">
        <v>0</v>
      </c>
      <c r="I62" s="6">
        <v>0</v>
      </c>
    </row>
    <row r="63" spans="1:9" x14ac:dyDescent="0.25">
      <c r="A63" s="24">
        <v>122000</v>
      </c>
      <c r="B63" s="2">
        <f t="shared" si="2"/>
        <v>122</v>
      </c>
      <c r="C63" s="33">
        <v>54</v>
      </c>
      <c r="D63" s="33">
        <f t="shared" si="3"/>
        <v>540</v>
      </c>
      <c r="E63" s="33">
        <v>52.88</v>
      </c>
      <c r="F63" s="33">
        <v>53.58</v>
      </c>
      <c r="G63" s="2">
        <v>0</v>
      </c>
      <c r="H63" s="2">
        <v>0</v>
      </c>
      <c r="I63" s="6">
        <v>0</v>
      </c>
    </row>
    <row r="64" spans="1:9" x14ac:dyDescent="0.25">
      <c r="A64" s="24">
        <v>124000</v>
      </c>
      <c r="B64" s="2">
        <f t="shared" si="2"/>
        <v>124</v>
      </c>
      <c r="C64" s="33">
        <v>47.5</v>
      </c>
      <c r="D64" s="33">
        <f t="shared" si="3"/>
        <v>475</v>
      </c>
      <c r="E64" s="33">
        <v>46.43</v>
      </c>
      <c r="F64" s="33">
        <v>46.4</v>
      </c>
      <c r="G64" s="2">
        <v>0</v>
      </c>
      <c r="H64" s="2">
        <v>0</v>
      </c>
      <c r="I64" s="6">
        <v>0</v>
      </c>
    </row>
    <row r="65" spans="1:9" x14ac:dyDescent="0.25">
      <c r="A65" s="24">
        <v>126000</v>
      </c>
      <c r="B65" s="2">
        <f t="shared" si="2"/>
        <v>126</v>
      </c>
      <c r="C65" s="26">
        <v>59.1</v>
      </c>
      <c r="D65" s="26">
        <f t="shared" si="3"/>
        <v>591</v>
      </c>
      <c r="E65" s="26">
        <v>58.06</v>
      </c>
      <c r="F65" s="26">
        <v>58.38</v>
      </c>
      <c r="G65" s="2">
        <v>0</v>
      </c>
      <c r="H65" s="2">
        <v>0</v>
      </c>
      <c r="I65" s="6">
        <v>0</v>
      </c>
    </row>
    <row r="66" spans="1:9" x14ac:dyDescent="0.25">
      <c r="A66" s="24">
        <v>128000</v>
      </c>
      <c r="B66" s="2">
        <f t="shared" ref="B66:B83" si="4">A66/1000</f>
        <v>128</v>
      </c>
      <c r="C66" s="26">
        <v>84.2</v>
      </c>
      <c r="D66" s="26">
        <f t="shared" ref="D66:D83" si="5">C66*10</f>
        <v>842</v>
      </c>
      <c r="E66" s="26">
        <v>82.31</v>
      </c>
      <c r="F66" s="26">
        <v>80.59</v>
      </c>
      <c r="G66" s="2">
        <v>0</v>
      </c>
      <c r="H66" s="2">
        <v>0</v>
      </c>
      <c r="I66" s="6">
        <v>0</v>
      </c>
    </row>
    <row r="67" spans="1:9" x14ac:dyDescent="0.25">
      <c r="A67" s="24">
        <v>130000</v>
      </c>
      <c r="B67" s="2">
        <f t="shared" si="4"/>
        <v>130</v>
      </c>
      <c r="C67" s="26">
        <v>72.599999999999994</v>
      </c>
      <c r="D67" s="26">
        <f t="shared" si="5"/>
        <v>726</v>
      </c>
      <c r="E67" s="26">
        <v>71.069999999999993</v>
      </c>
      <c r="F67" s="26">
        <v>71</v>
      </c>
      <c r="G67" s="2">
        <v>0</v>
      </c>
      <c r="H67" s="2">
        <v>0</v>
      </c>
      <c r="I67" s="6">
        <v>0</v>
      </c>
    </row>
    <row r="68" spans="1:9" x14ac:dyDescent="0.25">
      <c r="A68" s="24">
        <v>132000</v>
      </c>
      <c r="B68" s="2">
        <f t="shared" si="4"/>
        <v>132</v>
      </c>
      <c r="C68" s="26">
        <v>0</v>
      </c>
      <c r="D68" s="26">
        <f t="shared" si="5"/>
        <v>0</v>
      </c>
      <c r="E68" s="26">
        <v>0</v>
      </c>
      <c r="F68" s="26">
        <v>0</v>
      </c>
      <c r="G68" s="2">
        <v>0</v>
      </c>
      <c r="H68" s="2">
        <v>0</v>
      </c>
      <c r="I68" s="6">
        <v>0</v>
      </c>
    </row>
    <row r="69" spans="1:9" x14ac:dyDescent="0.25">
      <c r="A69" s="24">
        <v>134000</v>
      </c>
      <c r="B69" s="2">
        <f t="shared" si="4"/>
        <v>134</v>
      </c>
      <c r="C69" s="26">
        <v>0.2</v>
      </c>
      <c r="D69" s="26">
        <f t="shared" si="5"/>
        <v>2</v>
      </c>
      <c r="E69" s="26">
        <v>0.1</v>
      </c>
      <c r="F69" s="26">
        <v>0.15</v>
      </c>
      <c r="G69" s="2">
        <v>0</v>
      </c>
      <c r="H69" s="2">
        <v>0</v>
      </c>
      <c r="I69" s="6">
        <v>0</v>
      </c>
    </row>
    <row r="70" spans="1:9" x14ac:dyDescent="0.25">
      <c r="A70" s="24">
        <v>136000</v>
      </c>
      <c r="B70" s="2">
        <f t="shared" si="4"/>
        <v>136</v>
      </c>
      <c r="C70" s="26">
        <v>84.9</v>
      </c>
      <c r="D70" s="26">
        <f t="shared" si="5"/>
        <v>849</v>
      </c>
      <c r="E70" s="26">
        <v>82.99</v>
      </c>
      <c r="F70" s="26">
        <v>82.72</v>
      </c>
      <c r="G70" s="2">
        <v>0</v>
      </c>
      <c r="H70" s="2">
        <v>0</v>
      </c>
      <c r="I70" s="6">
        <v>0</v>
      </c>
    </row>
    <row r="71" spans="1:9" x14ac:dyDescent="0.25">
      <c r="A71" s="24">
        <v>138000</v>
      </c>
      <c r="B71" s="2">
        <f t="shared" si="4"/>
        <v>138</v>
      </c>
      <c r="C71" s="26">
        <v>84.4</v>
      </c>
      <c r="D71" s="26">
        <f t="shared" si="5"/>
        <v>844</v>
      </c>
      <c r="E71" s="26">
        <v>82.5</v>
      </c>
      <c r="F71" s="26">
        <v>82.54</v>
      </c>
      <c r="G71" s="2">
        <v>0</v>
      </c>
      <c r="H71" s="2">
        <v>0</v>
      </c>
      <c r="I71" s="6">
        <v>0</v>
      </c>
    </row>
    <row r="72" spans="1:9" x14ac:dyDescent="0.25">
      <c r="A72" s="24">
        <v>140000</v>
      </c>
      <c r="B72" s="2">
        <f t="shared" si="4"/>
        <v>140</v>
      </c>
      <c r="C72" s="26">
        <v>34.5</v>
      </c>
      <c r="D72" s="26">
        <f t="shared" si="5"/>
        <v>345</v>
      </c>
      <c r="E72" s="26">
        <v>33.82</v>
      </c>
      <c r="F72" s="26">
        <v>33.700000000000003</v>
      </c>
      <c r="G72" s="2">
        <v>0</v>
      </c>
      <c r="H72" s="2">
        <v>0</v>
      </c>
      <c r="I72" s="6">
        <v>0</v>
      </c>
    </row>
    <row r="73" spans="1:9" x14ac:dyDescent="0.25">
      <c r="A73" s="24">
        <v>142000</v>
      </c>
      <c r="B73" s="2">
        <f t="shared" si="4"/>
        <v>142</v>
      </c>
      <c r="C73" s="26">
        <v>0.1</v>
      </c>
      <c r="D73" s="26">
        <f t="shared" si="5"/>
        <v>1</v>
      </c>
      <c r="E73" s="26">
        <v>0.1</v>
      </c>
      <c r="F73" s="26">
        <v>0.1</v>
      </c>
      <c r="G73" s="2">
        <v>0</v>
      </c>
      <c r="H73" s="2">
        <v>0</v>
      </c>
      <c r="I73" s="6">
        <v>0</v>
      </c>
    </row>
    <row r="74" spans="1:9" x14ac:dyDescent="0.25">
      <c r="A74" s="24">
        <v>144000</v>
      </c>
      <c r="B74" s="2">
        <f t="shared" si="4"/>
        <v>144</v>
      </c>
      <c r="C74" s="26">
        <v>0.1</v>
      </c>
      <c r="D74" s="26">
        <f t="shared" si="5"/>
        <v>1</v>
      </c>
      <c r="E74" s="26">
        <v>0.1</v>
      </c>
      <c r="F74" s="26">
        <v>0.1</v>
      </c>
      <c r="G74" s="2">
        <v>0</v>
      </c>
      <c r="H74" s="2">
        <v>0</v>
      </c>
      <c r="I74" s="6">
        <v>0</v>
      </c>
    </row>
    <row r="75" spans="1:9" x14ac:dyDescent="0.25">
      <c r="A75" s="24">
        <v>146000</v>
      </c>
      <c r="B75" s="2">
        <f t="shared" si="4"/>
        <v>146</v>
      </c>
      <c r="C75" s="34">
        <v>95.9</v>
      </c>
      <c r="D75" s="34">
        <f t="shared" si="5"/>
        <v>959</v>
      </c>
      <c r="E75" s="34">
        <v>93.94</v>
      </c>
      <c r="F75" s="34">
        <v>94.11</v>
      </c>
      <c r="G75" s="2">
        <v>0</v>
      </c>
      <c r="H75" s="2">
        <v>0</v>
      </c>
      <c r="I75" s="6">
        <v>0</v>
      </c>
    </row>
    <row r="76" spans="1:9" x14ac:dyDescent="0.25">
      <c r="A76" s="24">
        <v>148000</v>
      </c>
      <c r="B76" s="2">
        <f t="shared" si="4"/>
        <v>148</v>
      </c>
      <c r="C76" s="34">
        <v>96.3</v>
      </c>
      <c r="D76" s="34">
        <f t="shared" si="5"/>
        <v>963</v>
      </c>
      <c r="E76" s="34">
        <v>94.04</v>
      </c>
      <c r="F76" s="34">
        <v>94.18</v>
      </c>
      <c r="G76" s="2">
        <v>0</v>
      </c>
      <c r="H76" s="2">
        <v>0</v>
      </c>
      <c r="I76" s="6">
        <v>0</v>
      </c>
    </row>
    <row r="77" spans="1:9" x14ac:dyDescent="0.25">
      <c r="A77" s="24">
        <v>150000</v>
      </c>
      <c r="B77" s="2">
        <f t="shared" si="4"/>
        <v>150</v>
      </c>
      <c r="C77" s="34">
        <v>96.1</v>
      </c>
      <c r="D77" s="34">
        <f t="shared" si="5"/>
        <v>961</v>
      </c>
      <c r="E77" s="34">
        <v>93.94</v>
      </c>
      <c r="F77" s="34">
        <v>93.87</v>
      </c>
      <c r="G77" s="2">
        <v>0</v>
      </c>
      <c r="H77" s="2">
        <v>0</v>
      </c>
      <c r="I77" s="6">
        <v>0</v>
      </c>
    </row>
    <row r="78" spans="1:9" x14ac:dyDescent="0.25">
      <c r="A78" s="24">
        <v>152000</v>
      </c>
      <c r="B78" s="2">
        <f t="shared" si="4"/>
        <v>152</v>
      </c>
      <c r="C78" s="34">
        <v>96.9</v>
      </c>
      <c r="D78" s="34">
        <f t="shared" si="5"/>
        <v>969</v>
      </c>
      <c r="E78" s="34">
        <v>94.82</v>
      </c>
      <c r="F78" s="34">
        <v>94.66</v>
      </c>
      <c r="G78" s="2">
        <v>0</v>
      </c>
      <c r="H78" s="2">
        <v>0</v>
      </c>
      <c r="I78" s="6">
        <v>0</v>
      </c>
    </row>
    <row r="79" spans="1:9" x14ac:dyDescent="0.25">
      <c r="A79" s="24">
        <v>154000</v>
      </c>
      <c r="B79" s="2">
        <f t="shared" si="4"/>
        <v>154</v>
      </c>
      <c r="C79" s="34">
        <v>96.3</v>
      </c>
      <c r="D79" s="34">
        <f t="shared" si="5"/>
        <v>963</v>
      </c>
      <c r="E79" s="34">
        <v>94.13</v>
      </c>
      <c r="F79" s="34">
        <v>94.21</v>
      </c>
      <c r="G79" s="2">
        <v>0</v>
      </c>
      <c r="H79" s="2">
        <v>0</v>
      </c>
      <c r="I79" s="6">
        <v>0</v>
      </c>
    </row>
    <row r="80" spans="1:9" x14ac:dyDescent="0.25">
      <c r="A80" s="24">
        <v>156000</v>
      </c>
      <c r="B80" s="2">
        <f t="shared" si="4"/>
        <v>156</v>
      </c>
      <c r="C80" s="34">
        <v>97.6</v>
      </c>
      <c r="D80" s="34">
        <f t="shared" si="5"/>
        <v>976</v>
      </c>
      <c r="E80" s="34">
        <v>94.72</v>
      </c>
      <c r="F80" s="34">
        <v>95.44</v>
      </c>
      <c r="G80" s="2">
        <v>0</v>
      </c>
      <c r="H80" s="2">
        <v>0</v>
      </c>
      <c r="I80" s="6">
        <v>0</v>
      </c>
    </row>
    <row r="81" spans="1:9" x14ac:dyDescent="0.25">
      <c r="A81" s="24">
        <v>158000</v>
      </c>
      <c r="B81" s="2">
        <f t="shared" si="4"/>
        <v>158</v>
      </c>
      <c r="C81" s="34">
        <v>96.4</v>
      </c>
      <c r="D81" s="34">
        <f t="shared" si="5"/>
        <v>964</v>
      </c>
      <c r="E81" s="34">
        <v>94.23</v>
      </c>
      <c r="F81" s="34">
        <v>94.25</v>
      </c>
      <c r="G81" s="2">
        <v>0</v>
      </c>
      <c r="H81" s="2">
        <v>0</v>
      </c>
      <c r="I81" s="6">
        <v>0</v>
      </c>
    </row>
    <row r="82" spans="1:9" x14ac:dyDescent="0.25">
      <c r="A82" s="24">
        <v>160000</v>
      </c>
      <c r="B82" s="2">
        <f t="shared" si="4"/>
        <v>160</v>
      </c>
      <c r="C82" s="34">
        <v>95.7</v>
      </c>
      <c r="D82" s="34">
        <f t="shared" si="5"/>
        <v>957</v>
      </c>
      <c r="E82" s="34">
        <v>93.74</v>
      </c>
      <c r="F82" s="34">
        <v>93.7</v>
      </c>
      <c r="G82" s="2">
        <v>0</v>
      </c>
      <c r="H82" s="2">
        <v>0</v>
      </c>
      <c r="I82" s="6">
        <v>0</v>
      </c>
    </row>
    <row r="83" spans="1:9" ht="15.75" thickBot="1" x14ac:dyDescent="0.3">
      <c r="A83" s="25">
        <v>162000</v>
      </c>
      <c r="B83" s="7">
        <f t="shared" si="4"/>
        <v>162</v>
      </c>
      <c r="C83" s="35">
        <v>95.9</v>
      </c>
      <c r="D83" s="35">
        <f t="shared" si="5"/>
        <v>959</v>
      </c>
      <c r="E83" s="35">
        <v>93.74</v>
      </c>
      <c r="F83" s="35">
        <v>93.75</v>
      </c>
      <c r="G83" s="7">
        <v>0</v>
      </c>
      <c r="H83" s="7">
        <v>0</v>
      </c>
      <c r="I83" s="8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78CAA-A0F2-4FEF-8531-63BD998EC8BE}">
  <sheetPr codeName="Sheet3"/>
  <dimension ref="A1:X72"/>
  <sheetViews>
    <sheetView zoomScale="70" zoomScaleNormal="70" workbookViewId="0">
      <selection activeCell="C58" sqref="C58"/>
    </sheetView>
  </sheetViews>
  <sheetFormatPr defaultRowHeight="15" x14ac:dyDescent="0.25"/>
  <cols>
    <col min="5" max="8" width="0" hidden="1" customWidth="1"/>
  </cols>
  <sheetData>
    <row r="1" spans="1:24" x14ac:dyDescent="0.25">
      <c r="A1" s="28" t="s">
        <v>30</v>
      </c>
      <c r="B1" s="29" t="s">
        <v>39</v>
      </c>
      <c r="C1" s="29" t="s">
        <v>40</v>
      </c>
      <c r="D1" s="29" t="s">
        <v>41</v>
      </c>
      <c r="E1" s="29" t="s">
        <v>32</v>
      </c>
      <c r="F1" s="29" t="s">
        <v>42</v>
      </c>
      <c r="G1" s="29" t="s">
        <v>34</v>
      </c>
      <c r="H1" s="29" t="s">
        <v>35</v>
      </c>
      <c r="I1" s="29" t="s">
        <v>36</v>
      </c>
      <c r="J1" s="29" t="s">
        <v>37</v>
      </c>
      <c r="K1" s="30" t="s">
        <v>38</v>
      </c>
      <c r="N1" s="28" t="s">
        <v>30</v>
      </c>
      <c r="O1" s="29" t="s">
        <v>39</v>
      </c>
      <c r="P1" s="29" t="s">
        <v>40</v>
      </c>
      <c r="Q1" s="29" t="s">
        <v>41</v>
      </c>
      <c r="R1" s="29" t="s">
        <v>32</v>
      </c>
      <c r="S1" s="29" t="s">
        <v>42</v>
      </c>
      <c r="T1" s="29" t="s">
        <v>34</v>
      </c>
      <c r="U1" s="29" t="s">
        <v>35</v>
      </c>
      <c r="V1" s="29" t="s">
        <v>36</v>
      </c>
      <c r="W1" s="29" t="s">
        <v>37</v>
      </c>
      <c r="X1" s="30" t="s">
        <v>38</v>
      </c>
    </row>
    <row r="2" spans="1:24" x14ac:dyDescent="0.25">
      <c r="A2" s="24">
        <v>22754</v>
      </c>
      <c r="B2" s="2">
        <v>500</v>
      </c>
      <c r="C2" s="2">
        <v>0</v>
      </c>
      <c r="D2" s="2">
        <v>0</v>
      </c>
      <c r="E2" s="2">
        <v>93.3</v>
      </c>
      <c r="F2" s="2">
        <f t="shared" ref="F2:F33" si="0">E2*10</f>
        <v>933</v>
      </c>
      <c r="G2" s="2">
        <v>91.69</v>
      </c>
      <c r="H2" s="2">
        <v>91.2</v>
      </c>
      <c r="I2" s="2">
        <v>0</v>
      </c>
      <c r="J2" s="2">
        <v>0</v>
      </c>
      <c r="K2" s="6">
        <v>0</v>
      </c>
      <c r="N2" s="24">
        <v>0</v>
      </c>
      <c r="O2" s="2">
        <v>1000</v>
      </c>
      <c r="P2" s="2">
        <v>0</v>
      </c>
      <c r="Q2" s="2">
        <v>0</v>
      </c>
      <c r="R2" s="2">
        <v>24.9</v>
      </c>
      <c r="S2" s="2">
        <f t="shared" ref="S2:S33" si="1">R2*10</f>
        <v>249</v>
      </c>
      <c r="T2" s="2">
        <v>24.44</v>
      </c>
      <c r="U2" s="2">
        <v>24.67</v>
      </c>
      <c r="V2" s="2">
        <v>0</v>
      </c>
      <c r="W2" s="2">
        <v>0</v>
      </c>
      <c r="X2" s="6">
        <v>0</v>
      </c>
    </row>
    <row r="3" spans="1:24" x14ac:dyDescent="0.25">
      <c r="A3" s="24">
        <v>23254</v>
      </c>
      <c r="B3" s="2">
        <v>500</v>
      </c>
      <c r="C3" s="2">
        <v>0</v>
      </c>
      <c r="D3" s="2">
        <v>0</v>
      </c>
      <c r="E3" s="2">
        <v>94.7</v>
      </c>
      <c r="F3" s="2">
        <f t="shared" si="0"/>
        <v>947</v>
      </c>
      <c r="G3" s="2">
        <v>92.67</v>
      </c>
      <c r="H3" s="2">
        <v>92.7</v>
      </c>
      <c r="I3" s="2">
        <v>0</v>
      </c>
      <c r="J3" s="2">
        <v>0</v>
      </c>
      <c r="K3" s="6">
        <v>0</v>
      </c>
      <c r="N3" s="24">
        <v>1000</v>
      </c>
      <c r="O3" s="2">
        <v>1000</v>
      </c>
      <c r="P3" s="2">
        <v>0</v>
      </c>
      <c r="Q3" s="2">
        <v>0</v>
      </c>
      <c r="R3" s="2">
        <v>26.3</v>
      </c>
      <c r="S3" s="2">
        <f t="shared" si="1"/>
        <v>263</v>
      </c>
      <c r="T3" s="2">
        <v>25.81</v>
      </c>
      <c r="U3" s="2">
        <v>25.79</v>
      </c>
      <c r="V3" s="2">
        <v>0</v>
      </c>
      <c r="W3" s="2">
        <v>0</v>
      </c>
      <c r="X3" s="6">
        <v>0</v>
      </c>
    </row>
    <row r="4" spans="1:24" x14ac:dyDescent="0.25">
      <c r="A4" s="24">
        <v>23754</v>
      </c>
      <c r="B4" s="2">
        <v>500</v>
      </c>
      <c r="C4" s="2">
        <v>0</v>
      </c>
      <c r="D4" s="2">
        <v>0</v>
      </c>
      <c r="E4" s="31">
        <v>94.2</v>
      </c>
      <c r="F4" s="2">
        <f t="shared" si="0"/>
        <v>942</v>
      </c>
      <c r="G4" s="2">
        <v>92.08</v>
      </c>
      <c r="H4" s="2">
        <v>92.19</v>
      </c>
      <c r="I4" s="2">
        <v>0</v>
      </c>
      <c r="J4" s="2">
        <v>0</v>
      </c>
      <c r="K4" s="6">
        <v>0</v>
      </c>
      <c r="N4" s="24">
        <v>2000</v>
      </c>
      <c r="O4" s="2">
        <v>1000</v>
      </c>
      <c r="P4" s="2">
        <v>0</v>
      </c>
      <c r="Q4" s="2">
        <v>0</v>
      </c>
      <c r="R4" s="2">
        <v>24.5</v>
      </c>
      <c r="S4" s="2">
        <f t="shared" si="1"/>
        <v>245</v>
      </c>
      <c r="T4" s="2">
        <v>23.95</v>
      </c>
      <c r="U4" s="2">
        <v>23.95</v>
      </c>
      <c r="V4" s="2">
        <v>0</v>
      </c>
      <c r="W4" s="2">
        <v>0</v>
      </c>
      <c r="X4" s="6">
        <v>0</v>
      </c>
    </row>
    <row r="5" spans="1:24" x14ac:dyDescent="0.25">
      <c r="A5" s="24">
        <v>24254</v>
      </c>
      <c r="B5" s="2">
        <v>500</v>
      </c>
      <c r="C5" s="2">
        <v>0</v>
      </c>
      <c r="D5" s="2">
        <v>0</v>
      </c>
      <c r="E5" s="2">
        <v>92.4</v>
      </c>
      <c r="F5" s="2">
        <f t="shared" si="0"/>
        <v>924</v>
      </c>
      <c r="G5" s="2">
        <v>90.32</v>
      </c>
      <c r="H5" s="2">
        <v>90.67</v>
      </c>
      <c r="I5" s="2">
        <v>0</v>
      </c>
      <c r="J5" s="2">
        <v>0</v>
      </c>
      <c r="K5" s="6">
        <v>0</v>
      </c>
      <c r="N5" s="24">
        <v>3000</v>
      </c>
      <c r="O5" s="2">
        <v>1000</v>
      </c>
      <c r="P5" s="2">
        <v>0</v>
      </c>
      <c r="Q5" s="2">
        <v>0</v>
      </c>
      <c r="R5" s="2">
        <v>26</v>
      </c>
      <c r="S5" s="2">
        <f t="shared" si="1"/>
        <v>260</v>
      </c>
      <c r="T5" s="2">
        <v>25.42</v>
      </c>
      <c r="U5" s="2">
        <v>25.42</v>
      </c>
      <c r="V5" s="2">
        <v>0</v>
      </c>
      <c r="W5" s="2">
        <v>0</v>
      </c>
      <c r="X5" s="6">
        <v>0</v>
      </c>
    </row>
    <row r="6" spans="1:24" x14ac:dyDescent="0.25">
      <c r="A6" s="24">
        <v>24754</v>
      </c>
      <c r="B6" s="2">
        <v>500</v>
      </c>
      <c r="C6" s="2">
        <v>0</v>
      </c>
      <c r="D6" s="2">
        <v>0</v>
      </c>
      <c r="E6" s="2">
        <v>92.3</v>
      </c>
      <c r="F6" s="2">
        <f t="shared" si="0"/>
        <v>923</v>
      </c>
      <c r="G6" s="2">
        <v>90.22</v>
      </c>
      <c r="H6" s="2">
        <v>90.41</v>
      </c>
      <c r="I6" s="2">
        <v>0</v>
      </c>
      <c r="J6" s="2">
        <v>0</v>
      </c>
      <c r="K6" s="6">
        <v>0</v>
      </c>
      <c r="N6" s="24">
        <v>4000</v>
      </c>
      <c r="O6" s="2">
        <v>1000</v>
      </c>
      <c r="P6" s="2">
        <v>0</v>
      </c>
      <c r="Q6" s="2">
        <v>0</v>
      </c>
      <c r="R6" s="2">
        <v>23</v>
      </c>
      <c r="S6" s="2">
        <f t="shared" si="1"/>
        <v>230</v>
      </c>
      <c r="T6" s="2">
        <v>22.48</v>
      </c>
      <c r="U6" s="2">
        <v>22.48</v>
      </c>
      <c r="V6" s="2">
        <v>0</v>
      </c>
      <c r="W6" s="2">
        <v>0</v>
      </c>
      <c r="X6" s="6">
        <v>0</v>
      </c>
    </row>
    <row r="7" spans="1:24" x14ac:dyDescent="0.25">
      <c r="A7" s="24">
        <v>25254</v>
      </c>
      <c r="B7" s="2">
        <v>500</v>
      </c>
      <c r="C7" s="2">
        <v>0</v>
      </c>
      <c r="D7" s="2">
        <v>0</v>
      </c>
      <c r="E7" s="2">
        <v>94.5</v>
      </c>
      <c r="F7" s="2">
        <f t="shared" si="0"/>
        <v>945</v>
      </c>
      <c r="G7" s="2">
        <v>92.38</v>
      </c>
      <c r="H7" s="2">
        <v>92.39</v>
      </c>
      <c r="I7" s="2">
        <v>0</v>
      </c>
      <c r="J7" s="2">
        <v>0</v>
      </c>
      <c r="K7" s="6">
        <v>0</v>
      </c>
      <c r="N7" s="24">
        <v>5000</v>
      </c>
      <c r="O7" s="2">
        <v>1000</v>
      </c>
      <c r="P7" s="2">
        <v>0</v>
      </c>
      <c r="Q7" s="2">
        <v>0</v>
      </c>
      <c r="R7" s="2">
        <v>24.6</v>
      </c>
      <c r="S7" s="2">
        <f t="shared" si="1"/>
        <v>246</v>
      </c>
      <c r="T7" s="2">
        <v>24.05</v>
      </c>
      <c r="U7" s="2">
        <v>24.04</v>
      </c>
      <c r="V7" s="2">
        <v>0</v>
      </c>
      <c r="W7" s="2">
        <v>0</v>
      </c>
      <c r="X7" s="6">
        <v>0</v>
      </c>
    </row>
    <row r="8" spans="1:24" x14ac:dyDescent="0.25">
      <c r="A8" s="24">
        <v>26752</v>
      </c>
      <c r="B8" s="2">
        <v>1498</v>
      </c>
      <c r="C8" s="2">
        <v>75</v>
      </c>
      <c r="D8" s="2">
        <v>75</v>
      </c>
      <c r="E8" s="2">
        <v>92.7</v>
      </c>
      <c r="F8" s="2">
        <f t="shared" si="0"/>
        <v>927</v>
      </c>
      <c r="G8" s="2">
        <v>90.52</v>
      </c>
      <c r="H8" s="2">
        <v>90.48</v>
      </c>
      <c r="I8" s="2">
        <v>0</v>
      </c>
      <c r="J8" s="2">
        <v>0</v>
      </c>
      <c r="K8" s="6">
        <v>0</v>
      </c>
      <c r="N8" s="24">
        <v>6000</v>
      </c>
      <c r="O8" s="2">
        <v>1000</v>
      </c>
      <c r="P8" s="2">
        <v>0</v>
      </c>
      <c r="Q8" s="2">
        <v>0</v>
      </c>
      <c r="R8" s="2">
        <v>24.9</v>
      </c>
      <c r="S8" s="2">
        <f t="shared" si="1"/>
        <v>249</v>
      </c>
      <c r="T8" s="2">
        <v>24.34</v>
      </c>
      <c r="U8" s="2">
        <v>24.34</v>
      </c>
      <c r="V8" s="2">
        <v>0</v>
      </c>
      <c r="W8" s="2">
        <v>0</v>
      </c>
      <c r="X8" s="6">
        <v>0</v>
      </c>
    </row>
    <row r="9" spans="1:24" x14ac:dyDescent="0.25">
      <c r="A9" s="24">
        <v>27252</v>
      </c>
      <c r="B9" s="2">
        <v>500</v>
      </c>
      <c r="C9" s="2">
        <v>75</v>
      </c>
      <c r="D9" s="2">
        <v>75</v>
      </c>
      <c r="E9" s="2">
        <v>17.5</v>
      </c>
      <c r="F9" s="2">
        <f t="shared" si="0"/>
        <v>175</v>
      </c>
      <c r="G9" s="2">
        <v>17.2</v>
      </c>
      <c r="H9" s="2">
        <v>18.04</v>
      </c>
      <c r="I9" s="2">
        <v>322</v>
      </c>
      <c r="J9" s="2">
        <v>46.29</v>
      </c>
      <c r="K9" s="6">
        <v>46.1</v>
      </c>
      <c r="N9" s="24">
        <v>7000</v>
      </c>
      <c r="O9" s="2">
        <v>1000</v>
      </c>
      <c r="P9" s="2">
        <v>0</v>
      </c>
      <c r="Q9" s="2">
        <v>0</v>
      </c>
      <c r="R9" s="2">
        <v>24.8</v>
      </c>
      <c r="S9" s="2">
        <f t="shared" si="1"/>
        <v>248</v>
      </c>
      <c r="T9" s="2">
        <v>24.24</v>
      </c>
      <c r="U9" s="2">
        <v>24.25</v>
      </c>
      <c r="V9" s="2">
        <v>0</v>
      </c>
      <c r="W9" s="2">
        <v>0</v>
      </c>
      <c r="X9" s="6">
        <v>0</v>
      </c>
    </row>
    <row r="10" spans="1:24" x14ac:dyDescent="0.25">
      <c r="A10" s="24">
        <v>27752</v>
      </c>
      <c r="B10" s="2">
        <v>500</v>
      </c>
      <c r="C10" s="2">
        <v>75</v>
      </c>
      <c r="D10" s="2">
        <v>75</v>
      </c>
      <c r="E10" s="2">
        <v>1.4</v>
      </c>
      <c r="F10" s="2">
        <f t="shared" si="0"/>
        <v>14</v>
      </c>
      <c r="G10" s="2">
        <v>1.76</v>
      </c>
      <c r="H10" s="2">
        <v>1.66</v>
      </c>
      <c r="I10" s="2">
        <v>334</v>
      </c>
      <c r="J10" s="2">
        <v>47.57</v>
      </c>
      <c r="K10" s="6">
        <v>47.6</v>
      </c>
      <c r="N10" s="24">
        <v>8000</v>
      </c>
      <c r="O10" s="2">
        <v>1000</v>
      </c>
      <c r="P10" s="2">
        <v>0</v>
      </c>
      <c r="Q10" s="2">
        <v>0</v>
      </c>
      <c r="R10" s="2">
        <v>30.2</v>
      </c>
      <c r="S10" s="2">
        <f t="shared" si="1"/>
        <v>302</v>
      </c>
      <c r="T10" s="2">
        <v>29.52</v>
      </c>
      <c r="U10" s="2">
        <v>28.93</v>
      </c>
      <c r="V10" s="2">
        <v>0</v>
      </c>
      <c r="W10" s="2">
        <v>0</v>
      </c>
      <c r="X10" s="6">
        <v>0</v>
      </c>
    </row>
    <row r="11" spans="1:24" x14ac:dyDescent="0.25">
      <c r="A11" s="24">
        <v>28252</v>
      </c>
      <c r="B11" s="2">
        <v>500</v>
      </c>
      <c r="C11" s="2">
        <v>75</v>
      </c>
      <c r="D11" s="2">
        <v>75</v>
      </c>
      <c r="E11" s="2">
        <v>11.8</v>
      </c>
      <c r="F11" s="2">
        <f t="shared" si="0"/>
        <v>118</v>
      </c>
      <c r="G11" s="2">
        <v>12.41</v>
      </c>
      <c r="H11" s="2">
        <v>9.41</v>
      </c>
      <c r="I11" s="2">
        <v>336</v>
      </c>
      <c r="J11" s="2">
        <v>48</v>
      </c>
      <c r="K11" s="6">
        <v>47.99</v>
      </c>
      <c r="N11" s="24">
        <v>9000</v>
      </c>
      <c r="O11" s="2">
        <v>1000</v>
      </c>
      <c r="P11" s="2">
        <v>0</v>
      </c>
      <c r="Q11" s="2">
        <v>0</v>
      </c>
      <c r="R11" s="2">
        <v>24.9</v>
      </c>
      <c r="S11" s="2">
        <f t="shared" si="1"/>
        <v>249</v>
      </c>
      <c r="T11" s="2">
        <v>24.34</v>
      </c>
      <c r="U11" s="2">
        <v>24.5</v>
      </c>
      <c r="V11" s="2">
        <v>0</v>
      </c>
      <c r="W11" s="2">
        <v>0</v>
      </c>
      <c r="X11" s="6">
        <v>0</v>
      </c>
    </row>
    <row r="12" spans="1:24" x14ac:dyDescent="0.25">
      <c r="A12" s="24">
        <v>28752</v>
      </c>
      <c r="B12" s="2">
        <v>500</v>
      </c>
      <c r="C12" s="2">
        <v>75</v>
      </c>
      <c r="D12" s="2">
        <v>75</v>
      </c>
      <c r="E12" s="2">
        <v>1.8</v>
      </c>
      <c r="F12" s="2">
        <f t="shared" si="0"/>
        <v>18</v>
      </c>
      <c r="G12" s="2">
        <v>2.25</v>
      </c>
      <c r="H12" s="2">
        <v>1.27</v>
      </c>
      <c r="I12" s="2">
        <v>338</v>
      </c>
      <c r="J12" s="2">
        <v>48.14</v>
      </c>
      <c r="K12" s="6">
        <v>48.2</v>
      </c>
      <c r="N12" s="24">
        <v>10000</v>
      </c>
      <c r="O12" s="2">
        <v>1000</v>
      </c>
      <c r="P12" s="2">
        <v>0</v>
      </c>
      <c r="Q12" s="2">
        <v>0</v>
      </c>
      <c r="R12" s="2">
        <v>30.6</v>
      </c>
      <c r="S12" s="2">
        <f t="shared" si="1"/>
        <v>306</v>
      </c>
      <c r="T12" s="2">
        <v>29.81</v>
      </c>
      <c r="U12" s="2">
        <v>28.07</v>
      </c>
      <c r="V12" s="2">
        <v>0</v>
      </c>
      <c r="W12" s="2">
        <v>0</v>
      </c>
      <c r="X12" s="6">
        <v>0</v>
      </c>
    </row>
    <row r="13" spans="1:24" x14ac:dyDescent="0.25">
      <c r="A13" s="24">
        <v>29252</v>
      </c>
      <c r="B13" s="2">
        <v>500</v>
      </c>
      <c r="C13" s="2">
        <v>75</v>
      </c>
      <c r="D13" s="2">
        <v>75</v>
      </c>
      <c r="E13" s="2">
        <v>9</v>
      </c>
      <c r="F13" s="2">
        <f t="shared" si="0"/>
        <v>90</v>
      </c>
      <c r="G13" s="2">
        <v>4.59</v>
      </c>
      <c r="H13" s="2">
        <v>8.51</v>
      </c>
      <c r="I13" s="2">
        <v>338</v>
      </c>
      <c r="J13" s="2">
        <v>48.29</v>
      </c>
      <c r="K13" s="6">
        <v>48.33</v>
      </c>
      <c r="N13" s="24">
        <v>11000</v>
      </c>
      <c r="O13" s="2">
        <v>1000</v>
      </c>
      <c r="P13" s="2">
        <v>0</v>
      </c>
      <c r="Q13" s="2">
        <v>0</v>
      </c>
      <c r="R13" s="2">
        <v>28.1</v>
      </c>
      <c r="S13" s="2">
        <f t="shared" si="1"/>
        <v>281</v>
      </c>
      <c r="T13" s="2">
        <v>27.47</v>
      </c>
      <c r="U13" s="2">
        <v>27.49</v>
      </c>
      <c r="V13" s="2">
        <v>0</v>
      </c>
      <c r="W13" s="2">
        <v>0</v>
      </c>
      <c r="X13" s="6">
        <v>0</v>
      </c>
    </row>
    <row r="14" spans="1:24" x14ac:dyDescent="0.25">
      <c r="A14" s="24">
        <v>29752</v>
      </c>
      <c r="B14" s="2">
        <v>500</v>
      </c>
      <c r="C14" s="2">
        <v>75</v>
      </c>
      <c r="D14" s="2">
        <v>75</v>
      </c>
      <c r="E14" s="2">
        <v>1</v>
      </c>
      <c r="F14" s="2">
        <f t="shared" si="0"/>
        <v>10</v>
      </c>
      <c r="G14" s="2">
        <v>1.56</v>
      </c>
      <c r="H14" s="2">
        <v>1.64</v>
      </c>
      <c r="I14" s="2">
        <v>341</v>
      </c>
      <c r="J14" s="2">
        <v>48.71</v>
      </c>
      <c r="K14" s="6">
        <v>48.8</v>
      </c>
      <c r="N14" s="24">
        <v>12000</v>
      </c>
      <c r="O14" s="2">
        <v>1000</v>
      </c>
      <c r="P14" s="2">
        <v>0</v>
      </c>
      <c r="Q14" s="2">
        <v>0</v>
      </c>
      <c r="R14" s="2">
        <v>29.6</v>
      </c>
      <c r="S14" s="2">
        <f t="shared" si="1"/>
        <v>296</v>
      </c>
      <c r="T14" s="2">
        <v>30.4</v>
      </c>
      <c r="U14" s="2">
        <v>28.55</v>
      </c>
      <c r="V14" s="2">
        <v>0</v>
      </c>
      <c r="W14" s="2">
        <v>0</v>
      </c>
      <c r="X14" s="6">
        <v>0</v>
      </c>
    </row>
    <row r="15" spans="1:24" x14ac:dyDescent="0.25">
      <c r="A15" s="24">
        <v>30252</v>
      </c>
      <c r="B15" s="2">
        <v>500</v>
      </c>
      <c r="C15" s="2">
        <v>75</v>
      </c>
      <c r="D15" s="2">
        <v>75</v>
      </c>
      <c r="E15" s="2">
        <v>14.4</v>
      </c>
      <c r="F15" s="2">
        <f t="shared" si="0"/>
        <v>144</v>
      </c>
      <c r="G15" s="2">
        <v>14.66</v>
      </c>
      <c r="H15" s="2">
        <v>14.8</v>
      </c>
      <c r="I15" s="2">
        <v>342</v>
      </c>
      <c r="J15" s="2">
        <v>48.71</v>
      </c>
      <c r="K15" s="6">
        <v>48.86</v>
      </c>
      <c r="N15" s="24">
        <v>13000</v>
      </c>
      <c r="O15" s="2">
        <v>1000</v>
      </c>
      <c r="P15" s="2">
        <v>0</v>
      </c>
      <c r="Q15" s="2">
        <v>0</v>
      </c>
      <c r="R15" s="2">
        <v>25.8</v>
      </c>
      <c r="S15" s="2">
        <f t="shared" si="1"/>
        <v>258</v>
      </c>
      <c r="T15" s="2">
        <v>25.22</v>
      </c>
      <c r="U15" s="2">
        <v>25.21</v>
      </c>
      <c r="V15" s="2">
        <v>0</v>
      </c>
      <c r="W15" s="2">
        <v>0</v>
      </c>
      <c r="X15" s="6">
        <v>0</v>
      </c>
    </row>
    <row r="16" spans="1:24" x14ac:dyDescent="0.25">
      <c r="A16" s="24">
        <v>30752</v>
      </c>
      <c r="B16" s="2">
        <v>500</v>
      </c>
      <c r="C16" s="2">
        <v>75</v>
      </c>
      <c r="D16" s="2">
        <v>75</v>
      </c>
      <c r="E16" s="2">
        <v>3.9</v>
      </c>
      <c r="F16" s="2">
        <f t="shared" si="0"/>
        <v>39</v>
      </c>
      <c r="G16" s="2">
        <v>4.1100000000000003</v>
      </c>
      <c r="H16" s="2">
        <v>4.18</v>
      </c>
      <c r="I16" s="2">
        <v>343</v>
      </c>
      <c r="J16" s="2">
        <v>49</v>
      </c>
      <c r="K16" s="6">
        <v>49.1</v>
      </c>
      <c r="N16" s="24">
        <v>14000</v>
      </c>
      <c r="O16" s="2">
        <v>1000</v>
      </c>
      <c r="P16" s="2">
        <v>0</v>
      </c>
      <c r="Q16" s="2">
        <v>0</v>
      </c>
      <c r="R16" s="2">
        <v>26.7</v>
      </c>
      <c r="S16" s="2">
        <f t="shared" si="1"/>
        <v>267</v>
      </c>
      <c r="T16" s="2">
        <v>26.2</v>
      </c>
      <c r="U16" s="2">
        <v>26.17</v>
      </c>
      <c r="V16" s="2">
        <v>0</v>
      </c>
      <c r="W16" s="2">
        <v>0</v>
      </c>
      <c r="X16" s="6">
        <v>0</v>
      </c>
    </row>
    <row r="17" spans="1:24" x14ac:dyDescent="0.25">
      <c r="A17" s="24">
        <v>31252</v>
      </c>
      <c r="B17" s="2">
        <v>500</v>
      </c>
      <c r="C17" s="2">
        <v>75</v>
      </c>
      <c r="D17" s="2">
        <v>75</v>
      </c>
      <c r="E17" s="2">
        <v>40.6</v>
      </c>
      <c r="F17" s="2">
        <f t="shared" si="0"/>
        <v>406</v>
      </c>
      <c r="G17" s="2">
        <v>39.979999999999997</v>
      </c>
      <c r="H17" s="2">
        <v>41.82</v>
      </c>
      <c r="I17" s="2">
        <v>342</v>
      </c>
      <c r="J17" s="2">
        <v>48.86</v>
      </c>
      <c r="K17" s="6">
        <v>48.96</v>
      </c>
      <c r="N17" s="24">
        <v>15000</v>
      </c>
      <c r="O17" s="2">
        <v>1000</v>
      </c>
      <c r="P17" s="2">
        <v>0</v>
      </c>
      <c r="Q17" s="2">
        <v>0</v>
      </c>
      <c r="R17" s="2">
        <v>25.4</v>
      </c>
      <c r="S17" s="2">
        <f t="shared" si="1"/>
        <v>254</v>
      </c>
      <c r="T17" s="2">
        <v>24.83</v>
      </c>
      <c r="U17" s="2">
        <v>25.39</v>
      </c>
      <c r="V17" s="2">
        <v>0</v>
      </c>
      <c r="W17" s="2">
        <v>0</v>
      </c>
      <c r="X17" s="6">
        <v>0</v>
      </c>
    </row>
    <row r="18" spans="1:24" x14ac:dyDescent="0.25">
      <c r="A18" s="24">
        <v>31752</v>
      </c>
      <c r="B18" s="2">
        <v>500</v>
      </c>
      <c r="C18" s="2">
        <v>75</v>
      </c>
      <c r="D18" s="2">
        <v>75</v>
      </c>
      <c r="E18" s="2">
        <v>5.9</v>
      </c>
      <c r="F18" s="2">
        <f t="shared" si="0"/>
        <v>59</v>
      </c>
      <c r="G18" s="2">
        <v>5.67</v>
      </c>
      <c r="H18" s="2">
        <v>5.43</v>
      </c>
      <c r="I18" s="2">
        <v>344</v>
      </c>
      <c r="J18" s="2">
        <v>49.14</v>
      </c>
      <c r="K18" s="6">
        <v>49.17</v>
      </c>
      <c r="N18" s="24">
        <v>16410</v>
      </c>
      <c r="O18" s="2">
        <v>1410</v>
      </c>
      <c r="P18" s="2">
        <v>75</v>
      </c>
      <c r="Q18" s="2">
        <v>75</v>
      </c>
      <c r="R18" s="2">
        <v>21.8</v>
      </c>
      <c r="S18" s="2">
        <f t="shared" si="1"/>
        <v>218</v>
      </c>
      <c r="T18" s="2">
        <v>21.11</v>
      </c>
      <c r="U18" s="2">
        <v>20.7</v>
      </c>
      <c r="V18" s="2">
        <v>0</v>
      </c>
      <c r="W18" s="2">
        <v>0</v>
      </c>
      <c r="X18" s="6">
        <v>0</v>
      </c>
    </row>
    <row r="19" spans="1:24" x14ac:dyDescent="0.25">
      <c r="A19" s="24">
        <v>32252</v>
      </c>
      <c r="B19" s="2">
        <v>500</v>
      </c>
      <c r="C19" s="2">
        <v>75</v>
      </c>
      <c r="D19" s="2">
        <v>75</v>
      </c>
      <c r="E19" s="2">
        <v>0.2</v>
      </c>
      <c r="F19" s="2">
        <f t="shared" si="0"/>
        <v>2</v>
      </c>
      <c r="G19" s="2">
        <v>0.28999999999999998</v>
      </c>
      <c r="H19" s="2">
        <v>0.23</v>
      </c>
      <c r="I19" s="2">
        <v>343</v>
      </c>
      <c r="J19" s="2">
        <v>49.14</v>
      </c>
      <c r="K19" s="6">
        <v>49.1</v>
      </c>
      <c r="N19" s="24">
        <v>17410</v>
      </c>
      <c r="O19" s="2">
        <v>1000</v>
      </c>
      <c r="P19" s="2">
        <v>75</v>
      </c>
      <c r="Q19" s="2">
        <v>75</v>
      </c>
      <c r="R19" s="2">
        <v>4.9000000000000004</v>
      </c>
      <c r="S19" s="2">
        <f t="shared" si="1"/>
        <v>49</v>
      </c>
      <c r="T19" s="2">
        <v>4.99</v>
      </c>
      <c r="U19" s="2">
        <v>4.76</v>
      </c>
      <c r="V19" s="2">
        <v>346</v>
      </c>
      <c r="W19" s="2">
        <v>49.57</v>
      </c>
      <c r="X19" s="6">
        <v>49.59</v>
      </c>
    </row>
    <row r="20" spans="1:24" x14ac:dyDescent="0.25">
      <c r="A20" s="24">
        <v>32752</v>
      </c>
      <c r="B20" s="2">
        <v>500</v>
      </c>
      <c r="C20" s="2">
        <v>75</v>
      </c>
      <c r="D20" s="2">
        <v>75</v>
      </c>
      <c r="E20" s="2">
        <v>7.9</v>
      </c>
      <c r="F20" s="2">
        <f t="shared" si="0"/>
        <v>79</v>
      </c>
      <c r="G20" s="2">
        <v>8.99</v>
      </c>
      <c r="H20" s="2">
        <v>9.5500000000000007</v>
      </c>
      <c r="I20" s="2">
        <v>341</v>
      </c>
      <c r="J20" s="2">
        <v>48.71</v>
      </c>
      <c r="K20" s="6">
        <v>48.66</v>
      </c>
      <c r="N20" s="24">
        <v>18410</v>
      </c>
      <c r="O20" s="2">
        <v>1000</v>
      </c>
      <c r="P20" s="2">
        <v>75</v>
      </c>
      <c r="Q20" s="2">
        <v>75</v>
      </c>
      <c r="R20" s="2">
        <v>13.2</v>
      </c>
      <c r="S20" s="2">
        <f t="shared" si="1"/>
        <v>132</v>
      </c>
      <c r="T20" s="2">
        <v>12.71</v>
      </c>
      <c r="U20" s="2">
        <v>12.78</v>
      </c>
      <c r="V20" s="2">
        <v>348</v>
      </c>
      <c r="W20" s="2">
        <v>49.57</v>
      </c>
      <c r="X20" s="6">
        <v>49.63</v>
      </c>
    </row>
    <row r="21" spans="1:24" x14ac:dyDescent="0.25">
      <c r="A21" s="24">
        <v>33252</v>
      </c>
      <c r="B21" s="2">
        <v>500</v>
      </c>
      <c r="C21" s="2">
        <v>75</v>
      </c>
      <c r="D21" s="2">
        <v>75</v>
      </c>
      <c r="E21" s="2">
        <v>2.6</v>
      </c>
      <c r="F21" s="2">
        <f t="shared" si="0"/>
        <v>26</v>
      </c>
      <c r="G21" s="2">
        <v>1.86</v>
      </c>
      <c r="H21" s="2">
        <v>1.62</v>
      </c>
      <c r="I21" s="2">
        <v>344</v>
      </c>
      <c r="J21" s="2">
        <v>49.14</v>
      </c>
      <c r="K21" s="6">
        <v>49.1</v>
      </c>
      <c r="N21" s="24">
        <v>19410</v>
      </c>
      <c r="O21" s="2">
        <v>1000</v>
      </c>
      <c r="P21" s="2">
        <v>75</v>
      </c>
      <c r="Q21" s="2">
        <v>75</v>
      </c>
      <c r="R21" s="2">
        <v>1.9</v>
      </c>
      <c r="S21" s="2">
        <f t="shared" si="1"/>
        <v>19</v>
      </c>
      <c r="T21" s="2">
        <v>1.86</v>
      </c>
      <c r="U21" s="2">
        <v>1.59</v>
      </c>
      <c r="V21" s="2">
        <v>350</v>
      </c>
      <c r="W21" s="2">
        <v>50</v>
      </c>
      <c r="X21" s="6">
        <v>49.96</v>
      </c>
    </row>
    <row r="22" spans="1:24" x14ac:dyDescent="0.25">
      <c r="A22" s="24">
        <v>33752</v>
      </c>
      <c r="B22" s="2">
        <v>500</v>
      </c>
      <c r="C22" s="2">
        <v>75</v>
      </c>
      <c r="D22" s="2">
        <v>75</v>
      </c>
      <c r="E22" s="2">
        <v>17.600000000000001</v>
      </c>
      <c r="F22" s="2">
        <f t="shared" si="0"/>
        <v>176</v>
      </c>
      <c r="G22" s="2">
        <v>17.010000000000002</v>
      </c>
      <c r="H22" s="2">
        <v>17.84</v>
      </c>
      <c r="I22" s="2">
        <v>341</v>
      </c>
      <c r="J22" s="2">
        <v>48.71</v>
      </c>
      <c r="K22" s="6">
        <v>48.77</v>
      </c>
      <c r="N22" s="24">
        <v>20410</v>
      </c>
      <c r="O22" s="2">
        <v>1000</v>
      </c>
      <c r="P22" s="2">
        <v>75</v>
      </c>
      <c r="Q22" s="2">
        <v>75</v>
      </c>
      <c r="R22" s="2">
        <v>3.2</v>
      </c>
      <c r="S22" s="2">
        <f t="shared" si="1"/>
        <v>32</v>
      </c>
      <c r="T22" s="2">
        <v>3.13</v>
      </c>
      <c r="U22" s="2">
        <v>3.16</v>
      </c>
      <c r="V22" s="2">
        <v>349</v>
      </c>
      <c r="W22" s="2">
        <v>50</v>
      </c>
      <c r="X22" s="6">
        <v>49.96</v>
      </c>
    </row>
    <row r="23" spans="1:24" x14ac:dyDescent="0.25">
      <c r="A23" s="24">
        <v>34252</v>
      </c>
      <c r="B23" s="2">
        <v>500</v>
      </c>
      <c r="C23" s="2">
        <v>75</v>
      </c>
      <c r="D23" s="2">
        <v>75</v>
      </c>
      <c r="E23" s="2">
        <v>4.5999999999999996</v>
      </c>
      <c r="F23" s="2">
        <f t="shared" si="0"/>
        <v>46</v>
      </c>
      <c r="G23" s="2">
        <v>4.6900000000000004</v>
      </c>
      <c r="H23" s="2">
        <v>4.6100000000000003</v>
      </c>
      <c r="I23" s="2">
        <v>346</v>
      </c>
      <c r="J23" s="2">
        <v>49.29</v>
      </c>
      <c r="K23" s="6">
        <v>49.3</v>
      </c>
      <c r="N23" s="24">
        <v>21410</v>
      </c>
      <c r="O23" s="2">
        <v>1000</v>
      </c>
      <c r="P23" s="2">
        <v>75</v>
      </c>
      <c r="Q23" s="2">
        <v>75</v>
      </c>
      <c r="R23" s="2">
        <v>5.8</v>
      </c>
      <c r="S23" s="2">
        <f t="shared" si="1"/>
        <v>58</v>
      </c>
      <c r="T23" s="2">
        <v>5.87</v>
      </c>
      <c r="U23" s="2">
        <v>5.53</v>
      </c>
      <c r="V23" s="2">
        <v>347</v>
      </c>
      <c r="W23" s="2">
        <v>49.71</v>
      </c>
      <c r="X23" s="6">
        <v>49.7</v>
      </c>
    </row>
    <row r="24" spans="1:24" x14ac:dyDescent="0.25">
      <c r="A24" s="24">
        <v>34752</v>
      </c>
      <c r="B24" s="2">
        <v>500</v>
      </c>
      <c r="C24" s="2">
        <v>75</v>
      </c>
      <c r="D24" s="2">
        <v>75</v>
      </c>
      <c r="E24" s="2">
        <v>0</v>
      </c>
      <c r="F24" s="2">
        <f t="shared" si="0"/>
        <v>0</v>
      </c>
      <c r="G24" s="2">
        <v>0.1</v>
      </c>
      <c r="H24" s="2">
        <v>0.15</v>
      </c>
      <c r="I24" s="2">
        <v>344</v>
      </c>
      <c r="J24" s="2">
        <v>49.14</v>
      </c>
      <c r="K24" s="6">
        <v>49.17</v>
      </c>
      <c r="N24" s="24">
        <v>22410</v>
      </c>
      <c r="O24" s="2">
        <v>1000</v>
      </c>
      <c r="P24" s="2">
        <v>75</v>
      </c>
      <c r="Q24" s="2">
        <v>75</v>
      </c>
      <c r="R24" s="2">
        <v>24</v>
      </c>
      <c r="S24" s="2">
        <f t="shared" si="1"/>
        <v>240</v>
      </c>
      <c r="T24" s="2">
        <v>24.44</v>
      </c>
      <c r="U24" s="2">
        <v>26.71</v>
      </c>
      <c r="V24" s="2">
        <v>351</v>
      </c>
      <c r="W24" s="2">
        <v>49.86</v>
      </c>
      <c r="X24" s="6">
        <v>50.04</v>
      </c>
    </row>
    <row r="25" spans="1:24" x14ac:dyDescent="0.25">
      <c r="A25" s="24">
        <v>35252</v>
      </c>
      <c r="B25" s="2">
        <v>500</v>
      </c>
      <c r="C25" s="2">
        <v>75</v>
      </c>
      <c r="D25" s="2">
        <v>75</v>
      </c>
      <c r="E25" s="2">
        <v>8.5</v>
      </c>
      <c r="F25" s="2">
        <f t="shared" si="0"/>
        <v>85</v>
      </c>
      <c r="G25" s="2">
        <v>8.31</v>
      </c>
      <c r="H25" s="2">
        <v>7.79</v>
      </c>
      <c r="I25" s="2">
        <v>345</v>
      </c>
      <c r="J25" s="2">
        <v>49.29</v>
      </c>
      <c r="K25" s="6">
        <v>49.29</v>
      </c>
      <c r="N25" s="24">
        <v>23410</v>
      </c>
      <c r="O25" s="2">
        <v>1000</v>
      </c>
      <c r="P25" s="2">
        <v>75</v>
      </c>
      <c r="Q25" s="2">
        <v>75</v>
      </c>
      <c r="R25" s="2">
        <v>2.2999999999999998</v>
      </c>
      <c r="S25" s="2">
        <f t="shared" si="1"/>
        <v>23</v>
      </c>
      <c r="T25" s="2">
        <v>2.35</v>
      </c>
      <c r="U25" s="2">
        <v>2.13</v>
      </c>
      <c r="V25" s="2">
        <v>353</v>
      </c>
      <c r="W25" s="2">
        <v>50.43</v>
      </c>
      <c r="X25" s="6">
        <v>50.41</v>
      </c>
    </row>
    <row r="26" spans="1:24" x14ac:dyDescent="0.25">
      <c r="A26" s="24">
        <v>35752</v>
      </c>
      <c r="B26" s="2">
        <v>500</v>
      </c>
      <c r="C26" s="2">
        <v>75</v>
      </c>
      <c r="D26" s="2">
        <v>75</v>
      </c>
      <c r="E26" s="2">
        <v>1</v>
      </c>
      <c r="F26" s="2">
        <f t="shared" si="0"/>
        <v>10</v>
      </c>
      <c r="G26" s="2">
        <v>0.1</v>
      </c>
      <c r="H26" s="2">
        <v>2.31</v>
      </c>
      <c r="I26" s="2">
        <v>343</v>
      </c>
      <c r="J26" s="2">
        <v>49</v>
      </c>
      <c r="K26" s="6">
        <v>49.04</v>
      </c>
      <c r="N26" s="24">
        <v>24410</v>
      </c>
      <c r="O26" s="2">
        <v>1000</v>
      </c>
      <c r="P26" s="2">
        <v>75</v>
      </c>
      <c r="Q26" s="2">
        <v>75</v>
      </c>
      <c r="R26" s="2">
        <v>4.0999999999999996</v>
      </c>
      <c r="S26" s="2">
        <f t="shared" si="1"/>
        <v>41</v>
      </c>
      <c r="T26" s="2">
        <v>4.2</v>
      </c>
      <c r="U26" s="2">
        <v>4.09</v>
      </c>
      <c r="V26" s="2">
        <v>347</v>
      </c>
      <c r="W26" s="2">
        <v>49.57</v>
      </c>
      <c r="X26" s="6">
        <v>49.66</v>
      </c>
    </row>
    <row r="27" spans="1:24" x14ac:dyDescent="0.25">
      <c r="A27" s="24">
        <v>36252</v>
      </c>
      <c r="B27" s="2">
        <v>500</v>
      </c>
      <c r="C27" s="2">
        <v>75</v>
      </c>
      <c r="D27" s="2">
        <v>75</v>
      </c>
      <c r="E27" s="2">
        <v>12.4</v>
      </c>
      <c r="F27" s="2">
        <f t="shared" si="0"/>
        <v>124</v>
      </c>
      <c r="G27" s="2">
        <v>12.32</v>
      </c>
      <c r="H27" s="2">
        <v>12.84</v>
      </c>
      <c r="I27" s="2">
        <v>341</v>
      </c>
      <c r="J27" s="2">
        <v>48.71</v>
      </c>
      <c r="K27" s="6">
        <v>48.67</v>
      </c>
      <c r="N27" s="24">
        <v>25411</v>
      </c>
      <c r="O27" s="2">
        <v>1001</v>
      </c>
      <c r="P27" s="2">
        <v>75</v>
      </c>
      <c r="Q27" s="2">
        <v>75</v>
      </c>
      <c r="R27" s="2">
        <v>8.1999999999999993</v>
      </c>
      <c r="S27" s="2">
        <f t="shared" si="1"/>
        <v>82</v>
      </c>
      <c r="T27" s="2">
        <v>7.53</v>
      </c>
      <c r="U27" s="2">
        <v>8</v>
      </c>
      <c r="V27" s="2">
        <v>348</v>
      </c>
      <c r="W27" s="2">
        <v>49.71</v>
      </c>
      <c r="X27" s="6">
        <v>49.6</v>
      </c>
    </row>
    <row r="28" spans="1:24" x14ac:dyDescent="0.25">
      <c r="A28" s="24">
        <v>36752</v>
      </c>
      <c r="B28" s="2">
        <v>500</v>
      </c>
      <c r="C28" s="2">
        <v>75</v>
      </c>
      <c r="D28" s="2">
        <v>75</v>
      </c>
      <c r="E28" s="2">
        <v>4.5</v>
      </c>
      <c r="F28" s="2">
        <f t="shared" si="0"/>
        <v>45</v>
      </c>
      <c r="G28" s="2">
        <v>4.2</v>
      </c>
      <c r="H28" s="2">
        <v>3.97</v>
      </c>
      <c r="I28" s="2">
        <v>341</v>
      </c>
      <c r="J28" s="2">
        <v>49</v>
      </c>
      <c r="K28" s="6">
        <v>48.89</v>
      </c>
      <c r="N28" s="24">
        <v>26411</v>
      </c>
      <c r="O28" s="2">
        <v>1000</v>
      </c>
      <c r="P28" s="2">
        <v>75</v>
      </c>
      <c r="Q28" s="2">
        <v>75</v>
      </c>
      <c r="R28" s="2">
        <v>0</v>
      </c>
      <c r="S28" s="2">
        <f t="shared" si="1"/>
        <v>0</v>
      </c>
      <c r="T28" s="2">
        <v>0</v>
      </c>
      <c r="U28" s="2">
        <v>0.04</v>
      </c>
      <c r="V28" s="2">
        <v>348</v>
      </c>
      <c r="W28" s="2">
        <v>49.86</v>
      </c>
      <c r="X28" s="6">
        <v>49.89</v>
      </c>
    </row>
    <row r="29" spans="1:24" x14ac:dyDescent="0.25">
      <c r="A29" s="24">
        <v>37252</v>
      </c>
      <c r="B29" s="2">
        <v>500</v>
      </c>
      <c r="C29" s="2">
        <v>75</v>
      </c>
      <c r="D29" s="2">
        <v>75</v>
      </c>
      <c r="E29" s="2">
        <v>27.9</v>
      </c>
      <c r="F29" s="2">
        <f t="shared" si="0"/>
        <v>279</v>
      </c>
      <c r="G29" s="2">
        <v>27.47</v>
      </c>
      <c r="H29" s="2">
        <v>28.78</v>
      </c>
      <c r="I29" s="2">
        <v>342</v>
      </c>
      <c r="J29" s="2">
        <v>48.86</v>
      </c>
      <c r="K29" s="6">
        <v>48.97</v>
      </c>
      <c r="N29" s="24">
        <v>27918</v>
      </c>
      <c r="O29" s="2">
        <v>1507</v>
      </c>
      <c r="P29" s="2">
        <v>0</v>
      </c>
      <c r="Q29" s="2">
        <v>0</v>
      </c>
      <c r="R29" s="2">
        <v>0</v>
      </c>
      <c r="S29" s="2">
        <f t="shared" si="1"/>
        <v>0</v>
      </c>
      <c r="T29" s="2">
        <v>0</v>
      </c>
      <c r="U29" s="2">
        <v>0</v>
      </c>
      <c r="V29" s="2">
        <v>358</v>
      </c>
      <c r="W29" s="2">
        <v>51.29</v>
      </c>
      <c r="X29" s="6">
        <v>51.21</v>
      </c>
    </row>
    <row r="30" spans="1:24" x14ac:dyDescent="0.25">
      <c r="A30" s="24">
        <v>37752</v>
      </c>
      <c r="B30" s="2">
        <v>500</v>
      </c>
      <c r="C30" s="2">
        <v>75</v>
      </c>
      <c r="D30" s="2">
        <v>75</v>
      </c>
      <c r="E30" s="2">
        <v>6.7</v>
      </c>
      <c r="F30" s="2">
        <f t="shared" si="0"/>
        <v>67</v>
      </c>
      <c r="G30" s="2">
        <v>6.35</v>
      </c>
      <c r="H30" s="2">
        <v>6.7</v>
      </c>
      <c r="I30" s="2">
        <v>344</v>
      </c>
      <c r="J30" s="2">
        <v>49</v>
      </c>
      <c r="K30" s="6">
        <v>49.03</v>
      </c>
      <c r="N30" s="24">
        <v>28918</v>
      </c>
      <c r="O30" s="2">
        <v>1000</v>
      </c>
      <c r="P30" s="2">
        <v>0</v>
      </c>
      <c r="Q30" s="2">
        <v>0</v>
      </c>
      <c r="R30" s="2">
        <v>7.2</v>
      </c>
      <c r="S30" s="2">
        <f t="shared" si="1"/>
        <v>72</v>
      </c>
      <c r="T30" s="2">
        <v>7.04</v>
      </c>
      <c r="U30" s="2">
        <v>7.04</v>
      </c>
      <c r="V30" s="2">
        <v>0</v>
      </c>
      <c r="W30" s="2">
        <v>0</v>
      </c>
      <c r="X30" s="6">
        <v>0</v>
      </c>
    </row>
    <row r="31" spans="1:24" x14ac:dyDescent="0.25">
      <c r="A31" s="24">
        <v>38252</v>
      </c>
      <c r="B31" s="2">
        <v>500</v>
      </c>
      <c r="C31" s="2">
        <v>75</v>
      </c>
      <c r="D31" s="2">
        <v>75</v>
      </c>
      <c r="E31" s="2">
        <v>1</v>
      </c>
      <c r="F31" s="2">
        <f t="shared" si="0"/>
        <v>10</v>
      </c>
      <c r="G31" s="2">
        <v>0.2</v>
      </c>
      <c r="H31" s="2">
        <v>0.67</v>
      </c>
      <c r="I31" s="2">
        <v>345</v>
      </c>
      <c r="J31" s="2">
        <v>49.29</v>
      </c>
      <c r="K31" s="6">
        <v>49.19</v>
      </c>
      <c r="N31" s="24">
        <v>29918</v>
      </c>
      <c r="O31" s="2">
        <v>1000</v>
      </c>
      <c r="P31" s="2">
        <v>0</v>
      </c>
      <c r="Q31" s="2">
        <v>0</v>
      </c>
      <c r="R31" s="2">
        <v>7.2</v>
      </c>
      <c r="S31" s="2">
        <f t="shared" si="1"/>
        <v>72</v>
      </c>
      <c r="T31" s="2">
        <v>7.04</v>
      </c>
      <c r="U31" s="2">
        <v>7.04</v>
      </c>
      <c r="V31" s="2">
        <v>1</v>
      </c>
      <c r="W31" s="2">
        <v>0</v>
      </c>
      <c r="X31" s="6">
        <v>0</v>
      </c>
    </row>
    <row r="32" spans="1:24" x14ac:dyDescent="0.25">
      <c r="A32" s="24">
        <v>38752</v>
      </c>
      <c r="B32" s="2">
        <v>500</v>
      </c>
      <c r="C32" s="2">
        <v>75</v>
      </c>
      <c r="D32" s="2">
        <v>75</v>
      </c>
      <c r="E32" s="2">
        <v>7.2</v>
      </c>
      <c r="F32" s="2">
        <f t="shared" si="0"/>
        <v>72</v>
      </c>
      <c r="G32" s="2">
        <v>6.94</v>
      </c>
      <c r="H32" s="2">
        <v>7.44</v>
      </c>
      <c r="I32" s="2">
        <v>344</v>
      </c>
      <c r="J32" s="2">
        <v>49.14</v>
      </c>
      <c r="K32" s="6">
        <v>49.24</v>
      </c>
      <c r="N32" s="24">
        <v>30918</v>
      </c>
      <c r="O32" s="2">
        <v>1000</v>
      </c>
      <c r="P32" s="2">
        <v>0</v>
      </c>
      <c r="Q32" s="2">
        <v>0</v>
      </c>
      <c r="R32" s="2">
        <v>7.2</v>
      </c>
      <c r="S32" s="2">
        <f t="shared" si="1"/>
        <v>72</v>
      </c>
      <c r="T32" s="2">
        <v>7.14</v>
      </c>
      <c r="U32" s="2">
        <v>7.1</v>
      </c>
      <c r="V32" s="2">
        <v>0</v>
      </c>
      <c r="W32" s="2">
        <v>0</v>
      </c>
      <c r="X32" s="6">
        <v>0</v>
      </c>
    </row>
    <row r="33" spans="1:24" x14ac:dyDescent="0.25">
      <c r="A33" s="24">
        <v>39252</v>
      </c>
      <c r="B33" s="2">
        <v>500</v>
      </c>
      <c r="C33" s="2">
        <v>75</v>
      </c>
      <c r="D33" s="2">
        <v>75</v>
      </c>
      <c r="E33" s="2">
        <v>3.8</v>
      </c>
      <c r="F33" s="2">
        <f t="shared" si="0"/>
        <v>38</v>
      </c>
      <c r="G33" s="2">
        <v>2.93</v>
      </c>
      <c r="H33" s="2">
        <v>2.15</v>
      </c>
      <c r="I33" s="2">
        <v>341</v>
      </c>
      <c r="J33" s="2">
        <v>48.71</v>
      </c>
      <c r="K33" s="6">
        <v>48.69</v>
      </c>
      <c r="N33" s="24">
        <v>31918</v>
      </c>
      <c r="O33" s="2">
        <v>1000</v>
      </c>
      <c r="P33" s="2">
        <v>0</v>
      </c>
      <c r="Q33" s="2">
        <v>0</v>
      </c>
      <c r="R33" s="2">
        <v>7.2</v>
      </c>
      <c r="S33" s="2">
        <f t="shared" si="1"/>
        <v>72</v>
      </c>
      <c r="T33" s="2">
        <v>7.14</v>
      </c>
      <c r="U33" s="2">
        <v>7.09</v>
      </c>
      <c r="V33" s="2">
        <v>0</v>
      </c>
      <c r="W33" s="2">
        <v>0</v>
      </c>
      <c r="X33" s="6">
        <v>0</v>
      </c>
    </row>
    <row r="34" spans="1:24" x14ac:dyDescent="0.25">
      <c r="A34" s="24">
        <v>39752</v>
      </c>
      <c r="B34" s="2">
        <v>500</v>
      </c>
      <c r="C34" s="2">
        <v>75</v>
      </c>
      <c r="D34" s="2">
        <v>75</v>
      </c>
      <c r="E34" s="2">
        <v>12.7</v>
      </c>
      <c r="F34" s="2">
        <f t="shared" ref="F34:F65" si="2">E34*10</f>
        <v>127</v>
      </c>
      <c r="G34" s="2">
        <v>12.41</v>
      </c>
      <c r="H34" s="2">
        <v>12.69</v>
      </c>
      <c r="I34" s="2">
        <v>339</v>
      </c>
      <c r="J34" s="2">
        <v>48.57</v>
      </c>
      <c r="K34" s="6">
        <v>48.51</v>
      </c>
      <c r="N34" s="24">
        <v>32918</v>
      </c>
      <c r="O34" s="2">
        <v>1000</v>
      </c>
      <c r="P34" s="2">
        <v>0</v>
      </c>
      <c r="Q34" s="2">
        <v>0</v>
      </c>
      <c r="R34" s="2">
        <v>7.3</v>
      </c>
      <c r="S34" s="2">
        <f t="shared" ref="S34:S52" si="3">R34*10</f>
        <v>73</v>
      </c>
      <c r="T34" s="2">
        <v>7.04</v>
      </c>
      <c r="U34" s="2">
        <v>7.11</v>
      </c>
      <c r="V34" s="2">
        <v>0</v>
      </c>
      <c r="W34" s="2">
        <v>0</v>
      </c>
      <c r="X34" s="6">
        <v>0.01</v>
      </c>
    </row>
    <row r="35" spans="1:24" x14ac:dyDescent="0.25">
      <c r="A35" s="24">
        <v>40252</v>
      </c>
      <c r="B35" s="2">
        <v>500</v>
      </c>
      <c r="C35" s="2">
        <v>75</v>
      </c>
      <c r="D35" s="2">
        <v>75</v>
      </c>
      <c r="E35" s="2">
        <v>3.8</v>
      </c>
      <c r="F35" s="2">
        <f t="shared" si="2"/>
        <v>38</v>
      </c>
      <c r="G35" s="2">
        <v>3.03</v>
      </c>
      <c r="H35" s="2">
        <v>3.69</v>
      </c>
      <c r="I35" s="2">
        <v>344</v>
      </c>
      <c r="J35" s="2">
        <v>49.14</v>
      </c>
      <c r="K35" s="6">
        <v>49.16</v>
      </c>
      <c r="N35" s="24">
        <v>33918</v>
      </c>
      <c r="O35" s="2">
        <v>1000</v>
      </c>
      <c r="P35" s="2">
        <v>0</v>
      </c>
      <c r="Q35" s="2">
        <v>0</v>
      </c>
      <c r="R35" s="2">
        <v>7.2</v>
      </c>
      <c r="S35" s="2">
        <f t="shared" si="3"/>
        <v>72</v>
      </c>
      <c r="T35" s="2">
        <v>7.14</v>
      </c>
      <c r="U35" s="2">
        <v>7.11</v>
      </c>
      <c r="V35" s="2">
        <v>0</v>
      </c>
      <c r="W35" s="2">
        <v>0</v>
      </c>
      <c r="X35" s="6">
        <v>0</v>
      </c>
    </row>
    <row r="36" spans="1:24" x14ac:dyDescent="0.25">
      <c r="A36" s="24">
        <v>40752</v>
      </c>
      <c r="B36" s="2">
        <v>500</v>
      </c>
      <c r="C36" s="2">
        <v>75</v>
      </c>
      <c r="D36" s="2">
        <v>75</v>
      </c>
      <c r="E36" s="2">
        <v>37.5</v>
      </c>
      <c r="F36" s="2">
        <f t="shared" si="2"/>
        <v>375</v>
      </c>
      <c r="G36" s="2">
        <v>36.56</v>
      </c>
      <c r="H36" s="2">
        <v>41.51</v>
      </c>
      <c r="I36" s="2">
        <v>346</v>
      </c>
      <c r="J36" s="2">
        <v>49.43</v>
      </c>
      <c r="K36" s="6">
        <v>49.5</v>
      </c>
      <c r="N36" s="24">
        <v>34918</v>
      </c>
      <c r="O36" s="2">
        <v>1000</v>
      </c>
      <c r="P36" s="2">
        <v>0</v>
      </c>
      <c r="Q36" s="2">
        <v>0</v>
      </c>
      <c r="R36" s="2">
        <v>7.4</v>
      </c>
      <c r="S36" s="2">
        <f t="shared" si="3"/>
        <v>74</v>
      </c>
      <c r="T36" s="2">
        <v>7.14</v>
      </c>
      <c r="U36" s="2">
        <v>7.16</v>
      </c>
      <c r="V36" s="2">
        <v>0</v>
      </c>
      <c r="W36" s="2">
        <v>0</v>
      </c>
      <c r="X36" s="6">
        <v>0</v>
      </c>
    </row>
    <row r="37" spans="1:24" x14ac:dyDescent="0.25">
      <c r="A37" s="24">
        <v>41252</v>
      </c>
      <c r="B37" s="2">
        <v>500</v>
      </c>
      <c r="C37" s="2">
        <v>75</v>
      </c>
      <c r="D37" s="2">
        <v>75</v>
      </c>
      <c r="E37" s="2">
        <v>5.6</v>
      </c>
      <c r="F37" s="2">
        <f t="shared" si="2"/>
        <v>56</v>
      </c>
      <c r="G37" s="2">
        <v>5.57</v>
      </c>
      <c r="H37" s="2">
        <v>5.52</v>
      </c>
      <c r="I37" s="2">
        <v>344</v>
      </c>
      <c r="J37" s="2">
        <v>49.29</v>
      </c>
      <c r="K37" s="6">
        <v>49.3</v>
      </c>
      <c r="N37" s="24">
        <v>35918</v>
      </c>
      <c r="O37" s="2">
        <v>1000</v>
      </c>
      <c r="P37" s="2">
        <v>0</v>
      </c>
      <c r="Q37" s="2">
        <v>0</v>
      </c>
      <c r="R37" s="2">
        <v>7.3</v>
      </c>
      <c r="S37" s="2">
        <f t="shared" si="3"/>
        <v>73</v>
      </c>
      <c r="T37" s="2">
        <v>7.14</v>
      </c>
      <c r="U37" s="2">
        <v>7.17</v>
      </c>
      <c r="V37" s="2">
        <v>0</v>
      </c>
      <c r="W37" s="2">
        <v>0</v>
      </c>
      <c r="X37" s="6">
        <v>0</v>
      </c>
    </row>
    <row r="38" spans="1:24" x14ac:dyDescent="0.25">
      <c r="A38" s="24">
        <v>41752</v>
      </c>
      <c r="B38" s="2">
        <v>500</v>
      </c>
      <c r="C38" s="2">
        <v>75</v>
      </c>
      <c r="D38" s="2">
        <v>75</v>
      </c>
      <c r="E38" s="2">
        <v>2.2999999999999998</v>
      </c>
      <c r="F38" s="2">
        <f t="shared" si="2"/>
        <v>23</v>
      </c>
      <c r="G38" s="2">
        <v>2.25</v>
      </c>
      <c r="H38" s="2">
        <v>1.37</v>
      </c>
      <c r="I38" s="2">
        <v>344</v>
      </c>
      <c r="J38" s="2">
        <v>49.14</v>
      </c>
      <c r="K38" s="6">
        <v>49.07</v>
      </c>
      <c r="N38" s="24">
        <v>36918</v>
      </c>
      <c r="O38" s="2">
        <v>1000</v>
      </c>
      <c r="P38" s="2">
        <v>0</v>
      </c>
      <c r="Q38" s="2">
        <v>0</v>
      </c>
      <c r="R38" s="2">
        <v>7.3</v>
      </c>
      <c r="S38" s="2">
        <f t="shared" si="3"/>
        <v>73</v>
      </c>
      <c r="T38" s="2">
        <v>7.14</v>
      </c>
      <c r="U38" s="2">
        <v>7.14</v>
      </c>
      <c r="V38" s="2">
        <v>0</v>
      </c>
      <c r="W38" s="2">
        <v>0</v>
      </c>
      <c r="X38" s="6">
        <v>0</v>
      </c>
    </row>
    <row r="39" spans="1:24" x14ac:dyDescent="0.25">
      <c r="A39" s="24">
        <v>42252</v>
      </c>
      <c r="B39" s="2">
        <v>500</v>
      </c>
      <c r="C39" s="2">
        <v>75</v>
      </c>
      <c r="D39" s="2">
        <v>75</v>
      </c>
      <c r="E39" s="2">
        <v>9.1999999999999993</v>
      </c>
      <c r="F39" s="2">
        <f t="shared" si="2"/>
        <v>92</v>
      </c>
      <c r="G39" s="2">
        <v>9.3800000000000008</v>
      </c>
      <c r="H39" s="2">
        <v>8.6999999999999993</v>
      </c>
      <c r="I39" s="2">
        <v>342</v>
      </c>
      <c r="J39" s="2">
        <v>49</v>
      </c>
      <c r="K39" s="6">
        <v>48.94</v>
      </c>
      <c r="N39" s="24">
        <v>37918</v>
      </c>
      <c r="O39" s="2">
        <v>1000</v>
      </c>
      <c r="P39" s="2">
        <v>0</v>
      </c>
      <c r="Q39" s="2">
        <v>0</v>
      </c>
      <c r="R39" s="2">
        <v>7.3</v>
      </c>
      <c r="S39" s="2">
        <f t="shared" si="3"/>
        <v>73</v>
      </c>
      <c r="T39" s="2">
        <v>7.14</v>
      </c>
      <c r="U39" s="2">
        <v>7.14</v>
      </c>
      <c r="V39" s="2">
        <v>0</v>
      </c>
      <c r="W39" s="2">
        <v>0</v>
      </c>
      <c r="X39" s="6">
        <v>0</v>
      </c>
    </row>
    <row r="40" spans="1:24" x14ac:dyDescent="0.25">
      <c r="A40" s="24">
        <v>42752</v>
      </c>
      <c r="B40" s="2">
        <v>500</v>
      </c>
      <c r="C40" s="2">
        <v>75</v>
      </c>
      <c r="D40" s="2">
        <v>75</v>
      </c>
      <c r="E40" s="2">
        <v>2.8</v>
      </c>
      <c r="F40" s="2">
        <f t="shared" si="2"/>
        <v>28</v>
      </c>
      <c r="G40" s="2">
        <v>2.44</v>
      </c>
      <c r="H40" s="2">
        <v>3.56</v>
      </c>
      <c r="I40" s="2">
        <v>346</v>
      </c>
      <c r="J40" s="2">
        <v>49.29</v>
      </c>
      <c r="K40" s="6">
        <v>49.39</v>
      </c>
      <c r="N40" s="24">
        <v>38918</v>
      </c>
      <c r="O40" s="2">
        <v>1000</v>
      </c>
      <c r="P40" s="2">
        <v>0</v>
      </c>
      <c r="Q40" s="2">
        <v>0</v>
      </c>
      <c r="R40" s="2">
        <v>7.3</v>
      </c>
      <c r="S40" s="2">
        <f t="shared" si="3"/>
        <v>73</v>
      </c>
      <c r="T40" s="2">
        <v>7.04</v>
      </c>
      <c r="U40" s="2">
        <v>7.11</v>
      </c>
      <c r="V40" s="2">
        <v>0</v>
      </c>
      <c r="W40" s="2">
        <v>0</v>
      </c>
      <c r="X40" s="6">
        <v>0</v>
      </c>
    </row>
    <row r="41" spans="1:24" x14ac:dyDescent="0.25">
      <c r="A41" s="24">
        <v>43252</v>
      </c>
      <c r="B41" s="2">
        <v>500</v>
      </c>
      <c r="C41" s="2">
        <v>75</v>
      </c>
      <c r="D41" s="2">
        <v>75</v>
      </c>
      <c r="E41" s="2">
        <v>20.8</v>
      </c>
      <c r="F41" s="2">
        <f t="shared" si="2"/>
        <v>208</v>
      </c>
      <c r="G41" s="2">
        <v>19.84</v>
      </c>
      <c r="H41" s="2">
        <v>22.2</v>
      </c>
      <c r="I41" s="2">
        <v>342</v>
      </c>
      <c r="J41" s="2">
        <v>48.86</v>
      </c>
      <c r="K41" s="6">
        <v>48.84</v>
      </c>
      <c r="N41" s="24">
        <v>40913</v>
      </c>
      <c r="O41" s="2">
        <v>1995</v>
      </c>
      <c r="P41" s="2">
        <v>-75</v>
      </c>
      <c r="Q41" s="2">
        <v>-75</v>
      </c>
      <c r="R41" s="2">
        <v>7.4</v>
      </c>
      <c r="S41" s="2">
        <f t="shared" si="3"/>
        <v>74</v>
      </c>
      <c r="T41" s="2">
        <v>7.23</v>
      </c>
      <c r="U41" s="2">
        <v>7.23</v>
      </c>
      <c r="V41" s="2">
        <v>0</v>
      </c>
      <c r="W41" s="2">
        <v>0</v>
      </c>
      <c r="X41" s="6">
        <v>0</v>
      </c>
    </row>
    <row r="42" spans="1:24" x14ac:dyDescent="0.25">
      <c r="A42" s="24">
        <v>43752</v>
      </c>
      <c r="B42" s="2">
        <v>500</v>
      </c>
      <c r="C42" s="2">
        <v>75</v>
      </c>
      <c r="D42" s="2">
        <v>75</v>
      </c>
      <c r="E42" s="2">
        <v>4.7</v>
      </c>
      <c r="F42" s="2">
        <f t="shared" si="2"/>
        <v>47</v>
      </c>
      <c r="G42" s="2">
        <v>4.59</v>
      </c>
      <c r="H42" s="2">
        <v>4.5999999999999996</v>
      </c>
      <c r="I42" s="2">
        <v>343</v>
      </c>
      <c r="J42" s="2">
        <v>49</v>
      </c>
      <c r="K42" s="6">
        <v>48.9</v>
      </c>
      <c r="N42" s="24">
        <v>41913</v>
      </c>
      <c r="O42" s="2">
        <v>1000</v>
      </c>
      <c r="P42" s="2">
        <v>-75</v>
      </c>
      <c r="Q42" s="2">
        <v>-75</v>
      </c>
      <c r="R42" s="2">
        <v>4.3</v>
      </c>
      <c r="S42" s="2">
        <f t="shared" si="3"/>
        <v>43</v>
      </c>
      <c r="T42" s="2">
        <v>4.2</v>
      </c>
      <c r="U42" s="2">
        <v>4.09</v>
      </c>
      <c r="V42" s="2">
        <v>323</v>
      </c>
      <c r="W42" s="2">
        <v>46.14</v>
      </c>
      <c r="X42" s="6">
        <v>46.1</v>
      </c>
    </row>
    <row r="43" spans="1:24" x14ac:dyDescent="0.25">
      <c r="A43" s="24">
        <v>44252</v>
      </c>
      <c r="B43" s="2">
        <v>500</v>
      </c>
      <c r="C43" s="2">
        <v>75</v>
      </c>
      <c r="D43" s="2">
        <v>75</v>
      </c>
      <c r="E43" s="2">
        <v>0.2</v>
      </c>
      <c r="F43" s="2">
        <f t="shared" si="2"/>
        <v>2</v>
      </c>
      <c r="G43" s="2">
        <v>0.2</v>
      </c>
      <c r="H43" s="2">
        <v>0.26</v>
      </c>
      <c r="I43" s="2">
        <v>343</v>
      </c>
      <c r="J43" s="2">
        <v>48.86</v>
      </c>
      <c r="K43" s="6">
        <v>48.99</v>
      </c>
      <c r="N43" s="24">
        <v>42913</v>
      </c>
      <c r="O43" s="2">
        <v>1000</v>
      </c>
      <c r="P43" s="2">
        <v>-75</v>
      </c>
      <c r="Q43" s="2">
        <v>-75</v>
      </c>
      <c r="R43" s="2">
        <v>10.5</v>
      </c>
      <c r="S43" s="2">
        <f t="shared" si="3"/>
        <v>105</v>
      </c>
      <c r="T43" s="2">
        <v>10.17</v>
      </c>
      <c r="U43" s="2">
        <v>9.86</v>
      </c>
      <c r="V43" s="2">
        <v>324</v>
      </c>
      <c r="W43" s="2">
        <v>46.14</v>
      </c>
      <c r="X43" s="6">
        <v>46.3</v>
      </c>
    </row>
    <row r="44" spans="1:24" x14ac:dyDescent="0.25">
      <c r="A44" s="24">
        <v>44752</v>
      </c>
      <c r="B44" s="2">
        <v>500</v>
      </c>
      <c r="C44" s="2">
        <v>75</v>
      </c>
      <c r="D44" s="2">
        <v>75</v>
      </c>
      <c r="E44" s="2">
        <v>6.4</v>
      </c>
      <c r="F44" s="2">
        <f t="shared" si="2"/>
        <v>64</v>
      </c>
      <c r="G44" s="2">
        <v>6.55</v>
      </c>
      <c r="H44" s="2">
        <v>6.93</v>
      </c>
      <c r="I44" s="2">
        <v>342</v>
      </c>
      <c r="J44" s="2">
        <v>48.86</v>
      </c>
      <c r="K44" s="6">
        <v>48.93</v>
      </c>
      <c r="N44" s="24">
        <v>43913</v>
      </c>
      <c r="O44" s="2">
        <v>1000</v>
      </c>
      <c r="P44" s="2">
        <v>-75</v>
      </c>
      <c r="Q44" s="2">
        <v>-75</v>
      </c>
      <c r="R44" s="2">
        <v>1.8</v>
      </c>
      <c r="S44" s="2">
        <f t="shared" si="3"/>
        <v>18</v>
      </c>
      <c r="T44" s="2">
        <v>1.76</v>
      </c>
      <c r="U44" s="2">
        <v>1.67</v>
      </c>
      <c r="V44" s="2">
        <v>320</v>
      </c>
      <c r="W44" s="2">
        <v>45.86</v>
      </c>
      <c r="X44" s="6">
        <v>45.8</v>
      </c>
    </row>
    <row r="45" spans="1:24" x14ac:dyDescent="0.25">
      <c r="A45" s="24">
        <v>45252</v>
      </c>
      <c r="B45" s="2">
        <v>500</v>
      </c>
      <c r="C45" s="2">
        <v>75</v>
      </c>
      <c r="D45" s="2">
        <v>75</v>
      </c>
      <c r="E45" s="2">
        <v>3.2</v>
      </c>
      <c r="F45" s="2">
        <f t="shared" si="2"/>
        <v>32</v>
      </c>
      <c r="G45" s="2">
        <v>3.23</v>
      </c>
      <c r="H45" s="2">
        <v>2.95</v>
      </c>
      <c r="I45" s="2">
        <v>344</v>
      </c>
      <c r="J45" s="2">
        <v>49.14</v>
      </c>
      <c r="K45" s="6">
        <v>49.13</v>
      </c>
      <c r="N45" s="24">
        <v>44913</v>
      </c>
      <c r="O45" s="2">
        <v>1000</v>
      </c>
      <c r="P45" s="2">
        <v>-75</v>
      </c>
      <c r="Q45" s="2">
        <v>-75</v>
      </c>
      <c r="R45" s="2">
        <v>3.6</v>
      </c>
      <c r="S45" s="2">
        <f t="shared" si="3"/>
        <v>36</v>
      </c>
      <c r="T45" s="2">
        <v>3.32</v>
      </c>
      <c r="U45" s="2">
        <v>3.36</v>
      </c>
      <c r="V45" s="2">
        <v>320</v>
      </c>
      <c r="W45" s="2">
        <v>45.86</v>
      </c>
      <c r="X45" s="6">
        <v>45.86</v>
      </c>
    </row>
    <row r="46" spans="1:24" x14ac:dyDescent="0.25">
      <c r="A46" s="24">
        <v>45752</v>
      </c>
      <c r="B46" s="2">
        <v>500</v>
      </c>
      <c r="C46" s="2">
        <v>75</v>
      </c>
      <c r="D46" s="2">
        <v>75</v>
      </c>
      <c r="E46" s="2">
        <v>11</v>
      </c>
      <c r="F46" s="2">
        <f t="shared" si="2"/>
        <v>110</v>
      </c>
      <c r="G46" s="2">
        <v>10.75</v>
      </c>
      <c r="H46" s="2">
        <v>11.39</v>
      </c>
      <c r="I46" s="2">
        <v>342</v>
      </c>
      <c r="J46" s="2">
        <v>48.86</v>
      </c>
      <c r="K46" s="6">
        <v>48.77</v>
      </c>
      <c r="N46" s="24">
        <v>45913</v>
      </c>
      <c r="O46" s="2">
        <v>1000</v>
      </c>
      <c r="P46" s="2">
        <v>-75</v>
      </c>
      <c r="Q46" s="2">
        <v>-75</v>
      </c>
      <c r="R46" s="2">
        <v>6.4</v>
      </c>
      <c r="S46" s="2">
        <f t="shared" si="3"/>
        <v>64</v>
      </c>
      <c r="T46" s="2">
        <v>6.16</v>
      </c>
      <c r="U46" s="2">
        <v>6.42</v>
      </c>
      <c r="V46" s="2">
        <v>326</v>
      </c>
      <c r="W46" s="2">
        <v>46.43</v>
      </c>
      <c r="X46" s="6">
        <v>46.43</v>
      </c>
    </row>
    <row r="47" spans="1:24" x14ac:dyDescent="0.25">
      <c r="A47" s="24">
        <v>46252</v>
      </c>
      <c r="B47" s="2">
        <v>500</v>
      </c>
      <c r="C47" s="2">
        <v>75</v>
      </c>
      <c r="D47" s="2">
        <v>75</v>
      </c>
      <c r="E47" s="2">
        <v>4.2</v>
      </c>
      <c r="F47" s="2">
        <f t="shared" si="2"/>
        <v>42</v>
      </c>
      <c r="G47" s="2">
        <v>3.62</v>
      </c>
      <c r="H47" s="2">
        <v>4.3499999999999996</v>
      </c>
      <c r="I47" s="2">
        <v>347</v>
      </c>
      <c r="J47" s="2">
        <v>49.43</v>
      </c>
      <c r="K47" s="6">
        <v>49.53</v>
      </c>
      <c r="N47" s="24">
        <v>46913</v>
      </c>
      <c r="O47" s="2">
        <v>1000</v>
      </c>
      <c r="P47" s="2">
        <v>-75</v>
      </c>
      <c r="Q47" s="2">
        <v>-75</v>
      </c>
      <c r="R47" s="2">
        <v>39.6</v>
      </c>
      <c r="S47" s="2">
        <f t="shared" si="3"/>
        <v>396</v>
      </c>
      <c r="T47" s="2">
        <v>38.03</v>
      </c>
      <c r="U47" s="2">
        <v>33.880000000000003</v>
      </c>
      <c r="V47" s="2">
        <v>325</v>
      </c>
      <c r="W47" s="2">
        <v>46.57</v>
      </c>
      <c r="X47" s="6">
        <v>46.37</v>
      </c>
    </row>
    <row r="48" spans="1:24" x14ac:dyDescent="0.25">
      <c r="A48" s="24">
        <v>46752</v>
      </c>
      <c r="B48" s="2">
        <v>500</v>
      </c>
      <c r="C48" s="2">
        <v>75</v>
      </c>
      <c r="D48" s="2">
        <v>75</v>
      </c>
      <c r="E48" s="2">
        <v>60.6</v>
      </c>
      <c r="F48" s="2">
        <f t="shared" si="2"/>
        <v>606</v>
      </c>
      <c r="G48" s="2">
        <v>59.43</v>
      </c>
      <c r="H48" s="2">
        <v>63.24</v>
      </c>
      <c r="I48" s="2">
        <v>349</v>
      </c>
      <c r="J48" s="2">
        <v>50</v>
      </c>
      <c r="K48" s="6">
        <v>49.77</v>
      </c>
      <c r="N48" s="24">
        <v>47913</v>
      </c>
      <c r="O48" s="2">
        <v>1000</v>
      </c>
      <c r="P48" s="2">
        <v>-75</v>
      </c>
      <c r="Q48" s="2">
        <v>-75</v>
      </c>
      <c r="R48" s="2">
        <v>1.9</v>
      </c>
      <c r="S48" s="2">
        <f t="shared" si="3"/>
        <v>19</v>
      </c>
      <c r="T48" s="2">
        <v>2.35</v>
      </c>
      <c r="U48" s="2">
        <v>2.2599999999999998</v>
      </c>
      <c r="V48" s="2">
        <v>317</v>
      </c>
      <c r="W48" s="2">
        <v>45.43</v>
      </c>
      <c r="X48" s="6">
        <v>45.43</v>
      </c>
    </row>
    <row r="49" spans="1:24" x14ac:dyDescent="0.25">
      <c r="A49" s="24">
        <v>47252</v>
      </c>
      <c r="B49" s="2">
        <v>500</v>
      </c>
      <c r="C49" s="2">
        <v>75</v>
      </c>
      <c r="D49" s="2">
        <v>75</v>
      </c>
      <c r="E49" s="2">
        <v>6.9</v>
      </c>
      <c r="F49" s="2">
        <f t="shared" si="2"/>
        <v>69</v>
      </c>
      <c r="G49" s="2">
        <v>6.45</v>
      </c>
      <c r="H49" s="2">
        <v>6.69</v>
      </c>
      <c r="I49" s="2">
        <v>347</v>
      </c>
      <c r="J49" s="2">
        <v>49.57</v>
      </c>
      <c r="K49" s="6">
        <v>49.57</v>
      </c>
      <c r="N49" s="24">
        <v>49513</v>
      </c>
      <c r="O49" s="2">
        <v>1600</v>
      </c>
      <c r="P49" s="2">
        <v>0</v>
      </c>
      <c r="Q49" s="2">
        <v>0</v>
      </c>
      <c r="R49" s="2">
        <v>2.9</v>
      </c>
      <c r="S49" s="2">
        <f t="shared" si="3"/>
        <v>29</v>
      </c>
      <c r="T49" s="2">
        <v>2.74</v>
      </c>
      <c r="U49" s="2">
        <v>2.41</v>
      </c>
      <c r="V49" s="2">
        <v>332</v>
      </c>
      <c r="W49" s="2">
        <v>47.57</v>
      </c>
      <c r="X49" s="6">
        <v>47.34</v>
      </c>
    </row>
    <row r="50" spans="1:24" x14ac:dyDescent="0.25">
      <c r="A50" s="24">
        <v>47752</v>
      </c>
      <c r="B50" s="2">
        <v>500</v>
      </c>
      <c r="C50" s="2">
        <v>75</v>
      </c>
      <c r="D50" s="2">
        <v>75</v>
      </c>
      <c r="E50" s="2">
        <v>3.1</v>
      </c>
      <c r="F50" s="2">
        <f t="shared" si="2"/>
        <v>31</v>
      </c>
      <c r="G50" s="2">
        <v>3.13</v>
      </c>
      <c r="H50" s="2">
        <v>2.91</v>
      </c>
      <c r="I50" s="2">
        <v>343</v>
      </c>
      <c r="J50" s="2">
        <v>48.86</v>
      </c>
      <c r="K50" s="6">
        <v>48.99</v>
      </c>
      <c r="N50" s="24">
        <v>50513</v>
      </c>
      <c r="O50" s="2">
        <v>1000</v>
      </c>
      <c r="P50" s="2">
        <v>0</v>
      </c>
      <c r="Q50" s="2">
        <v>0</v>
      </c>
      <c r="R50" s="2">
        <v>5.7</v>
      </c>
      <c r="S50" s="2">
        <f t="shared" si="3"/>
        <v>57</v>
      </c>
      <c r="T50" s="2">
        <v>5.47</v>
      </c>
      <c r="U50" s="2">
        <v>5.54</v>
      </c>
      <c r="V50" s="2">
        <v>1</v>
      </c>
      <c r="W50" s="2">
        <v>0</v>
      </c>
      <c r="X50" s="6">
        <v>0.04</v>
      </c>
    </row>
    <row r="51" spans="1:24" x14ac:dyDescent="0.25">
      <c r="A51" s="24">
        <v>48252</v>
      </c>
      <c r="B51" s="2">
        <v>500</v>
      </c>
      <c r="C51" s="2">
        <v>75</v>
      </c>
      <c r="D51" s="2">
        <v>75</v>
      </c>
      <c r="E51" s="2">
        <v>13.5</v>
      </c>
      <c r="F51" s="2">
        <f t="shared" si="2"/>
        <v>135</v>
      </c>
      <c r="G51" s="2">
        <v>13.2</v>
      </c>
      <c r="H51" s="2">
        <v>13.48</v>
      </c>
      <c r="I51" s="2">
        <v>341</v>
      </c>
      <c r="J51" s="2">
        <v>48.71</v>
      </c>
      <c r="K51" s="6">
        <v>48.83</v>
      </c>
      <c r="N51" s="24">
        <v>51513</v>
      </c>
      <c r="O51" s="2">
        <v>1000</v>
      </c>
      <c r="P51" s="2">
        <v>0</v>
      </c>
      <c r="Q51" s="2">
        <v>0</v>
      </c>
      <c r="R51" s="2">
        <v>5.6</v>
      </c>
      <c r="S51" s="2">
        <f t="shared" si="3"/>
        <v>56</v>
      </c>
      <c r="T51" s="2">
        <v>5.47</v>
      </c>
      <c r="U51" s="2">
        <v>5.47</v>
      </c>
      <c r="V51" s="2">
        <v>0</v>
      </c>
      <c r="W51" s="2">
        <v>0</v>
      </c>
      <c r="X51" s="6">
        <v>0</v>
      </c>
    </row>
    <row r="52" spans="1:24" ht="15.75" thickBot="1" x14ac:dyDescent="0.3">
      <c r="A52" s="24">
        <v>48752</v>
      </c>
      <c r="B52" s="2">
        <v>500</v>
      </c>
      <c r="C52" s="2">
        <v>75</v>
      </c>
      <c r="D52" s="2">
        <v>75</v>
      </c>
      <c r="E52" s="2">
        <v>4.5999999999999996</v>
      </c>
      <c r="F52" s="2">
        <f t="shared" si="2"/>
        <v>46</v>
      </c>
      <c r="G52" s="2">
        <v>4.4000000000000004</v>
      </c>
      <c r="H52" s="2">
        <v>4.47</v>
      </c>
      <c r="I52" s="2">
        <v>348</v>
      </c>
      <c r="J52" s="2">
        <v>49.57</v>
      </c>
      <c r="K52" s="6">
        <v>49.63</v>
      </c>
      <c r="N52" s="25">
        <v>52513</v>
      </c>
      <c r="O52" s="7">
        <v>1000</v>
      </c>
      <c r="P52" s="7">
        <v>0</v>
      </c>
      <c r="Q52" s="7">
        <v>0</v>
      </c>
      <c r="R52" s="7">
        <v>5.7</v>
      </c>
      <c r="S52" s="7">
        <f t="shared" si="3"/>
        <v>57</v>
      </c>
      <c r="T52" s="7">
        <v>5.47</v>
      </c>
      <c r="U52" s="7">
        <v>5.55</v>
      </c>
      <c r="V52" s="7">
        <v>0</v>
      </c>
      <c r="W52" s="7">
        <v>0</v>
      </c>
      <c r="X52" s="8">
        <v>0</v>
      </c>
    </row>
    <row r="53" spans="1:24" x14ac:dyDescent="0.25">
      <c r="A53" s="24">
        <v>50243</v>
      </c>
      <c r="B53" s="2">
        <v>1491</v>
      </c>
      <c r="C53" s="2">
        <v>0</v>
      </c>
      <c r="D53" s="2">
        <v>0</v>
      </c>
      <c r="E53" s="2">
        <v>3</v>
      </c>
      <c r="F53" s="2">
        <f t="shared" si="2"/>
        <v>30</v>
      </c>
      <c r="G53" s="2">
        <v>3.23</v>
      </c>
      <c r="H53" s="2">
        <v>3.15</v>
      </c>
      <c r="I53" s="2">
        <v>358</v>
      </c>
      <c r="J53" s="2">
        <v>51.29</v>
      </c>
      <c r="K53" s="6">
        <v>51.1</v>
      </c>
    </row>
    <row r="54" spans="1:24" x14ac:dyDescent="0.25">
      <c r="A54" s="24">
        <v>50743</v>
      </c>
      <c r="B54" s="2">
        <v>500</v>
      </c>
      <c r="C54" s="2">
        <v>0</v>
      </c>
      <c r="D54" s="2">
        <v>0</v>
      </c>
      <c r="E54" s="2">
        <v>29.5</v>
      </c>
      <c r="F54" s="2">
        <f t="shared" si="2"/>
        <v>295</v>
      </c>
      <c r="G54" s="2">
        <v>28.84</v>
      </c>
      <c r="H54" s="2">
        <v>28.84</v>
      </c>
      <c r="I54" s="2">
        <v>4</v>
      </c>
      <c r="J54" s="2">
        <v>0.56999999999999995</v>
      </c>
      <c r="K54" s="6">
        <v>0.56999999999999995</v>
      </c>
    </row>
    <row r="55" spans="1:24" x14ac:dyDescent="0.25">
      <c r="A55" s="24">
        <v>51243</v>
      </c>
      <c r="B55" s="2">
        <v>500</v>
      </c>
      <c r="C55" s="2">
        <v>0</v>
      </c>
      <c r="D55" s="2">
        <v>0</v>
      </c>
      <c r="E55" s="2">
        <v>30.6</v>
      </c>
      <c r="F55" s="2">
        <f t="shared" si="2"/>
        <v>306</v>
      </c>
      <c r="G55" s="2">
        <v>29.91</v>
      </c>
      <c r="H55" s="2">
        <v>29.8</v>
      </c>
      <c r="I55" s="2">
        <v>0</v>
      </c>
      <c r="J55" s="2">
        <v>0.14000000000000001</v>
      </c>
      <c r="K55" s="6">
        <v>0.04</v>
      </c>
    </row>
    <row r="56" spans="1:24" x14ac:dyDescent="0.25">
      <c r="A56" s="24">
        <v>51743</v>
      </c>
      <c r="B56" s="2">
        <v>500</v>
      </c>
      <c r="C56" s="2">
        <v>0</v>
      </c>
      <c r="D56" s="2">
        <v>0</v>
      </c>
      <c r="E56" s="2">
        <v>31.6</v>
      </c>
      <c r="F56" s="2">
        <f t="shared" si="2"/>
        <v>316</v>
      </c>
      <c r="G56" s="2">
        <v>30.89</v>
      </c>
      <c r="H56" s="2">
        <v>30.89</v>
      </c>
      <c r="I56" s="2">
        <v>0</v>
      </c>
      <c r="J56" s="2">
        <v>0</v>
      </c>
      <c r="K56" s="6">
        <v>0.04</v>
      </c>
    </row>
    <row r="57" spans="1:24" x14ac:dyDescent="0.25">
      <c r="A57" s="24">
        <v>52243</v>
      </c>
      <c r="B57" s="2">
        <v>500</v>
      </c>
      <c r="C57" s="2">
        <v>0</v>
      </c>
      <c r="D57" s="2">
        <v>0</v>
      </c>
      <c r="E57" s="2">
        <v>32.700000000000003</v>
      </c>
      <c r="F57" s="2">
        <f t="shared" si="2"/>
        <v>327</v>
      </c>
      <c r="G57" s="2">
        <v>31.96</v>
      </c>
      <c r="H57" s="2">
        <v>31.63</v>
      </c>
      <c r="I57" s="2">
        <v>0</v>
      </c>
      <c r="J57" s="2">
        <v>0.14000000000000001</v>
      </c>
      <c r="K57" s="6">
        <v>0.04</v>
      </c>
    </row>
    <row r="58" spans="1:24" x14ac:dyDescent="0.25">
      <c r="A58" s="24">
        <v>52743</v>
      </c>
      <c r="B58" s="2">
        <v>500</v>
      </c>
      <c r="C58" s="2">
        <v>0</v>
      </c>
      <c r="D58" s="2">
        <v>0</v>
      </c>
      <c r="E58" s="2">
        <v>38.1</v>
      </c>
      <c r="F58" s="2">
        <f t="shared" si="2"/>
        <v>381</v>
      </c>
      <c r="G58" s="2">
        <v>37.54</v>
      </c>
      <c r="H58" s="2">
        <v>36.65</v>
      </c>
      <c r="I58" s="2">
        <v>0</v>
      </c>
      <c r="J58" s="2">
        <v>0</v>
      </c>
      <c r="K58" s="6">
        <v>0</v>
      </c>
    </row>
    <row r="59" spans="1:24" x14ac:dyDescent="0.25">
      <c r="A59" s="24">
        <v>53243</v>
      </c>
      <c r="B59" s="2">
        <v>500</v>
      </c>
      <c r="C59" s="2">
        <v>0</v>
      </c>
      <c r="D59" s="2">
        <v>0</v>
      </c>
      <c r="E59" s="2">
        <v>32.9</v>
      </c>
      <c r="F59" s="2">
        <f t="shared" si="2"/>
        <v>329</v>
      </c>
      <c r="G59" s="2">
        <v>32.26</v>
      </c>
      <c r="H59" s="2">
        <v>32.549999999999997</v>
      </c>
      <c r="I59" s="2">
        <v>0</v>
      </c>
      <c r="J59" s="2">
        <v>0</v>
      </c>
      <c r="K59" s="6">
        <v>0</v>
      </c>
    </row>
    <row r="60" spans="1:24" x14ac:dyDescent="0.25">
      <c r="A60" s="24">
        <v>53743</v>
      </c>
      <c r="B60" s="2">
        <v>500</v>
      </c>
      <c r="C60" s="2">
        <v>0</v>
      </c>
      <c r="D60" s="2">
        <v>0</v>
      </c>
      <c r="E60" s="2">
        <v>38</v>
      </c>
      <c r="F60" s="2">
        <f t="shared" si="2"/>
        <v>380</v>
      </c>
      <c r="G60" s="2">
        <v>35.39</v>
      </c>
      <c r="H60" s="2">
        <v>37.520000000000003</v>
      </c>
      <c r="I60" s="2">
        <v>0</v>
      </c>
      <c r="J60" s="2">
        <v>0</v>
      </c>
      <c r="K60" s="6">
        <v>0</v>
      </c>
    </row>
    <row r="61" spans="1:24" x14ac:dyDescent="0.25">
      <c r="A61" s="24">
        <v>54243</v>
      </c>
      <c r="B61" s="2">
        <v>500</v>
      </c>
      <c r="C61" s="2">
        <v>0</v>
      </c>
      <c r="D61" s="2">
        <v>0</v>
      </c>
      <c r="E61" s="2">
        <v>36.4</v>
      </c>
      <c r="F61" s="2">
        <f t="shared" si="2"/>
        <v>364</v>
      </c>
      <c r="G61" s="2">
        <v>35.58</v>
      </c>
      <c r="H61" s="2">
        <v>36.18</v>
      </c>
      <c r="I61" s="2">
        <v>0</v>
      </c>
      <c r="J61" s="2">
        <v>0</v>
      </c>
      <c r="K61" s="6">
        <v>0</v>
      </c>
    </row>
    <row r="62" spans="1:24" x14ac:dyDescent="0.25">
      <c r="A62" s="24">
        <v>54743</v>
      </c>
      <c r="B62" s="2">
        <v>500</v>
      </c>
      <c r="C62" s="2">
        <v>0</v>
      </c>
      <c r="D62" s="2">
        <v>0</v>
      </c>
      <c r="E62" s="2">
        <v>31.8</v>
      </c>
      <c r="F62" s="2">
        <f t="shared" si="2"/>
        <v>318</v>
      </c>
      <c r="G62" s="2">
        <v>31.09</v>
      </c>
      <c r="H62" s="2">
        <v>31.02</v>
      </c>
      <c r="I62" s="2">
        <v>0</v>
      </c>
      <c r="J62" s="2">
        <v>0</v>
      </c>
      <c r="K62" s="6">
        <v>0</v>
      </c>
    </row>
    <row r="63" spans="1:24" x14ac:dyDescent="0.25">
      <c r="A63" s="24">
        <v>55243</v>
      </c>
      <c r="B63" s="2">
        <v>500</v>
      </c>
      <c r="C63" s="2">
        <v>0</v>
      </c>
      <c r="D63" s="2">
        <v>0</v>
      </c>
      <c r="E63" s="2">
        <v>40.6</v>
      </c>
      <c r="F63" s="2">
        <f t="shared" si="2"/>
        <v>406</v>
      </c>
      <c r="G63" s="2">
        <v>39.590000000000003</v>
      </c>
      <c r="H63" s="2">
        <v>39.68</v>
      </c>
      <c r="I63" s="2">
        <v>0</v>
      </c>
      <c r="J63" s="2">
        <v>0</v>
      </c>
      <c r="K63" s="6">
        <v>0</v>
      </c>
    </row>
    <row r="64" spans="1:24" x14ac:dyDescent="0.25">
      <c r="A64" s="24">
        <v>55743</v>
      </c>
      <c r="B64" s="2">
        <v>500</v>
      </c>
      <c r="C64" s="2">
        <v>0</v>
      </c>
      <c r="D64" s="2">
        <v>0</v>
      </c>
      <c r="E64" s="2">
        <v>38.4</v>
      </c>
      <c r="F64" s="2">
        <f t="shared" si="2"/>
        <v>384</v>
      </c>
      <c r="G64" s="2">
        <v>37.24</v>
      </c>
      <c r="H64" s="2">
        <v>38.340000000000003</v>
      </c>
      <c r="I64" s="2">
        <v>0</v>
      </c>
      <c r="J64" s="2">
        <v>0</v>
      </c>
      <c r="K64" s="6">
        <v>0</v>
      </c>
    </row>
    <row r="65" spans="1:11" x14ac:dyDescent="0.25">
      <c r="A65" s="24">
        <v>56243</v>
      </c>
      <c r="B65" s="2">
        <v>500</v>
      </c>
      <c r="C65" s="2">
        <v>0</v>
      </c>
      <c r="D65" s="2">
        <v>0</v>
      </c>
      <c r="E65" s="2">
        <v>36.200000000000003</v>
      </c>
      <c r="F65" s="2">
        <f t="shared" si="2"/>
        <v>362</v>
      </c>
      <c r="G65" s="2">
        <v>35.479999999999997</v>
      </c>
      <c r="H65" s="2">
        <v>35.43</v>
      </c>
      <c r="I65" s="2">
        <v>0</v>
      </c>
      <c r="J65" s="2">
        <v>0</v>
      </c>
      <c r="K65" s="6">
        <v>0</v>
      </c>
    </row>
    <row r="66" spans="1:11" x14ac:dyDescent="0.25">
      <c r="A66" s="24">
        <v>56743</v>
      </c>
      <c r="B66" s="2">
        <v>500</v>
      </c>
      <c r="C66" s="2">
        <v>0</v>
      </c>
      <c r="D66" s="2">
        <v>0</v>
      </c>
      <c r="E66" s="2">
        <v>34.799999999999997</v>
      </c>
      <c r="F66" s="2">
        <f t="shared" ref="F66:F72" si="4">E66*10</f>
        <v>348</v>
      </c>
      <c r="G66" s="2">
        <v>34.020000000000003</v>
      </c>
      <c r="H66" s="2">
        <v>34.020000000000003</v>
      </c>
      <c r="I66" s="2">
        <v>0</v>
      </c>
      <c r="J66" s="2">
        <v>0</v>
      </c>
      <c r="K66" s="6">
        <v>0</v>
      </c>
    </row>
    <row r="67" spans="1:11" x14ac:dyDescent="0.25">
      <c r="A67" s="24">
        <v>57243</v>
      </c>
      <c r="B67" s="2">
        <v>500</v>
      </c>
      <c r="C67" s="2">
        <v>0</v>
      </c>
      <c r="D67" s="2">
        <v>0</v>
      </c>
      <c r="E67" s="2">
        <v>26.8</v>
      </c>
      <c r="F67" s="2">
        <f t="shared" si="4"/>
        <v>268</v>
      </c>
      <c r="G67" s="2">
        <v>26.2</v>
      </c>
      <c r="H67" s="2">
        <v>26.17</v>
      </c>
      <c r="I67" s="2">
        <v>0</v>
      </c>
      <c r="J67" s="2">
        <v>0</v>
      </c>
      <c r="K67" s="6">
        <v>0</v>
      </c>
    </row>
    <row r="68" spans="1:11" x14ac:dyDescent="0.25">
      <c r="A68" s="24">
        <v>57743</v>
      </c>
      <c r="B68" s="2">
        <v>500</v>
      </c>
      <c r="C68" s="2">
        <v>0</v>
      </c>
      <c r="D68" s="2">
        <v>0</v>
      </c>
      <c r="E68" s="2">
        <v>26.8</v>
      </c>
      <c r="F68" s="2">
        <f t="shared" si="4"/>
        <v>268</v>
      </c>
      <c r="G68" s="2">
        <v>26.3</v>
      </c>
      <c r="H68" s="2">
        <v>26.3</v>
      </c>
      <c r="I68" s="2">
        <v>0</v>
      </c>
      <c r="J68" s="2">
        <v>0</v>
      </c>
      <c r="K68" s="6">
        <v>0</v>
      </c>
    </row>
    <row r="69" spans="1:11" x14ac:dyDescent="0.25">
      <c r="A69" s="24">
        <v>58243</v>
      </c>
      <c r="B69" s="2">
        <v>500</v>
      </c>
      <c r="C69" s="2">
        <v>0</v>
      </c>
      <c r="D69" s="2">
        <v>0</v>
      </c>
      <c r="E69" s="2">
        <v>31.3</v>
      </c>
      <c r="F69" s="2">
        <f t="shared" si="4"/>
        <v>313</v>
      </c>
      <c r="G69" s="2">
        <v>31.09</v>
      </c>
      <c r="H69" s="2">
        <v>29.73</v>
      </c>
      <c r="I69" s="2">
        <v>0</v>
      </c>
      <c r="J69" s="2">
        <v>0</v>
      </c>
      <c r="K69" s="6">
        <v>0</v>
      </c>
    </row>
    <row r="70" spans="1:11" x14ac:dyDescent="0.25">
      <c r="A70" s="24">
        <v>58743</v>
      </c>
      <c r="B70" s="2">
        <v>500</v>
      </c>
      <c r="C70" s="2">
        <v>0</v>
      </c>
      <c r="D70" s="2">
        <v>0</v>
      </c>
      <c r="E70" s="2">
        <v>33.1</v>
      </c>
      <c r="F70" s="2">
        <f t="shared" si="4"/>
        <v>331</v>
      </c>
      <c r="G70" s="2">
        <v>32.36</v>
      </c>
      <c r="H70" s="2">
        <v>29.52</v>
      </c>
      <c r="I70" s="2">
        <v>0</v>
      </c>
      <c r="J70" s="2">
        <v>0</v>
      </c>
      <c r="K70" s="6">
        <v>0</v>
      </c>
    </row>
    <row r="71" spans="1:11" x14ac:dyDescent="0.25">
      <c r="A71" s="24">
        <v>59243</v>
      </c>
      <c r="B71" s="2">
        <v>500</v>
      </c>
      <c r="C71" s="2">
        <v>0</v>
      </c>
      <c r="D71" s="2">
        <v>0</v>
      </c>
      <c r="E71" s="2">
        <v>45.3</v>
      </c>
      <c r="F71" s="2">
        <f t="shared" si="4"/>
        <v>453</v>
      </c>
      <c r="G71" s="2">
        <v>44.28</v>
      </c>
      <c r="H71" s="2">
        <v>44.49</v>
      </c>
      <c r="I71" s="2">
        <v>0</v>
      </c>
      <c r="J71" s="2">
        <v>0</v>
      </c>
      <c r="K71" s="6">
        <v>0</v>
      </c>
    </row>
    <row r="72" spans="1:11" ht="15.75" thickBot="1" x14ac:dyDescent="0.3">
      <c r="A72" s="25">
        <v>59743</v>
      </c>
      <c r="B72" s="7">
        <v>500</v>
      </c>
      <c r="C72" s="7">
        <v>0</v>
      </c>
      <c r="D72" s="7">
        <v>0</v>
      </c>
      <c r="E72" s="7">
        <v>32.9</v>
      </c>
      <c r="F72" s="7">
        <f t="shared" si="4"/>
        <v>329</v>
      </c>
      <c r="G72" s="7">
        <v>32.159999999999997</v>
      </c>
      <c r="H72" s="7">
        <v>32.17</v>
      </c>
      <c r="I72" s="7">
        <v>0</v>
      </c>
      <c r="J72" s="7">
        <v>0</v>
      </c>
      <c r="K72" s="8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1ED84-13DF-48BC-A80A-AFC5ECD49A0C}">
  <sheetPr codeName="Sheet4"/>
  <dimension ref="A1:M204"/>
  <sheetViews>
    <sheetView topLeftCell="D1" zoomScale="55" zoomScaleNormal="85" workbookViewId="0">
      <selection activeCell="M12" sqref="M12"/>
    </sheetView>
  </sheetViews>
  <sheetFormatPr defaultRowHeight="15" x14ac:dyDescent="0.25"/>
  <cols>
    <col min="1" max="1" width="19.28515625" customWidth="1"/>
    <col min="2" max="3" width="17.5703125" hidden="1" customWidth="1"/>
    <col min="4" max="4" width="22.28515625" customWidth="1"/>
    <col min="5" max="5" width="19.5703125" customWidth="1"/>
    <col min="6" max="6" width="15.42578125" hidden="1" customWidth="1"/>
    <col min="7" max="7" width="19.28515625" hidden="1" customWidth="1"/>
    <col min="8" max="8" width="22.7109375" customWidth="1"/>
    <col min="11" max="11" width="10.28515625" customWidth="1"/>
    <col min="12" max="12" width="11.42578125" bestFit="1" customWidth="1"/>
    <col min="13" max="13" width="10.42578125" customWidth="1"/>
  </cols>
  <sheetData>
    <row r="1" spans="1:13" ht="15.75" thickBot="1" x14ac:dyDescent="0.3">
      <c r="A1" s="157" t="s">
        <v>43</v>
      </c>
      <c r="B1" s="158"/>
      <c r="C1" s="158"/>
      <c r="D1" s="158"/>
      <c r="E1" s="158"/>
      <c r="F1" s="158"/>
      <c r="G1" s="158"/>
      <c r="H1" s="159"/>
    </row>
    <row r="2" spans="1:13" ht="15.75" thickBot="1" x14ac:dyDescent="0.3">
      <c r="A2" s="44" t="s">
        <v>44</v>
      </c>
      <c r="B2" s="45" t="s">
        <v>45</v>
      </c>
      <c r="C2" s="45" t="s">
        <v>46</v>
      </c>
      <c r="D2" s="46" t="s">
        <v>47</v>
      </c>
      <c r="E2" s="44" t="s">
        <v>44</v>
      </c>
      <c r="F2" s="45" t="s">
        <v>45</v>
      </c>
      <c r="G2" s="45" t="s">
        <v>46</v>
      </c>
      <c r="H2" s="46" t="s">
        <v>47</v>
      </c>
      <c r="K2" s="100" t="s">
        <v>48</v>
      </c>
      <c r="L2" s="101" t="s">
        <v>49</v>
      </c>
    </row>
    <row r="3" spans="1:13" x14ac:dyDescent="0.25">
      <c r="A3" s="20">
        <v>0</v>
      </c>
      <c r="B3" s="18">
        <v>0</v>
      </c>
      <c r="C3" s="18">
        <v>0</v>
      </c>
      <c r="D3" s="19">
        <v>0</v>
      </c>
      <c r="E3" s="20">
        <v>0</v>
      </c>
      <c r="F3" s="17">
        <v>0</v>
      </c>
      <c r="G3" s="18">
        <v>0</v>
      </c>
      <c r="H3" s="19">
        <v>0</v>
      </c>
      <c r="K3" s="99">
        <v>0</v>
      </c>
      <c r="L3" s="103">
        <v>0</v>
      </c>
      <c r="M3" s="102"/>
    </row>
    <row r="4" spans="1:13" x14ac:dyDescent="0.25">
      <c r="A4" s="3">
        <v>1</v>
      </c>
      <c r="B4" s="9">
        <v>0</v>
      </c>
      <c r="C4" s="9">
        <v>0</v>
      </c>
      <c r="D4" s="10">
        <v>0</v>
      </c>
      <c r="E4" s="3">
        <v>-1</v>
      </c>
      <c r="F4" s="1">
        <v>0</v>
      </c>
      <c r="G4" s="9">
        <v>0</v>
      </c>
      <c r="H4" s="10">
        <v>0</v>
      </c>
      <c r="K4" s="97">
        <v>1</v>
      </c>
      <c r="L4" s="104">
        <v>0</v>
      </c>
      <c r="M4" s="102">
        <f t="shared" ref="M4:M35" si="0">L4/K4</f>
        <v>0</v>
      </c>
    </row>
    <row r="5" spans="1:13" x14ac:dyDescent="0.25">
      <c r="A5" s="3">
        <v>2</v>
      </c>
      <c r="B5" s="9">
        <v>0</v>
      </c>
      <c r="C5" s="9">
        <v>0</v>
      </c>
      <c r="D5" s="10">
        <v>0</v>
      </c>
      <c r="E5" s="3">
        <v>-2</v>
      </c>
      <c r="F5" s="1">
        <v>0</v>
      </c>
      <c r="G5" s="9">
        <v>0</v>
      </c>
      <c r="H5" s="10">
        <v>0</v>
      </c>
      <c r="K5" s="97">
        <v>2</v>
      </c>
      <c r="L5" s="104">
        <v>0</v>
      </c>
      <c r="M5" s="102">
        <f t="shared" si="0"/>
        <v>0</v>
      </c>
    </row>
    <row r="6" spans="1:13" x14ac:dyDescent="0.25">
      <c r="A6" s="3">
        <v>3</v>
      </c>
      <c r="B6" s="9">
        <v>0</v>
      </c>
      <c r="C6" s="9">
        <v>0</v>
      </c>
      <c r="D6" s="10">
        <v>0</v>
      </c>
      <c r="E6" s="3">
        <v>-3</v>
      </c>
      <c r="F6" s="1">
        <v>0</v>
      </c>
      <c r="G6" s="9">
        <v>0</v>
      </c>
      <c r="H6" s="10">
        <v>0</v>
      </c>
      <c r="K6" s="97">
        <v>3</v>
      </c>
      <c r="L6" s="104">
        <v>0</v>
      </c>
      <c r="M6" s="102">
        <f t="shared" si="0"/>
        <v>0</v>
      </c>
    </row>
    <row r="7" spans="1:13" x14ac:dyDescent="0.25">
      <c r="A7" s="3">
        <v>4</v>
      </c>
      <c r="B7" s="9">
        <v>0</v>
      </c>
      <c r="C7" s="9">
        <v>0</v>
      </c>
      <c r="D7" s="10">
        <v>0</v>
      </c>
      <c r="E7" s="3">
        <v>-4</v>
      </c>
      <c r="F7" s="1">
        <v>0</v>
      </c>
      <c r="G7" s="9">
        <v>0</v>
      </c>
      <c r="H7" s="10">
        <v>0</v>
      </c>
      <c r="K7" s="97">
        <v>4</v>
      </c>
      <c r="L7" s="104">
        <v>0</v>
      </c>
      <c r="M7" s="102">
        <f t="shared" si="0"/>
        <v>0</v>
      </c>
    </row>
    <row r="8" spans="1:13" x14ac:dyDescent="0.25">
      <c r="A8" s="3">
        <v>5</v>
      </c>
      <c r="B8" s="9">
        <v>0</v>
      </c>
      <c r="C8" s="9">
        <v>0</v>
      </c>
      <c r="D8" s="10">
        <v>0</v>
      </c>
      <c r="E8" s="3">
        <v>-5</v>
      </c>
      <c r="F8" s="1">
        <v>0</v>
      </c>
      <c r="G8" s="9">
        <v>0</v>
      </c>
      <c r="H8" s="10">
        <v>0</v>
      </c>
      <c r="K8" s="97">
        <v>5</v>
      </c>
      <c r="L8" s="104">
        <v>0</v>
      </c>
      <c r="M8" s="102">
        <f t="shared" si="0"/>
        <v>0</v>
      </c>
    </row>
    <row r="9" spans="1:13" x14ac:dyDescent="0.25">
      <c r="A9" s="3">
        <v>6</v>
      </c>
      <c r="B9" s="9">
        <v>0</v>
      </c>
      <c r="C9" s="9">
        <v>0</v>
      </c>
      <c r="D9" s="10">
        <v>0</v>
      </c>
      <c r="E9" s="3">
        <v>-6</v>
      </c>
      <c r="F9" s="1">
        <v>0</v>
      </c>
      <c r="G9" s="9">
        <v>0</v>
      </c>
      <c r="H9" s="10">
        <v>0</v>
      </c>
      <c r="K9" s="97">
        <v>6</v>
      </c>
      <c r="L9" s="104">
        <v>0</v>
      </c>
      <c r="M9" s="102">
        <f t="shared" si="0"/>
        <v>0</v>
      </c>
    </row>
    <row r="10" spans="1:13" x14ac:dyDescent="0.25">
      <c r="A10" s="3">
        <v>7</v>
      </c>
      <c r="B10" s="9">
        <v>0</v>
      </c>
      <c r="C10" s="9">
        <v>0</v>
      </c>
      <c r="D10" s="10">
        <v>0</v>
      </c>
      <c r="E10" s="3">
        <v>-7</v>
      </c>
      <c r="F10" s="1">
        <v>0</v>
      </c>
      <c r="G10" s="9">
        <v>0</v>
      </c>
      <c r="H10" s="10">
        <v>0</v>
      </c>
      <c r="K10" s="97">
        <v>7</v>
      </c>
      <c r="L10" s="104">
        <v>0</v>
      </c>
      <c r="M10" s="102">
        <f t="shared" si="0"/>
        <v>0</v>
      </c>
    </row>
    <row r="11" spans="1:13" x14ac:dyDescent="0.25">
      <c r="A11" s="3">
        <v>8</v>
      </c>
      <c r="B11" s="9">
        <v>0</v>
      </c>
      <c r="C11" s="9">
        <v>0</v>
      </c>
      <c r="D11" s="10">
        <v>0</v>
      </c>
      <c r="E11" s="3">
        <v>-8</v>
      </c>
      <c r="F11" s="1">
        <v>0</v>
      </c>
      <c r="G11" s="9">
        <v>0</v>
      </c>
      <c r="H11" s="10">
        <v>0</v>
      </c>
      <c r="K11" s="97">
        <v>8</v>
      </c>
      <c r="L11" s="104">
        <v>0</v>
      </c>
      <c r="M11" s="102">
        <f>L11/K11</f>
        <v>0</v>
      </c>
    </row>
    <row r="12" spans="1:13" x14ac:dyDescent="0.25">
      <c r="A12" s="3">
        <v>9</v>
      </c>
      <c r="B12" s="9">
        <v>0</v>
      </c>
      <c r="C12" s="9">
        <v>0</v>
      </c>
      <c r="D12" s="10">
        <v>0</v>
      </c>
      <c r="E12" s="3">
        <v>-9</v>
      </c>
      <c r="F12" s="1">
        <v>0</v>
      </c>
      <c r="G12" s="9">
        <v>0</v>
      </c>
      <c r="H12" s="10">
        <v>0</v>
      </c>
      <c r="K12" s="97">
        <v>9</v>
      </c>
      <c r="L12" s="104">
        <v>0</v>
      </c>
      <c r="M12" s="102">
        <f t="shared" si="0"/>
        <v>0</v>
      </c>
    </row>
    <row r="13" spans="1:13" x14ac:dyDescent="0.25">
      <c r="A13" s="3">
        <v>10</v>
      </c>
      <c r="B13" s="9">
        <v>0</v>
      </c>
      <c r="C13" s="9">
        <v>0</v>
      </c>
      <c r="D13" s="10">
        <v>0</v>
      </c>
      <c r="E13" s="3">
        <v>-10</v>
      </c>
      <c r="F13" s="1">
        <v>0</v>
      </c>
      <c r="G13" s="9">
        <v>0</v>
      </c>
      <c r="H13" s="10">
        <v>0</v>
      </c>
      <c r="K13" s="97">
        <v>10</v>
      </c>
      <c r="L13" s="104">
        <v>0</v>
      </c>
      <c r="M13" s="102">
        <f t="shared" si="0"/>
        <v>0</v>
      </c>
    </row>
    <row r="14" spans="1:13" x14ac:dyDescent="0.25">
      <c r="A14" s="3">
        <v>11</v>
      </c>
      <c r="B14" s="9">
        <v>0</v>
      </c>
      <c r="C14" s="9">
        <v>0</v>
      </c>
      <c r="D14" s="10">
        <v>0</v>
      </c>
      <c r="E14" s="3">
        <v>-11</v>
      </c>
      <c r="F14" s="1">
        <v>0</v>
      </c>
      <c r="G14" s="9">
        <v>0</v>
      </c>
      <c r="H14" s="10">
        <v>0</v>
      </c>
      <c r="K14" s="97">
        <v>11</v>
      </c>
      <c r="L14" s="104">
        <v>0</v>
      </c>
      <c r="M14" s="102">
        <f t="shared" si="0"/>
        <v>0</v>
      </c>
    </row>
    <row r="15" spans="1:13" x14ac:dyDescent="0.25">
      <c r="A15" s="3">
        <v>12</v>
      </c>
      <c r="B15" s="9">
        <v>0</v>
      </c>
      <c r="C15" s="9">
        <v>0</v>
      </c>
      <c r="D15" s="10">
        <v>0</v>
      </c>
      <c r="E15" s="3">
        <v>-12</v>
      </c>
      <c r="F15" s="1">
        <v>0</v>
      </c>
      <c r="G15" s="9">
        <v>0</v>
      </c>
      <c r="H15" s="10">
        <v>0</v>
      </c>
      <c r="K15" s="97">
        <v>12</v>
      </c>
      <c r="L15" s="104">
        <v>0</v>
      </c>
      <c r="M15" s="102">
        <f t="shared" si="0"/>
        <v>0</v>
      </c>
    </row>
    <row r="16" spans="1:13" x14ac:dyDescent="0.25">
      <c r="A16" s="3">
        <v>13</v>
      </c>
      <c r="B16" s="9">
        <v>0</v>
      </c>
      <c r="C16" s="9">
        <v>0</v>
      </c>
      <c r="D16" s="10">
        <v>0</v>
      </c>
      <c r="E16" s="3">
        <v>-13</v>
      </c>
      <c r="F16" s="1">
        <v>0</v>
      </c>
      <c r="G16" s="9">
        <v>0</v>
      </c>
      <c r="H16" s="10">
        <v>0</v>
      </c>
      <c r="K16" s="97">
        <v>13</v>
      </c>
      <c r="L16" s="104">
        <v>0</v>
      </c>
      <c r="M16" s="102">
        <f t="shared" si="0"/>
        <v>0</v>
      </c>
    </row>
    <row r="17" spans="1:13" x14ac:dyDescent="0.25">
      <c r="A17" s="3">
        <v>14</v>
      </c>
      <c r="B17" s="9">
        <v>0</v>
      </c>
      <c r="C17" s="9">
        <v>0</v>
      </c>
      <c r="D17" s="10">
        <v>0</v>
      </c>
      <c r="E17" s="3">
        <v>-14</v>
      </c>
      <c r="F17" s="1">
        <v>0</v>
      </c>
      <c r="G17" s="9">
        <v>0</v>
      </c>
      <c r="H17" s="10">
        <v>0</v>
      </c>
      <c r="K17" s="97">
        <v>14</v>
      </c>
      <c r="L17" s="104">
        <v>0</v>
      </c>
      <c r="M17" s="102">
        <f t="shared" si="0"/>
        <v>0</v>
      </c>
    </row>
    <row r="18" spans="1:13" x14ac:dyDescent="0.25">
      <c r="A18" s="3">
        <v>15</v>
      </c>
      <c r="B18" s="9">
        <v>0</v>
      </c>
      <c r="C18" s="9">
        <v>0</v>
      </c>
      <c r="D18" s="10">
        <v>0</v>
      </c>
      <c r="E18" s="3">
        <v>-15</v>
      </c>
      <c r="F18" s="1">
        <v>0</v>
      </c>
      <c r="G18" s="9">
        <v>0</v>
      </c>
      <c r="H18" s="10">
        <v>0</v>
      </c>
      <c r="K18" s="97">
        <v>15</v>
      </c>
      <c r="L18" s="104">
        <v>0</v>
      </c>
      <c r="M18" s="102">
        <f t="shared" si="0"/>
        <v>0</v>
      </c>
    </row>
    <row r="19" spans="1:13" x14ac:dyDescent="0.25">
      <c r="A19" s="3">
        <v>16</v>
      </c>
      <c r="B19" s="9">
        <v>0</v>
      </c>
      <c r="C19" s="9">
        <v>0</v>
      </c>
      <c r="D19" s="10">
        <v>0</v>
      </c>
      <c r="E19" s="3">
        <v>-16</v>
      </c>
      <c r="F19" s="1">
        <v>0</v>
      </c>
      <c r="G19" s="9">
        <v>0</v>
      </c>
      <c r="H19" s="10">
        <v>0</v>
      </c>
      <c r="K19" s="97">
        <v>16</v>
      </c>
      <c r="L19" s="104">
        <v>0</v>
      </c>
      <c r="M19" s="102">
        <f t="shared" si="0"/>
        <v>0</v>
      </c>
    </row>
    <row r="20" spans="1:13" x14ac:dyDescent="0.25">
      <c r="A20" s="3">
        <v>17</v>
      </c>
      <c r="B20" s="9">
        <v>0</v>
      </c>
      <c r="C20" s="9">
        <v>0</v>
      </c>
      <c r="D20" s="10">
        <v>0</v>
      </c>
      <c r="E20" s="3">
        <v>-17</v>
      </c>
      <c r="F20" s="1">
        <v>0</v>
      </c>
      <c r="G20" s="9">
        <v>0</v>
      </c>
      <c r="H20" s="10">
        <v>0</v>
      </c>
      <c r="K20" s="97">
        <v>17</v>
      </c>
      <c r="L20" s="104">
        <v>0</v>
      </c>
      <c r="M20" s="102">
        <f t="shared" si="0"/>
        <v>0</v>
      </c>
    </row>
    <row r="21" spans="1:13" x14ac:dyDescent="0.25">
      <c r="A21" s="3">
        <v>18</v>
      </c>
      <c r="B21" s="9">
        <v>0</v>
      </c>
      <c r="C21" s="9">
        <v>0</v>
      </c>
      <c r="D21" s="10">
        <v>0</v>
      </c>
      <c r="E21" s="3">
        <v>-18</v>
      </c>
      <c r="F21" s="1">
        <v>0</v>
      </c>
      <c r="G21" s="9">
        <v>0</v>
      </c>
      <c r="H21" s="10">
        <v>0</v>
      </c>
      <c r="K21" s="97">
        <v>18</v>
      </c>
      <c r="L21" s="104">
        <v>0</v>
      </c>
      <c r="M21" s="102">
        <f t="shared" si="0"/>
        <v>0</v>
      </c>
    </row>
    <row r="22" spans="1:13" x14ac:dyDescent="0.25">
      <c r="A22" s="3">
        <v>19</v>
      </c>
      <c r="B22" s="9">
        <v>0</v>
      </c>
      <c r="C22" s="9">
        <v>0</v>
      </c>
      <c r="D22" s="10">
        <v>0</v>
      </c>
      <c r="E22" s="3">
        <v>-19</v>
      </c>
      <c r="F22" s="1">
        <v>0</v>
      </c>
      <c r="G22" s="9">
        <v>0</v>
      </c>
      <c r="H22" s="10">
        <v>0</v>
      </c>
      <c r="K22" s="97">
        <v>19</v>
      </c>
      <c r="L22" s="104">
        <v>0</v>
      </c>
      <c r="M22" s="102">
        <f t="shared" si="0"/>
        <v>0</v>
      </c>
    </row>
    <row r="23" spans="1:13" x14ac:dyDescent="0.25">
      <c r="A23" s="3">
        <v>20</v>
      </c>
      <c r="B23" s="9">
        <v>0</v>
      </c>
      <c r="C23" s="9">
        <v>0</v>
      </c>
      <c r="D23" s="10">
        <v>0</v>
      </c>
      <c r="E23" s="3">
        <v>-20</v>
      </c>
      <c r="F23" s="1">
        <v>0</v>
      </c>
      <c r="G23" s="9">
        <v>0</v>
      </c>
      <c r="H23" s="10">
        <v>0</v>
      </c>
      <c r="K23" s="97">
        <v>20</v>
      </c>
      <c r="L23" s="104">
        <v>0</v>
      </c>
      <c r="M23" s="102">
        <f t="shared" si="0"/>
        <v>0</v>
      </c>
    </row>
    <row r="24" spans="1:13" x14ac:dyDescent="0.25">
      <c r="A24" s="3">
        <v>21</v>
      </c>
      <c r="B24" s="9">
        <v>0</v>
      </c>
      <c r="C24" s="9">
        <v>0</v>
      </c>
      <c r="D24" s="10">
        <v>0</v>
      </c>
      <c r="E24" s="3">
        <v>-21</v>
      </c>
      <c r="F24" s="1">
        <v>0</v>
      </c>
      <c r="G24" s="9">
        <v>0</v>
      </c>
      <c r="H24" s="10">
        <v>0</v>
      </c>
      <c r="K24" s="97">
        <v>21</v>
      </c>
      <c r="L24" s="104">
        <v>0</v>
      </c>
      <c r="M24" s="102">
        <f t="shared" si="0"/>
        <v>0</v>
      </c>
    </row>
    <row r="25" spans="1:13" x14ac:dyDescent="0.25">
      <c r="A25" s="3">
        <v>22</v>
      </c>
      <c r="B25" s="9">
        <v>0</v>
      </c>
      <c r="C25" s="9">
        <v>0</v>
      </c>
      <c r="D25" s="10">
        <v>0</v>
      </c>
      <c r="E25" s="3">
        <v>-22</v>
      </c>
      <c r="F25" s="1">
        <v>0</v>
      </c>
      <c r="G25" s="9">
        <v>0</v>
      </c>
      <c r="H25" s="10">
        <v>0</v>
      </c>
      <c r="K25" s="97">
        <v>22</v>
      </c>
      <c r="L25" s="104">
        <v>0</v>
      </c>
      <c r="M25" s="102">
        <f t="shared" si="0"/>
        <v>0</v>
      </c>
    </row>
    <row r="26" spans="1:13" x14ac:dyDescent="0.25">
      <c r="A26" s="3">
        <v>23</v>
      </c>
      <c r="B26" s="9">
        <v>0</v>
      </c>
      <c r="C26" s="9">
        <v>0</v>
      </c>
      <c r="D26" s="10">
        <v>0</v>
      </c>
      <c r="E26" s="3">
        <v>-23</v>
      </c>
      <c r="F26" s="1">
        <v>0</v>
      </c>
      <c r="G26" s="9">
        <v>0</v>
      </c>
      <c r="H26" s="10">
        <v>0</v>
      </c>
      <c r="K26" s="97">
        <v>23</v>
      </c>
      <c r="L26" s="104">
        <v>0</v>
      </c>
      <c r="M26" s="102">
        <f t="shared" si="0"/>
        <v>0</v>
      </c>
    </row>
    <row r="27" spans="1:13" x14ac:dyDescent="0.25">
      <c r="A27" s="3">
        <v>24</v>
      </c>
      <c r="B27" s="9">
        <v>0</v>
      </c>
      <c r="C27" s="9">
        <v>0</v>
      </c>
      <c r="D27" s="10">
        <v>0</v>
      </c>
      <c r="E27" s="3">
        <v>-24</v>
      </c>
      <c r="F27" s="1">
        <v>0</v>
      </c>
      <c r="G27" s="9">
        <v>0</v>
      </c>
      <c r="H27" s="10">
        <v>0</v>
      </c>
      <c r="K27" s="97">
        <v>24</v>
      </c>
      <c r="L27" s="104">
        <v>0</v>
      </c>
      <c r="M27" s="102">
        <f t="shared" si="0"/>
        <v>0</v>
      </c>
    </row>
    <row r="28" spans="1:13" x14ac:dyDescent="0.25">
      <c r="A28" s="16">
        <v>25</v>
      </c>
      <c r="B28" s="14">
        <v>0</v>
      </c>
      <c r="C28" s="14">
        <v>0</v>
      </c>
      <c r="D28" s="15">
        <v>0</v>
      </c>
      <c r="E28" s="16">
        <v>-25</v>
      </c>
      <c r="F28" s="13">
        <v>0</v>
      </c>
      <c r="G28" s="9">
        <v>0</v>
      </c>
      <c r="H28" s="10">
        <v>0</v>
      </c>
      <c r="K28" s="97">
        <v>25</v>
      </c>
      <c r="L28" s="104">
        <v>0</v>
      </c>
      <c r="M28" s="102">
        <f t="shared" si="0"/>
        <v>0</v>
      </c>
    </row>
    <row r="29" spans="1:13" x14ac:dyDescent="0.25">
      <c r="A29" s="23">
        <v>26</v>
      </c>
      <c r="B29" s="22">
        <v>0</v>
      </c>
      <c r="C29" s="22">
        <v>0</v>
      </c>
      <c r="D29" s="22">
        <v>0</v>
      </c>
      <c r="E29" s="21">
        <v>-26</v>
      </c>
      <c r="F29" s="21">
        <v>0</v>
      </c>
      <c r="G29" s="9">
        <v>0</v>
      </c>
      <c r="H29" s="10">
        <v>0</v>
      </c>
      <c r="K29" s="97">
        <v>26</v>
      </c>
      <c r="L29" s="104">
        <v>0</v>
      </c>
      <c r="M29" s="102">
        <f t="shared" si="0"/>
        <v>0</v>
      </c>
    </row>
    <row r="30" spans="1:13" x14ac:dyDescent="0.25">
      <c r="A30" s="20">
        <v>27</v>
      </c>
      <c r="B30" s="18">
        <v>0</v>
      </c>
      <c r="C30" s="18">
        <v>0</v>
      </c>
      <c r="D30" s="19">
        <v>0</v>
      </c>
      <c r="E30" s="20">
        <v>-27</v>
      </c>
      <c r="F30" s="17">
        <v>0</v>
      </c>
      <c r="G30" s="9">
        <v>0</v>
      </c>
      <c r="H30" s="10">
        <v>0</v>
      </c>
      <c r="K30" s="97">
        <v>27</v>
      </c>
      <c r="L30" s="104">
        <v>0</v>
      </c>
      <c r="M30" s="102">
        <f t="shared" si="0"/>
        <v>0</v>
      </c>
    </row>
    <row r="31" spans="1:13" x14ac:dyDescent="0.25">
      <c r="A31" s="3">
        <v>28</v>
      </c>
      <c r="B31" s="9">
        <v>0</v>
      </c>
      <c r="C31" s="9">
        <v>0</v>
      </c>
      <c r="D31" s="10">
        <v>0</v>
      </c>
      <c r="E31" s="3">
        <v>-28</v>
      </c>
      <c r="F31" s="1">
        <v>0</v>
      </c>
      <c r="G31" s="9">
        <v>0</v>
      </c>
      <c r="H31" s="10">
        <v>0</v>
      </c>
      <c r="K31" s="97">
        <v>28</v>
      </c>
      <c r="L31" s="104">
        <v>0</v>
      </c>
      <c r="M31" s="102">
        <f t="shared" si="0"/>
        <v>0</v>
      </c>
    </row>
    <row r="32" spans="1:13" x14ac:dyDescent="0.25">
      <c r="A32" s="3">
        <v>29</v>
      </c>
      <c r="B32" s="9">
        <v>0</v>
      </c>
      <c r="C32" s="9">
        <v>0</v>
      </c>
      <c r="D32" s="10">
        <v>0</v>
      </c>
      <c r="E32" s="3">
        <v>-29</v>
      </c>
      <c r="F32" s="1">
        <v>0</v>
      </c>
      <c r="G32" s="9">
        <v>0</v>
      </c>
      <c r="H32" s="10">
        <v>0</v>
      </c>
      <c r="K32" s="97">
        <v>29</v>
      </c>
      <c r="L32" s="104">
        <v>0</v>
      </c>
      <c r="M32" s="102">
        <f t="shared" si="0"/>
        <v>0</v>
      </c>
    </row>
    <row r="33" spans="1:13" x14ac:dyDescent="0.25">
      <c r="A33" s="3">
        <v>30</v>
      </c>
      <c r="B33" s="9">
        <v>0</v>
      </c>
      <c r="C33" s="9">
        <v>0</v>
      </c>
      <c r="D33" s="10">
        <v>0</v>
      </c>
      <c r="E33" s="3">
        <v>-30</v>
      </c>
      <c r="F33" s="1">
        <v>0</v>
      </c>
      <c r="G33" s="9">
        <v>0</v>
      </c>
      <c r="H33" s="10">
        <v>0</v>
      </c>
      <c r="K33" s="97">
        <v>30</v>
      </c>
      <c r="L33" s="104">
        <v>0</v>
      </c>
      <c r="M33" s="102">
        <f t="shared" si="0"/>
        <v>0</v>
      </c>
    </row>
    <row r="34" spans="1:13" x14ac:dyDescent="0.25">
      <c r="A34" s="3">
        <v>31</v>
      </c>
      <c r="B34" s="9">
        <v>0</v>
      </c>
      <c r="C34" s="9">
        <v>0</v>
      </c>
      <c r="D34" s="10">
        <v>0.04</v>
      </c>
      <c r="E34" s="3">
        <v>-31</v>
      </c>
      <c r="F34" s="1">
        <v>0</v>
      </c>
      <c r="G34" s="9">
        <v>0</v>
      </c>
      <c r="H34" s="10">
        <v>0</v>
      </c>
      <c r="K34" s="97">
        <v>31</v>
      </c>
      <c r="L34" s="104">
        <v>0</v>
      </c>
      <c r="M34" s="102">
        <f t="shared" si="0"/>
        <v>0</v>
      </c>
    </row>
    <row r="35" spans="1:13" x14ac:dyDescent="0.25">
      <c r="A35" s="3">
        <v>32</v>
      </c>
      <c r="B35" s="9">
        <v>2</v>
      </c>
      <c r="C35" s="9">
        <v>0.14000000000000001</v>
      </c>
      <c r="D35" s="10">
        <v>0.17</v>
      </c>
      <c r="E35" s="3">
        <v>-32</v>
      </c>
      <c r="F35" s="1">
        <v>0</v>
      </c>
      <c r="G35" s="9">
        <v>0</v>
      </c>
      <c r="H35" s="10">
        <v>0</v>
      </c>
      <c r="K35" s="97">
        <v>32</v>
      </c>
      <c r="L35" s="104">
        <v>0.14000000000000001</v>
      </c>
      <c r="M35" s="102">
        <f t="shared" si="0"/>
        <v>4.3750000000000004E-3</v>
      </c>
    </row>
    <row r="36" spans="1:13" x14ac:dyDescent="0.25">
      <c r="A36" s="3">
        <v>33</v>
      </c>
      <c r="B36" s="9">
        <v>7</v>
      </c>
      <c r="C36" s="9">
        <v>1</v>
      </c>
      <c r="D36" s="10">
        <v>0.99</v>
      </c>
      <c r="E36" s="3">
        <v>-33</v>
      </c>
      <c r="F36" s="1">
        <v>0</v>
      </c>
      <c r="G36" s="9">
        <v>0</v>
      </c>
      <c r="H36" s="10">
        <v>0</v>
      </c>
      <c r="K36" s="97">
        <v>33</v>
      </c>
      <c r="L36" s="104">
        <v>1</v>
      </c>
      <c r="M36" s="102">
        <f>L36/K36</f>
        <v>3.0303030303030304E-2</v>
      </c>
    </row>
    <row r="37" spans="1:13" x14ac:dyDescent="0.25">
      <c r="A37" s="3">
        <v>34</v>
      </c>
      <c r="B37" s="9">
        <v>9</v>
      </c>
      <c r="C37" s="9">
        <v>1.1399999999999999</v>
      </c>
      <c r="D37" s="10">
        <v>1.23</v>
      </c>
      <c r="E37" s="3">
        <v>-34</v>
      </c>
      <c r="F37" s="1">
        <v>2</v>
      </c>
      <c r="G37" s="9">
        <v>0.28999999999999998</v>
      </c>
      <c r="H37" s="10">
        <v>0.24</v>
      </c>
      <c r="K37" s="97">
        <v>34</v>
      </c>
      <c r="L37" s="104">
        <v>1.1399999999999999</v>
      </c>
      <c r="M37" s="102">
        <f t="shared" ref="M37:M100" si="1">L37/K37</f>
        <v>3.3529411764705877E-2</v>
      </c>
    </row>
    <row r="38" spans="1:13" x14ac:dyDescent="0.25">
      <c r="A38" s="3">
        <v>35</v>
      </c>
      <c r="B38" s="9">
        <v>18</v>
      </c>
      <c r="C38" s="9">
        <v>2.57</v>
      </c>
      <c r="D38" s="10">
        <v>2.5299999999999998</v>
      </c>
      <c r="E38" s="3">
        <v>-35</v>
      </c>
      <c r="F38" s="1">
        <v>5</v>
      </c>
      <c r="G38" s="9">
        <v>0.71</v>
      </c>
      <c r="H38" s="10">
        <v>0.7</v>
      </c>
      <c r="K38" s="97">
        <v>35</v>
      </c>
      <c r="L38" s="104">
        <v>2.57</v>
      </c>
      <c r="M38" s="102">
        <f>L38/K38</f>
        <v>7.3428571428571426E-2</v>
      </c>
    </row>
    <row r="39" spans="1:13" x14ac:dyDescent="0.25">
      <c r="A39" s="3">
        <v>36</v>
      </c>
      <c r="B39" s="9">
        <v>25</v>
      </c>
      <c r="C39" s="9">
        <v>3.57</v>
      </c>
      <c r="D39" s="10">
        <v>3.56</v>
      </c>
      <c r="E39" s="3">
        <v>-36</v>
      </c>
      <c r="F39" s="1">
        <v>5</v>
      </c>
      <c r="G39" s="9">
        <v>0.86</v>
      </c>
      <c r="H39" s="10">
        <v>0.83</v>
      </c>
      <c r="K39" s="97">
        <v>36</v>
      </c>
      <c r="L39" s="104">
        <v>3.57</v>
      </c>
      <c r="M39" s="102">
        <f>L39/K39</f>
        <v>9.9166666666666667E-2</v>
      </c>
    </row>
    <row r="40" spans="1:13" x14ac:dyDescent="0.25">
      <c r="A40" s="3">
        <v>37</v>
      </c>
      <c r="B40" s="9">
        <v>29</v>
      </c>
      <c r="C40" s="9">
        <v>4.1399999999999997</v>
      </c>
      <c r="D40" s="10">
        <v>4.1399999999999997</v>
      </c>
      <c r="E40" s="3">
        <v>-37</v>
      </c>
      <c r="F40" s="1">
        <v>14</v>
      </c>
      <c r="G40" s="9">
        <v>2</v>
      </c>
      <c r="H40" s="10">
        <v>2</v>
      </c>
      <c r="K40" s="97">
        <v>37</v>
      </c>
      <c r="L40" s="104">
        <v>4.1399999999999997</v>
      </c>
      <c r="M40" s="102">
        <f t="shared" si="1"/>
        <v>0.11189189189189189</v>
      </c>
    </row>
    <row r="41" spans="1:13" x14ac:dyDescent="0.25">
      <c r="A41" s="3">
        <v>38</v>
      </c>
      <c r="B41" s="9">
        <v>35</v>
      </c>
      <c r="C41" s="9">
        <v>5.14</v>
      </c>
      <c r="D41" s="10">
        <v>5.0599999999999996</v>
      </c>
      <c r="E41" s="3">
        <v>-38</v>
      </c>
      <c r="F41" s="1">
        <v>18</v>
      </c>
      <c r="G41" s="9">
        <v>2.57</v>
      </c>
      <c r="H41" s="10">
        <v>2.57</v>
      </c>
      <c r="K41" s="97">
        <v>38</v>
      </c>
      <c r="L41" s="104">
        <v>5.14</v>
      </c>
      <c r="M41" s="102">
        <f>L41/K41</f>
        <v>0.13526315789473684</v>
      </c>
    </row>
    <row r="42" spans="1:13" x14ac:dyDescent="0.25">
      <c r="A42" s="3">
        <v>39</v>
      </c>
      <c r="B42" s="9">
        <v>41</v>
      </c>
      <c r="C42" s="9">
        <v>6</v>
      </c>
      <c r="D42" s="10">
        <v>5.97</v>
      </c>
      <c r="E42" s="3">
        <v>-39</v>
      </c>
      <c r="F42" s="1">
        <v>27</v>
      </c>
      <c r="G42" s="9">
        <v>3.86</v>
      </c>
      <c r="H42" s="10">
        <v>3.8</v>
      </c>
      <c r="K42" s="97">
        <v>39</v>
      </c>
      <c r="L42" s="104">
        <v>6</v>
      </c>
      <c r="M42" s="102">
        <f>L42/K42</f>
        <v>0.15384615384615385</v>
      </c>
    </row>
    <row r="43" spans="1:13" x14ac:dyDescent="0.25">
      <c r="A43" s="3">
        <v>40</v>
      </c>
      <c r="B43" s="9">
        <v>47</v>
      </c>
      <c r="C43" s="9">
        <v>6.71</v>
      </c>
      <c r="D43" s="10">
        <v>6.7</v>
      </c>
      <c r="E43" s="3">
        <v>-40</v>
      </c>
      <c r="F43" s="1">
        <v>30</v>
      </c>
      <c r="G43" s="9">
        <v>4.29</v>
      </c>
      <c r="H43" s="10">
        <v>4.21</v>
      </c>
      <c r="K43" s="97">
        <v>40</v>
      </c>
      <c r="L43" s="104">
        <v>6.71</v>
      </c>
      <c r="M43" s="102">
        <f t="shared" si="1"/>
        <v>0.16775000000000001</v>
      </c>
    </row>
    <row r="44" spans="1:13" x14ac:dyDescent="0.25">
      <c r="A44" s="3">
        <v>41</v>
      </c>
      <c r="B44" s="9">
        <v>59</v>
      </c>
      <c r="C44" s="9">
        <v>8.2899999999999991</v>
      </c>
      <c r="D44" s="10">
        <v>8.4</v>
      </c>
      <c r="E44" s="3">
        <v>-41</v>
      </c>
      <c r="F44" s="1">
        <v>37</v>
      </c>
      <c r="G44" s="9">
        <v>5.29</v>
      </c>
      <c r="H44" s="10">
        <v>5.23</v>
      </c>
      <c r="K44" s="97">
        <v>41</v>
      </c>
      <c r="L44" s="104">
        <v>8.2899999999999991</v>
      </c>
      <c r="M44" s="102">
        <f t="shared" si="1"/>
        <v>0.2021951219512195</v>
      </c>
    </row>
    <row r="45" spans="1:13" x14ac:dyDescent="0.25">
      <c r="A45" s="3">
        <v>42</v>
      </c>
      <c r="B45" s="9">
        <v>61</v>
      </c>
      <c r="C45" s="9">
        <v>8.7100000000000009</v>
      </c>
      <c r="D45" s="10">
        <v>8.77</v>
      </c>
      <c r="E45" s="3">
        <v>-42</v>
      </c>
      <c r="F45" s="1">
        <v>47</v>
      </c>
      <c r="G45" s="9">
        <v>6.57</v>
      </c>
      <c r="H45" s="10">
        <v>6.63</v>
      </c>
      <c r="K45" s="97">
        <v>42</v>
      </c>
      <c r="L45" s="104">
        <v>8.7100000000000009</v>
      </c>
      <c r="M45" s="102">
        <f t="shared" si="1"/>
        <v>0.20738095238095239</v>
      </c>
    </row>
    <row r="46" spans="1:13" x14ac:dyDescent="0.25">
      <c r="A46" s="3">
        <v>43</v>
      </c>
      <c r="B46" s="9">
        <v>74</v>
      </c>
      <c r="C46" s="9">
        <v>10.57</v>
      </c>
      <c r="D46" s="10">
        <v>10.64</v>
      </c>
      <c r="E46" s="3">
        <v>-43</v>
      </c>
      <c r="F46" s="1">
        <v>52</v>
      </c>
      <c r="G46" s="9">
        <v>7.43</v>
      </c>
      <c r="H46" s="10">
        <v>7.43</v>
      </c>
      <c r="K46" s="97">
        <v>43</v>
      </c>
      <c r="L46" s="104">
        <v>10.57</v>
      </c>
      <c r="M46" s="102">
        <f t="shared" si="1"/>
        <v>0.24581395348837209</v>
      </c>
    </row>
    <row r="47" spans="1:13" x14ac:dyDescent="0.25">
      <c r="A47" s="3">
        <v>44</v>
      </c>
      <c r="B47" s="9">
        <v>84</v>
      </c>
      <c r="C47" s="9">
        <v>12</v>
      </c>
      <c r="D47" s="10">
        <v>11.96</v>
      </c>
      <c r="E47" s="3">
        <v>-44</v>
      </c>
      <c r="F47" s="1">
        <v>63</v>
      </c>
      <c r="G47" s="9">
        <v>9.14</v>
      </c>
      <c r="H47" s="10">
        <v>9.0299999999999994</v>
      </c>
      <c r="K47" s="97">
        <v>44</v>
      </c>
      <c r="L47" s="104">
        <v>12</v>
      </c>
      <c r="M47" s="102">
        <f t="shared" si="1"/>
        <v>0.27272727272727271</v>
      </c>
    </row>
    <row r="48" spans="1:13" x14ac:dyDescent="0.25">
      <c r="A48" s="3">
        <v>45</v>
      </c>
      <c r="B48" s="9">
        <v>97</v>
      </c>
      <c r="C48" s="9">
        <v>13.86</v>
      </c>
      <c r="D48" s="10">
        <v>13.8</v>
      </c>
      <c r="E48" s="3">
        <v>-45</v>
      </c>
      <c r="F48" s="1">
        <v>72</v>
      </c>
      <c r="G48" s="9">
        <v>10.14</v>
      </c>
      <c r="H48" s="10">
        <v>10.19</v>
      </c>
      <c r="K48" s="97">
        <v>45</v>
      </c>
      <c r="L48" s="104">
        <v>13.86</v>
      </c>
      <c r="M48" s="102">
        <f t="shared" si="1"/>
        <v>0.308</v>
      </c>
    </row>
    <row r="49" spans="1:13" x14ac:dyDescent="0.25">
      <c r="A49" s="3">
        <v>46</v>
      </c>
      <c r="B49" s="9">
        <v>103</v>
      </c>
      <c r="C49" s="9">
        <v>14.71</v>
      </c>
      <c r="D49" s="10">
        <v>14.67</v>
      </c>
      <c r="E49" s="3">
        <v>-46</v>
      </c>
      <c r="F49" s="1">
        <v>84</v>
      </c>
      <c r="G49" s="9">
        <v>12.14</v>
      </c>
      <c r="H49" s="10">
        <v>12.1</v>
      </c>
      <c r="K49" s="97">
        <v>46</v>
      </c>
      <c r="L49" s="104">
        <v>14.71</v>
      </c>
      <c r="M49" s="102">
        <f t="shared" si="1"/>
        <v>0.31978260869565217</v>
      </c>
    </row>
    <row r="50" spans="1:13" x14ac:dyDescent="0.25">
      <c r="A50" s="3">
        <v>47</v>
      </c>
      <c r="B50" s="9">
        <v>115</v>
      </c>
      <c r="C50" s="9">
        <v>16.57</v>
      </c>
      <c r="D50" s="10">
        <v>16.41</v>
      </c>
      <c r="E50" s="3">
        <v>-47</v>
      </c>
      <c r="F50" s="1">
        <v>92</v>
      </c>
      <c r="G50" s="9">
        <v>13.29</v>
      </c>
      <c r="H50" s="10">
        <v>13.19</v>
      </c>
      <c r="K50" s="97">
        <v>47</v>
      </c>
      <c r="L50" s="104">
        <v>16.57</v>
      </c>
      <c r="M50" s="102">
        <f t="shared" si="1"/>
        <v>0.35255319148936171</v>
      </c>
    </row>
    <row r="51" spans="1:13" x14ac:dyDescent="0.25">
      <c r="A51" s="3">
        <v>48</v>
      </c>
      <c r="B51" s="9">
        <v>124</v>
      </c>
      <c r="C51" s="9">
        <v>17.86</v>
      </c>
      <c r="D51" s="10">
        <v>17.809999999999999</v>
      </c>
      <c r="E51" s="3">
        <v>-48</v>
      </c>
      <c r="F51" s="1">
        <v>102</v>
      </c>
      <c r="G51" s="9">
        <v>14.71</v>
      </c>
      <c r="H51" s="10">
        <v>14.61</v>
      </c>
      <c r="K51" s="97">
        <v>48</v>
      </c>
      <c r="L51" s="104">
        <v>17.86</v>
      </c>
      <c r="M51" s="102">
        <f t="shared" si="1"/>
        <v>0.37208333333333332</v>
      </c>
    </row>
    <row r="52" spans="1:13" x14ac:dyDescent="0.25">
      <c r="A52" s="3">
        <v>49</v>
      </c>
      <c r="B52" s="9">
        <v>135</v>
      </c>
      <c r="C52" s="9">
        <v>19.29</v>
      </c>
      <c r="D52" s="10">
        <v>19.29</v>
      </c>
      <c r="E52" s="3">
        <v>-49</v>
      </c>
      <c r="F52" s="1">
        <v>112</v>
      </c>
      <c r="G52" s="9">
        <v>16</v>
      </c>
      <c r="H52" s="10">
        <v>16.059999999999999</v>
      </c>
      <c r="K52" s="97">
        <v>49</v>
      </c>
      <c r="L52" s="104">
        <v>19.29</v>
      </c>
      <c r="M52" s="102">
        <f t="shared" si="1"/>
        <v>0.3936734693877551</v>
      </c>
    </row>
    <row r="53" spans="1:13" x14ac:dyDescent="0.25">
      <c r="A53" s="3">
        <v>50</v>
      </c>
      <c r="B53" s="9">
        <v>140</v>
      </c>
      <c r="C53" s="9">
        <v>19.86</v>
      </c>
      <c r="D53" s="10">
        <v>19.989999999999998</v>
      </c>
      <c r="E53" s="3">
        <v>-50</v>
      </c>
      <c r="F53" s="1">
        <v>119</v>
      </c>
      <c r="G53" s="9">
        <v>17</v>
      </c>
      <c r="H53" s="10">
        <v>17</v>
      </c>
      <c r="K53" s="97">
        <v>50</v>
      </c>
      <c r="L53" s="104">
        <v>19.86</v>
      </c>
      <c r="M53" s="102">
        <f t="shared" si="1"/>
        <v>0.3972</v>
      </c>
    </row>
    <row r="54" spans="1:13" x14ac:dyDescent="0.25">
      <c r="A54" s="3">
        <v>51</v>
      </c>
      <c r="B54" s="9">
        <v>149</v>
      </c>
      <c r="C54" s="9">
        <v>21.43</v>
      </c>
      <c r="D54" s="10">
        <v>21.37</v>
      </c>
      <c r="E54" s="3">
        <v>-51</v>
      </c>
      <c r="F54" s="1">
        <v>128</v>
      </c>
      <c r="G54" s="9">
        <v>18.29</v>
      </c>
      <c r="H54" s="10">
        <v>18.2</v>
      </c>
      <c r="K54" s="97">
        <v>51</v>
      </c>
      <c r="L54" s="104">
        <v>21.43</v>
      </c>
      <c r="M54" s="102">
        <f t="shared" si="1"/>
        <v>0.42019607843137252</v>
      </c>
    </row>
    <row r="55" spans="1:13" x14ac:dyDescent="0.25">
      <c r="A55" s="3">
        <v>52</v>
      </c>
      <c r="B55" s="9">
        <v>158</v>
      </c>
      <c r="C55" s="9">
        <v>22.57</v>
      </c>
      <c r="D55" s="10">
        <v>22.61</v>
      </c>
      <c r="E55" s="3">
        <v>-52</v>
      </c>
      <c r="F55" s="1">
        <v>136</v>
      </c>
      <c r="G55" s="9">
        <v>19.43</v>
      </c>
      <c r="H55" s="10">
        <v>19.510000000000002</v>
      </c>
      <c r="K55" s="97">
        <v>52</v>
      </c>
      <c r="L55" s="104">
        <v>22.57</v>
      </c>
      <c r="M55" s="102">
        <f t="shared" si="1"/>
        <v>0.43403846153846154</v>
      </c>
    </row>
    <row r="56" spans="1:13" x14ac:dyDescent="0.25">
      <c r="A56" s="3">
        <v>53</v>
      </c>
      <c r="B56" s="9">
        <v>164</v>
      </c>
      <c r="C56" s="9">
        <v>23.43</v>
      </c>
      <c r="D56" s="10">
        <v>23.49</v>
      </c>
      <c r="E56" s="3">
        <v>-53</v>
      </c>
      <c r="F56" s="1">
        <v>145</v>
      </c>
      <c r="G56" s="9">
        <v>20.57</v>
      </c>
      <c r="H56" s="10">
        <v>20.71</v>
      </c>
      <c r="K56" s="97">
        <v>53</v>
      </c>
      <c r="L56" s="104">
        <v>23.43</v>
      </c>
      <c r="M56" s="102">
        <f t="shared" si="1"/>
        <v>0.44207547169811318</v>
      </c>
    </row>
    <row r="57" spans="1:13" x14ac:dyDescent="0.25">
      <c r="A57" s="3">
        <v>54</v>
      </c>
      <c r="B57" s="9">
        <v>181</v>
      </c>
      <c r="C57" s="9">
        <v>25.71</v>
      </c>
      <c r="D57" s="10">
        <v>25.63</v>
      </c>
      <c r="E57" s="3">
        <v>-54</v>
      </c>
      <c r="F57" s="1">
        <v>156</v>
      </c>
      <c r="G57" s="9">
        <v>22.14</v>
      </c>
      <c r="H57" s="10">
        <v>22.29</v>
      </c>
      <c r="K57" s="97">
        <v>54</v>
      </c>
      <c r="L57" s="104">
        <v>25.71</v>
      </c>
      <c r="M57" s="102">
        <f t="shared" si="1"/>
        <v>0.47611111111111115</v>
      </c>
    </row>
    <row r="58" spans="1:13" x14ac:dyDescent="0.25">
      <c r="A58" s="3">
        <v>55</v>
      </c>
      <c r="B58" s="9">
        <v>185</v>
      </c>
      <c r="C58" s="9">
        <v>26.57</v>
      </c>
      <c r="D58" s="10">
        <v>26.54</v>
      </c>
      <c r="E58" s="3">
        <v>-55</v>
      </c>
      <c r="F58" s="1">
        <v>163</v>
      </c>
      <c r="G58" s="9">
        <v>23.29</v>
      </c>
      <c r="H58" s="10">
        <v>23.37</v>
      </c>
      <c r="K58" s="97">
        <v>55</v>
      </c>
      <c r="L58" s="104">
        <v>26.57</v>
      </c>
      <c r="M58" s="102">
        <f t="shared" si="1"/>
        <v>0.48309090909090907</v>
      </c>
    </row>
    <row r="59" spans="1:13" x14ac:dyDescent="0.25">
      <c r="A59" s="3">
        <v>56</v>
      </c>
      <c r="B59" s="9">
        <v>202</v>
      </c>
      <c r="C59" s="9">
        <v>29</v>
      </c>
      <c r="D59" s="10">
        <v>28.9</v>
      </c>
      <c r="E59" s="3">
        <v>-56</v>
      </c>
      <c r="F59" s="1">
        <v>173</v>
      </c>
      <c r="G59" s="9">
        <v>24.71</v>
      </c>
      <c r="H59" s="10">
        <v>24.83</v>
      </c>
      <c r="K59" s="97">
        <v>56</v>
      </c>
      <c r="L59" s="104">
        <v>29</v>
      </c>
      <c r="M59" s="102">
        <f t="shared" si="1"/>
        <v>0.5178571428571429</v>
      </c>
    </row>
    <row r="60" spans="1:13" x14ac:dyDescent="0.25">
      <c r="A60" s="3">
        <v>57</v>
      </c>
      <c r="B60" s="9">
        <v>210</v>
      </c>
      <c r="C60" s="9">
        <v>29.86</v>
      </c>
      <c r="D60" s="10">
        <v>30</v>
      </c>
      <c r="E60" s="3">
        <v>-57</v>
      </c>
      <c r="F60" s="1">
        <v>178</v>
      </c>
      <c r="G60" s="9">
        <v>25.43</v>
      </c>
      <c r="H60" s="10">
        <v>25.46</v>
      </c>
      <c r="K60" s="97">
        <v>57</v>
      </c>
      <c r="L60" s="104">
        <v>29.86</v>
      </c>
      <c r="M60" s="102">
        <f t="shared" si="1"/>
        <v>0.52385964912280703</v>
      </c>
    </row>
    <row r="61" spans="1:13" x14ac:dyDescent="0.25">
      <c r="A61" s="3">
        <v>58</v>
      </c>
      <c r="B61" s="9">
        <v>217</v>
      </c>
      <c r="C61" s="9">
        <v>31</v>
      </c>
      <c r="D61" s="10">
        <v>30.93</v>
      </c>
      <c r="E61" s="3">
        <v>-58</v>
      </c>
      <c r="F61" s="1">
        <v>192</v>
      </c>
      <c r="G61" s="9">
        <v>27.43</v>
      </c>
      <c r="H61" s="10">
        <v>27.41</v>
      </c>
      <c r="K61" s="97">
        <v>58</v>
      </c>
      <c r="L61" s="104">
        <v>31</v>
      </c>
      <c r="M61" s="102">
        <f t="shared" si="1"/>
        <v>0.53448275862068961</v>
      </c>
    </row>
    <row r="62" spans="1:13" x14ac:dyDescent="0.25">
      <c r="A62" s="3">
        <v>59</v>
      </c>
      <c r="B62" s="9">
        <v>228</v>
      </c>
      <c r="C62" s="9">
        <v>32.57</v>
      </c>
      <c r="D62" s="10">
        <v>32.49</v>
      </c>
      <c r="E62" s="3">
        <v>-59</v>
      </c>
      <c r="F62" s="1">
        <v>195</v>
      </c>
      <c r="G62" s="9">
        <v>27.86</v>
      </c>
      <c r="H62" s="10">
        <v>27.93</v>
      </c>
      <c r="K62" s="97">
        <v>59</v>
      </c>
      <c r="L62" s="104">
        <v>32.57</v>
      </c>
      <c r="M62" s="102">
        <f t="shared" si="1"/>
        <v>0.55203389830508476</v>
      </c>
    </row>
    <row r="63" spans="1:13" x14ac:dyDescent="0.25">
      <c r="A63" s="3">
        <v>60</v>
      </c>
      <c r="B63" s="9">
        <v>236</v>
      </c>
      <c r="C63" s="9">
        <v>33.71</v>
      </c>
      <c r="D63" s="10">
        <v>33.770000000000003</v>
      </c>
      <c r="E63" s="3">
        <v>-60</v>
      </c>
      <c r="F63" s="1">
        <v>209</v>
      </c>
      <c r="G63" s="9">
        <v>29.71</v>
      </c>
      <c r="H63" s="10">
        <v>29.71</v>
      </c>
      <c r="K63" s="97">
        <v>60</v>
      </c>
      <c r="L63" s="104">
        <v>33.71</v>
      </c>
      <c r="M63" s="102">
        <f t="shared" si="1"/>
        <v>0.5618333333333333</v>
      </c>
    </row>
    <row r="64" spans="1:13" x14ac:dyDescent="0.25">
      <c r="A64" s="3">
        <v>61</v>
      </c>
      <c r="B64" s="9">
        <v>244</v>
      </c>
      <c r="C64" s="9">
        <v>34.86</v>
      </c>
      <c r="D64" s="10">
        <v>34.97</v>
      </c>
      <c r="E64" s="3">
        <v>-61</v>
      </c>
      <c r="F64" s="1">
        <v>214</v>
      </c>
      <c r="G64" s="9">
        <v>30.57</v>
      </c>
      <c r="H64" s="10">
        <v>30.64</v>
      </c>
      <c r="K64" s="97">
        <v>61</v>
      </c>
      <c r="L64" s="104">
        <v>34.86</v>
      </c>
      <c r="M64" s="102">
        <f t="shared" si="1"/>
        <v>0.5714754098360656</v>
      </c>
    </row>
    <row r="65" spans="1:13" x14ac:dyDescent="0.25">
      <c r="A65" s="3">
        <v>62</v>
      </c>
      <c r="B65" s="9">
        <v>255</v>
      </c>
      <c r="C65" s="9">
        <v>36.57</v>
      </c>
      <c r="D65" s="10">
        <v>36.53</v>
      </c>
      <c r="E65" s="3">
        <v>-62</v>
      </c>
      <c r="F65" s="1">
        <v>219</v>
      </c>
      <c r="G65" s="9">
        <v>31.29</v>
      </c>
      <c r="H65" s="10">
        <v>31.26</v>
      </c>
      <c r="K65" s="97">
        <v>62</v>
      </c>
      <c r="L65" s="104">
        <v>36.57</v>
      </c>
      <c r="M65" s="102">
        <f t="shared" si="1"/>
        <v>0.58983870967741936</v>
      </c>
    </row>
    <row r="66" spans="1:13" x14ac:dyDescent="0.25">
      <c r="A66" s="3">
        <v>63</v>
      </c>
      <c r="B66" s="9">
        <v>266</v>
      </c>
      <c r="C66" s="9">
        <v>38</v>
      </c>
      <c r="D66" s="10">
        <v>38</v>
      </c>
      <c r="E66" s="3">
        <v>-63</v>
      </c>
      <c r="F66" s="1">
        <v>234</v>
      </c>
      <c r="G66" s="9">
        <v>33.43</v>
      </c>
      <c r="H66" s="10">
        <v>33.54</v>
      </c>
      <c r="K66" s="97">
        <v>63</v>
      </c>
      <c r="L66" s="104">
        <v>38</v>
      </c>
      <c r="M66" s="102">
        <f t="shared" si="1"/>
        <v>0.60317460317460314</v>
      </c>
    </row>
    <row r="67" spans="1:13" x14ac:dyDescent="0.25">
      <c r="A67" s="3">
        <v>64</v>
      </c>
      <c r="B67" s="9">
        <v>278</v>
      </c>
      <c r="C67" s="9">
        <v>39.57</v>
      </c>
      <c r="D67" s="10">
        <v>39.659999999999997</v>
      </c>
      <c r="E67" s="3">
        <v>-64</v>
      </c>
      <c r="F67" s="1">
        <v>241</v>
      </c>
      <c r="G67" s="9">
        <v>34.43</v>
      </c>
      <c r="H67" s="10">
        <v>34.369999999999997</v>
      </c>
      <c r="K67" s="97">
        <v>64</v>
      </c>
      <c r="L67" s="104">
        <v>39.57</v>
      </c>
      <c r="M67" s="102">
        <f t="shared" si="1"/>
        <v>0.61828125</v>
      </c>
    </row>
    <row r="68" spans="1:13" x14ac:dyDescent="0.25">
      <c r="A68" s="3">
        <v>65</v>
      </c>
      <c r="B68" s="9">
        <v>282</v>
      </c>
      <c r="C68" s="9">
        <v>40.43</v>
      </c>
      <c r="D68" s="10">
        <v>40.33</v>
      </c>
      <c r="E68" s="3">
        <v>-65</v>
      </c>
      <c r="F68" s="1">
        <v>252</v>
      </c>
      <c r="G68" s="9">
        <v>35.86</v>
      </c>
      <c r="H68" s="10">
        <v>35.89</v>
      </c>
      <c r="K68" s="97">
        <v>65</v>
      </c>
      <c r="L68" s="104">
        <v>40.43</v>
      </c>
      <c r="M68" s="102">
        <f t="shared" si="1"/>
        <v>0.622</v>
      </c>
    </row>
    <row r="69" spans="1:13" x14ac:dyDescent="0.25">
      <c r="A69" s="3">
        <v>66</v>
      </c>
      <c r="B69" s="9">
        <v>294</v>
      </c>
      <c r="C69" s="9">
        <v>41.86</v>
      </c>
      <c r="D69" s="10">
        <v>41.97</v>
      </c>
      <c r="E69" s="3">
        <v>-66</v>
      </c>
      <c r="F69" s="1">
        <v>253</v>
      </c>
      <c r="G69" s="9">
        <v>36</v>
      </c>
      <c r="H69" s="10">
        <v>35.94</v>
      </c>
      <c r="K69" s="97">
        <v>66</v>
      </c>
      <c r="L69" s="104">
        <v>41.86</v>
      </c>
      <c r="M69" s="102">
        <f t="shared" si="1"/>
        <v>0.63424242424242427</v>
      </c>
    </row>
    <row r="70" spans="1:13" x14ac:dyDescent="0.25">
      <c r="A70" s="3">
        <v>67</v>
      </c>
      <c r="B70" s="9">
        <v>300</v>
      </c>
      <c r="C70" s="9">
        <v>42.86</v>
      </c>
      <c r="D70" s="10">
        <v>42.91</v>
      </c>
      <c r="E70" s="3">
        <v>-67</v>
      </c>
      <c r="F70" s="1">
        <v>268</v>
      </c>
      <c r="G70" s="9">
        <v>38.14</v>
      </c>
      <c r="H70" s="10">
        <v>38.31</v>
      </c>
      <c r="K70" s="97">
        <v>67</v>
      </c>
      <c r="L70" s="104">
        <v>42.86</v>
      </c>
      <c r="M70" s="102">
        <f t="shared" si="1"/>
        <v>0.63970149253731345</v>
      </c>
    </row>
    <row r="71" spans="1:13" x14ac:dyDescent="0.25">
      <c r="A71" s="3">
        <v>68</v>
      </c>
      <c r="B71" s="9">
        <v>309</v>
      </c>
      <c r="C71" s="9">
        <v>44.29</v>
      </c>
      <c r="D71" s="10">
        <v>44.14</v>
      </c>
      <c r="E71" s="3">
        <v>-68</v>
      </c>
      <c r="F71" s="1">
        <v>276</v>
      </c>
      <c r="G71" s="9">
        <v>39.43</v>
      </c>
      <c r="H71" s="10">
        <v>39.49</v>
      </c>
      <c r="K71" s="97">
        <v>68</v>
      </c>
      <c r="L71" s="104">
        <v>44.29</v>
      </c>
      <c r="M71" s="102">
        <f t="shared" si="1"/>
        <v>0.65132352941176475</v>
      </c>
    </row>
    <row r="72" spans="1:13" x14ac:dyDescent="0.25">
      <c r="A72" s="3">
        <v>69</v>
      </c>
      <c r="B72" s="9">
        <v>320</v>
      </c>
      <c r="C72" s="9">
        <v>45.86</v>
      </c>
      <c r="D72" s="10">
        <v>45.71</v>
      </c>
      <c r="E72" s="3">
        <v>-69</v>
      </c>
      <c r="F72" s="1">
        <v>283</v>
      </c>
      <c r="G72" s="9">
        <v>40.43</v>
      </c>
      <c r="H72" s="10">
        <v>40.39</v>
      </c>
      <c r="K72" s="97">
        <v>69</v>
      </c>
      <c r="L72" s="104">
        <v>45.86</v>
      </c>
      <c r="M72" s="102">
        <f t="shared" si="1"/>
        <v>0.66463768115942023</v>
      </c>
    </row>
    <row r="73" spans="1:13" x14ac:dyDescent="0.25">
      <c r="A73" s="3">
        <v>70</v>
      </c>
      <c r="B73" s="9">
        <v>326</v>
      </c>
      <c r="C73" s="9">
        <v>46.57</v>
      </c>
      <c r="D73" s="10">
        <v>46.67</v>
      </c>
      <c r="E73" s="3">
        <v>-70</v>
      </c>
      <c r="F73" s="1">
        <v>295</v>
      </c>
      <c r="G73" s="9">
        <v>42.14</v>
      </c>
      <c r="H73" s="10">
        <v>42.21</v>
      </c>
      <c r="K73" s="97">
        <v>70</v>
      </c>
      <c r="L73" s="104">
        <v>46.57</v>
      </c>
      <c r="M73" s="102">
        <f t="shared" si="1"/>
        <v>0.66528571428571426</v>
      </c>
    </row>
    <row r="74" spans="1:13" x14ac:dyDescent="0.25">
      <c r="A74" s="3">
        <v>71</v>
      </c>
      <c r="B74" s="9">
        <v>334</v>
      </c>
      <c r="C74" s="9">
        <v>47.71</v>
      </c>
      <c r="D74" s="10">
        <v>47.59</v>
      </c>
      <c r="E74" s="3">
        <v>-71</v>
      </c>
      <c r="F74" s="1">
        <v>304</v>
      </c>
      <c r="G74" s="9">
        <v>43.43</v>
      </c>
      <c r="H74" s="10">
        <v>43.43</v>
      </c>
      <c r="K74" s="97">
        <v>71</v>
      </c>
      <c r="L74" s="104">
        <v>47.71</v>
      </c>
      <c r="M74" s="102">
        <f t="shared" si="1"/>
        <v>0.67197183098591551</v>
      </c>
    </row>
    <row r="75" spans="1:13" x14ac:dyDescent="0.25">
      <c r="A75" s="3">
        <v>72</v>
      </c>
      <c r="B75" s="9">
        <v>342</v>
      </c>
      <c r="C75" s="9">
        <v>48.86</v>
      </c>
      <c r="D75" s="10">
        <v>48.81</v>
      </c>
      <c r="E75" s="3">
        <v>-72</v>
      </c>
      <c r="F75" s="1">
        <v>312</v>
      </c>
      <c r="G75" s="9">
        <v>44.43</v>
      </c>
      <c r="H75" s="10">
        <v>44.51</v>
      </c>
      <c r="K75" s="97">
        <v>72</v>
      </c>
      <c r="L75" s="104">
        <v>48.86</v>
      </c>
      <c r="M75" s="102">
        <f t="shared" si="1"/>
        <v>0.67861111111111105</v>
      </c>
    </row>
    <row r="76" spans="1:13" x14ac:dyDescent="0.25">
      <c r="A76" s="3">
        <v>73</v>
      </c>
      <c r="B76" s="9">
        <v>354</v>
      </c>
      <c r="C76" s="9">
        <v>50.43</v>
      </c>
      <c r="D76" s="10">
        <v>50.07</v>
      </c>
      <c r="E76" s="3">
        <v>-73</v>
      </c>
      <c r="F76" s="1">
        <v>318</v>
      </c>
      <c r="G76" s="9">
        <v>45.43</v>
      </c>
      <c r="H76" s="10">
        <v>45.51</v>
      </c>
      <c r="K76" s="97">
        <v>73</v>
      </c>
      <c r="L76" s="104">
        <v>50.43</v>
      </c>
      <c r="M76" s="102">
        <f t="shared" si="1"/>
        <v>0.69082191780821922</v>
      </c>
    </row>
    <row r="77" spans="1:13" x14ac:dyDescent="0.25">
      <c r="A77" s="3">
        <v>74</v>
      </c>
      <c r="B77" s="9">
        <v>357</v>
      </c>
      <c r="C77" s="9">
        <v>51</v>
      </c>
      <c r="D77" s="10">
        <v>51.09</v>
      </c>
      <c r="E77" s="3">
        <v>-74</v>
      </c>
      <c r="F77" s="1">
        <v>331</v>
      </c>
      <c r="G77" s="9">
        <v>47.29</v>
      </c>
      <c r="H77" s="10">
        <v>47.2</v>
      </c>
      <c r="K77" s="97">
        <v>74</v>
      </c>
      <c r="L77" s="104">
        <v>51</v>
      </c>
      <c r="M77" s="102">
        <f t="shared" si="1"/>
        <v>0.68918918918918914</v>
      </c>
    </row>
    <row r="78" spans="1:13" x14ac:dyDescent="0.25">
      <c r="A78" s="3">
        <v>75</v>
      </c>
      <c r="B78" s="9">
        <v>369</v>
      </c>
      <c r="C78" s="9">
        <v>52.71</v>
      </c>
      <c r="D78" s="10">
        <v>52.8</v>
      </c>
      <c r="E78" s="3">
        <v>-75</v>
      </c>
      <c r="F78" s="1">
        <v>336</v>
      </c>
      <c r="G78" s="9">
        <v>47.86</v>
      </c>
      <c r="H78" s="10">
        <v>47.94</v>
      </c>
      <c r="K78" s="97">
        <v>75</v>
      </c>
      <c r="L78" s="104">
        <v>52.71</v>
      </c>
      <c r="M78" s="102">
        <f t="shared" si="1"/>
        <v>0.70279999999999998</v>
      </c>
    </row>
    <row r="79" spans="1:13" x14ac:dyDescent="0.25">
      <c r="A79" s="3">
        <v>76</v>
      </c>
      <c r="B79" s="9">
        <v>378</v>
      </c>
      <c r="C79" s="9">
        <v>54.14</v>
      </c>
      <c r="D79" s="10">
        <v>54.1</v>
      </c>
      <c r="E79" s="3">
        <v>-76</v>
      </c>
      <c r="F79" s="1">
        <v>346</v>
      </c>
      <c r="G79" s="9">
        <v>49.43</v>
      </c>
      <c r="H79" s="10">
        <v>49.53</v>
      </c>
      <c r="K79" s="97">
        <v>76</v>
      </c>
      <c r="L79" s="104">
        <v>54.14</v>
      </c>
      <c r="M79" s="102">
        <f t="shared" si="1"/>
        <v>0.71236842105263154</v>
      </c>
    </row>
    <row r="80" spans="1:13" x14ac:dyDescent="0.25">
      <c r="A80" s="3">
        <v>77</v>
      </c>
      <c r="B80" s="9">
        <v>383</v>
      </c>
      <c r="C80" s="9">
        <v>54.57</v>
      </c>
      <c r="D80" s="10">
        <v>54.69</v>
      </c>
      <c r="E80" s="3">
        <v>-77</v>
      </c>
      <c r="F80" s="1">
        <v>351</v>
      </c>
      <c r="G80" s="9">
        <v>50.14</v>
      </c>
      <c r="H80" s="10">
        <v>50.17</v>
      </c>
      <c r="K80" s="97">
        <v>77</v>
      </c>
      <c r="L80" s="104">
        <v>54.57</v>
      </c>
      <c r="M80" s="102">
        <f t="shared" si="1"/>
        <v>0.70870129870129872</v>
      </c>
    </row>
    <row r="81" spans="1:13" x14ac:dyDescent="0.25">
      <c r="A81" s="3">
        <v>78</v>
      </c>
      <c r="B81" s="9">
        <v>393</v>
      </c>
      <c r="C81" s="9">
        <v>56</v>
      </c>
      <c r="D81" s="10">
        <v>56.07</v>
      </c>
      <c r="E81" s="3">
        <v>-78</v>
      </c>
      <c r="F81" s="1">
        <v>360</v>
      </c>
      <c r="G81" s="9">
        <v>51.57</v>
      </c>
      <c r="H81" s="10">
        <v>51.5</v>
      </c>
      <c r="K81" s="97">
        <v>78</v>
      </c>
      <c r="L81" s="104">
        <v>56</v>
      </c>
      <c r="M81" s="102">
        <f t="shared" si="1"/>
        <v>0.71794871794871795</v>
      </c>
    </row>
    <row r="82" spans="1:13" x14ac:dyDescent="0.25">
      <c r="A82" s="3">
        <v>79</v>
      </c>
      <c r="B82" s="9">
        <v>402</v>
      </c>
      <c r="C82" s="9">
        <v>57.43</v>
      </c>
      <c r="D82" s="10">
        <v>57.34</v>
      </c>
      <c r="E82" s="3">
        <v>-79</v>
      </c>
      <c r="F82" s="1">
        <v>371</v>
      </c>
      <c r="G82" s="9">
        <v>52.86</v>
      </c>
      <c r="H82" s="10">
        <v>52.81</v>
      </c>
      <c r="K82" s="97">
        <v>79</v>
      </c>
      <c r="L82" s="104">
        <v>57.43</v>
      </c>
      <c r="M82" s="102">
        <f t="shared" si="1"/>
        <v>0.72696202531645571</v>
      </c>
    </row>
    <row r="83" spans="1:13" x14ac:dyDescent="0.25">
      <c r="A83" s="3">
        <v>80</v>
      </c>
      <c r="B83" s="9">
        <v>412</v>
      </c>
      <c r="C83" s="9">
        <v>59</v>
      </c>
      <c r="D83" s="10">
        <v>58.86</v>
      </c>
      <c r="E83" s="3">
        <v>-80</v>
      </c>
      <c r="F83" s="1">
        <v>379</v>
      </c>
      <c r="G83" s="9">
        <v>54.14</v>
      </c>
      <c r="H83" s="10">
        <v>54.1</v>
      </c>
      <c r="K83" s="97">
        <v>80</v>
      </c>
      <c r="L83" s="104">
        <v>59</v>
      </c>
      <c r="M83" s="102">
        <f t="shared" si="1"/>
        <v>0.73750000000000004</v>
      </c>
    </row>
    <row r="84" spans="1:13" x14ac:dyDescent="0.25">
      <c r="A84" s="3">
        <v>81</v>
      </c>
      <c r="B84" s="9">
        <v>411</v>
      </c>
      <c r="C84" s="9">
        <v>58.71</v>
      </c>
      <c r="D84" s="10">
        <v>58.81</v>
      </c>
      <c r="E84" s="3">
        <v>-81</v>
      </c>
      <c r="F84" s="1">
        <v>386</v>
      </c>
      <c r="G84" s="9">
        <v>55.29</v>
      </c>
      <c r="H84" s="10">
        <v>55.2</v>
      </c>
      <c r="K84" s="97">
        <v>81</v>
      </c>
      <c r="L84" s="104">
        <v>58.71</v>
      </c>
      <c r="M84" s="102">
        <f t="shared" si="1"/>
        <v>0.7248148148148148</v>
      </c>
    </row>
    <row r="85" spans="1:13" x14ac:dyDescent="0.25">
      <c r="A85" s="3">
        <v>82</v>
      </c>
      <c r="B85" s="9">
        <v>424</v>
      </c>
      <c r="C85" s="9">
        <v>60.71</v>
      </c>
      <c r="D85" s="10">
        <v>60.69</v>
      </c>
      <c r="E85" s="3">
        <v>-82</v>
      </c>
      <c r="F85" s="1">
        <v>401</v>
      </c>
      <c r="G85" s="9">
        <v>57.29</v>
      </c>
      <c r="H85" s="10">
        <v>57.46</v>
      </c>
      <c r="K85" s="97">
        <v>82</v>
      </c>
      <c r="L85" s="104">
        <v>60.71</v>
      </c>
      <c r="M85" s="102">
        <f t="shared" si="1"/>
        <v>0.74036585365853658</v>
      </c>
    </row>
    <row r="86" spans="1:13" x14ac:dyDescent="0.25">
      <c r="A86" s="3">
        <v>83</v>
      </c>
      <c r="B86" s="9">
        <v>434</v>
      </c>
      <c r="C86" s="9">
        <v>61.86</v>
      </c>
      <c r="D86" s="10">
        <v>61.87</v>
      </c>
      <c r="E86" s="3">
        <v>-83</v>
      </c>
      <c r="F86" s="1">
        <v>411</v>
      </c>
      <c r="G86" s="9">
        <v>59</v>
      </c>
      <c r="H86" s="10">
        <v>58.84</v>
      </c>
      <c r="K86" s="97">
        <v>83</v>
      </c>
      <c r="L86" s="104">
        <v>61.86</v>
      </c>
      <c r="M86" s="102">
        <f t="shared" si="1"/>
        <v>0.74530120481927709</v>
      </c>
    </row>
    <row r="87" spans="1:13" x14ac:dyDescent="0.25">
      <c r="A87" s="3">
        <v>84</v>
      </c>
      <c r="B87" s="9">
        <v>445</v>
      </c>
      <c r="C87" s="9">
        <v>63.71</v>
      </c>
      <c r="D87" s="10">
        <v>63.7</v>
      </c>
      <c r="E87" s="3">
        <v>-84</v>
      </c>
      <c r="F87" s="1">
        <v>417</v>
      </c>
      <c r="G87" s="9">
        <v>59.57</v>
      </c>
      <c r="H87" s="10">
        <v>59.66</v>
      </c>
      <c r="K87" s="97">
        <v>84</v>
      </c>
      <c r="L87" s="104">
        <v>63.71</v>
      </c>
      <c r="M87" s="102">
        <f t="shared" si="1"/>
        <v>0.75845238095238099</v>
      </c>
    </row>
    <row r="88" spans="1:13" x14ac:dyDescent="0.25">
      <c r="A88" s="3">
        <v>85</v>
      </c>
      <c r="B88" s="9">
        <v>447</v>
      </c>
      <c r="C88" s="9">
        <v>64</v>
      </c>
      <c r="D88" s="10">
        <v>64.069999999999993</v>
      </c>
      <c r="E88" s="3">
        <v>-85</v>
      </c>
      <c r="F88" s="1">
        <v>425</v>
      </c>
      <c r="G88" s="9">
        <v>60.57</v>
      </c>
      <c r="H88" s="10">
        <v>60.64</v>
      </c>
      <c r="K88" s="97">
        <v>85</v>
      </c>
      <c r="L88" s="104">
        <v>64</v>
      </c>
      <c r="M88" s="102">
        <f t="shared" si="1"/>
        <v>0.75294117647058822</v>
      </c>
    </row>
    <row r="89" spans="1:13" x14ac:dyDescent="0.25">
      <c r="A89" s="3">
        <v>86</v>
      </c>
      <c r="B89" s="9">
        <v>457</v>
      </c>
      <c r="C89" s="9">
        <v>65.14</v>
      </c>
      <c r="D89" s="10">
        <v>65.290000000000006</v>
      </c>
      <c r="E89" s="3">
        <v>-86</v>
      </c>
      <c r="F89" s="1">
        <v>433</v>
      </c>
      <c r="G89" s="9">
        <v>61.86</v>
      </c>
      <c r="H89" s="10">
        <v>61.79</v>
      </c>
      <c r="K89" s="97">
        <v>86</v>
      </c>
      <c r="L89" s="104">
        <v>65.14</v>
      </c>
      <c r="M89" s="102">
        <f t="shared" si="1"/>
        <v>0.7574418604651163</v>
      </c>
    </row>
    <row r="90" spans="1:13" x14ac:dyDescent="0.25">
      <c r="A90" s="3">
        <v>87</v>
      </c>
      <c r="B90" s="9">
        <v>471</v>
      </c>
      <c r="C90" s="9">
        <v>67.290000000000006</v>
      </c>
      <c r="D90" s="10">
        <v>67.27</v>
      </c>
      <c r="E90" s="3">
        <v>-87</v>
      </c>
      <c r="F90" s="1">
        <v>443</v>
      </c>
      <c r="G90" s="9">
        <v>63.57</v>
      </c>
      <c r="H90" s="10">
        <v>63.4</v>
      </c>
      <c r="K90" s="97">
        <v>87</v>
      </c>
      <c r="L90" s="104">
        <v>67.290000000000006</v>
      </c>
      <c r="M90" s="102">
        <f t="shared" si="1"/>
        <v>0.77344827586206899</v>
      </c>
    </row>
    <row r="91" spans="1:13" x14ac:dyDescent="0.25">
      <c r="A91" s="3">
        <v>88</v>
      </c>
      <c r="B91" s="9">
        <v>472</v>
      </c>
      <c r="C91" s="9">
        <v>67.709999999999994</v>
      </c>
      <c r="D91" s="10">
        <v>67.59</v>
      </c>
      <c r="E91" s="3">
        <v>-88</v>
      </c>
      <c r="F91" s="1">
        <v>452</v>
      </c>
      <c r="G91" s="9">
        <v>64.430000000000007</v>
      </c>
      <c r="H91" s="10">
        <v>64.53</v>
      </c>
      <c r="K91" s="97">
        <v>88</v>
      </c>
      <c r="L91" s="104">
        <v>67.709999999999994</v>
      </c>
      <c r="M91" s="102">
        <f t="shared" si="1"/>
        <v>0.76943181818181816</v>
      </c>
    </row>
    <row r="92" spans="1:13" x14ac:dyDescent="0.25">
      <c r="A92" s="3">
        <v>89</v>
      </c>
      <c r="B92" s="9">
        <v>472</v>
      </c>
      <c r="C92" s="9">
        <v>67.430000000000007</v>
      </c>
      <c r="D92" s="10">
        <v>67.510000000000005</v>
      </c>
      <c r="E92" s="3">
        <v>-89</v>
      </c>
      <c r="F92" s="1">
        <v>454</v>
      </c>
      <c r="G92" s="9">
        <v>64.86</v>
      </c>
      <c r="H92" s="10">
        <v>64.900000000000006</v>
      </c>
      <c r="K92" s="97">
        <v>89</v>
      </c>
      <c r="L92" s="104">
        <v>67.430000000000007</v>
      </c>
      <c r="M92" s="102">
        <f t="shared" si="1"/>
        <v>0.7576404494382023</v>
      </c>
    </row>
    <row r="93" spans="1:13" x14ac:dyDescent="0.25">
      <c r="A93" s="3">
        <v>90</v>
      </c>
      <c r="B93" s="9">
        <v>479</v>
      </c>
      <c r="C93" s="9">
        <v>68.290000000000006</v>
      </c>
      <c r="D93" s="10">
        <v>68.400000000000006</v>
      </c>
      <c r="E93" s="3">
        <v>-90</v>
      </c>
      <c r="F93" s="1">
        <v>464</v>
      </c>
      <c r="G93" s="9">
        <v>66.290000000000006</v>
      </c>
      <c r="H93" s="10">
        <v>66.290000000000006</v>
      </c>
      <c r="K93" s="97">
        <v>90</v>
      </c>
      <c r="L93" s="104">
        <v>68.290000000000006</v>
      </c>
      <c r="M93" s="102">
        <f t="shared" si="1"/>
        <v>0.75877777777777788</v>
      </c>
    </row>
    <row r="94" spans="1:13" x14ac:dyDescent="0.25">
      <c r="A94" s="3">
        <v>91</v>
      </c>
      <c r="B94" s="9">
        <v>488</v>
      </c>
      <c r="C94" s="9">
        <v>70</v>
      </c>
      <c r="D94" s="10">
        <v>69.83</v>
      </c>
      <c r="E94" s="3">
        <v>-91</v>
      </c>
      <c r="F94" s="1">
        <v>469</v>
      </c>
      <c r="G94" s="9">
        <v>66.86</v>
      </c>
      <c r="H94" s="10">
        <v>66.97</v>
      </c>
      <c r="K94" s="97">
        <v>91</v>
      </c>
      <c r="L94" s="104">
        <v>70</v>
      </c>
      <c r="M94" s="102">
        <f t="shared" si="1"/>
        <v>0.76923076923076927</v>
      </c>
    </row>
    <row r="95" spans="1:13" x14ac:dyDescent="0.25">
      <c r="A95" s="3">
        <v>92</v>
      </c>
      <c r="B95" s="9">
        <v>493</v>
      </c>
      <c r="C95" s="9">
        <v>70.290000000000006</v>
      </c>
      <c r="D95" s="10">
        <v>70.39</v>
      </c>
      <c r="E95" s="3">
        <v>-92</v>
      </c>
      <c r="F95" s="1">
        <v>479</v>
      </c>
      <c r="G95" s="9">
        <v>68.290000000000006</v>
      </c>
      <c r="H95" s="10">
        <v>68.44</v>
      </c>
      <c r="K95" s="97">
        <v>92</v>
      </c>
      <c r="L95" s="104">
        <v>70.290000000000006</v>
      </c>
      <c r="M95" s="102">
        <f t="shared" si="1"/>
        <v>0.76402173913043481</v>
      </c>
    </row>
    <row r="96" spans="1:13" x14ac:dyDescent="0.25">
      <c r="A96" s="3">
        <v>93</v>
      </c>
      <c r="B96" s="9">
        <v>505</v>
      </c>
      <c r="C96" s="9">
        <v>72.14</v>
      </c>
      <c r="D96" s="10">
        <v>72.23</v>
      </c>
      <c r="E96" s="3">
        <v>-93</v>
      </c>
      <c r="F96" s="1">
        <v>484</v>
      </c>
      <c r="G96" s="9">
        <v>69.14</v>
      </c>
      <c r="H96" s="10">
        <v>69.09</v>
      </c>
      <c r="K96" s="97">
        <v>93</v>
      </c>
      <c r="L96" s="104">
        <v>72.14</v>
      </c>
      <c r="M96" s="102">
        <f t="shared" si="1"/>
        <v>0.77569892473118285</v>
      </c>
    </row>
    <row r="97" spans="1:13" x14ac:dyDescent="0.25">
      <c r="A97" s="3">
        <v>94</v>
      </c>
      <c r="B97" s="9">
        <v>524</v>
      </c>
      <c r="C97" s="9">
        <v>75</v>
      </c>
      <c r="D97" s="10">
        <v>75.069999999999993</v>
      </c>
      <c r="E97" s="3">
        <v>-94</v>
      </c>
      <c r="F97" s="1">
        <v>488</v>
      </c>
      <c r="G97" s="9">
        <v>69.709999999999994</v>
      </c>
      <c r="H97" s="10">
        <v>69.73</v>
      </c>
      <c r="K97" s="97">
        <v>94</v>
      </c>
      <c r="L97" s="104">
        <v>75</v>
      </c>
      <c r="M97" s="102">
        <f t="shared" si="1"/>
        <v>0.7978723404255319</v>
      </c>
    </row>
    <row r="98" spans="1:13" x14ac:dyDescent="0.25">
      <c r="A98" s="3">
        <v>95</v>
      </c>
      <c r="B98" s="9">
        <v>528</v>
      </c>
      <c r="C98" s="9">
        <v>75.569999999999993</v>
      </c>
      <c r="D98" s="10">
        <v>75.59</v>
      </c>
      <c r="E98" s="3">
        <v>-95</v>
      </c>
      <c r="F98" s="1">
        <v>503</v>
      </c>
      <c r="G98" s="9">
        <v>72</v>
      </c>
      <c r="H98" s="10">
        <v>71.91</v>
      </c>
      <c r="K98" s="97">
        <v>95</v>
      </c>
      <c r="L98" s="104">
        <v>75.569999999999993</v>
      </c>
      <c r="M98" s="102">
        <f t="shared" si="1"/>
        <v>0.79547368421052622</v>
      </c>
    </row>
    <row r="99" spans="1:13" x14ac:dyDescent="0.25">
      <c r="A99" s="3">
        <v>96</v>
      </c>
      <c r="B99" s="9">
        <v>538</v>
      </c>
      <c r="C99" s="9">
        <v>77.14</v>
      </c>
      <c r="D99" s="10">
        <v>77.03</v>
      </c>
      <c r="E99" s="3">
        <v>-96</v>
      </c>
      <c r="F99" s="1">
        <v>507</v>
      </c>
      <c r="G99" s="9">
        <v>72.569999999999993</v>
      </c>
      <c r="H99" s="10">
        <v>72.510000000000005</v>
      </c>
      <c r="K99" s="97">
        <v>96</v>
      </c>
      <c r="L99" s="104">
        <v>77.14</v>
      </c>
      <c r="M99" s="102">
        <f t="shared" si="1"/>
        <v>0.80354166666666671</v>
      </c>
    </row>
    <row r="100" spans="1:13" x14ac:dyDescent="0.25">
      <c r="A100" s="3">
        <v>97</v>
      </c>
      <c r="B100" s="9">
        <v>552</v>
      </c>
      <c r="C100" s="9">
        <v>78.709999999999994</v>
      </c>
      <c r="D100" s="10">
        <v>78.77</v>
      </c>
      <c r="E100" s="3">
        <v>-97</v>
      </c>
      <c r="F100" s="1">
        <v>519</v>
      </c>
      <c r="G100" s="9">
        <v>74.14</v>
      </c>
      <c r="H100" s="10">
        <v>74.11</v>
      </c>
      <c r="K100" s="97">
        <v>97</v>
      </c>
      <c r="L100" s="104">
        <v>78.709999999999994</v>
      </c>
      <c r="M100" s="102">
        <f t="shared" si="1"/>
        <v>0.81144329896907208</v>
      </c>
    </row>
    <row r="101" spans="1:13" x14ac:dyDescent="0.25">
      <c r="A101" s="3">
        <v>98</v>
      </c>
      <c r="B101" s="9">
        <v>549</v>
      </c>
      <c r="C101" s="9">
        <v>78.290000000000006</v>
      </c>
      <c r="D101" s="10">
        <v>78.459999999999994</v>
      </c>
      <c r="E101" s="3">
        <v>-98</v>
      </c>
      <c r="F101" s="1">
        <v>524</v>
      </c>
      <c r="G101" s="9">
        <v>75</v>
      </c>
      <c r="H101" s="10">
        <v>74.930000000000007</v>
      </c>
      <c r="K101" s="97">
        <v>98</v>
      </c>
      <c r="L101" s="104">
        <v>78.290000000000006</v>
      </c>
      <c r="M101" s="102">
        <f t="shared" ref="M101:M164" si="2">L101/K101</f>
        <v>0.79887755102040825</v>
      </c>
    </row>
    <row r="102" spans="1:13" x14ac:dyDescent="0.25">
      <c r="A102" s="3">
        <v>99</v>
      </c>
      <c r="B102" s="9">
        <v>554</v>
      </c>
      <c r="C102" s="9">
        <v>79.14</v>
      </c>
      <c r="D102" s="10">
        <v>79.239999999999995</v>
      </c>
      <c r="E102" s="3">
        <v>-99</v>
      </c>
      <c r="F102" s="1">
        <v>531</v>
      </c>
      <c r="G102" s="9">
        <v>76.14</v>
      </c>
      <c r="H102" s="10">
        <v>75.989999999999995</v>
      </c>
      <c r="K102" s="97">
        <v>99</v>
      </c>
      <c r="L102" s="104">
        <v>79.14</v>
      </c>
      <c r="M102" s="102">
        <f t="shared" si="2"/>
        <v>0.79939393939393943</v>
      </c>
    </row>
    <row r="103" spans="1:13" ht="15.75" thickBot="1" x14ac:dyDescent="0.3">
      <c r="A103" s="4">
        <v>100</v>
      </c>
      <c r="B103" s="11">
        <v>550</v>
      </c>
      <c r="C103" s="11">
        <v>78.430000000000007</v>
      </c>
      <c r="D103" s="12">
        <v>78.5</v>
      </c>
      <c r="E103" s="4">
        <v>-100</v>
      </c>
      <c r="F103" s="5">
        <v>546</v>
      </c>
      <c r="G103" s="9">
        <v>77.86</v>
      </c>
      <c r="H103" s="10">
        <v>77.83</v>
      </c>
      <c r="K103" s="97">
        <v>100</v>
      </c>
      <c r="L103" s="104">
        <v>78.430000000000007</v>
      </c>
      <c r="M103" s="102">
        <f t="shared" si="2"/>
        <v>0.78430000000000011</v>
      </c>
    </row>
    <row r="104" spans="1:13" x14ac:dyDescent="0.25">
      <c r="A104" s="148" t="s">
        <v>85</v>
      </c>
      <c r="B104" s="149"/>
      <c r="C104" s="149"/>
      <c r="D104" s="149"/>
      <c r="E104" s="149"/>
      <c r="F104" s="149"/>
      <c r="G104" s="149"/>
      <c r="H104" s="150"/>
      <c r="K104" s="97">
        <v>0</v>
      </c>
      <c r="L104" s="104">
        <v>0</v>
      </c>
      <c r="M104" s="102"/>
    </row>
    <row r="105" spans="1:13" x14ac:dyDescent="0.25">
      <c r="A105" s="151"/>
      <c r="B105" s="152"/>
      <c r="C105" s="152"/>
      <c r="D105" s="152"/>
      <c r="E105" s="152"/>
      <c r="F105" s="152"/>
      <c r="G105" s="152"/>
      <c r="H105" s="153"/>
      <c r="K105" s="97">
        <v>-1</v>
      </c>
      <c r="L105" s="104">
        <v>0</v>
      </c>
      <c r="M105" s="102">
        <f t="shared" si="2"/>
        <v>0</v>
      </c>
    </row>
    <row r="106" spans="1:13" ht="15.75" thickBot="1" x14ac:dyDescent="0.3">
      <c r="A106" s="154"/>
      <c r="B106" s="155"/>
      <c r="C106" s="155"/>
      <c r="D106" s="155"/>
      <c r="E106" s="155"/>
      <c r="F106" s="155"/>
      <c r="G106" s="155"/>
      <c r="H106" s="156"/>
      <c r="K106" s="97">
        <v>-2</v>
      </c>
      <c r="L106" s="104">
        <v>0</v>
      </c>
      <c r="M106" s="102">
        <f t="shared" si="2"/>
        <v>0</v>
      </c>
    </row>
    <row r="107" spans="1:13" x14ac:dyDescent="0.25">
      <c r="K107" s="97">
        <v>-3</v>
      </c>
      <c r="L107" s="104">
        <v>0</v>
      </c>
      <c r="M107" s="102">
        <f t="shared" si="2"/>
        <v>0</v>
      </c>
    </row>
    <row r="108" spans="1:13" x14ac:dyDescent="0.25">
      <c r="K108" s="97">
        <v>-4</v>
      </c>
      <c r="L108" s="104">
        <v>0</v>
      </c>
      <c r="M108" s="102">
        <f t="shared" si="2"/>
        <v>0</v>
      </c>
    </row>
    <row r="109" spans="1:13" x14ac:dyDescent="0.25">
      <c r="K109" s="97">
        <v>-5</v>
      </c>
      <c r="L109" s="104">
        <v>0</v>
      </c>
      <c r="M109" s="102">
        <f t="shared" si="2"/>
        <v>0</v>
      </c>
    </row>
    <row r="110" spans="1:13" x14ac:dyDescent="0.25">
      <c r="K110" s="97">
        <v>-6</v>
      </c>
      <c r="L110" s="104">
        <v>0</v>
      </c>
      <c r="M110" s="102">
        <f t="shared" si="2"/>
        <v>0</v>
      </c>
    </row>
    <row r="111" spans="1:13" x14ac:dyDescent="0.25">
      <c r="K111" s="97">
        <v>-7</v>
      </c>
      <c r="L111" s="104">
        <v>0</v>
      </c>
      <c r="M111" s="102">
        <f t="shared" si="2"/>
        <v>0</v>
      </c>
    </row>
    <row r="112" spans="1:13" x14ac:dyDescent="0.25">
      <c r="K112" s="97">
        <v>-8</v>
      </c>
      <c r="L112" s="104">
        <v>0</v>
      </c>
      <c r="M112" s="102">
        <f t="shared" si="2"/>
        <v>0</v>
      </c>
    </row>
    <row r="113" spans="11:13" x14ac:dyDescent="0.25">
      <c r="K113" s="97">
        <v>-9</v>
      </c>
      <c r="L113" s="104">
        <v>0</v>
      </c>
      <c r="M113" s="102">
        <f t="shared" si="2"/>
        <v>0</v>
      </c>
    </row>
    <row r="114" spans="11:13" x14ac:dyDescent="0.25">
      <c r="K114" s="97">
        <v>-10</v>
      </c>
      <c r="L114" s="104">
        <v>0</v>
      </c>
      <c r="M114" s="102">
        <f t="shared" si="2"/>
        <v>0</v>
      </c>
    </row>
    <row r="115" spans="11:13" x14ac:dyDescent="0.25">
      <c r="K115" s="97">
        <v>-11</v>
      </c>
      <c r="L115" s="104">
        <v>0</v>
      </c>
      <c r="M115" s="102">
        <f t="shared" si="2"/>
        <v>0</v>
      </c>
    </row>
    <row r="116" spans="11:13" x14ac:dyDescent="0.25">
      <c r="K116" s="97">
        <v>-12</v>
      </c>
      <c r="L116" s="104">
        <v>0</v>
      </c>
      <c r="M116" s="102">
        <f t="shared" si="2"/>
        <v>0</v>
      </c>
    </row>
    <row r="117" spans="11:13" x14ac:dyDescent="0.25">
      <c r="K117" s="97">
        <v>-13</v>
      </c>
      <c r="L117" s="104">
        <v>0</v>
      </c>
      <c r="M117" s="102">
        <f t="shared" si="2"/>
        <v>0</v>
      </c>
    </row>
    <row r="118" spans="11:13" x14ac:dyDescent="0.25">
      <c r="K118" s="97">
        <v>-14</v>
      </c>
      <c r="L118" s="104">
        <v>0</v>
      </c>
      <c r="M118" s="102">
        <f t="shared" si="2"/>
        <v>0</v>
      </c>
    </row>
    <row r="119" spans="11:13" x14ac:dyDescent="0.25">
      <c r="K119" s="97">
        <v>-15</v>
      </c>
      <c r="L119" s="104">
        <v>0</v>
      </c>
      <c r="M119" s="102">
        <f t="shared" si="2"/>
        <v>0</v>
      </c>
    </row>
    <row r="120" spans="11:13" x14ac:dyDescent="0.25">
      <c r="K120" s="97">
        <v>-16</v>
      </c>
      <c r="L120" s="104">
        <v>0</v>
      </c>
      <c r="M120" s="102">
        <f t="shared" si="2"/>
        <v>0</v>
      </c>
    </row>
    <row r="121" spans="11:13" x14ac:dyDescent="0.25">
      <c r="K121" s="97">
        <v>-17</v>
      </c>
      <c r="L121" s="104">
        <v>0</v>
      </c>
      <c r="M121" s="102">
        <f t="shared" si="2"/>
        <v>0</v>
      </c>
    </row>
    <row r="122" spans="11:13" x14ac:dyDescent="0.25">
      <c r="K122" s="97">
        <v>-18</v>
      </c>
      <c r="L122" s="104">
        <v>0</v>
      </c>
      <c r="M122" s="102">
        <f t="shared" si="2"/>
        <v>0</v>
      </c>
    </row>
    <row r="123" spans="11:13" x14ac:dyDescent="0.25">
      <c r="K123" s="97">
        <v>-19</v>
      </c>
      <c r="L123" s="104">
        <v>0</v>
      </c>
      <c r="M123" s="102">
        <f t="shared" si="2"/>
        <v>0</v>
      </c>
    </row>
    <row r="124" spans="11:13" x14ac:dyDescent="0.25">
      <c r="K124" s="97">
        <v>-20</v>
      </c>
      <c r="L124" s="104">
        <v>0</v>
      </c>
      <c r="M124" s="102">
        <f t="shared" si="2"/>
        <v>0</v>
      </c>
    </row>
    <row r="125" spans="11:13" x14ac:dyDescent="0.25">
      <c r="K125" s="97">
        <v>-21</v>
      </c>
      <c r="L125" s="104">
        <v>0</v>
      </c>
      <c r="M125" s="102">
        <f t="shared" si="2"/>
        <v>0</v>
      </c>
    </row>
    <row r="126" spans="11:13" x14ac:dyDescent="0.25">
      <c r="K126" s="97">
        <v>-22</v>
      </c>
      <c r="L126" s="104">
        <v>0</v>
      </c>
      <c r="M126" s="102">
        <f t="shared" si="2"/>
        <v>0</v>
      </c>
    </row>
    <row r="127" spans="11:13" x14ac:dyDescent="0.25">
      <c r="K127" s="97">
        <v>-23</v>
      </c>
      <c r="L127" s="104">
        <v>0</v>
      </c>
      <c r="M127" s="102">
        <f t="shared" si="2"/>
        <v>0</v>
      </c>
    </row>
    <row r="128" spans="11:13" x14ac:dyDescent="0.25">
      <c r="K128" s="97">
        <v>-24</v>
      </c>
      <c r="L128" s="104">
        <v>0</v>
      </c>
      <c r="M128" s="102">
        <f t="shared" si="2"/>
        <v>0</v>
      </c>
    </row>
    <row r="129" spans="11:13" x14ac:dyDescent="0.25">
      <c r="K129" s="97">
        <v>-25</v>
      </c>
      <c r="L129" s="104">
        <v>0</v>
      </c>
      <c r="M129" s="102">
        <f t="shared" si="2"/>
        <v>0</v>
      </c>
    </row>
    <row r="130" spans="11:13" x14ac:dyDescent="0.25">
      <c r="K130" s="97">
        <v>-26</v>
      </c>
      <c r="L130" s="104">
        <v>0</v>
      </c>
      <c r="M130" s="102">
        <f t="shared" si="2"/>
        <v>0</v>
      </c>
    </row>
    <row r="131" spans="11:13" x14ac:dyDescent="0.25">
      <c r="K131" s="97">
        <v>-27</v>
      </c>
      <c r="L131" s="104">
        <v>0</v>
      </c>
      <c r="M131" s="102">
        <f t="shared" si="2"/>
        <v>0</v>
      </c>
    </row>
    <row r="132" spans="11:13" x14ac:dyDescent="0.25">
      <c r="K132" s="97">
        <v>-28</v>
      </c>
      <c r="L132" s="104">
        <v>0</v>
      </c>
      <c r="M132" s="102">
        <f t="shared" si="2"/>
        <v>0</v>
      </c>
    </row>
    <row r="133" spans="11:13" x14ac:dyDescent="0.25">
      <c r="K133" s="97">
        <v>-29</v>
      </c>
      <c r="L133" s="104">
        <v>0</v>
      </c>
      <c r="M133" s="102">
        <f t="shared" si="2"/>
        <v>0</v>
      </c>
    </row>
    <row r="134" spans="11:13" x14ac:dyDescent="0.25">
      <c r="K134" s="97">
        <v>-30</v>
      </c>
      <c r="L134" s="104">
        <v>0</v>
      </c>
      <c r="M134" s="102">
        <f t="shared" si="2"/>
        <v>0</v>
      </c>
    </row>
    <row r="135" spans="11:13" x14ac:dyDescent="0.25">
      <c r="K135" s="97">
        <v>-31</v>
      </c>
      <c r="L135" s="104">
        <v>0</v>
      </c>
      <c r="M135" s="102">
        <f t="shared" si="2"/>
        <v>0</v>
      </c>
    </row>
    <row r="136" spans="11:13" x14ac:dyDescent="0.25">
      <c r="K136" s="97">
        <v>-32</v>
      </c>
      <c r="L136" s="104">
        <v>0</v>
      </c>
      <c r="M136" s="102">
        <f t="shared" si="2"/>
        <v>0</v>
      </c>
    </row>
    <row r="137" spans="11:13" x14ac:dyDescent="0.25">
      <c r="K137" s="97">
        <v>-33</v>
      </c>
      <c r="L137" s="104">
        <v>0</v>
      </c>
      <c r="M137" s="102">
        <f t="shared" si="2"/>
        <v>0</v>
      </c>
    </row>
    <row r="138" spans="11:13" x14ac:dyDescent="0.25">
      <c r="K138" s="97">
        <v>-34</v>
      </c>
      <c r="L138" s="104">
        <v>0.28999999999999998</v>
      </c>
      <c r="M138" s="102">
        <f t="shared" si="2"/>
        <v>-8.5294117647058826E-3</v>
      </c>
    </row>
    <row r="139" spans="11:13" x14ac:dyDescent="0.25">
      <c r="K139" s="97">
        <v>-35</v>
      </c>
      <c r="L139" s="104">
        <v>0.71</v>
      </c>
      <c r="M139" s="102">
        <f t="shared" si="2"/>
        <v>-2.0285714285714285E-2</v>
      </c>
    </row>
    <row r="140" spans="11:13" x14ac:dyDescent="0.25">
      <c r="K140" s="97">
        <v>-36</v>
      </c>
      <c r="L140" s="104">
        <v>0.86</v>
      </c>
      <c r="M140" s="102">
        <f>L140/K140</f>
        <v>-2.388888888888889E-2</v>
      </c>
    </row>
    <row r="141" spans="11:13" x14ac:dyDescent="0.25">
      <c r="K141" s="97">
        <v>-37</v>
      </c>
      <c r="L141" s="104">
        <v>2</v>
      </c>
      <c r="M141" s="102">
        <f t="shared" si="2"/>
        <v>-5.4054054054054057E-2</v>
      </c>
    </row>
    <row r="142" spans="11:13" x14ac:dyDescent="0.25">
      <c r="K142" s="97">
        <v>-38</v>
      </c>
      <c r="L142" s="104">
        <v>2.57</v>
      </c>
      <c r="M142" s="102">
        <f t="shared" si="2"/>
        <v>-6.7631578947368418E-2</v>
      </c>
    </row>
    <row r="143" spans="11:13" x14ac:dyDescent="0.25">
      <c r="K143" s="97">
        <v>-39</v>
      </c>
      <c r="L143" s="104">
        <v>3.86</v>
      </c>
      <c r="M143" s="102">
        <f t="shared" si="2"/>
        <v>-9.8974358974358967E-2</v>
      </c>
    </row>
    <row r="144" spans="11:13" x14ac:dyDescent="0.25">
      <c r="K144" s="97">
        <v>-40</v>
      </c>
      <c r="L144" s="104">
        <v>4.29</v>
      </c>
      <c r="M144" s="102">
        <f t="shared" si="2"/>
        <v>-0.10725</v>
      </c>
    </row>
    <row r="145" spans="11:13" x14ac:dyDescent="0.25">
      <c r="K145" s="97">
        <v>-41</v>
      </c>
      <c r="L145" s="104">
        <v>5.29</v>
      </c>
      <c r="M145" s="102">
        <f t="shared" si="2"/>
        <v>-0.12902439024390244</v>
      </c>
    </row>
    <row r="146" spans="11:13" x14ac:dyDescent="0.25">
      <c r="K146" s="97">
        <v>-42</v>
      </c>
      <c r="L146" s="104">
        <v>6.57</v>
      </c>
      <c r="M146" s="102">
        <f t="shared" si="2"/>
        <v>-0.15642857142857144</v>
      </c>
    </row>
    <row r="147" spans="11:13" x14ac:dyDescent="0.25">
      <c r="K147" s="97">
        <v>-43</v>
      </c>
      <c r="L147" s="104">
        <v>7.43</v>
      </c>
      <c r="M147" s="102">
        <f t="shared" si="2"/>
        <v>-0.1727906976744186</v>
      </c>
    </row>
    <row r="148" spans="11:13" x14ac:dyDescent="0.25">
      <c r="K148" s="97">
        <v>-44</v>
      </c>
      <c r="L148" s="104">
        <v>9.14</v>
      </c>
      <c r="M148" s="102">
        <f t="shared" si="2"/>
        <v>-0.20772727272727273</v>
      </c>
    </row>
    <row r="149" spans="11:13" x14ac:dyDescent="0.25">
      <c r="K149" s="97">
        <v>-45</v>
      </c>
      <c r="L149" s="104">
        <v>10.14</v>
      </c>
      <c r="M149" s="102">
        <f t="shared" si="2"/>
        <v>-0.22533333333333336</v>
      </c>
    </row>
    <row r="150" spans="11:13" x14ac:dyDescent="0.25">
      <c r="K150" s="97">
        <v>-46</v>
      </c>
      <c r="L150" s="104">
        <v>12.14</v>
      </c>
      <c r="M150" s="102">
        <f t="shared" si="2"/>
        <v>-0.26391304347826089</v>
      </c>
    </row>
    <row r="151" spans="11:13" x14ac:dyDescent="0.25">
      <c r="K151" s="97">
        <v>-47</v>
      </c>
      <c r="L151" s="104">
        <v>13.29</v>
      </c>
      <c r="M151" s="102">
        <f t="shared" si="2"/>
        <v>-0.28276595744680849</v>
      </c>
    </row>
    <row r="152" spans="11:13" x14ac:dyDescent="0.25">
      <c r="K152" s="97">
        <v>-48</v>
      </c>
      <c r="L152" s="104">
        <v>14.71</v>
      </c>
      <c r="M152" s="102">
        <f t="shared" si="2"/>
        <v>-0.30645833333333333</v>
      </c>
    </row>
    <row r="153" spans="11:13" x14ac:dyDescent="0.25">
      <c r="K153" s="97">
        <v>-49</v>
      </c>
      <c r="L153" s="104">
        <v>16</v>
      </c>
      <c r="M153" s="102">
        <f t="shared" si="2"/>
        <v>-0.32653061224489793</v>
      </c>
    </row>
    <row r="154" spans="11:13" x14ac:dyDescent="0.25">
      <c r="K154" s="97">
        <v>-50</v>
      </c>
      <c r="L154" s="104">
        <v>17</v>
      </c>
      <c r="M154" s="102">
        <f t="shared" si="2"/>
        <v>-0.34</v>
      </c>
    </row>
    <row r="155" spans="11:13" x14ac:dyDescent="0.25">
      <c r="K155" s="97">
        <v>-51</v>
      </c>
      <c r="L155" s="104">
        <v>18.29</v>
      </c>
      <c r="M155" s="102">
        <f t="shared" si="2"/>
        <v>-0.35862745098039212</v>
      </c>
    </row>
    <row r="156" spans="11:13" x14ac:dyDescent="0.25">
      <c r="K156" s="97">
        <v>-52</v>
      </c>
      <c r="L156" s="104">
        <v>19.43</v>
      </c>
      <c r="M156" s="102">
        <f t="shared" si="2"/>
        <v>-0.37365384615384617</v>
      </c>
    </row>
    <row r="157" spans="11:13" x14ac:dyDescent="0.25">
      <c r="K157" s="97">
        <v>-53</v>
      </c>
      <c r="L157" s="104">
        <v>20.57</v>
      </c>
      <c r="M157" s="102">
        <f t="shared" si="2"/>
        <v>-0.38811320754716983</v>
      </c>
    </row>
    <row r="158" spans="11:13" x14ac:dyDescent="0.25">
      <c r="K158" s="97">
        <v>-54</v>
      </c>
      <c r="L158" s="104">
        <v>22.14</v>
      </c>
      <c r="M158" s="102">
        <f t="shared" si="2"/>
        <v>-0.41000000000000003</v>
      </c>
    </row>
    <row r="159" spans="11:13" x14ac:dyDescent="0.25">
      <c r="K159" s="97">
        <v>-55</v>
      </c>
      <c r="L159" s="104">
        <v>23.29</v>
      </c>
      <c r="M159" s="102">
        <f t="shared" si="2"/>
        <v>-0.42345454545454542</v>
      </c>
    </row>
    <row r="160" spans="11:13" x14ac:dyDescent="0.25">
      <c r="K160" s="97">
        <v>-56</v>
      </c>
      <c r="L160" s="104">
        <v>24.71</v>
      </c>
      <c r="M160" s="102">
        <f t="shared" si="2"/>
        <v>-0.44125000000000003</v>
      </c>
    </row>
    <row r="161" spans="11:13" x14ac:dyDescent="0.25">
      <c r="K161" s="97">
        <v>-57</v>
      </c>
      <c r="L161" s="104">
        <v>25.43</v>
      </c>
      <c r="M161" s="102">
        <f t="shared" si="2"/>
        <v>-0.446140350877193</v>
      </c>
    </row>
    <row r="162" spans="11:13" x14ac:dyDescent="0.25">
      <c r="K162" s="97">
        <v>-58</v>
      </c>
      <c r="L162" s="104">
        <v>27.43</v>
      </c>
      <c r="M162" s="102">
        <f t="shared" si="2"/>
        <v>-0.47293103448275864</v>
      </c>
    </row>
    <row r="163" spans="11:13" x14ac:dyDescent="0.25">
      <c r="K163" s="97">
        <v>-59</v>
      </c>
      <c r="L163" s="104">
        <v>27.86</v>
      </c>
      <c r="M163" s="102">
        <f t="shared" si="2"/>
        <v>-0.47220338983050847</v>
      </c>
    </row>
    <row r="164" spans="11:13" x14ac:dyDescent="0.25">
      <c r="K164" s="97">
        <v>-60</v>
      </c>
      <c r="L164" s="104">
        <v>29.71</v>
      </c>
      <c r="M164" s="102">
        <f t="shared" si="2"/>
        <v>-0.4951666666666667</v>
      </c>
    </row>
    <row r="165" spans="11:13" x14ac:dyDescent="0.25">
      <c r="K165" s="97">
        <v>-61</v>
      </c>
      <c r="L165" s="104">
        <v>30.57</v>
      </c>
      <c r="M165" s="102">
        <f t="shared" ref="M165:M204" si="3">L165/K165</f>
        <v>-0.50114754098360659</v>
      </c>
    </row>
    <row r="166" spans="11:13" x14ac:dyDescent="0.25">
      <c r="K166" s="97">
        <v>-62</v>
      </c>
      <c r="L166" s="104">
        <v>31.29</v>
      </c>
      <c r="M166" s="102">
        <f t="shared" si="3"/>
        <v>-0.50467741935483867</v>
      </c>
    </row>
    <row r="167" spans="11:13" x14ac:dyDescent="0.25">
      <c r="K167" s="97">
        <v>-63</v>
      </c>
      <c r="L167" s="104">
        <v>33.43</v>
      </c>
      <c r="M167" s="102">
        <f t="shared" si="3"/>
        <v>-0.53063492063492068</v>
      </c>
    </row>
    <row r="168" spans="11:13" x14ac:dyDescent="0.25">
      <c r="K168" s="97">
        <v>-64</v>
      </c>
      <c r="L168" s="104">
        <v>34.43</v>
      </c>
      <c r="M168" s="102">
        <f t="shared" si="3"/>
        <v>-0.53796875</v>
      </c>
    </row>
    <row r="169" spans="11:13" x14ac:dyDescent="0.25">
      <c r="K169" s="97">
        <v>-65</v>
      </c>
      <c r="L169" s="104">
        <v>35.86</v>
      </c>
      <c r="M169" s="102">
        <f t="shared" si="3"/>
        <v>-0.5516923076923077</v>
      </c>
    </row>
    <row r="170" spans="11:13" x14ac:dyDescent="0.25">
      <c r="K170" s="97">
        <v>-66</v>
      </c>
      <c r="L170" s="104">
        <v>36</v>
      </c>
      <c r="M170" s="102">
        <f t="shared" si="3"/>
        <v>-0.54545454545454541</v>
      </c>
    </row>
    <row r="171" spans="11:13" x14ac:dyDescent="0.25">
      <c r="K171" s="97">
        <v>-67</v>
      </c>
      <c r="L171" s="104">
        <v>38.14</v>
      </c>
      <c r="M171" s="102">
        <f t="shared" si="3"/>
        <v>-0.56925373134328361</v>
      </c>
    </row>
    <row r="172" spans="11:13" x14ac:dyDescent="0.25">
      <c r="K172" s="97">
        <v>-68</v>
      </c>
      <c r="L172" s="104">
        <v>39.43</v>
      </c>
      <c r="M172" s="102">
        <f t="shared" si="3"/>
        <v>-0.57985294117647057</v>
      </c>
    </row>
    <row r="173" spans="11:13" x14ac:dyDescent="0.25">
      <c r="K173" s="97">
        <v>-69</v>
      </c>
      <c r="L173" s="104">
        <v>40.43</v>
      </c>
      <c r="M173" s="102">
        <f t="shared" si="3"/>
        <v>-0.58594202898550729</v>
      </c>
    </row>
    <row r="174" spans="11:13" x14ac:dyDescent="0.25">
      <c r="K174" s="97">
        <v>-70</v>
      </c>
      <c r="L174" s="104">
        <v>42.14</v>
      </c>
      <c r="M174" s="102">
        <f t="shared" si="3"/>
        <v>-0.60199999999999998</v>
      </c>
    </row>
    <row r="175" spans="11:13" x14ac:dyDescent="0.25">
      <c r="K175" s="97">
        <v>-71</v>
      </c>
      <c r="L175" s="104">
        <v>43.43</v>
      </c>
      <c r="M175" s="102">
        <f t="shared" si="3"/>
        <v>-0.61169014084507045</v>
      </c>
    </row>
    <row r="176" spans="11:13" x14ac:dyDescent="0.25">
      <c r="K176" s="97">
        <v>-72</v>
      </c>
      <c r="L176" s="104">
        <v>44.43</v>
      </c>
      <c r="M176" s="102">
        <f t="shared" si="3"/>
        <v>-0.61708333333333332</v>
      </c>
    </row>
    <row r="177" spans="11:13" x14ac:dyDescent="0.25">
      <c r="K177" s="97">
        <v>-73</v>
      </c>
      <c r="L177" s="104">
        <v>45.43</v>
      </c>
      <c r="M177" s="102">
        <f t="shared" si="3"/>
        <v>-0.62232876712328766</v>
      </c>
    </row>
    <row r="178" spans="11:13" x14ac:dyDescent="0.25">
      <c r="K178" s="97">
        <v>-74</v>
      </c>
      <c r="L178" s="104">
        <v>47.29</v>
      </c>
      <c r="M178" s="102">
        <f t="shared" si="3"/>
        <v>-0.63905405405405402</v>
      </c>
    </row>
    <row r="179" spans="11:13" x14ac:dyDescent="0.25">
      <c r="K179" s="97">
        <v>-75</v>
      </c>
      <c r="L179" s="104">
        <v>47.86</v>
      </c>
      <c r="M179" s="102">
        <f t="shared" si="3"/>
        <v>-0.63813333333333333</v>
      </c>
    </row>
    <row r="180" spans="11:13" x14ac:dyDescent="0.25">
      <c r="K180" s="97">
        <v>-76</v>
      </c>
      <c r="L180" s="104">
        <v>49.43</v>
      </c>
      <c r="M180" s="102">
        <f t="shared" si="3"/>
        <v>-0.65039473684210525</v>
      </c>
    </row>
    <row r="181" spans="11:13" x14ac:dyDescent="0.25">
      <c r="K181" s="97">
        <v>-77</v>
      </c>
      <c r="L181" s="104">
        <v>50.14</v>
      </c>
      <c r="M181" s="102">
        <f t="shared" si="3"/>
        <v>-0.65116883116883117</v>
      </c>
    </row>
    <row r="182" spans="11:13" x14ac:dyDescent="0.25">
      <c r="K182" s="97">
        <v>-78</v>
      </c>
      <c r="L182" s="104">
        <v>51.57</v>
      </c>
      <c r="M182" s="102">
        <f t="shared" si="3"/>
        <v>-0.6611538461538462</v>
      </c>
    </row>
    <row r="183" spans="11:13" x14ac:dyDescent="0.25">
      <c r="K183" s="97">
        <v>-79</v>
      </c>
      <c r="L183" s="104">
        <v>52.86</v>
      </c>
      <c r="M183" s="102">
        <f t="shared" si="3"/>
        <v>-0.66911392405063286</v>
      </c>
    </row>
    <row r="184" spans="11:13" x14ac:dyDescent="0.25">
      <c r="K184" s="97">
        <v>-80</v>
      </c>
      <c r="L184" s="104">
        <v>54.14</v>
      </c>
      <c r="M184" s="102">
        <f t="shared" si="3"/>
        <v>-0.67674999999999996</v>
      </c>
    </row>
    <row r="185" spans="11:13" x14ac:dyDescent="0.25">
      <c r="K185" s="97">
        <v>-81</v>
      </c>
      <c r="L185" s="104">
        <v>55.29</v>
      </c>
      <c r="M185" s="102">
        <f t="shared" si="3"/>
        <v>-0.68259259259259253</v>
      </c>
    </row>
    <row r="186" spans="11:13" x14ac:dyDescent="0.25">
      <c r="K186" s="97">
        <v>-82</v>
      </c>
      <c r="L186" s="104">
        <v>57.29</v>
      </c>
      <c r="M186" s="102">
        <f t="shared" si="3"/>
        <v>-0.69865853658536581</v>
      </c>
    </row>
    <row r="187" spans="11:13" x14ac:dyDescent="0.25">
      <c r="K187" s="97">
        <v>-83</v>
      </c>
      <c r="L187" s="104">
        <v>59</v>
      </c>
      <c r="M187" s="102">
        <f t="shared" si="3"/>
        <v>-0.71084337349397586</v>
      </c>
    </row>
    <row r="188" spans="11:13" x14ac:dyDescent="0.25">
      <c r="K188" s="97">
        <v>-84</v>
      </c>
      <c r="L188" s="104">
        <v>59.57</v>
      </c>
      <c r="M188" s="102">
        <f t="shared" si="3"/>
        <v>-0.70916666666666672</v>
      </c>
    </row>
    <row r="189" spans="11:13" x14ac:dyDescent="0.25">
      <c r="K189" s="97">
        <v>-85</v>
      </c>
      <c r="L189" s="104">
        <v>60.57</v>
      </c>
      <c r="M189" s="102">
        <f t="shared" si="3"/>
        <v>-0.71258823529411763</v>
      </c>
    </row>
    <row r="190" spans="11:13" x14ac:dyDescent="0.25">
      <c r="K190" s="97">
        <v>-86</v>
      </c>
      <c r="L190" s="104">
        <v>61.86</v>
      </c>
      <c r="M190" s="102">
        <f t="shared" si="3"/>
        <v>-0.7193023255813954</v>
      </c>
    </row>
    <row r="191" spans="11:13" x14ac:dyDescent="0.25">
      <c r="K191" s="97">
        <v>-87</v>
      </c>
      <c r="L191" s="104">
        <v>63.57</v>
      </c>
      <c r="M191" s="102">
        <f t="shared" si="3"/>
        <v>-0.7306896551724138</v>
      </c>
    </row>
    <row r="192" spans="11:13" x14ac:dyDescent="0.25">
      <c r="K192" s="97">
        <v>-88</v>
      </c>
      <c r="L192" s="104">
        <v>64.430000000000007</v>
      </c>
      <c r="M192" s="102">
        <f t="shared" si="3"/>
        <v>-0.73215909090909104</v>
      </c>
    </row>
    <row r="193" spans="11:13" x14ac:dyDescent="0.25">
      <c r="K193" s="97">
        <v>-89</v>
      </c>
      <c r="L193" s="104">
        <v>64.86</v>
      </c>
      <c r="M193" s="102">
        <f t="shared" si="3"/>
        <v>-0.72876404494382019</v>
      </c>
    </row>
    <row r="194" spans="11:13" x14ac:dyDescent="0.25">
      <c r="K194" s="97">
        <v>-90</v>
      </c>
      <c r="L194" s="104">
        <v>66.290000000000006</v>
      </c>
      <c r="M194" s="102">
        <f t="shared" si="3"/>
        <v>-0.73655555555555563</v>
      </c>
    </row>
    <row r="195" spans="11:13" x14ac:dyDescent="0.25">
      <c r="K195" s="97">
        <v>-91</v>
      </c>
      <c r="L195" s="104">
        <v>66.86</v>
      </c>
      <c r="M195" s="102">
        <f t="shared" si="3"/>
        <v>-0.73472527472527471</v>
      </c>
    </row>
    <row r="196" spans="11:13" x14ac:dyDescent="0.25">
      <c r="K196" s="97">
        <v>-92</v>
      </c>
      <c r="L196" s="104">
        <v>68.290000000000006</v>
      </c>
      <c r="M196" s="102">
        <f t="shared" si="3"/>
        <v>-0.74228260869565221</v>
      </c>
    </row>
    <row r="197" spans="11:13" x14ac:dyDescent="0.25">
      <c r="K197" s="97">
        <v>-93</v>
      </c>
      <c r="L197" s="104">
        <v>69.14</v>
      </c>
      <c r="M197" s="102">
        <f t="shared" si="3"/>
        <v>-0.74344086021505373</v>
      </c>
    </row>
    <row r="198" spans="11:13" x14ac:dyDescent="0.25">
      <c r="K198" s="97">
        <v>-94</v>
      </c>
      <c r="L198" s="104">
        <v>69.709999999999994</v>
      </c>
      <c r="M198" s="102">
        <f t="shared" si="3"/>
        <v>-0.74159574468085099</v>
      </c>
    </row>
    <row r="199" spans="11:13" x14ac:dyDescent="0.25">
      <c r="K199" s="97">
        <v>-95</v>
      </c>
      <c r="L199" s="104">
        <v>72</v>
      </c>
      <c r="M199" s="102">
        <f t="shared" si="3"/>
        <v>-0.75789473684210529</v>
      </c>
    </row>
    <row r="200" spans="11:13" x14ac:dyDescent="0.25">
      <c r="K200" s="97">
        <v>-96</v>
      </c>
      <c r="L200" s="104">
        <v>72.569999999999993</v>
      </c>
      <c r="M200" s="102">
        <f t="shared" si="3"/>
        <v>-0.75593749999999993</v>
      </c>
    </row>
    <row r="201" spans="11:13" x14ac:dyDescent="0.25">
      <c r="K201" s="97">
        <v>-97</v>
      </c>
      <c r="L201" s="104">
        <v>74.14</v>
      </c>
      <c r="M201" s="102">
        <f t="shared" si="3"/>
        <v>-0.76432989690721653</v>
      </c>
    </row>
    <row r="202" spans="11:13" x14ac:dyDescent="0.25">
      <c r="K202" s="97">
        <v>-98</v>
      </c>
      <c r="L202" s="104">
        <v>75</v>
      </c>
      <c r="M202" s="102">
        <f t="shared" si="3"/>
        <v>-0.76530612244897955</v>
      </c>
    </row>
    <row r="203" spans="11:13" x14ac:dyDescent="0.25">
      <c r="K203" s="97">
        <v>-99</v>
      </c>
      <c r="L203" s="104">
        <v>76.14</v>
      </c>
      <c r="M203" s="102">
        <f t="shared" si="3"/>
        <v>-0.76909090909090905</v>
      </c>
    </row>
    <row r="204" spans="11:13" ht="15.75" thickBot="1" x14ac:dyDescent="0.3">
      <c r="K204" s="98">
        <v>-100</v>
      </c>
      <c r="L204" s="105">
        <v>77.86</v>
      </c>
      <c r="M204" s="102">
        <f t="shared" si="3"/>
        <v>-0.77859999999999996</v>
      </c>
    </row>
  </sheetData>
  <mergeCells count="2">
    <mergeCell ref="A104:H106"/>
    <mergeCell ref="A1:H1"/>
  </mergeCells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9BE2-48A0-442E-86D3-87984A17C8B1}">
  <sheetPr codeName="Sheet5"/>
  <dimension ref="B1:D12"/>
  <sheetViews>
    <sheetView zoomScale="95" zoomScaleNormal="145" workbookViewId="0">
      <selection activeCell="C5" sqref="C5"/>
    </sheetView>
  </sheetViews>
  <sheetFormatPr defaultRowHeight="15" x14ac:dyDescent="0.25"/>
  <cols>
    <col min="2" max="2" width="40.42578125" bestFit="1" customWidth="1"/>
  </cols>
  <sheetData>
    <row r="1" spans="2:4" ht="15.75" thickBot="1" x14ac:dyDescent="0.3"/>
    <row r="2" spans="2:4" ht="28.35" customHeight="1" thickBot="1" x14ac:dyDescent="0.3">
      <c r="B2" s="160" t="s">
        <v>50</v>
      </c>
      <c r="C2" s="161"/>
      <c r="D2" s="162"/>
    </row>
    <row r="3" spans="2:4" ht="15.75" thickBot="1" x14ac:dyDescent="0.3">
      <c r="B3" s="50" t="s">
        <v>51</v>
      </c>
      <c r="C3" s="51" t="s">
        <v>52</v>
      </c>
      <c r="D3" s="52" t="s">
        <v>53</v>
      </c>
    </row>
    <row r="4" spans="2:4" x14ac:dyDescent="0.25">
      <c r="B4" s="47" t="s">
        <v>54</v>
      </c>
      <c r="C4" s="48">
        <v>10</v>
      </c>
      <c r="D4" s="49"/>
    </row>
    <row r="5" spans="2:4" x14ac:dyDescent="0.25">
      <c r="B5" s="24" t="s">
        <v>55</v>
      </c>
      <c r="C5" s="2">
        <v>21</v>
      </c>
      <c r="D5" s="6" t="s">
        <v>56</v>
      </c>
    </row>
    <row r="6" spans="2:4" x14ac:dyDescent="0.25">
      <c r="B6" s="24" t="s">
        <v>57</v>
      </c>
      <c r="C6" s="2">
        <v>-28</v>
      </c>
      <c r="D6" s="6" t="s">
        <v>56</v>
      </c>
    </row>
    <row r="7" spans="2:4" x14ac:dyDescent="0.25">
      <c r="B7" s="24" t="s">
        <v>58</v>
      </c>
      <c r="C7" s="2">
        <v>32</v>
      </c>
      <c r="D7" s="6" t="s">
        <v>56</v>
      </c>
    </row>
    <row r="8" spans="2:4" x14ac:dyDescent="0.25">
      <c r="B8" s="24" t="s">
        <v>59</v>
      </c>
      <c r="C8" s="2">
        <v>-34</v>
      </c>
      <c r="D8" s="6" t="s">
        <v>56</v>
      </c>
    </row>
    <row r="9" spans="2:4" x14ac:dyDescent="0.25">
      <c r="B9" s="24" t="s">
        <v>60</v>
      </c>
      <c r="C9" s="2">
        <v>97</v>
      </c>
      <c r="D9" s="6" t="s">
        <v>56</v>
      </c>
    </row>
    <row r="10" spans="2:4" x14ac:dyDescent="0.25">
      <c r="B10" s="24" t="s">
        <v>61</v>
      </c>
      <c r="C10" s="2">
        <v>-100</v>
      </c>
      <c r="D10" s="6" t="s">
        <v>56</v>
      </c>
    </row>
    <row r="11" spans="2:4" x14ac:dyDescent="0.25">
      <c r="B11" s="24" t="s">
        <v>62</v>
      </c>
      <c r="C11" s="26">
        <f>MAX('TABEL 2'!D3:D103)</f>
        <v>79.239999999999995</v>
      </c>
      <c r="D11" s="6" t="s">
        <v>56</v>
      </c>
    </row>
    <row r="12" spans="2:4" ht="15.75" thickBot="1" x14ac:dyDescent="0.3">
      <c r="B12" s="25" t="s">
        <v>63</v>
      </c>
      <c r="C12" s="27">
        <f>MAX('TABEL 2'!H3:H103)</f>
        <v>77.83</v>
      </c>
      <c r="D12" s="8" t="s">
        <v>56</v>
      </c>
    </row>
  </sheetData>
  <mergeCells count="1">
    <mergeCell ref="B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6FF77-022E-490B-8D9D-0EF9DC1CE9DD}">
  <sheetPr codeName="Sheet6"/>
  <dimension ref="A1:Q203"/>
  <sheetViews>
    <sheetView zoomScale="70" zoomScaleNormal="70" workbookViewId="0">
      <selection activeCell="O19" sqref="O19:Q32"/>
    </sheetView>
  </sheetViews>
  <sheetFormatPr defaultRowHeight="15" x14ac:dyDescent="0.25"/>
  <cols>
    <col min="1" max="1" width="4.42578125" bestFit="1" customWidth="1"/>
    <col min="2" max="2" width="10.28515625" customWidth="1"/>
    <col min="3" max="3" width="18.42578125" customWidth="1"/>
    <col min="4" max="6" width="12.5703125" bestFit="1" customWidth="1"/>
    <col min="7" max="7" width="3.28515625" customWidth="1"/>
    <col min="8" max="8" width="11" customWidth="1"/>
    <col min="9" max="9" width="25.42578125" bestFit="1" customWidth="1"/>
    <col min="10" max="12" width="12.5703125" bestFit="1" customWidth="1"/>
    <col min="15" max="15" width="11.42578125" customWidth="1"/>
    <col min="16" max="16" width="16.42578125" customWidth="1"/>
  </cols>
  <sheetData>
    <row r="1" spans="1:17" ht="15.75" thickBot="1" x14ac:dyDescent="0.3">
      <c r="A1" s="163" t="s">
        <v>64</v>
      </c>
      <c r="B1" s="164"/>
      <c r="C1" s="164"/>
      <c r="D1" s="164"/>
      <c r="E1" s="164"/>
      <c r="F1" s="164"/>
      <c r="G1" s="161"/>
      <c r="H1" s="164"/>
      <c r="I1" s="164"/>
      <c r="J1" s="164"/>
      <c r="K1" s="164"/>
      <c r="L1" s="165"/>
      <c r="O1" s="40" t="s">
        <v>44</v>
      </c>
      <c r="P1" s="42" t="s">
        <v>47</v>
      </c>
    </row>
    <row r="2" spans="1:17" s="38" customFormat="1" ht="30.75" thickBot="1" x14ac:dyDescent="0.3">
      <c r="A2" s="40" t="s">
        <v>0</v>
      </c>
      <c r="B2" s="41" t="s">
        <v>44</v>
      </c>
      <c r="C2" s="41" t="s">
        <v>65</v>
      </c>
      <c r="D2" s="41" t="s">
        <v>45</v>
      </c>
      <c r="E2" s="41" t="s">
        <v>46</v>
      </c>
      <c r="F2" s="43" t="s">
        <v>47</v>
      </c>
      <c r="G2" s="57"/>
      <c r="H2" s="53" t="s">
        <v>44</v>
      </c>
      <c r="I2" s="43" t="s">
        <v>65</v>
      </c>
      <c r="J2" s="43" t="s">
        <v>45</v>
      </c>
      <c r="K2" s="43" t="s">
        <v>46</v>
      </c>
      <c r="L2" s="42" t="s">
        <v>47</v>
      </c>
      <c r="O2" s="108">
        <v>0</v>
      </c>
      <c r="P2" s="19">
        <v>0</v>
      </c>
      <c r="Q2" s="102"/>
    </row>
    <row r="3" spans="1:17" x14ac:dyDescent="0.25">
      <c r="A3" s="20">
        <v>1</v>
      </c>
      <c r="B3" s="18">
        <v>0</v>
      </c>
      <c r="C3" s="18">
        <v>0</v>
      </c>
      <c r="D3" s="18">
        <v>0</v>
      </c>
      <c r="E3" s="18">
        <v>0</v>
      </c>
      <c r="F3" s="39">
        <v>0</v>
      </c>
      <c r="G3" s="58"/>
      <c r="H3" s="54">
        <v>0</v>
      </c>
      <c r="I3" s="39">
        <v>0</v>
      </c>
      <c r="J3" s="39">
        <v>0</v>
      </c>
      <c r="K3" s="39">
        <v>0</v>
      </c>
      <c r="L3" s="19">
        <v>0</v>
      </c>
      <c r="O3" s="106">
        <v>1</v>
      </c>
      <c r="P3" s="10">
        <v>0.28999999999999998</v>
      </c>
      <c r="Q3" s="102">
        <f t="shared" ref="Q3:Q34" si="0">P3/O3</f>
        <v>0.28999999999999998</v>
      </c>
    </row>
    <row r="4" spans="1:17" x14ac:dyDescent="0.25">
      <c r="A4" s="3">
        <v>2</v>
      </c>
      <c r="B4" s="9">
        <v>1</v>
      </c>
      <c r="C4" s="9">
        <v>32</v>
      </c>
      <c r="D4" s="9">
        <v>1</v>
      </c>
      <c r="E4" s="9">
        <v>0.28999999999999998</v>
      </c>
      <c r="F4" s="36">
        <v>0.27</v>
      </c>
      <c r="G4" s="58"/>
      <c r="H4" s="55">
        <v>-1</v>
      </c>
      <c r="I4" s="36">
        <v>-34</v>
      </c>
      <c r="J4" s="36">
        <v>8</v>
      </c>
      <c r="K4" s="36">
        <v>1</v>
      </c>
      <c r="L4" s="10">
        <v>1.0900000000000001</v>
      </c>
      <c r="O4" s="106">
        <v>2</v>
      </c>
      <c r="P4" s="10">
        <v>0.86</v>
      </c>
      <c r="Q4" s="102">
        <f t="shared" si="0"/>
        <v>0.43</v>
      </c>
    </row>
    <row r="5" spans="1:17" x14ac:dyDescent="0.25">
      <c r="A5" s="3">
        <v>3</v>
      </c>
      <c r="B5" s="9">
        <v>2</v>
      </c>
      <c r="C5" s="9">
        <v>33</v>
      </c>
      <c r="D5" s="9">
        <v>6</v>
      </c>
      <c r="E5" s="9">
        <v>0.86</v>
      </c>
      <c r="F5" s="36">
        <v>0.86</v>
      </c>
      <c r="G5" s="58"/>
      <c r="H5" s="55">
        <v>-2</v>
      </c>
      <c r="I5" s="36">
        <v>-35</v>
      </c>
      <c r="J5" s="36">
        <v>12</v>
      </c>
      <c r="K5" s="36">
        <v>1.86</v>
      </c>
      <c r="L5" s="10">
        <v>1.74</v>
      </c>
      <c r="O5" s="106">
        <v>3</v>
      </c>
      <c r="P5" s="10">
        <v>1.43</v>
      </c>
      <c r="Q5" s="102">
        <f t="shared" si="0"/>
        <v>0.47666666666666663</v>
      </c>
    </row>
    <row r="6" spans="1:17" x14ac:dyDescent="0.25">
      <c r="A6" s="3">
        <v>4</v>
      </c>
      <c r="B6" s="9">
        <v>3</v>
      </c>
      <c r="C6" s="9">
        <v>34</v>
      </c>
      <c r="D6" s="9">
        <v>10</v>
      </c>
      <c r="E6" s="9">
        <v>1.43</v>
      </c>
      <c r="F6" s="36">
        <v>1.43</v>
      </c>
      <c r="G6" s="58"/>
      <c r="H6" s="55">
        <v>-3</v>
      </c>
      <c r="I6" s="36">
        <v>-35</v>
      </c>
      <c r="J6" s="36">
        <v>12</v>
      </c>
      <c r="K6" s="36">
        <v>1.71</v>
      </c>
      <c r="L6" s="10">
        <v>1.71</v>
      </c>
      <c r="O6" s="106">
        <v>4</v>
      </c>
      <c r="P6" s="10">
        <v>1.1399999999999999</v>
      </c>
      <c r="Q6" s="102">
        <f t="shared" si="0"/>
        <v>0.28499999999999998</v>
      </c>
    </row>
    <row r="7" spans="1:17" x14ac:dyDescent="0.25">
      <c r="A7" s="3">
        <v>5</v>
      </c>
      <c r="B7" s="9">
        <v>4</v>
      </c>
      <c r="C7" s="9">
        <v>34</v>
      </c>
      <c r="D7" s="9">
        <v>7</v>
      </c>
      <c r="E7" s="9">
        <v>1.1399999999999999</v>
      </c>
      <c r="F7" s="36">
        <v>1.07</v>
      </c>
      <c r="G7" s="58"/>
      <c r="H7" s="55">
        <v>-4</v>
      </c>
      <c r="I7" s="36">
        <v>-36</v>
      </c>
      <c r="J7" s="36">
        <v>14</v>
      </c>
      <c r="K7" s="36">
        <v>2</v>
      </c>
      <c r="L7" s="10">
        <v>2</v>
      </c>
      <c r="O7" s="106">
        <v>5</v>
      </c>
      <c r="P7" s="10">
        <v>2.4300000000000002</v>
      </c>
      <c r="Q7" s="102">
        <f t="shared" si="0"/>
        <v>0.48600000000000004</v>
      </c>
    </row>
    <row r="8" spans="1:17" x14ac:dyDescent="0.25">
      <c r="A8" s="3">
        <v>6</v>
      </c>
      <c r="B8" s="9">
        <v>5</v>
      </c>
      <c r="C8" s="9">
        <v>35</v>
      </c>
      <c r="D8" s="9">
        <v>16</v>
      </c>
      <c r="E8" s="9">
        <v>2.4300000000000002</v>
      </c>
      <c r="F8" s="36">
        <v>2.34</v>
      </c>
      <c r="G8" s="58"/>
      <c r="H8" s="55">
        <v>-5</v>
      </c>
      <c r="I8" s="36">
        <v>-37</v>
      </c>
      <c r="J8" s="36">
        <v>19</v>
      </c>
      <c r="K8" s="36">
        <v>2.86</v>
      </c>
      <c r="L8" s="10">
        <v>2.77</v>
      </c>
      <c r="O8" s="106">
        <v>6</v>
      </c>
      <c r="P8" s="10">
        <v>3.14</v>
      </c>
      <c r="Q8" s="102">
        <f t="shared" si="0"/>
        <v>0.52333333333333332</v>
      </c>
    </row>
    <row r="9" spans="1:17" x14ac:dyDescent="0.25">
      <c r="A9" s="3">
        <v>7</v>
      </c>
      <c r="B9" s="9">
        <v>6</v>
      </c>
      <c r="C9" s="9">
        <v>36</v>
      </c>
      <c r="D9" s="9">
        <v>22</v>
      </c>
      <c r="E9" s="9">
        <v>3.14</v>
      </c>
      <c r="F9" s="36">
        <v>3.04</v>
      </c>
      <c r="G9" s="58"/>
      <c r="H9" s="55">
        <v>-6</v>
      </c>
      <c r="I9" s="36">
        <v>-37</v>
      </c>
      <c r="J9" s="36">
        <v>19</v>
      </c>
      <c r="K9" s="36">
        <v>2.71</v>
      </c>
      <c r="L9" s="10">
        <v>2.71</v>
      </c>
      <c r="O9" s="106">
        <v>7</v>
      </c>
      <c r="P9" s="10">
        <v>2.86</v>
      </c>
      <c r="Q9" s="102">
        <f t="shared" si="0"/>
        <v>0.40857142857142853</v>
      </c>
    </row>
    <row r="10" spans="1:17" x14ac:dyDescent="0.25">
      <c r="A10" s="3">
        <v>8</v>
      </c>
      <c r="B10" s="9">
        <v>7</v>
      </c>
      <c r="C10" s="9">
        <v>36</v>
      </c>
      <c r="D10" s="9">
        <v>19</v>
      </c>
      <c r="E10" s="9">
        <v>2.86</v>
      </c>
      <c r="F10" s="36">
        <v>2.8</v>
      </c>
      <c r="G10" s="58"/>
      <c r="H10" s="55">
        <v>-7</v>
      </c>
      <c r="I10" s="36">
        <v>-38</v>
      </c>
      <c r="J10" s="36">
        <v>29</v>
      </c>
      <c r="K10" s="36">
        <v>4.1399999999999997</v>
      </c>
      <c r="L10" s="10">
        <v>4.1399999999999997</v>
      </c>
      <c r="O10" s="106">
        <v>8</v>
      </c>
      <c r="P10" s="10">
        <v>3.86</v>
      </c>
      <c r="Q10" s="102">
        <f t="shared" si="0"/>
        <v>0.48249999999999998</v>
      </c>
    </row>
    <row r="11" spans="1:17" x14ac:dyDescent="0.25">
      <c r="A11" s="3">
        <v>9</v>
      </c>
      <c r="B11" s="9">
        <v>8</v>
      </c>
      <c r="C11" s="9">
        <v>37</v>
      </c>
      <c r="D11" s="9">
        <v>27</v>
      </c>
      <c r="E11" s="9">
        <v>3.86</v>
      </c>
      <c r="F11" s="36">
        <v>3.87</v>
      </c>
      <c r="G11" s="58"/>
      <c r="H11" s="55">
        <v>-8</v>
      </c>
      <c r="I11" s="36">
        <v>-39</v>
      </c>
      <c r="J11" s="36">
        <v>38</v>
      </c>
      <c r="K11" s="36">
        <v>5.43</v>
      </c>
      <c r="L11" s="10">
        <v>5.43</v>
      </c>
      <c r="O11" s="106">
        <v>9</v>
      </c>
      <c r="P11" s="10">
        <v>5.43</v>
      </c>
      <c r="Q11" s="102">
        <f t="shared" si="0"/>
        <v>0.60333333333333328</v>
      </c>
    </row>
    <row r="12" spans="1:17" x14ac:dyDescent="0.25">
      <c r="A12" s="3">
        <v>10</v>
      </c>
      <c r="B12" s="9">
        <v>9</v>
      </c>
      <c r="C12" s="9">
        <v>38</v>
      </c>
      <c r="D12" s="9">
        <v>38</v>
      </c>
      <c r="E12" s="9">
        <v>5.43</v>
      </c>
      <c r="F12" s="36">
        <v>5.37</v>
      </c>
      <c r="G12" s="58"/>
      <c r="H12" s="55">
        <v>-9</v>
      </c>
      <c r="I12" s="36">
        <v>-39</v>
      </c>
      <c r="J12" s="36">
        <v>38</v>
      </c>
      <c r="K12" s="36">
        <v>5.43</v>
      </c>
      <c r="L12" s="10">
        <v>5.43</v>
      </c>
      <c r="O12" s="106">
        <v>10</v>
      </c>
      <c r="P12" s="10">
        <v>5.14</v>
      </c>
      <c r="Q12" s="102">
        <f t="shared" si="0"/>
        <v>0.51400000000000001</v>
      </c>
    </row>
    <row r="13" spans="1:17" x14ac:dyDescent="0.25">
      <c r="A13" s="3">
        <v>11</v>
      </c>
      <c r="B13" s="9">
        <v>10</v>
      </c>
      <c r="C13" s="9">
        <v>38</v>
      </c>
      <c r="D13" s="9">
        <v>36</v>
      </c>
      <c r="E13" s="9">
        <v>5.14</v>
      </c>
      <c r="F13" s="36">
        <v>5.09</v>
      </c>
      <c r="G13" s="58"/>
      <c r="H13" s="55">
        <v>-10</v>
      </c>
      <c r="I13" s="36">
        <v>-40</v>
      </c>
      <c r="J13" s="36">
        <v>42</v>
      </c>
      <c r="K13" s="36">
        <v>6</v>
      </c>
      <c r="L13" s="10">
        <v>5.99</v>
      </c>
      <c r="O13" s="106">
        <v>11</v>
      </c>
      <c r="P13" s="10">
        <v>6</v>
      </c>
      <c r="Q13" s="102">
        <f t="shared" si="0"/>
        <v>0.54545454545454541</v>
      </c>
    </row>
    <row r="14" spans="1:17" x14ac:dyDescent="0.25">
      <c r="A14" s="3">
        <v>12</v>
      </c>
      <c r="B14" s="9">
        <v>11</v>
      </c>
      <c r="C14" s="9">
        <v>39</v>
      </c>
      <c r="D14" s="9">
        <v>42</v>
      </c>
      <c r="E14" s="9">
        <v>6</v>
      </c>
      <c r="F14" s="36">
        <v>5.94</v>
      </c>
      <c r="G14" s="58"/>
      <c r="H14" s="55">
        <v>-11</v>
      </c>
      <c r="I14" s="36">
        <v>-41</v>
      </c>
      <c r="J14" s="36">
        <v>47</v>
      </c>
      <c r="K14" s="36">
        <v>6.86</v>
      </c>
      <c r="L14" s="10">
        <v>6.73</v>
      </c>
      <c r="O14" s="106">
        <v>12</v>
      </c>
      <c r="P14" s="10">
        <v>7</v>
      </c>
      <c r="Q14" s="102">
        <f t="shared" si="0"/>
        <v>0.58333333333333337</v>
      </c>
    </row>
    <row r="15" spans="1:17" x14ac:dyDescent="0.25">
      <c r="A15" s="3">
        <v>13</v>
      </c>
      <c r="B15" s="9">
        <v>12</v>
      </c>
      <c r="C15" s="9">
        <v>40</v>
      </c>
      <c r="D15" s="9">
        <v>49</v>
      </c>
      <c r="E15" s="9">
        <v>7</v>
      </c>
      <c r="F15" s="36">
        <v>7.06</v>
      </c>
      <c r="G15" s="58"/>
      <c r="H15" s="55">
        <v>-12</v>
      </c>
      <c r="I15" s="36">
        <v>-41</v>
      </c>
      <c r="J15" s="36">
        <v>47</v>
      </c>
      <c r="K15" s="36">
        <v>6.71</v>
      </c>
      <c r="L15" s="10">
        <v>6.67</v>
      </c>
      <c r="O15" s="106">
        <v>13</v>
      </c>
      <c r="P15" s="10">
        <v>7.29</v>
      </c>
      <c r="Q15" s="102">
        <f t="shared" si="0"/>
        <v>0.5607692307692308</v>
      </c>
    </row>
    <row r="16" spans="1:17" x14ac:dyDescent="0.25">
      <c r="A16" s="3">
        <v>14</v>
      </c>
      <c r="B16" s="9">
        <v>13</v>
      </c>
      <c r="C16" s="9">
        <v>40</v>
      </c>
      <c r="D16" s="9">
        <v>51</v>
      </c>
      <c r="E16" s="9">
        <v>7.29</v>
      </c>
      <c r="F16" s="36">
        <v>7.27</v>
      </c>
      <c r="G16" s="58"/>
      <c r="H16" s="55">
        <v>-13</v>
      </c>
      <c r="I16" s="36">
        <v>-42</v>
      </c>
      <c r="J16" s="36">
        <v>62</v>
      </c>
      <c r="K16" s="36">
        <v>8.86</v>
      </c>
      <c r="L16" s="10">
        <v>8.8000000000000007</v>
      </c>
      <c r="O16" s="106">
        <v>14</v>
      </c>
      <c r="P16" s="10">
        <v>7.86</v>
      </c>
      <c r="Q16" s="102">
        <f t="shared" si="0"/>
        <v>0.5614285714285715</v>
      </c>
    </row>
    <row r="17" spans="1:17" x14ac:dyDescent="0.25">
      <c r="A17" s="3">
        <v>15</v>
      </c>
      <c r="B17" s="9">
        <v>14</v>
      </c>
      <c r="C17" s="9">
        <v>41</v>
      </c>
      <c r="D17" s="9">
        <v>56</v>
      </c>
      <c r="E17" s="9">
        <v>7.86</v>
      </c>
      <c r="F17" s="36">
        <v>7.96</v>
      </c>
      <c r="G17" s="58"/>
      <c r="H17" s="55">
        <v>-14</v>
      </c>
      <c r="I17" s="36">
        <v>-43</v>
      </c>
      <c r="J17" s="36">
        <v>68</v>
      </c>
      <c r="K17" s="36">
        <v>9.7100000000000009</v>
      </c>
      <c r="L17" s="10">
        <v>9.8000000000000007</v>
      </c>
      <c r="O17" s="106">
        <v>15</v>
      </c>
      <c r="P17" s="10">
        <v>9.14</v>
      </c>
      <c r="Q17" s="102">
        <f t="shared" si="0"/>
        <v>0.60933333333333339</v>
      </c>
    </row>
    <row r="18" spans="1:17" x14ac:dyDescent="0.25">
      <c r="A18" s="3">
        <v>16</v>
      </c>
      <c r="B18" s="9">
        <v>15</v>
      </c>
      <c r="C18" s="9">
        <v>42</v>
      </c>
      <c r="D18" s="9">
        <v>64</v>
      </c>
      <c r="E18" s="9">
        <v>9.14</v>
      </c>
      <c r="F18" s="36">
        <v>9.19</v>
      </c>
      <c r="G18" s="58"/>
      <c r="H18" s="55">
        <v>-15</v>
      </c>
      <c r="I18" s="36">
        <v>-43</v>
      </c>
      <c r="J18" s="36">
        <v>70</v>
      </c>
      <c r="K18" s="36">
        <v>10</v>
      </c>
      <c r="L18" s="10">
        <v>10</v>
      </c>
      <c r="O18" s="106">
        <v>16</v>
      </c>
      <c r="P18" s="10">
        <v>9.43</v>
      </c>
      <c r="Q18" s="102">
        <f t="shared" si="0"/>
        <v>0.58937499999999998</v>
      </c>
    </row>
    <row r="19" spans="1:17" x14ac:dyDescent="0.25">
      <c r="A19" s="3">
        <v>17</v>
      </c>
      <c r="B19" s="9">
        <v>16</v>
      </c>
      <c r="C19" s="9">
        <v>42</v>
      </c>
      <c r="D19" s="9">
        <v>65</v>
      </c>
      <c r="E19" s="9">
        <v>9.43</v>
      </c>
      <c r="F19" s="36">
        <v>9.33</v>
      </c>
      <c r="G19" s="58"/>
      <c r="H19" s="55">
        <v>-16</v>
      </c>
      <c r="I19" s="36">
        <v>-44</v>
      </c>
      <c r="J19" s="36">
        <v>72</v>
      </c>
      <c r="K19" s="36">
        <v>10.29</v>
      </c>
      <c r="L19" s="10">
        <v>10.3</v>
      </c>
      <c r="O19" s="106">
        <v>17</v>
      </c>
      <c r="P19" s="10">
        <v>11.14</v>
      </c>
      <c r="Q19" s="102">
        <f t="shared" si="0"/>
        <v>0.6552941176470588</v>
      </c>
    </row>
    <row r="20" spans="1:17" x14ac:dyDescent="0.25">
      <c r="A20" s="3">
        <v>18</v>
      </c>
      <c r="B20" s="9">
        <v>17</v>
      </c>
      <c r="C20" s="9">
        <v>43</v>
      </c>
      <c r="D20" s="9">
        <v>78</v>
      </c>
      <c r="E20" s="9">
        <v>11.14</v>
      </c>
      <c r="F20" s="36">
        <v>11.17</v>
      </c>
      <c r="G20" s="58"/>
      <c r="H20" s="55">
        <v>-17</v>
      </c>
      <c r="I20" s="36">
        <v>-45</v>
      </c>
      <c r="J20" s="36">
        <v>84</v>
      </c>
      <c r="K20" s="36">
        <v>12</v>
      </c>
      <c r="L20" s="10">
        <v>12.11</v>
      </c>
      <c r="O20" s="106">
        <v>18</v>
      </c>
      <c r="P20" s="10">
        <v>12.14</v>
      </c>
      <c r="Q20" s="102">
        <f t="shared" si="0"/>
        <v>0.67444444444444451</v>
      </c>
    </row>
    <row r="21" spans="1:17" x14ac:dyDescent="0.25">
      <c r="A21" s="3">
        <v>19</v>
      </c>
      <c r="B21" s="9">
        <v>18</v>
      </c>
      <c r="C21" s="9">
        <v>44</v>
      </c>
      <c r="D21" s="9">
        <v>85</v>
      </c>
      <c r="E21" s="9">
        <v>12.14</v>
      </c>
      <c r="F21" s="36">
        <v>12.16</v>
      </c>
      <c r="G21" s="58"/>
      <c r="H21" s="55">
        <v>-18</v>
      </c>
      <c r="I21" s="36">
        <v>-45</v>
      </c>
      <c r="J21" s="36">
        <v>85</v>
      </c>
      <c r="K21" s="36">
        <v>12.14</v>
      </c>
      <c r="L21" s="10">
        <v>12.19</v>
      </c>
      <c r="O21" s="106">
        <v>19</v>
      </c>
      <c r="P21" s="10">
        <v>11.86</v>
      </c>
      <c r="Q21" s="102">
        <f t="shared" si="0"/>
        <v>0.62421052631578944</v>
      </c>
    </row>
    <row r="22" spans="1:17" x14ac:dyDescent="0.25">
      <c r="A22" s="3">
        <v>20</v>
      </c>
      <c r="B22" s="9">
        <v>19</v>
      </c>
      <c r="C22" s="9">
        <v>44</v>
      </c>
      <c r="D22" s="9">
        <v>84</v>
      </c>
      <c r="E22" s="9">
        <v>11.86</v>
      </c>
      <c r="F22" s="36">
        <v>11.96</v>
      </c>
      <c r="G22" s="58"/>
      <c r="H22" s="55">
        <v>-19</v>
      </c>
      <c r="I22" s="36">
        <v>-46</v>
      </c>
      <c r="J22" s="36">
        <v>95</v>
      </c>
      <c r="K22" s="36">
        <v>13.57</v>
      </c>
      <c r="L22" s="10">
        <v>13.57</v>
      </c>
      <c r="O22" s="106">
        <v>20</v>
      </c>
      <c r="P22" s="10">
        <v>13.43</v>
      </c>
      <c r="Q22" s="102">
        <f t="shared" si="0"/>
        <v>0.67149999999999999</v>
      </c>
    </row>
    <row r="23" spans="1:17" x14ac:dyDescent="0.25">
      <c r="A23" s="3">
        <v>21</v>
      </c>
      <c r="B23" s="9">
        <v>20</v>
      </c>
      <c r="C23" s="9">
        <v>45</v>
      </c>
      <c r="D23" s="9">
        <v>94</v>
      </c>
      <c r="E23" s="9">
        <v>13.43</v>
      </c>
      <c r="F23" s="36">
        <v>13.41</v>
      </c>
      <c r="G23" s="58"/>
      <c r="H23" s="55">
        <v>-20</v>
      </c>
      <c r="I23" s="36">
        <v>-47</v>
      </c>
      <c r="J23" s="36">
        <v>102</v>
      </c>
      <c r="K23" s="36">
        <v>14.57</v>
      </c>
      <c r="L23" s="10">
        <v>14.61</v>
      </c>
      <c r="O23" s="106">
        <v>21</v>
      </c>
      <c r="P23" s="10">
        <v>15</v>
      </c>
      <c r="Q23" s="102">
        <f t="shared" si="0"/>
        <v>0.7142857142857143</v>
      </c>
    </row>
    <row r="24" spans="1:17" x14ac:dyDescent="0.25">
      <c r="A24" s="3">
        <v>22</v>
      </c>
      <c r="B24" s="9">
        <v>21</v>
      </c>
      <c r="C24" s="9">
        <v>46</v>
      </c>
      <c r="D24" s="9">
        <v>104</v>
      </c>
      <c r="E24" s="9">
        <v>15</v>
      </c>
      <c r="F24" s="36">
        <v>14.94</v>
      </c>
      <c r="G24" s="58"/>
      <c r="H24" s="55">
        <v>-21</v>
      </c>
      <c r="I24" s="36">
        <v>-47</v>
      </c>
      <c r="J24" s="36">
        <v>103</v>
      </c>
      <c r="K24" s="36">
        <v>14.71</v>
      </c>
      <c r="L24" s="10">
        <v>14.77</v>
      </c>
      <c r="O24" s="106">
        <v>22</v>
      </c>
      <c r="P24" s="10">
        <v>15.14</v>
      </c>
      <c r="Q24" s="102">
        <f t="shared" si="0"/>
        <v>0.68818181818181823</v>
      </c>
    </row>
    <row r="25" spans="1:17" x14ac:dyDescent="0.25">
      <c r="A25" s="3">
        <v>23</v>
      </c>
      <c r="B25" s="9">
        <v>22</v>
      </c>
      <c r="C25" s="9">
        <v>46</v>
      </c>
      <c r="D25" s="9">
        <v>105</v>
      </c>
      <c r="E25" s="9">
        <v>15.14</v>
      </c>
      <c r="F25" s="36">
        <v>15.06</v>
      </c>
      <c r="G25" s="58"/>
      <c r="H25" s="55">
        <v>-22</v>
      </c>
      <c r="I25" s="36">
        <v>-48</v>
      </c>
      <c r="J25" s="36">
        <v>110</v>
      </c>
      <c r="K25" s="36">
        <v>15.71</v>
      </c>
      <c r="L25" s="10">
        <v>15.76</v>
      </c>
      <c r="O25" s="106">
        <v>23</v>
      </c>
      <c r="P25" s="10">
        <v>15.86</v>
      </c>
      <c r="Q25" s="102">
        <f t="shared" si="0"/>
        <v>0.68956521739130427</v>
      </c>
    </row>
    <row r="26" spans="1:17" x14ac:dyDescent="0.25">
      <c r="A26" s="3">
        <v>24</v>
      </c>
      <c r="B26" s="9">
        <v>23</v>
      </c>
      <c r="C26" s="9">
        <v>47</v>
      </c>
      <c r="D26" s="9">
        <v>111</v>
      </c>
      <c r="E26" s="9">
        <v>15.86</v>
      </c>
      <c r="F26" s="36">
        <v>15.86</v>
      </c>
      <c r="G26" s="58"/>
      <c r="H26" s="55">
        <v>-23</v>
      </c>
      <c r="I26" s="36">
        <v>-49</v>
      </c>
      <c r="J26" s="36">
        <v>117</v>
      </c>
      <c r="K26" s="36">
        <v>16.57</v>
      </c>
      <c r="L26" s="10">
        <v>16.66</v>
      </c>
      <c r="O26" s="106">
        <v>24</v>
      </c>
      <c r="P26" s="10">
        <v>17.14</v>
      </c>
      <c r="Q26" s="102">
        <f t="shared" si="0"/>
        <v>0.71416666666666673</v>
      </c>
    </row>
    <row r="27" spans="1:17" x14ac:dyDescent="0.25">
      <c r="A27" s="3">
        <v>25</v>
      </c>
      <c r="B27" s="9">
        <v>24</v>
      </c>
      <c r="C27" s="9">
        <v>48</v>
      </c>
      <c r="D27" s="9">
        <v>120</v>
      </c>
      <c r="E27" s="9">
        <v>17.14</v>
      </c>
      <c r="F27" s="36">
        <v>17.170000000000002</v>
      </c>
      <c r="G27" s="58"/>
      <c r="H27" s="55">
        <v>-24</v>
      </c>
      <c r="I27" s="36">
        <v>-49</v>
      </c>
      <c r="J27" s="36">
        <v>119</v>
      </c>
      <c r="K27" s="36">
        <v>16.86</v>
      </c>
      <c r="L27" s="10">
        <v>16.940000000000001</v>
      </c>
      <c r="O27" s="106">
        <v>25</v>
      </c>
      <c r="P27" s="10">
        <v>18</v>
      </c>
      <c r="Q27" s="102">
        <f t="shared" si="0"/>
        <v>0.72</v>
      </c>
    </row>
    <row r="28" spans="1:17" x14ac:dyDescent="0.25">
      <c r="A28" s="3">
        <v>26</v>
      </c>
      <c r="B28" s="9">
        <v>25</v>
      </c>
      <c r="C28" s="9">
        <v>49</v>
      </c>
      <c r="D28" s="9">
        <v>125</v>
      </c>
      <c r="E28" s="9">
        <v>18</v>
      </c>
      <c r="F28" s="36">
        <v>17.97</v>
      </c>
      <c r="G28" s="58"/>
      <c r="H28" s="55">
        <v>-25</v>
      </c>
      <c r="I28" s="36">
        <v>-50</v>
      </c>
      <c r="J28" s="36">
        <v>130</v>
      </c>
      <c r="K28" s="36">
        <v>18.57</v>
      </c>
      <c r="L28" s="10">
        <v>18.600000000000001</v>
      </c>
      <c r="O28" s="106">
        <v>26</v>
      </c>
      <c r="P28" s="10">
        <v>18.43</v>
      </c>
      <c r="Q28" s="102">
        <f t="shared" si="0"/>
        <v>0.70884615384615379</v>
      </c>
    </row>
    <row r="29" spans="1:17" x14ac:dyDescent="0.25">
      <c r="A29" s="3">
        <v>27</v>
      </c>
      <c r="B29" s="9">
        <v>26</v>
      </c>
      <c r="C29" s="9">
        <v>49</v>
      </c>
      <c r="D29" s="9">
        <v>129</v>
      </c>
      <c r="E29" s="9">
        <v>18.43</v>
      </c>
      <c r="F29" s="36">
        <v>18.36</v>
      </c>
      <c r="G29" s="58"/>
      <c r="H29" s="55">
        <v>-26</v>
      </c>
      <c r="I29" s="36">
        <v>-51</v>
      </c>
      <c r="J29" s="36">
        <v>138</v>
      </c>
      <c r="K29" s="36">
        <v>19.71</v>
      </c>
      <c r="L29" s="10">
        <v>19.7</v>
      </c>
      <c r="O29" s="106">
        <v>27</v>
      </c>
      <c r="P29" s="10">
        <v>19.43</v>
      </c>
      <c r="Q29" s="102">
        <f t="shared" si="0"/>
        <v>0.71962962962962962</v>
      </c>
    </row>
    <row r="30" spans="1:17" x14ac:dyDescent="0.25">
      <c r="A30" s="3">
        <v>28</v>
      </c>
      <c r="B30" s="9">
        <v>27</v>
      </c>
      <c r="C30" s="9">
        <v>50</v>
      </c>
      <c r="D30" s="9">
        <v>137</v>
      </c>
      <c r="E30" s="9">
        <v>19.43</v>
      </c>
      <c r="F30" s="36">
        <v>19.59</v>
      </c>
      <c r="G30" s="58"/>
      <c r="H30" s="55">
        <v>-27</v>
      </c>
      <c r="I30" s="36">
        <v>-51</v>
      </c>
      <c r="J30" s="36">
        <v>140</v>
      </c>
      <c r="K30" s="36">
        <v>20</v>
      </c>
      <c r="L30" s="10">
        <v>19.97</v>
      </c>
      <c r="O30" s="106">
        <v>28</v>
      </c>
      <c r="P30" s="10">
        <v>21.14</v>
      </c>
      <c r="Q30" s="102">
        <f t="shared" si="0"/>
        <v>0.755</v>
      </c>
    </row>
    <row r="31" spans="1:17" x14ac:dyDescent="0.25">
      <c r="A31" s="3">
        <v>29</v>
      </c>
      <c r="B31" s="9">
        <v>28</v>
      </c>
      <c r="C31" s="9">
        <v>51</v>
      </c>
      <c r="D31" s="9">
        <v>147</v>
      </c>
      <c r="E31" s="9">
        <v>21.14</v>
      </c>
      <c r="F31" s="36">
        <v>21.03</v>
      </c>
      <c r="G31" s="58"/>
      <c r="H31" s="55">
        <v>-28</v>
      </c>
      <c r="I31" s="36">
        <v>-52</v>
      </c>
      <c r="J31" s="36">
        <v>151</v>
      </c>
      <c r="K31" s="36">
        <v>21.57</v>
      </c>
      <c r="L31" s="10">
        <v>21.51</v>
      </c>
      <c r="O31" s="106">
        <v>29</v>
      </c>
      <c r="P31" s="10">
        <v>21.14</v>
      </c>
      <c r="Q31" s="102">
        <f t="shared" si="0"/>
        <v>0.72896551724137937</v>
      </c>
    </row>
    <row r="32" spans="1:17" x14ac:dyDescent="0.25">
      <c r="A32" s="3">
        <v>30</v>
      </c>
      <c r="B32" s="9">
        <v>29</v>
      </c>
      <c r="C32" s="9">
        <v>51</v>
      </c>
      <c r="D32" s="9">
        <v>149</v>
      </c>
      <c r="E32" s="9">
        <v>21.14</v>
      </c>
      <c r="F32" s="36">
        <v>21.23</v>
      </c>
      <c r="G32" s="58"/>
      <c r="H32" s="55">
        <v>-29</v>
      </c>
      <c r="I32" s="36">
        <v>-53</v>
      </c>
      <c r="J32" s="36">
        <v>159</v>
      </c>
      <c r="K32" s="36">
        <v>22.71</v>
      </c>
      <c r="L32" s="10">
        <v>22.67</v>
      </c>
      <c r="O32" s="106">
        <v>30</v>
      </c>
      <c r="P32" s="10">
        <v>22.43</v>
      </c>
      <c r="Q32" s="102">
        <f t="shared" si="0"/>
        <v>0.7476666666666667</v>
      </c>
    </row>
    <row r="33" spans="1:17" x14ac:dyDescent="0.25">
      <c r="A33" s="3">
        <v>31</v>
      </c>
      <c r="B33" s="9">
        <v>30</v>
      </c>
      <c r="C33" s="9">
        <v>52</v>
      </c>
      <c r="D33" s="9">
        <v>158</v>
      </c>
      <c r="E33" s="9">
        <v>22.43</v>
      </c>
      <c r="F33" s="36">
        <v>22.56</v>
      </c>
      <c r="G33" s="58"/>
      <c r="H33" s="55">
        <v>-30</v>
      </c>
      <c r="I33" s="36">
        <v>-53</v>
      </c>
      <c r="J33" s="36">
        <v>157</v>
      </c>
      <c r="K33" s="36">
        <v>22.29</v>
      </c>
      <c r="L33" s="10">
        <v>22.36</v>
      </c>
      <c r="O33" s="106">
        <v>31</v>
      </c>
      <c r="P33" s="10">
        <v>23.57</v>
      </c>
      <c r="Q33" s="102">
        <f t="shared" si="0"/>
        <v>0.76032258064516134</v>
      </c>
    </row>
    <row r="34" spans="1:17" x14ac:dyDescent="0.25">
      <c r="A34" s="3">
        <v>32</v>
      </c>
      <c r="B34" s="9">
        <v>31</v>
      </c>
      <c r="C34" s="9">
        <v>53</v>
      </c>
      <c r="D34" s="9">
        <v>165</v>
      </c>
      <c r="E34" s="9">
        <v>23.57</v>
      </c>
      <c r="F34" s="36">
        <v>23.47</v>
      </c>
      <c r="G34" s="58"/>
      <c r="H34" s="55">
        <v>-31</v>
      </c>
      <c r="I34" s="36">
        <v>-54</v>
      </c>
      <c r="J34" s="36">
        <v>168</v>
      </c>
      <c r="K34" s="36">
        <v>24</v>
      </c>
      <c r="L34" s="10">
        <v>23.94</v>
      </c>
      <c r="O34" s="106">
        <v>32</v>
      </c>
      <c r="P34" s="10">
        <v>24</v>
      </c>
      <c r="Q34" s="102">
        <f t="shared" si="0"/>
        <v>0.75</v>
      </c>
    </row>
    <row r="35" spans="1:17" x14ac:dyDescent="0.25">
      <c r="A35" s="3">
        <v>33</v>
      </c>
      <c r="B35" s="9">
        <v>32</v>
      </c>
      <c r="C35" s="9">
        <v>53</v>
      </c>
      <c r="D35" s="9">
        <v>169</v>
      </c>
      <c r="E35" s="9">
        <v>24</v>
      </c>
      <c r="F35" s="36">
        <v>24.04</v>
      </c>
      <c r="G35" s="58"/>
      <c r="H35" s="55">
        <v>-32</v>
      </c>
      <c r="I35" s="36">
        <v>-55</v>
      </c>
      <c r="J35" s="36">
        <v>177</v>
      </c>
      <c r="K35" s="36">
        <v>25.43</v>
      </c>
      <c r="L35" s="10">
        <v>25.3</v>
      </c>
      <c r="O35" s="106">
        <v>33</v>
      </c>
      <c r="P35" s="10">
        <v>25.57</v>
      </c>
      <c r="Q35" s="102">
        <f>P35/O35</f>
        <v>0.7748484848484849</v>
      </c>
    </row>
    <row r="36" spans="1:17" x14ac:dyDescent="0.25">
      <c r="A36" s="3">
        <v>34</v>
      </c>
      <c r="B36" s="9">
        <v>33</v>
      </c>
      <c r="C36" s="9">
        <v>54</v>
      </c>
      <c r="D36" s="9">
        <v>179</v>
      </c>
      <c r="E36" s="9">
        <v>25.57</v>
      </c>
      <c r="F36" s="36">
        <v>25.64</v>
      </c>
      <c r="G36" s="58"/>
      <c r="H36" s="55">
        <v>-33</v>
      </c>
      <c r="I36" s="36">
        <v>-55</v>
      </c>
      <c r="J36" s="36">
        <v>175</v>
      </c>
      <c r="K36" s="36">
        <v>25</v>
      </c>
      <c r="L36" s="10">
        <v>25.04</v>
      </c>
      <c r="O36" s="106">
        <v>34</v>
      </c>
      <c r="P36" s="10">
        <v>26.57</v>
      </c>
      <c r="Q36" s="102">
        <f t="shared" ref="Q36:Q99" si="1">P36/O36</f>
        <v>0.78147058823529414</v>
      </c>
    </row>
    <row r="37" spans="1:17" x14ac:dyDescent="0.25">
      <c r="A37" s="3">
        <v>35</v>
      </c>
      <c r="B37" s="9">
        <v>34</v>
      </c>
      <c r="C37" s="9">
        <v>55</v>
      </c>
      <c r="D37" s="9">
        <v>186</v>
      </c>
      <c r="E37" s="9">
        <v>26.57</v>
      </c>
      <c r="F37" s="36">
        <v>26.49</v>
      </c>
      <c r="G37" s="58"/>
      <c r="H37" s="55">
        <v>-34</v>
      </c>
      <c r="I37" s="36">
        <v>-56</v>
      </c>
      <c r="J37" s="36">
        <v>185</v>
      </c>
      <c r="K37" s="36">
        <v>26.43</v>
      </c>
      <c r="L37" s="10">
        <v>26.46</v>
      </c>
      <c r="O37" s="106">
        <v>35</v>
      </c>
      <c r="P37" s="10">
        <v>26.29</v>
      </c>
      <c r="Q37" s="102">
        <f>P37/O37</f>
        <v>0.75114285714285711</v>
      </c>
    </row>
    <row r="38" spans="1:17" x14ac:dyDescent="0.25">
      <c r="A38" s="3">
        <v>36</v>
      </c>
      <c r="B38" s="9">
        <v>35</v>
      </c>
      <c r="C38" s="9">
        <v>55</v>
      </c>
      <c r="D38" s="9">
        <v>184</v>
      </c>
      <c r="E38" s="9">
        <v>26.29</v>
      </c>
      <c r="F38" s="36">
        <v>26.37</v>
      </c>
      <c r="G38" s="58"/>
      <c r="H38" s="55">
        <v>-35</v>
      </c>
      <c r="I38" s="36">
        <v>-57</v>
      </c>
      <c r="J38" s="36">
        <v>191</v>
      </c>
      <c r="K38" s="36">
        <v>27.29</v>
      </c>
      <c r="L38" s="10">
        <v>27.37</v>
      </c>
      <c r="O38" s="106">
        <v>36</v>
      </c>
      <c r="P38" s="10">
        <v>27.71</v>
      </c>
      <c r="Q38" s="102">
        <f>P38/O38</f>
        <v>0.7697222222222222</v>
      </c>
    </row>
    <row r="39" spans="1:17" x14ac:dyDescent="0.25">
      <c r="A39" s="3">
        <v>37</v>
      </c>
      <c r="B39" s="9">
        <v>36</v>
      </c>
      <c r="C39" s="9">
        <v>56</v>
      </c>
      <c r="D39" s="9">
        <v>194</v>
      </c>
      <c r="E39" s="9">
        <v>27.71</v>
      </c>
      <c r="F39" s="36">
        <v>27.64</v>
      </c>
      <c r="G39" s="58"/>
      <c r="H39" s="55">
        <v>-36</v>
      </c>
      <c r="I39" s="36">
        <v>-57</v>
      </c>
      <c r="J39" s="36">
        <v>190</v>
      </c>
      <c r="K39" s="36">
        <v>27.29</v>
      </c>
      <c r="L39" s="10">
        <v>27.26</v>
      </c>
      <c r="O39" s="106">
        <v>37</v>
      </c>
      <c r="P39" s="10">
        <v>29.29</v>
      </c>
      <c r="Q39" s="102">
        <f t="shared" si="1"/>
        <v>0.79162162162162164</v>
      </c>
    </row>
    <row r="40" spans="1:17" x14ac:dyDescent="0.25">
      <c r="A40" s="3">
        <v>38</v>
      </c>
      <c r="B40" s="9">
        <v>37</v>
      </c>
      <c r="C40" s="9">
        <v>57</v>
      </c>
      <c r="D40" s="9">
        <v>204</v>
      </c>
      <c r="E40" s="9">
        <v>29.29</v>
      </c>
      <c r="F40" s="36">
        <v>29.21</v>
      </c>
      <c r="G40" s="58"/>
      <c r="H40" s="55">
        <v>-37</v>
      </c>
      <c r="I40" s="36">
        <v>-58</v>
      </c>
      <c r="J40" s="36">
        <v>201</v>
      </c>
      <c r="K40" s="36">
        <v>28.71</v>
      </c>
      <c r="L40" s="10">
        <v>28.76</v>
      </c>
      <c r="O40" s="106">
        <v>38</v>
      </c>
      <c r="P40" s="10">
        <v>28.71</v>
      </c>
      <c r="Q40" s="102">
        <f>P40/O40</f>
        <v>0.75552631578947371</v>
      </c>
    </row>
    <row r="41" spans="1:17" x14ac:dyDescent="0.25">
      <c r="A41" s="3">
        <v>39</v>
      </c>
      <c r="B41" s="9">
        <v>38</v>
      </c>
      <c r="C41" s="9">
        <v>57</v>
      </c>
      <c r="D41" s="9">
        <v>202</v>
      </c>
      <c r="E41" s="9">
        <v>28.71</v>
      </c>
      <c r="F41" s="36">
        <v>28.9</v>
      </c>
      <c r="G41" s="58"/>
      <c r="H41" s="55">
        <v>-38</v>
      </c>
      <c r="I41" s="36">
        <v>-59</v>
      </c>
      <c r="J41" s="36">
        <v>209</v>
      </c>
      <c r="K41" s="36">
        <v>29.86</v>
      </c>
      <c r="L41" s="10">
        <v>29.87</v>
      </c>
      <c r="O41" s="106">
        <v>39</v>
      </c>
      <c r="P41" s="10">
        <v>30.14</v>
      </c>
      <c r="Q41" s="102">
        <f>P41/O41</f>
        <v>0.77282051282051278</v>
      </c>
    </row>
    <row r="42" spans="1:17" x14ac:dyDescent="0.25">
      <c r="A42" s="3">
        <v>40</v>
      </c>
      <c r="B42" s="9">
        <v>39</v>
      </c>
      <c r="C42" s="9">
        <v>58</v>
      </c>
      <c r="D42" s="9">
        <v>212</v>
      </c>
      <c r="E42" s="9">
        <v>30.14</v>
      </c>
      <c r="F42" s="36">
        <v>30.16</v>
      </c>
      <c r="G42" s="58"/>
      <c r="H42" s="55">
        <v>-39</v>
      </c>
      <c r="I42" s="36">
        <v>-59</v>
      </c>
      <c r="J42" s="36">
        <v>209</v>
      </c>
      <c r="K42" s="36">
        <v>29.71</v>
      </c>
      <c r="L42" s="10">
        <v>29.79</v>
      </c>
      <c r="O42" s="106">
        <v>40</v>
      </c>
      <c r="P42" s="10">
        <v>31.43</v>
      </c>
      <c r="Q42" s="102">
        <f t="shared" si="1"/>
        <v>0.78574999999999995</v>
      </c>
    </row>
    <row r="43" spans="1:17" x14ac:dyDescent="0.25">
      <c r="A43" s="3">
        <v>41</v>
      </c>
      <c r="B43" s="9">
        <v>40</v>
      </c>
      <c r="C43" s="9">
        <v>59</v>
      </c>
      <c r="D43" s="9">
        <v>220</v>
      </c>
      <c r="E43" s="9">
        <v>31.43</v>
      </c>
      <c r="F43" s="36">
        <v>31.41</v>
      </c>
      <c r="G43" s="58"/>
      <c r="H43" s="55">
        <v>-40</v>
      </c>
      <c r="I43" s="36">
        <v>-60</v>
      </c>
      <c r="J43" s="36">
        <v>218</v>
      </c>
      <c r="K43" s="36">
        <v>31.29</v>
      </c>
      <c r="L43" s="10">
        <v>31.14</v>
      </c>
      <c r="O43" s="106">
        <v>41</v>
      </c>
      <c r="P43" s="10">
        <v>31.43</v>
      </c>
      <c r="Q43" s="102">
        <f t="shared" si="1"/>
        <v>0.76658536585365855</v>
      </c>
    </row>
    <row r="44" spans="1:17" x14ac:dyDescent="0.25">
      <c r="A44" s="3">
        <v>42</v>
      </c>
      <c r="B44" s="9">
        <v>41</v>
      </c>
      <c r="C44" s="9">
        <v>59</v>
      </c>
      <c r="D44" s="9">
        <v>221</v>
      </c>
      <c r="E44" s="9">
        <v>31.43</v>
      </c>
      <c r="F44" s="36">
        <v>31.41</v>
      </c>
      <c r="G44" s="58"/>
      <c r="H44" s="55">
        <v>-41</v>
      </c>
      <c r="I44" s="36">
        <v>-61</v>
      </c>
      <c r="J44" s="36">
        <v>229</v>
      </c>
      <c r="K44" s="36">
        <v>32.71</v>
      </c>
      <c r="L44" s="10">
        <v>32.79</v>
      </c>
      <c r="O44" s="106">
        <v>42</v>
      </c>
      <c r="P44" s="10">
        <v>32.71</v>
      </c>
      <c r="Q44" s="102">
        <f t="shared" si="1"/>
        <v>0.77880952380952384</v>
      </c>
    </row>
    <row r="45" spans="1:17" x14ac:dyDescent="0.25">
      <c r="A45" s="3">
        <v>43</v>
      </c>
      <c r="B45" s="9">
        <v>42</v>
      </c>
      <c r="C45" s="9">
        <v>60</v>
      </c>
      <c r="D45" s="9">
        <v>229</v>
      </c>
      <c r="E45" s="9">
        <v>32.71</v>
      </c>
      <c r="F45" s="36">
        <v>32.630000000000003</v>
      </c>
      <c r="G45" s="58"/>
      <c r="H45" s="55">
        <v>-42</v>
      </c>
      <c r="I45" s="36">
        <v>-61</v>
      </c>
      <c r="J45" s="36">
        <v>229</v>
      </c>
      <c r="K45" s="36">
        <v>32.57</v>
      </c>
      <c r="L45" s="10">
        <v>32.729999999999997</v>
      </c>
      <c r="O45" s="106">
        <v>43</v>
      </c>
      <c r="P45" s="10">
        <v>33.71</v>
      </c>
      <c r="Q45" s="102">
        <f t="shared" si="1"/>
        <v>0.783953488372093</v>
      </c>
    </row>
    <row r="46" spans="1:17" x14ac:dyDescent="0.25">
      <c r="A46" s="3">
        <v>44</v>
      </c>
      <c r="B46" s="9">
        <v>43</v>
      </c>
      <c r="C46" s="9">
        <v>61</v>
      </c>
      <c r="D46" s="9">
        <v>237</v>
      </c>
      <c r="E46" s="9">
        <v>33.71</v>
      </c>
      <c r="F46" s="36">
        <v>33.89</v>
      </c>
      <c r="G46" s="58"/>
      <c r="H46" s="55">
        <v>-43</v>
      </c>
      <c r="I46" s="36">
        <v>-62</v>
      </c>
      <c r="J46" s="36">
        <v>235</v>
      </c>
      <c r="K46" s="36">
        <v>33.71</v>
      </c>
      <c r="L46" s="10">
        <v>33.64</v>
      </c>
      <c r="O46" s="106">
        <v>44</v>
      </c>
      <c r="P46" s="10">
        <v>34.29</v>
      </c>
      <c r="Q46" s="102">
        <f t="shared" si="1"/>
        <v>0.7793181818181818</v>
      </c>
    </row>
    <row r="47" spans="1:17" x14ac:dyDescent="0.25">
      <c r="A47" s="3">
        <v>45</v>
      </c>
      <c r="B47" s="9">
        <v>44</v>
      </c>
      <c r="C47" s="9">
        <v>61</v>
      </c>
      <c r="D47" s="9">
        <v>239</v>
      </c>
      <c r="E47" s="9">
        <v>34.29</v>
      </c>
      <c r="F47" s="36">
        <v>34.21</v>
      </c>
      <c r="G47" s="58"/>
      <c r="H47" s="55">
        <v>-44</v>
      </c>
      <c r="I47" s="36">
        <v>-63</v>
      </c>
      <c r="J47" s="36">
        <v>243</v>
      </c>
      <c r="K47" s="36">
        <v>34.71</v>
      </c>
      <c r="L47" s="10">
        <v>34.83</v>
      </c>
      <c r="O47" s="106">
        <v>45</v>
      </c>
      <c r="P47" s="10">
        <v>35.57</v>
      </c>
      <c r="Q47" s="102">
        <f t="shared" si="1"/>
        <v>0.79044444444444451</v>
      </c>
    </row>
    <row r="48" spans="1:17" x14ac:dyDescent="0.25">
      <c r="A48" s="3">
        <v>46</v>
      </c>
      <c r="B48" s="9">
        <v>45</v>
      </c>
      <c r="C48" s="9">
        <v>62</v>
      </c>
      <c r="D48" s="9">
        <v>248</v>
      </c>
      <c r="E48" s="9">
        <v>35.57</v>
      </c>
      <c r="F48" s="36">
        <v>35.46</v>
      </c>
      <c r="G48" s="58"/>
      <c r="H48" s="55">
        <v>-45</v>
      </c>
      <c r="I48" s="36">
        <v>-63</v>
      </c>
      <c r="J48" s="36">
        <v>244</v>
      </c>
      <c r="K48" s="36">
        <v>34.86</v>
      </c>
      <c r="L48" s="10">
        <v>34.83</v>
      </c>
      <c r="O48" s="106">
        <v>46</v>
      </c>
      <c r="P48" s="10">
        <v>36.29</v>
      </c>
      <c r="Q48" s="102">
        <f t="shared" si="1"/>
        <v>0.78891304347826086</v>
      </c>
    </row>
    <row r="49" spans="1:17" x14ac:dyDescent="0.25">
      <c r="A49" s="3">
        <v>47</v>
      </c>
      <c r="B49" s="9">
        <v>46</v>
      </c>
      <c r="C49" s="9">
        <v>63</v>
      </c>
      <c r="D49" s="9">
        <v>253</v>
      </c>
      <c r="E49" s="9">
        <v>36.29</v>
      </c>
      <c r="F49" s="36">
        <v>36.200000000000003</v>
      </c>
      <c r="G49" s="58"/>
      <c r="H49" s="55">
        <v>-46</v>
      </c>
      <c r="I49" s="36">
        <v>-64</v>
      </c>
      <c r="J49" s="36">
        <v>257</v>
      </c>
      <c r="K49" s="36">
        <v>36.57</v>
      </c>
      <c r="L49" s="10">
        <v>36.57</v>
      </c>
      <c r="O49" s="106">
        <v>47</v>
      </c>
      <c r="P49" s="10">
        <v>36.29</v>
      </c>
      <c r="Q49" s="102">
        <f t="shared" si="1"/>
        <v>0.77212765957446805</v>
      </c>
    </row>
    <row r="50" spans="1:17" x14ac:dyDescent="0.25">
      <c r="A50" s="3">
        <v>48</v>
      </c>
      <c r="B50" s="9">
        <v>47</v>
      </c>
      <c r="C50" s="9">
        <v>63</v>
      </c>
      <c r="D50" s="9">
        <v>254</v>
      </c>
      <c r="E50" s="9">
        <v>36.29</v>
      </c>
      <c r="F50" s="36">
        <v>36.229999999999997</v>
      </c>
      <c r="G50" s="58"/>
      <c r="H50" s="55">
        <v>-47</v>
      </c>
      <c r="I50" s="36">
        <v>-65</v>
      </c>
      <c r="J50" s="36">
        <v>261</v>
      </c>
      <c r="K50" s="36">
        <v>37.29</v>
      </c>
      <c r="L50" s="10">
        <v>37.229999999999997</v>
      </c>
      <c r="O50" s="106">
        <v>48</v>
      </c>
      <c r="P50" s="10">
        <v>37.57</v>
      </c>
      <c r="Q50" s="102">
        <f t="shared" si="1"/>
        <v>0.78270833333333334</v>
      </c>
    </row>
    <row r="51" spans="1:17" x14ac:dyDescent="0.25">
      <c r="A51" s="3">
        <v>49</v>
      </c>
      <c r="B51" s="9">
        <v>48</v>
      </c>
      <c r="C51" s="9">
        <v>64</v>
      </c>
      <c r="D51" s="9">
        <v>263</v>
      </c>
      <c r="E51" s="9">
        <v>37.57</v>
      </c>
      <c r="F51" s="36">
        <v>37.54</v>
      </c>
      <c r="G51" s="58"/>
      <c r="H51" s="55">
        <v>-48</v>
      </c>
      <c r="I51" s="36">
        <v>-65</v>
      </c>
      <c r="J51" s="36">
        <v>261</v>
      </c>
      <c r="K51" s="36">
        <v>37.14</v>
      </c>
      <c r="L51" s="10">
        <v>37.31</v>
      </c>
      <c r="O51" s="106">
        <v>49</v>
      </c>
      <c r="P51" s="10">
        <v>39</v>
      </c>
      <c r="Q51" s="102">
        <f t="shared" si="1"/>
        <v>0.79591836734693877</v>
      </c>
    </row>
    <row r="52" spans="1:17" x14ac:dyDescent="0.25">
      <c r="A52" s="3">
        <v>50</v>
      </c>
      <c r="B52" s="9">
        <v>49</v>
      </c>
      <c r="C52" s="9">
        <v>65</v>
      </c>
      <c r="D52" s="9">
        <v>273</v>
      </c>
      <c r="E52" s="9">
        <v>39</v>
      </c>
      <c r="F52" s="36">
        <v>38.94</v>
      </c>
      <c r="G52" s="58"/>
      <c r="H52" s="55">
        <v>-49</v>
      </c>
      <c r="I52" s="36">
        <v>-66</v>
      </c>
      <c r="J52" s="36">
        <v>268</v>
      </c>
      <c r="K52" s="36">
        <v>38.43</v>
      </c>
      <c r="L52" s="10">
        <v>38.229999999999997</v>
      </c>
      <c r="O52" s="106">
        <v>50</v>
      </c>
      <c r="P52" s="10">
        <v>40.57</v>
      </c>
      <c r="Q52" s="102">
        <f t="shared" si="1"/>
        <v>0.81140000000000001</v>
      </c>
    </row>
    <row r="53" spans="1:17" x14ac:dyDescent="0.25">
      <c r="A53" s="3">
        <v>51</v>
      </c>
      <c r="B53" s="9">
        <v>50</v>
      </c>
      <c r="C53" s="9">
        <v>66</v>
      </c>
      <c r="D53" s="9">
        <v>284</v>
      </c>
      <c r="E53" s="9">
        <v>40.57</v>
      </c>
      <c r="F53" s="36">
        <v>40.47</v>
      </c>
      <c r="G53" s="58"/>
      <c r="H53" s="55">
        <v>-50</v>
      </c>
      <c r="I53" s="36">
        <v>-67</v>
      </c>
      <c r="J53" s="36">
        <v>281</v>
      </c>
      <c r="K53" s="36">
        <v>40.14</v>
      </c>
      <c r="L53" s="10">
        <v>40.14</v>
      </c>
      <c r="O53" s="106">
        <v>51</v>
      </c>
      <c r="P53" s="10">
        <v>40.14</v>
      </c>
      <c r="Q53" s="102">
        <f t="shared" si="1"/>
        <v>0.78705882352941181</v>
      </c>
    </row>
    <row r="54" spans="1:17" x14ac:dyDescent="0.25">
      <c r="A54" s="3">
        <v>52</v>
      </c>
      <c r="B54" s="9">
        <v>51</v>
      </c>
      <c r="C54" s="9">
        <v>66</v>
      </c>
      <c r="D54" s="9">
        <v>282</v>
      </c>
      <c r="E54" s="9">
        <v>40.14</v>
      </c>
      <c r="F54" s="36">
        <v>40.200000000000003</v>
      </c>
      <c r="G54" s="58"/>
      <c r="H54" s="55">
        <v>-51</v>
      </c>
      <c r="I54" s="36">
        <v>-67</v>
      </c>
      <c r="J54" s="36">
        <v>277</v>
      </c>
      <c r="K54" s="36">
        <v>39.57</v>
      </c>
      <c r="L54" s="10">
        <v>39.67</v>
      </c>
      <c r="O54" s="106">
        <v>52</v>
      </c>
      <c r="P54" s="10">
        <v>41.71</v>
      </c>
      <c r="Q54" s="102">
        <f t="shared" si="1"/>
        <v>0.80211538461538467</v>
      </c>
    </row>
    <row r="55" spans="1:17" x14ac:dyDescent="0.25">
      <c r="A55" s="3">
        <v>53</v>
      </c>
      <c r="B55" s="9">
        <v>52</v>
      </c>
      <c r="C55" s="9">
        <v>67</v>
      </c>
      <c r="D55" s="9">
        <v>292</v>
      </c>
      <c r="E55" s="9">
        <v>41.71</v>
      </c>
      <c r="F55" s="36">
        <v>41.74</v>
      </c>
      <c r="G55" s="58"/>
      <c r="H55" s="55">
        <v>-52</v>
      </c>
      <c r="I55" s="36">
        <v>-68</v>
      </c>
      <c r="J55" s="36">
        <v>288</v>
      </c>
      <c r="K55" s="36">
        <v>41.14</v>
      </c>
      <c r="L55" s="10">
        <v>41.23</v>
      </c>
      <c r="O55" s="106">
        <v>53</v>
      </c>
      <c r="P55" s="10">
        <v>43.14</v>
      </c>
      <c r="Q55" s="102">
        <f t="shared" si="1"/>
        <v>0.81396226415094342</v>
      </c>
    </row>
    <row r="56" spans="1:17" x14ac:dyDescent="0.25">
      <c r="A56" s="3">
        <v>54</v>
      </c>
      <c r="B56" s="9">
        <v>53</v>
      </c>
      <c r="C56" s="9">
        <v>68</v>
      </c>
      <c r="D56" s="9">
        <v>301</v>
      </c>
      <c r="E56" s="9">
        <v>43.14</v>
      </c>
      <c r="F56" s="36">
        <v>43.07</v>
      </c>
      <c r="G56" s="58"/>
      <c r="H56" s="55">
        <v>-53</v>
      </c>
      <c r="I56" s="36">
        <v>-68</v>
      </c>
      <c r="J56" s="36">
        <v>288</v>
      </c>
      <c r="K56" s="36">
        <v>41.43</v>
      </c>
      <c r="L56" s="10">
        <v>41.3</v>
      </c>
      <c r="O56" s="106">
        <v>54</v>
      </c>
      <c r="P56" s="10">
        <v>43</v>
      </c>
      <c r="Q56" s="102">
        <f t="shared" si="1"/>
        <v>0.79629629629629628</v>
      </c>
    </row>
    <row r="57" spans="1:17" x14ac:dyDescent="0.25">
      <c r="A57" s="3">
        <v>55</v>
      </c>
      <c r="B57" s="9">
        <v>54</v>
      </c>
      <c r="C57" s="9">
        <v>68</v>
      </c>
      <c r="D57" s="9">
        <v>299</v>
      </c>
      <c r="E57" s="9">
        <v>43</v>
      </c>
      <c r="F57" s="36">
        <v>42.79</v>
      </c>
      <c r="G57" s="58"/>
      <c r="H57" s="55">
        <v>-54</v>
      </c>
      <c r="I57" s="36">
        <v>-69</v>
      </c>
      <c r="J57" s="36">
        <v>297</v>
      </c>
      <c r="K57" s="36">
        <v>42.43</v>
      </c>
      <c r="L57" s="10">
        <v>42.31</v>
      </c>
      <c r="O57" s="106">
        <v>55</v>
      </c>
      <c r="P57" s="10">
        <v>43.71</v>
      </c>
      <c r="Q57" s="102">
        <f t="shared" si="1"/>
        <v>0.79472727272727273</v>
      </c>
    </row>
    <row r="58" spans="1:17" x14ac:dyDescent="0.25">
      <c r="A58" s="3">
        <v>56</v>
      </c>
      <c r="B58" s="9">
        <v>55</v>
      </c>
      <c r="C58" s="9">
        <v>69</v>
      </c>
      <c r="D58" s="9">
        <v>306</v>
      </c>
      <c r="E58" s="9">
        <v>43.71</v>
      </c>
      <c r="F58" s="36">
        <v>43.77</v>
      </c>
      <c r="G58" s="58"/>
      <c r="H58" s="55">
        <v>-55</v>
      </c>
      <c r="I58" s="36">
        <v>-70</v>
      </c>
      <c r="J58" s="36">
        <v>303</v>
      </c>
      <c r="K58" s="36">
        <v>43.29</v>
      </c>
      <c r="L58" s="10">
        <v>43.27</v>
      </c>
      <c r="O58" s="106">
        <v>56</v>
      </c>
      <c r="P58" s="10">
        <v>45</v>
      </c>
      <c r="Q58" s="102">
        <f t="shared" si="1"/>
        <v>0.8035714285714286</v>
      </c>
    </row>
    <row r="59" spans="1:17" x14ac:dyDescent="0.25">
      <c r="A59" s="3">
        <v>57</v>
      </c>
      <c r="B59" s="9">
        <v>56</v>
      </c>
      <c r="C59" s="9">
        <v>70</v>
      </c>
      <c r="D59" s="9">
        <v>315</v>
      </c>
      <c r="E59" s="9">
        <v>45</v>
      </c>
      <c r="F59" s="36">
        <v>45.14</v>
      </c>
      <c r="G59" s="58"/>
      <c r="H59" s="55">
        <v>-56</v>
      </c>
      <c r="I59" s="36">
        <v>-70</v>
      </c>
      <c r="J59" s="36">
        <v>305</v>
      </c>
      <c r="K59" s="36">
        <v>43.57</v>
      </c>
      <c r="L59" s="10">
        <v>43.51</v>
      </c>
      <c r="O59" s="106">
        <v>57</v>
      </c>
      <c r="P59" s="10">
        <v>45.14</v>
      </c>
      <c r="Q59" s="102">
        <f t="shared" si="1"/>
        <v>0.79192982456140348</v>
      </c>
    </row>
    <row r="60" spans="1:17" x14ac:dyDescent="0.25">
      <c r="A60" s="3">
        <v>58</v>
      </c>
      <c r="B60" s="9">
        <v>57</v>
      </c>
      <c r="C60" s="9">
        <v>70</v>
      </c>
      <c r="D60" s="9">
        <v>315</v>
      </c>
      <c r="E60" s="9">
        <v>45.14</v>
      </c>
      <c r="F60" s="36">
        <v>45.16</v>
      </c>
      <c r="G60" s="58"/>
      <c r="H60" s="55">
        <v>-57</v>
      </c>
      <c r="I60" s="36">
        <v>-71</v>
      </c>
      <c r="J60" s="36">
        <v>315</v>
      </c>
      <c r="K60" s="36">
        <v>45</v>
      </c>
      <c r="L60" s="10">
        <v>44.94</v>
      </c>
      <c r="O60" s="106">
        <v>58</v>
      </c>
      <c r="P60" s="10">
        <v>46.43</v>
      </c>
      <c r="Q60" s="102">
        <f t="shared" si="1"/>
        <v>0.80051724137931035</v>
      </c>
    </row>
    <row r="61" spans="1:17" x14ac:dyDescent="0.25">
      <c r="A61" s="3">
        <v>59</v>
      </c>
      <c r="B61" s="9">
        <v>58</v>
      </c>
      <c r="C61" s="9">
        <v>71</v>
      </c>
      <c r="D61" s="9">
        <v>325</v>
      </c>
      <c r="E61" s="9">
        <v>46.43</v>
      </c>
      <c r="F61" s="36">
        <v>46.36</v>
      </c>
      <c r="G61" s="58"/>
      <c r="H61" s="55">
        <v>-58</v>
      </c>
      <c r="I61" s="36">
        <v>-72</v>
      </c>
      <c r="J61" s="36">
        <v>323</v>
      </c>
      <c r="K61" s="36">
        <v>46</v>
      </c>
      <c r="L61" s="10">
        <v>46.16</v>
      </c>
      <c r="O61" s="106">
        <v>59</v>
      </c>
      <c r="P61" s="10">
        <v>47.43</v>
      </c>
      <c r="Q61" s="102">
        <f t="shared" si="1"/>
        <v>0.8038983050847458</v>
      </c>
    </row>
    <row r="62" spans="1:17" x14ac:dyDescent="0.25">
      <c r="A62" s="3">
        <v>60</v>
      </c>
      <c r="B62" s="9">
        <v>59</v>
      </c>
      <c r="C62" s="9">
        <v>72</v>
      </c>
      <c r="D62" s="9">
        <v>330</v>
      </c>
      <c r="E62" s="9">
        <v>47.43</v>
      </c>
      <c r="F62" s="36">
        <v>47.3</v>
      </c>
      <c r="G62" s="58"/>
      <c r="H62" s="55">
        <v>-59</v>
      </c>
      <c r="I62" s="36">
        <v>-72</v>
      </c>
      <c r="J62" s="36">
        <v>322</v>
      </c>
      <c r="K62" s="36">
        <v>46</v>
      </c>
      <c r="L62" s="10">
        <v>46.01</v>
      </c>
      <c r="O62" s="106">
        <v>60</v>
      </c>
      <c r="P62" s="10">
        <v>47.43</v>
      </c>
      <c r="Q62" s="102">
        <f t="shared" si="1"/>
        <v>0.79049999999999998</v>
      </c>
    </row>
    <row r="63" spans="1:17" x14ac:dyDescent="0.25">
      <c r="A63" s="3">
        <v>61</v>
      </c>
      <c r="B63" s="9">
        <v>60</v>
      </c>
      <c r="C63" s="9">
        <v>72</v>
      </c>
      <c r="D63" s="9">
        <v>332</v>
      </c>
      <c r="E63" s="9">
        <v>47.43</v>
      </c>
      <c r="F63" s="36">
        <v>47.49</v>
      </c>
      <c r="G63" s="58"/>
      <c r="H63" s="55">
        <v>-60</v>
      </c>
      <c r="I63" s="36">
        <v>-73</v>
      </c>
      <c r="J63" s="36">
        <v>336</v>
      </c>
      <c r="K63" s="36">
        <v>48</v>
      </c>
      <c r="L63" s="10">
        <v>47.93</v>
      </c>
      <c r="O63" s="106">
        <v>61</v>
      </c>
      <c r="P63" s="10">
        <v>49</v>
      </c>
      <c r="Q63" s="102">
        <f t="shared" si="1"/>
        <v>0.80327868852459017</v>
      </c>
    </row>
    <row r="64" spans="1:17" x14ac:dyDescent="0.25">
      <c r="A64" s="3">
        <v>62</v>
      </c>
      <c r="B64" s="9">
        <v>61</v>
      </c>
      <c r="C64" s="9">
        <v>73</v>
      </c>
      <c r="D64" s="9">
        <v>342</v>
      </c>
      <c r="E64" s="9">
        <v>49</v>
      </c>
      <c r="F64" s="36">
        <v>48.83</v>
      </c>
      <c r="G64" s="58"/>
      <c r="H64" s="55">
        <v>-61</v>
      </c>
      <c r="I64" s="36">
        <v>-74</v>
      </c>
      <c r="J64" s="36">
        <v>341</v>
      </c>
      <c r="K64" s="36">
        <v>48.71</v>
      </c>
      <c r="L64" s="10">
        <v>48.79</v>
      </c>
      <c r="O64" s="106">
        <v>62</v>
      </c>
      <c r="P64" s="10">
        <v>50.14</v>
      </c>
      <c r="Q64" s="102">
        <f t="shared" si="1"/>
        <v>0.80870967741935484</v>
      </c>
    </row>
    <row r="65" spans="1:17" x14ac:dyDescent="0.25">
      <c r="A65" s="3">
        <v>63</v>
      </c>
      <c r="B65" s="9">
        <v>62</v>
      </c>
      <c r="C65" s="9">
        <v>74</v>
      </c>
      <c r="D65" s="9">
        <v>351</v>
      </c>
      <c r="E65" s="9">
        <v>50.14</v>
      </c>
      <c r="F65" s="36">
        <v>50.24</v>
      </c>
      <c r="G65" s="58"/>
      <c r="H65" s="55">
        <v>-62</v>
      </c>
      <c r="I65" s="36">
        <v>-74</v>
      </c>
      <c r="J65" s="36">
        <v>342</v>
      </c>
      <c r="K65" s="36">
        <v>48.86</v>
      </c>
      <c r="L65" s="10">
        <v>48.83</v>
      </c>
      <c r="O65" s="106">
        <v>63</v>
      </c>
      <c r="P65" s="10">
        <v>50.14</v>
      </c>
      <c r="Q65" s="102">
        <f t="shared" si="1"/>
        <v>0.79587301587301584</v>
      </c>
    </row>
    <row r="66" spans="1:17" x14ac:dyDescent="0.25">
      <c r="A66" s="3">
        <v>64</v>
      </c>
      <c r="B66" s="9">
        <v>63</v>
      </c>
      <c r="C66" s="9">
        <v>74</v>
      </c>
      <c r="D66" s="9">
        <v>350</v>
      </c>
      <c r="E66" s="9">
        <v>50.14</v>
      </c>
      <c r="F66" s="36">
        <v>50.06</v>
      </c>
      <c r="G66" s="58"/>
      <c r="H66" s="55">
        <v>-63</v>
      </c>
      <c r="I66" s="36">
        <v>-75</v>
      </c>
      <c r="J66" s="36">
        <v>349</v>
      </c>
      <c r="K66" s="36">
        <v>50</v>
      </c>
      <c r="L66" s="10">
        <v>49.87</v>
      </c>
      <c r="O66" s="106">
        <v>64</v>
      </c>
      <c r="P66" s="10">
        <v>51.14</v>
      </c>
      <c r="Q66" s="102">
        <f t="shared" si="1"/>
        <v>0.79906250000000001</v>
      </c>
    </row>
    <row r="67" spans="1:17" x14ac:dyDescent="0.25">
      <c r="A67" s="3">
        <v>65</v>
      </c>
      <c r="B67" s="9">
        <v>64</v>
      </c>
      <c r="C67" s="9">
        <v>75</v>
      </c>
      <c r="D67" s="9">
        <v>358</v>
      </c>
      <c r="E67" s="9">
        <v>51.14</v>
      </c>
      <c r="F67" s="36">
        <v>51.21</v>
      </c>
      <c r="G67" s="58"/>
      <c r="H67" s="55">
        <v>-64</v>
      </c>
      <c r="I67" s="36">
        <v>-76</v>
      </c>
      <c r="J67" s="36">
        <v>358</v>
      </c>
      <c r="K67" s="36">
        <v>51.14</v>
      </c>
      <c r="L67" s="10">
        <v>51.2</v>
      </c>
      <c r="O67" s="106">
        <v>65</v>
      </c>
      <c r="P67" s="10">
        <v>52.57</v>
      </c>
      <c r="Q67" s="102">
        <f t="shared" si="1"/>
        <v>0.8087692307692308</v>
      </c>
    </row>
    <row r="68" spans="1:17" x14ac:dyDescent="0.25">
      <c r="A68" s="3">
        <v>66</v>
      </c>
      <c r="B68" s="9">
        <v>65</v>
      </c>
      <c r="C68" s="9">
        <v>76</v>
      </c>
      <c r="D68" s="9">
        <v>367</v>
      </c>
      <c r="E68" s="9">
        <v>52.57</v>
      </c>
      <c r="F68" s="36">
        <v>52.53</v>
      </c>
      <c r="G68" s="58"/>
      <c r="H68" s="55">
        <v>-65</v>
      </c>
      <c r="I68" s="36">
        <v>-76</v>
      </c>
      <c r="J68" s="36">
        <v>358</v>
      </c>
      <c r="K68" s="36">
        <v>51.14</v>
      </c>
      <c r="L68" s="10">
        <v>51.2</v>
      </c>
      <c r="O68" s="106">
        <v>66</v>
      </c>
      <c r="P68" s="10">
        <v>52.43</v>
      </c>
      <c r="Q68" s="102">
        <f t="shared" si="1"/>
        <v>0.79439393939393943</v>
      </c>
    </row>
    <row r="69" spans="1:17" x14ac:dyDescent="0.25">
      <c r="A69" s="3">
        <v>67</v>
      </c>
      <c r="B69" s="9">
        <v>66</v>
      </c>
      <c r="C69" s="9">
        <v>76</v>
      </c>
      <c r="D69" s="9">
        <v>366</v>
      </c>
      <c r="E69" s="9">
        <v>52.43</v>
      </c>
      <c r="F69" s="36">
        <v>52.4</v>
      </c>
      <c r="G69" s="58"/>
      <c r="H69" s="55">
        <v>-66</v>
      </c>
      <c r="I69" s="36">
        <v>-77</v>
      </c>
      <c r="J69" s="36">
        <v>366</v>
      </c>
      <c r="K69" s="36">
        <v>52.43</v>
      </c>
      <c r="L69" s="10">
        <v>52.31</v>
      </c>
      <c r="O69" s="106">
        <v>67</v>
      </c>
      <c r="P69" s="10">
        <v>54</v>
      </c>
      <c r="Q69" s="102">
        <f t="shared" si="1"/>
        <v>0.80597014925373134</v>
      </c>
    </row>
    <row r="70" spans="1:17" x14ac:dyDescent="0.25">
      <c r="A70" s="3">
        <v>68</v>
      </c>
      <c r="B70" s="9">
        <v>67</v>
      </c>
      <c r="C70" s="9">
        <v>77</v>
      </c>
      <c r="D70" s="9">
        <v>378</v>
      </c>
      <c r="E70" s="9">
        <v>54</v>
      </c>
      <c r="F70" s="36">
        <v>53.93</v>
      </c>
      <c r="G70" s="58"/>
      <c r="H70" s="55">
        <v>-67</v>
      </c>
      <c r="I70" s="36">
        <v>-78</v>
      </c>
      <c r="J70" s="36">
        <v>375</v>
      </c>
      <c r="K70" s="36">
        <v>53.71</v>
      </c>
      <c r="L70" s="10">
        <v>53.74</v>
      </c>
      <c r="O70" s="106">
        <v>68</v>
      </c>
      <c r="P70" s="10">
        <v>54.86</v>
      </c>
      <c r="Q70" s="102">
        <f t="shared" si="1"/>
        <v>0.80676470588235294</v>
      </c>
    </row>
    <row r="71" spans="1:17" x14ac:dyDescent="0.25">
      <c r="A71" s="3">
        <v>69</v>
      </c>
      <c r="B71" s="9">
        <v>68</v>
      </c>
      <c r="C71" s="9">
        <v>78</v>
      </c>
      <c r="D71" s="9">
        <v>385</v>
      </c>
      <c r="E71" s="9">
        <v>54.86</v>
      </c>
      <c r="F71" s="36">
        <v>54.91</v>
      </c>
      <c r="G71" s="58"/>
      <c r="H71" s="55">
        <v>-68</v>
      </c>
      <c r="I71" s="36">
        <v>-78</v>
      </c>
      <c r="J71" s="36">
        <v>372</v>
      </c>
      <c r="K71" s="36">
        <v>53.29</v>
      </c>
      <c r="L71" s="10">
        <v>53.2</v>
      </c>
      <c r="O71" s="106">
        <v>69</v>
      </c>
      <c r="P71" s="10">
        <v>54.86</v>
      </c>
      <c r="Q71" s="102">
        <f t="shared" si="1"/>
        <v>0.79507246376811591</v>
      </c>
    </row>
    <row r="72" spans="1:17" x14ac:dyDescent="0.25">
      <c r="A72" s="3">
        <v>70</v>
      </c>
      <c r="B72" s="9">
        <v>69</v>
      </c>
      <c r="C72" s="9">
        <v>78</v>
      </c>
      <c r="D72" s="9">
        <v>384</v>
      </c>
      <c r="E72" s="9">
        <v>54.86</v>
      </c>
      <c r="F72" s="36">
        <v>54.77</v>
      </c>
      <c r="G72" s="58"/>
      <c r="H72" s="55">
        <v>-69</v>
      </c>
      <c r="I72" s="36">
        <v>-79</v>
      </c>
      <c r="J72" s="36">
        <v>385</v>
      </c>
      <c r="K72" s="36">
        <v>55.14</v>
      </c>
      <c r="L72" s="10">
        <v>55.09</v>
      </c>
      <c r="O72" s="106">
        <v>70</v>
      </c>
      <c r="P72" s="10">
        <v>56</v>
      </c>
      <c r="Q72" s="102">
        <f t="shared" si="1"/>
        <v>0.8</v>
      </c>
    </row>
    <row r="73" spans="1:17" x14ac:dyDescent="0.25">
      <c r="A73" s="3">
        <v>71</v>
      </c>
      <c r="B73" s="9">
        <v>70</v>
      </c>
      <c r="C73" s="9">
        <v>79</v>
      </c>
      <c r="D73" s="9">
        <v>392</v>
      </c>
      <c r="E73" s="9">
        <v>56</v>
      </c>
      <c r="F73" s="36">
        <v>56.01</v>
      </c>
      <c r="G73" s="58"/>
      <c r="H73" s="55">
        <v>-70</v>
      </c>
      <c r="I73" s="36">
        <v>-80</v>
      </c>
      <c r="J73" s="36">
        <v>394</v>
      </c>
      <c r="K73" s="36">
        <v>56.14</v>
      </c>
      <c r="L73" s="10">
        <v>56.23</v>
      </c>
      <c r="O73" s="106">
        <v>71</v>
      </c>
      <c r="P73" s="10">
        <v>57.14</v>
      </c>
      <c r="Q73" s="102">
        <f t="shared" si="1"/>
        <v>0.80478873239436621</v>
      </c>
    </row>
    <row r="74" spans="1:17" x14ac:dyDescent="0.25">
      <c r="A74" s="3">
        <v>72</v>
      </c>
      <c r="B74" s="9">
        <v>71</v>
      </c>
      <c r="C74" s="9">
        <v>80</v>
      </c>
      <c r="D74" s="9">
        <v>399</v>
      </c>
      <c r="E74" s="9">
        <v>57.14</v>
      </c>
      <c r="F74" s="36">
        <v>57.14</v>
      </c>
      <c r="G74" s="58"/>
      <c r="H74" s="55">
        <v>-71</v>
      </c>
      <c r="I74" s="36">
        <v>-80</v>
      </c>
      <c r="J74" s="36">
        <v>394</v>
      </c>
      <c r="K74" s="36">
        <v>56.14</v>
      </c>
      <c r="L74" s="10">
        <v>56.19</v>
      </c>
      <c r="O74" s="106">
        <v>72</v>
      </c>
      <c r="P74" s="10">
        <v>57.43</v>
      </c>
      <c r="Q74" s="102">
        <f t="shared" si="1"/>
        <v>0.7976388888888889</v>
      </c>
    </row>
    <row r="75" spans="1:17" x14ac:dyDescent="0.25">
      <c r="A75" s="3">
        <v>73</v>
      </c>
      <c r="B75" s="9">
        <v>72</v>
      </c>
      <c r="C75" s="9">
        <v>80</v>
      </c>
      <c r="D75" s="9">
        <v>402</v>
      </c>
      <c r="E75" s="9">
        <v>57.43</v>
      </c>
      <c r="F75" s="36">
        <v>57.57</v>
      </c>
      <c r="G75" s="58"/>
      <c r="H75" s="55">
        <v>-72</v>
      </c>
      <c r="I75" s="36">
        <v>-81</v>
      </c>
      <c r="J75" s="36">
        <v>399</v>
      </c>
      <c r="K75" s="36">
        <v>56.86</v>
      </c>
      <c r="L75" s="10">
        <v>56.94</v>
      </c>
      <c r="O75" s="106">
        <v>73</v>
      </c>
      <c r="P75" s="10">
        <v>58.86</v>
      </c>
      <c r="Q75" s="102">
        <f t="shared" si="1"/>
        <v>0.80630136986301371</v>
      </c>
    </row>
    <row r="76" spans="1:17" x14ac:dyDescent="0.25">
      <c r="A76" s="3">
        <v>74</v>
      </c>
      <c r="B76" s="9">
        <v>73</v>
      </c>
      <c r="C76" s="9">
        <v>81</v>
      </c>
      <c r="D76" s="9">
        <v>411</v>
      </c>
      <c r="E76" s="9">
        <v>58.86</v>
      </c>
      <c r="F76" s="36">
        <v>58.76</v>
      </c>
      <c r="G76" s="58"/>
      <c r="H76" s="55">
        <v>-73</v>
      </c>
      <c r="I76" s="36">
        <v>-82</v>
      </c>
      <c r="J76" s="36">
        <v>406</v>
      </c>
      <c r="K76" s="36">
        <v>58</v>
      </c>
      <c r="L76" s="10">
        <v>57.93</v>
      </c>
      <c r="O76" s="106">
        <v>74</v>
      </c>
      <c r="P76" s="10">
        <v>59.57</v>
      </c>
      <c r="Q76" s="102">
        <f t="shared" si="1"/>
        <v>0.80500000000000005</v>
      </c>
    </row>
    <row r="77" spans="1:17" x14ac:dyDescent="0.25">
      <c r="A77" s="3">
        <v>75</v>
      </c>
      <c r="B77" s="9">
        <v>74</v>
      </c>
      <c r="C77" s="9">
        <v>82</v>
      </c>
      <c r="D77" s="9">
        <v>417</v>
      </c>
      <c r="E77" s="9">
        <v>59.57</v>
      </c>
      <c r="F77" s="36">
        <v>59.61</v>
      </c>
      <c r="G77" s="58"/>
      <c r="H77" s="55">
        <v>-74</v>
      </c>
      <c r="I77" s="36">
        <v>-82</v>
      </c>
      <c r="J77" s="36">
        <v>405</v>
      </c>
      <c r="K77" s="36">
        <v>58.14</v>
      </c>
      <c r="L77" s="10">
        <v>58</v>
      </c>
      <c r="O77" s="106">
        <v>75</v>
      </c>
      <c r="P77" s="10">
        <v>61.29</v>
      </c>
      <c r="Q77" s="102">
        <f t="shared" si="1"/>
        <v>0.81720000000000004</v>
      </c>
    </row>
    <row r="78" spans="1:17" x14ac:dyDescent="0.25">
      <c r="A78" s="3">
        <v>76</v>
      </c>
      <c r="B78" s="9">
        <v>75</v>
      </c>
      <c r="C78" s="9">
        <v>83</v>
      </c>
      <c r="D78" s="9">
        <v>427</v>
      </c>
      <c r="E78" s="9">
        <v>61.29</v>
      </c>
      <c r="F78" s="36">
        <v>61.09</v>
      </c>
      <c r="G78" s="58"/>
      <c r="H78" s="55">
        <v>-75</v>
      </c>
      <c r="I78" s="36">
        <v>-83</v>
      </c>
      <c r="J78" s="36">
        <v>413</v>
      </c>
      <c r="K78" s="36">
        <v>59</v>
      </c>
      <c r="L78" s="10">
        <v>59.07</v>
      </c>
      <c r="O78" s="106">
        <v>76</v>
      </c>
      <c r="P78" s="10">
        <v>61</v>
      </c>
      <c r="Q78" s="102">
        <f t="shared" si="1"/>
        <v>0.80263157894736847</v>
      </c>
    </row>
    <row r="79" spans="1:17" x14ac:dyDescent="0.25">
      <c r="A79" s="3">
        <v>77</v>
      </c>
      <c r="B79" s="9">
        <v>76</v>
      </c>
      <c r="C79" s="9">
        <v>83</v>
      </c>
      <c r="D79" s="9">
        <v>426</v>
      </c>
      <c r="E79" s="9">
        <v>61</v>
      </c>
      <c r="F79" s="36">
        <v>60.94</v>
      </c>
      <c r="G79" s="58"/>
      <c r="H79" s="55">
        <v>-76</v>
      </c>
      <c r="I79" s="36">
        <v>-84</v>
      </c>
      <c r="J79" s="36">
        <v>422</v>
      </c>
      <c r="K79" s="36">
        <v>60.14</v>
      </c>
      <c r="L79" s="10">
        <v>60.14</v>
      </c>
      <c r="O79" s="106">
        <v>77</v>
      </c>
      <c r="P79" s="10">
        <v>62.14</v>
      </c>
      <c r="Q79" s="102">
        <f t="shared" si="1"/>
        <v>0.80701298701298707</v>
      </c>
    </row>
    <row r="80" spans="1:17" x14ac:dyDescent="0.25">
      <c r="A80" s="3">
        <v>78</v>
      </c>
      <c r="B80" s="9">
        <v>77</v>
      </c>
      <c r="C80" s="9">
        <v>84</v>
      </c>
      <c r="D80" s="9">
        <v>434</v>
      </c>
      <c r="E80" s="9">
        <v>62.14</v>
      </c>
      <c r="F80" s="36">
        <v>62.06</v>
      </c>
      <c r="G80" s="58"/>
      <c r="H80" s="55">
        <v>-77</v>
      </c>
      <c r="I80" s="36">
        <v>-84</v>
      </c>
      <c r="J80" s="36">
        <v>421</v>
      </c>
      <c r="K80" s="36">
        <v>60.14</v>
      </c>
      <c r="L80" s="10">
        <v>60.09</v>
      </c>
      <c r="O80" s="106">
        <v>78</v>
      </c>
      <c r="P80" s="10">
        <v>63.43</v>
      </c>
      <c r="Q80" s="102">
        <f t="shared" si="1"/>
        <v>0.81320512820512825</v>
      </c>
    </row>
    <row r="81" spans="1:17" x14ac:dyDescent="0.25">
      <c r="A81" s="3">
        <v>79</v>
      </c>
      <c r="B81" s="9">
        <v>78</v>
      </c>
      <c r="C81" s="9">
        <v>85</v>
      </c>
      <c r="D81" s="9">
        <v>445</v>
      </c>
      <c r="E81" s="9">
        <v>63.43</v>
      </c>
      <c r="F81" s="36">
        <v>63.13</v>
      </c>
      <c r="G81" s="58"/>
      <c r="H81" s="55">
        <v>-78</v>
      </c>
      <c r="I81" s="36">
        <v>-85</v>
      </c>
      <c r="J81" s="36">
        <v>428</v>
      </c>
      <c r="K81" s="36">
        <v>61</v>
      </c>
      <c r="L81" s="10">
        <v>60.96</v>
      </c>
      <c r="O81" s="106">
        <v>79</v>
      </c>
      <c r="P81" s="10">
        <v>63.43</v>
      </c>
      <c r="Q81" s="102">
        <f t="shared" si="1"/>
        <v>0.80291139240506326</v>
      </c>
    </row>
    <row r="82" spans="1:17" x14ac:dyDescent="0.25">
      <c r="A82" s="3">
        <v>80</v>
      </c>
      <c r="B82" s="9">
        <v>79</v>
      </c>
      <c r="C82" s="9">
        <v>85</v>
      </c>
      <c r="D82" s="9">
        <v>445</v>
      </c>
      <c r="E82" s="9">
        <v>63.43</v>
      </c>
      <c r="F82" s="36">
        <v>63.51</v>
      </c>
      <c r="G82" s="58"/>
      <c r="H82" s="55">
        <v>-79</v>
      </c>
      <c r="I82" s="36">
        <v>-86</v>
      </c>
      <c r="J82" s="36">
        <v>435</v>
      </c>
      <c r="K82" s="36">
        <v>62.43</v>
      </c>
      <c r="L82" s="10">
        <v>62.29</v>
      </c>
      <c r="O82" s="106">
        <v>80</v>
      </c>
      <c r="P82" s="10">
        <v>65</v>
      </c>
      <c r="Q82" s="102">
        <f t="shared" si="1"/>
        <v>0.8125</v>
      </c>
    </row>
    <row r="83" spans="1:17" x14ac:dyDescent="0.25">
      <c r="A83" s="3">
        <v>81</v>
      </c>
      <c r="B83" s="9">
        <v>80</v>
      </c>
      <c r="C83" s="9">
        <v>86</v>
      </c>
      <c r="D83" s="9">
        <v>456</v>
      </c>
      <c r="E83" s="9">
        <v>65</v>
      </c>
      <c r="F83" s="36">
        <v>65.06</v>
      </c>
      <c r="G83" s="58"/>
      <c r="H83" s="55">
        <v>-80</v>
      </c>
      <c r="I83" s="36">
        <v>-86</v>
      </c>
      <c r="J83" s="36">
        <v>437</v>
      </c>
      <c r="K83" s="36">
        <v>62.43</v>
      </c>
      <c r="L83" s="10">
        <v>62.54</v>
      </c>
      <c r="O83" s="106">
        <v>81</v>
      </c>
      <c r="P83" s="10">
        <v>65.86</v>
      </c>
      <c r="Q83" s="102">
        <f t="shared" si="1"/>
        <v>0.81308641975308638</v>
      </c>
    </row>
    <row r="84" spans="1:17" x14ac:dyDescent="0.25">
      <c r="A84" s="3">
        <v>82</v>
      </c>
      <c r="B84" s="9">
        <v>81</v>
      </c>
      <c r="C84" s="9">
        <v>87</v>
      </c>
      <c r="D84" s="9">
        <v>462</v>
      </c>
      <c r="E84" s="9">
        <v>65.86</v>
      </c>
      <c r="F84" s="36">
        <v>65.930000000000007</v>
      </c>
      <c r="G84" s="58"/>
      <c r="H84" s="55">
        <v>-81</v>
      </c>
      <c r="I84" s="36">
        <v>-87</v>
      </c>
      <c r="J84" s="36">
        <v>449</v>
      </c>
      <c r="K84" s="36">
        <v>64.14</v>
      </c>
      <c r="L84" s="10">
        <v>64.23</v>
      </c>
      <c r="O84" s="106">
        <v>82</v>
      </c>
      <c r="P84" s="10">
        <v>65.86</v>
      </c>
      <c r="Q84" s="102">
        <f t="shared" si="1"/>
        <v>0.80317073170731712</v>
      </c>
    </row>
    <row r="85" spans="1:17" x14ac:dyDescent="0.25">
      <c r="A85" s="3">
        <v>83</v>
      </c>
      <c r="B85" s="9">
        <v>82</v>
      </c>
      <c r="C85" s="9">
        <v>87</v>
      </c>
      <c r="D85" s="9">
        <v>462</v>
      </c>
      <c r="E85" s="9">
        <v>65.86</v>
      </c>
      <c r="F85" s="36">
        <v>65.900000000000006</v>
      </c>
      <c r="G85" s="58"/>
      <c r="H85" s="55">
        <v>-82</v>
      </c>
      <c r="I85" s="36">
        <v>-88</v>
      </c>
      <c r="J85" s="36">
        <v>454</v>
      </c>
      <c r="K85" s="36">
        <v>64.86</v>
      </c>
      <c r="L85" s="10">
        <v>64.930000000000007</v>
      </c>
      <c r="O85" s="106">
        <v>83</v>
      </c>
      <c r="P85" s="10">
        <v>67.14</v>
      </c>
      <c r="Q85" s="102">
        <f t="shared" si="1"/>
        <v>0.80891566265060244</v>
      </c>
    </row>
    <row r="86" spans="1:17" x14ac:dyDescent="0.25">
      <c r="A86" s="3">
        <v>84</v>
      </c>
      <c r="B86" s="9">
        <v>83</v>
      </c>
      <c r="C86" s="9">
        <v>88</v>
      </c>
      <c r="D86" s="9">
        <v>470</v>
      </c>
      <c r="E86" s="9">
        <v>67.14</v>
      </c>
      <c r="F86" s="36">
        <v>67.2</v>
      </c>
      <c r="G86" s="58"/>
      <c r="H86" s="55">
        <v>-83</v>
      </c>
      <c r="I86" s="36">
        <v>-88</v>
      </c>
      <c r="J86" s="36">
        <v>455</v>
      </c>
      <c r="K86" s="36">
        <v>65</v>
      </c>
      <c r="L86" s="10">
        <v>64.930000000000007</v>
      </c>
      <c r="O86" s="106">
        <v>84</v>
      </c>
      <c r="P86" s="10">
        <v>68.290000000000006</v>
      </c>
      <c r="Q86" s="102">
        <f t="shared" si="1"/>
        <v>0.81297619047619052</v>
      </c>
    </row>
    <row r="87" spans="1:17" x14ac:dyDescent="0.25">
      <c r="A87" s="3">
        <v>85</v>
      </c>
      <c r="B87" s="9">
        <v>84</v>
      </c>
      <c r="C87" s="9">
        <v>89</v>
      </c>
      <c r="D87" s="9">
        <v>479</v>
      </c>
      <c r="E87" s="9">
        <v>68.290000000000006</v>
      </c>
      <c r="F87" s="36">
        <v>68.33</v>
      </c>
      <c r="G87" s="58"/>
      <c r="H87" s="55">
        <v>-84</v>
      </c>
      <c r="I87" s="36">
        <v>-89</v>
      </c>
      <c r="J87" s="36">
        <v>460</v>
      </c>
      <c r="K87" s="36">
        <v>66</v>
      </c>
      <c r="L87" s="10">
        <v>65.8</v>
      </c>
      <c r="O87" s="106">
        <v>85</v>
      </c>
      <c r="P87" s="10">
        <v>68.569999999999993</v>
      </c>
      <c r="Q87" s="102">
        <f t="shared" si="1"/>
        <v>0.80670588235294105</v>
      </c>
    </row>
    <row r="88" spans="1:17" x14ac:dyDescent="0.25">
      <c r="A88" s="3">
        <v>86</v>
      </c>
      <c r="B88" s="9">
        <v>85</v>
      </c>
      <c r="C88" s="9">
        <v>89</v>
      </c>
      <c r="D88" s="9">
        <v>480</v>
      </c>
      <c r="E88" s="9">
        <v>68.569999999999993</v>
      </c>
      <c r="F88" s="36">
        <v>68.599999999999994</v>
      </c>
      <c r="G88" s="58"/>
      <c r="H88" s="55">
        <v>-85</v>
      </c>
      <c r="I88" s="36">
        <v>-90</v>
      </c>
      <c r="J88" s="36">
        <v>471</v>
      </c>
      <c r="K88" s="36">
        <v>67.430000000000007</v>
      </c>
      <c r="L88" s="10">
        <v>67.400000000000006</v>
      </c>
      <c r="O88" s="106">
        <v>86</v>
      </c>
      <c r="P88" s="10">
        <v>69.290000000000006</v>
      </c>
      <c r="Q88" s="102">
        <f t="shared" si="1"/>
        <v>0.80569767441860474</v>
      </c>
    </row>
    <row r="89" spans="1:17" x14ac:dyDescent="0.25">
      <c r="A89" s="3">
        <v>87</v>
      </c>
      <c r="B89" s="9">
        <v>86</v>
      </c>
      <c r="C89" s="9">
        <v>90</v>
      </c>
      <c r="D89" s="9">
        <v>486</v>
      </c>
      <c r="E89" s="9">
        <v>69.290000000000006</v>
      </c>
      <c r="F89" s="36">
        <v>69.39</v>
      </c>
      <c r="G89" s="58"/>
      <c r="H89" s="55">
        <v>-86</v>
      </c>
      <c r="I89" s="36">
        <v>-90</v>
      </c>
      <c r="J89" s="36">
        <v>469</v>
      </c>
      <c r="K89" s="36">
        <v>67.14</v>
      </c>
      <c r="L89" s="10">
        <v>67.13</v>
      </c>
      <c r="O89" s="106">
        <v>87</v>
      </c>
      <c r="P89" s="10">
        <v>70.14</v>
      </c>
      <c r="Q89" s="102">
        <f t="shared" si="1"/>
        <v>0.80620689655172417</v>
      </c>
    </row>
    <row r="90" spans="1:17" x14ac:dyDescent="0.25">
      <c r="A90" s="3">
        <v>88</v>
      </c>
      <c r="B90" s="9">
        <v>87</v>
      </c>
      <c r="C90" s="9">
        <v>91</v>
      </c>
      <c r="D90" s="9">
        <v>492</v>
      </c>
      <c r="E90" s="9">
        <v>70.14</v>
      </c>
      <c r="F90" s="36">
        <v>70.33</v>
      </c>
      <c r="G90" s="58"/>
      <c r="H90" s="55">
        <v>-87</v>
      </c>
      <c r="I90" s="36">
        <v>-91</v>
      </c>
      <c r="J90" s="36">
        <v>477</v>
      </c>
      <c r="K90" s="36">
        <v>68</v>
      </c>
      <c r="L90" s="10">
        <v>68.17</v>
      </c>
      <c r="O90" s="106">
        <v>88</v>
      </c>
      <c r="P90" s="10">
        <v>70.709999999999994</v>
      </c>
      <c r="Q90" s="102">
        <f t="shared" si="1"/>
        <v>0.80352272727272722</v>
      </c>
    </row>
    <row r="91" spans="1:17" x14ac:dyDescent="0.25">
      <c r="A91" s="3">
        <v>89</v>
      </c>
      <c r="B91" s="9">
        <v>88</v>
      </c>
      <c r="C91" s="9">
        <v>91</v>
      </c>
      <c r="D91" s="9">
        <v>494</v>
      </c>
      <c r="E91" s="9">
        <v>70.709999999999994</v>
      </c>
      <c r="F91" s="36">
        <v>70.64</v>
      </c>
      <c r="G91" s="58"/>
      <c r="H91" s="55">
        <v>-88</v>
      </c>
      <c r="I91" s="36">
        <v>-92</v>
      </c>
      <c r="J91" s="36">
        <v>484</v>
      </c>
      <c r="K91" s="36">
        <v>69</v>
      </c>
      <c r="L91" s="10">
        <v>69.069999999999993</v>
      </c>
      <c r="O91" s="106">
        <v>89</v>
      </c>
      <c r="P91" s="10">
        <v>71.709999999999994</v>
      </c>
      <c r="Q91" s="102">
        <f t="shared" si="1"/>
        <v>0.8057303370786516</v>
      </c>
    </row>
    <row r="92" spans="1:17" x14ac:dyDescent="0.25">
      <c r="A92" s="3">
        <v>90</v>
      </c>
      <c r="B92" s="9">
        <v>89</v>
      </c>
      <c r="C92" s="9">
        <v>92</v>
      </c>
      <c r="D92" s="9">
        <v>503</v>
      </c>
      <c r="E92" s="9">
        <v>71.709999999999994</v>
      </c>
      <c r="F92" s="36">
        <v>71.87</v>
      </c>
      <c r="G92" s="58"/>
      <c r="H92" s="55">
        <v>-89</v>
      </c>
      <c r="I92" s="36">
        <v>-92</v>
      </c>
      <c r="J92" s="36">
        <v>483</v>
      </c>
      <c r="K92" s="36">
        <v>69.14</v>
      </c>
      <c r="L92" s="10">
        <v>68.989999999999995</v>
      </c>
      <c r="O92" s="106">
        <v>90</v>
      </c>
      <c r="P92" s="10">
        <v>72.86</v>
      </c>
      <c r="Q92" s="102">
        <f t="shared" si="1"/>
        <v>0.80955555555555558</v>
      </c>
    </row>
    <row r="93" spans="1:17" x14ac:dyDescent="0.25">
      <c r="A93" s="3">
        <v>91</v>
      </c>
      <c r="B93" s="9">
        <v>90</v>
      </c>
      <c r="C93" s="9">
        <v>93</v>
      </c>
      <c r="D93" s="9">
        <v>511</v>
      </c>
      <c r="E93" s="9">
        <v>72.86</v>
      </c>
      <c r="F93" s="36">
        <v>72.91</v>
      </c>
      <c r="G93" s="58"/>
      <c r="H93" s="55">
        <v>-90</v>
      </c>
      <c r="I93" s="36">
        <v>-93</v>
      </c>
      <c r="J93" s="36">
        <v>487</v>
      </c>
      <c r="K93" s="36">
        <v>69.709999999999994</v>
      </c>
      <c r="L93" s="10">
        <v>69.61</v>
      </c>
      <c r="O93" s="106">
        <v>91</v>
      </c>
      <c r="P93" s="10">
        <v>72.569999999999993</v>
      </c>
      <c r="Q93" s="102">
        <f t="shared" si="1"/>
        <v>0.79747252747252739</v>
      </c>
    </row>
    <row r="94" spans="1:17" x14ac:dyDescent="0.25">
      <c r="A94" s="3">
        <v>92</v>
      </c>
      <c r="B94" s="9">
        <v>91</v>
      </c>
      <c r="C94" s="9">
        <v>93</v>
      </c>
      <c r="D94" s="9">
        <v>508</v>
      </c>
      <c r="E94" s="9">
        <v>72.569999999999993</v>
      </c>
      <c r="F94" s="36">
        <v>72.56</v>
      </c>
      <c r="G94" s="58"/>
      <c r="H94" s="55">
        <v>-91</v>
      </c>
      <c r="I94" s="36">
        <v>-94</v>
      </c>
      <c r="J94" s="36">
        <v>498</v>
      </c>
      <c r="K94" s="36">
        <v>71</v>
      </c>
      <c r="L94" s="10">
        <v>71.069999999999993</v>
      </c>
      <c r="O94" s="106">
        <v>92</v>
      </c>
      <c r="P94" s="10">
        <v>73.569999999999993</v>
      </c>
      <c r="Q94" s="102">
        <f t="shared" si="1"/>
        <v>0.79967391304347823</v>
      </c>
    </row>
    <row r="95" spans="1:17" x14ac:dyDescent="0.25">
      <c r="A95" s="3">
        <v>93</v>
      </c>
      <c r="B95" s="9">
        <v>92</v>
      </c>
      <c r="C95" s="9">
        <v>94</v>
      </c>
      <c r="D95" s="9">
        <v>515</v>
      </c>
      <c r="E95" s="9">
        <v>73.569999999999993</v>
      </c>
      <c r="F95" s="36">
        <v>73.7</v>
      </c>
      <c r="G95" s="58"/>
      <c r="H95" s="55">
        <v>-92</v>
      </c>
      <c r="I95" s="36">
        <v>-94</v>
      </c>
      <c r="J95" s="36">
        <v>497</v>
      </c>
      <c r="K95" s="36">
        <v>71</v>
      </c>
      <c r="L95" s="10">
        <v>71.06</v>
      </c>
      <c r="O95" s="106">
        <v>93</v>
      </c>
      <c r="P95" s="10">
        <v>74.86</v>
      </c>
      <c r="Q95" s="102">
        <f t="shared" si="1"/>
        <v>0.80494623655913977</v>
      </c>
    </row>
    <row r="96" spans="1:17" x14ac:dyDescent="0.25">
      <c r="A96" s="3">
        <v>94</v>
      </c>
      <c r="B96" s="9">
        <v>93</v>
      </c>
      <c r="C96" s="9">
        <v>95</v>
      </c>
      <c r="D96" s="9">
        <v>522</v>
      </c>
      <c r="E96" s="9">
        <v>74.86</v>
      </c>
      <c r="F96" s="36">
        <v>74.709999999999994</v>
      </c>
      <c r="G96" s="58"/>
      <c r="H96" s="55">
        <v>-93</v>
      </c>
      <c r="I96" s="36">
        <v>-95</v>
      </c>
      <c r="J96" s="36">
        <v>506</v>
      </c>
      <c r="K96" s="36">
        <v>72.14</v>
      </c>
      <c r="L96" s="10">
        <v>72.23</v>
      </c>
      <c r="O96" s="106">
        <v>94</v>
      </c>
      <c r="P96" s="10">
        <v>75</v>
      </c>
      <c r="Q96" s="102">
        <f t="shared" si="1"/>
        <v>0.7978723404255319</v>
      </c>
    </row>
    <row r="97" spans="1:17" x14ac:dyDescent="0.25">
      <c r="A97" s="3">
        <v>95</v>
      </c>
      <c r="B97" s="9">
        <v>94</v>
      </c>
      <c r="C97" s="9">
        <v>95</v>
      </c>
      <c r="D97" s="9">
        <v>523</v>
      </c>
      <c r="E97" s="9">
        <v>75</v>
      </c>
      <c r="F97" s="36">
        <v>74.89</v>
      </c>
      <c r="G97" s="58"/>
      <c r="H97" s="55">
        <v>-94</v>
      </c>
      <c r="I97" s="36">
        <v>-96</v>
      </c>
      <c r="J97" s="36">
        <v>509</v>
      </c>
      <c r="K97" s="36">
        <v>72.709999999999994</v>
      </c>
      <c r="L97" s="10">
        <v>72.87</v>
      </c>
      <c r="O97" s="106">
        <v>95</v>
      </c>
      <c r="P97" s="10">
        <v>75.709999999999994</v>
      </c>
      <c r="Q97" s="102">
        <f t="shared" si="1"/>
        <v>0.79694736842105252</v>
      </c>
    </row>
    <row r="98" spans="1:17" x14ac:dyDescent="0.25">
      <c r="A98" s="3">
        <v>96</v>
      </c>
      <c r="B98" s="9">
        <v>95</v>
      </c>
      <c r="C98" s="9">
        <v>96</v>
      </c>
      <c r="D98" s="9">
        <v>530</v>
      </c>
      <c r="E98" s="9">
        <v>75.709999999999994</v>
      </c>
      <c r="F98" s="36">
        <v>75.83</v>
      </c>
      <c r="G98" s="58"/>
      <c r="H98" s="55">
        <v>-95</v>
      </c>
      <c r="I98" s="36">
        <v>-96</v>
      </c>
      <c r="J98" s="36">
        <v>510</v>
      </c>
      <c r="K98" s="36">
        <v>72.86</v>
      </c>
      <c r="L98" s="10">
        <v>72.81</v>
      </c>
      <c r="O98" s="106">
        <v>96</v>
      </c>
      <c r="P98" s="10">
        <v>76.86</v>
      </c>
      <c r="Q98" s="102">
        <f t="shared" si="1"/>
        <v>0.80062500000000003</v>
      </c>
    </row>
    <row r="99" spans="1:17" x14ac:dyDescent="0.25">
      <c r="A99" s="3">
        <v>97</v>
      </c>
      <c r="B99" s="9">
        <v>96</v>
      </c>
      <c r="C99" s="9">
        <v>97</v>
      </c>
      <c r="D99" s="9">
        <v>536</v>
      </c>
      <c r="E99" s="9">
        <v>76.86</v>
      </c>
      <c r="F99" s="36">
        <v>76.709999999999994</v>
      </c>
      <c r="G99" s="58"/>
      <c r="H99" s="55">
        <v>-96</v>
      </c>
      <c r="I99" s="36">
        <v>-97</v>
      </c>
      <c r="J99" s="36">
        <v>517</v>
      </c>
      <c r="K99" s="36">
        <v>73.86</v>
      </c>
      <c r="L99" s="10">
        <v>73.790000000000006</v>
      </c>
      <c r="O99" s="106">
        <v>97</v>
      </c>
      <c r="P99" s="10">
        <v>77</v>
      </c>
      <c r="Q99" s="102">
        <f t="shared" si="1"/>
        <v>0.79381443298969068</v>
      </c>
    </row>
    <row r="100" spans="1:17" x14ac:dyDescent="0.25">
      <c r="A100" s="3">
        <v>98</v>
      </c>
      <c r="B100" s="9">
        <v>97</v>
      </c>
      <c r="C100" s="9">
        <v>97</v>
      </c>
      <c r="D100" s="9">
        <v>539</v>
      </c>
      <c r="E100" s="9">
        <v>77</v>
      </c>
      <c r="F100" s="36">
        <v>77</v>
      </c>
      <c r="G100" s="58"/>
      <c r="H100" s="55">
        <v>-97</v>
      </c>
      <c r="I100" s="36">
        <v>-98</v>
      </c>
      <c r="J100" s="36">
        <v>526</v>
      </c>
      <c r="K100" s="36">
        <v>75.290000000000006</v>
      </c>
      <c r="L100" s="10">
        <v>75.260000000000005</v>
      </c>
      <c r="O100" s="106">
        <v>98</v>
      </c>
      <c r="P100" s="10">
        <v>78.290000000000006</v>
      </c>
      <c r="Q100" s="102">
        <f t="shared" ref="Q100:Q163" si="2">P100/O100</f>
        <v>0.79887755102040825</v>
      </c>
    </row>
    <row r="101" spans="1:17" x14ac:dyDescent="0.25">
      <c r="A101" s="3">
        <v>99</v>
      </c>
      <c r="B101" s="9">
        <v>98</v>
      </c>
      <c r="C101" s="9">
        <v>98</v>
      </c>
      <c r="D101" s="9">
        <v>547</v>
      </c>
      <c r="E101" s="9">
        <v>78.290000000000006</v>
      </c>
      <c r="F101" s="36">
        <v>78.17</v>
      </c>
      <c r="G101" s="58"/>
      <c r="H101" s="55">
        <v>-98</v>
      </c>
      <c r="I101" s="36">
        <v>-98</v>
      </c>
      <c r="J101" s="36">
        <v>524</v>
      </c>
      <c r="K101" s="36">
        <v>75</v>
      </c>
      <c r="L101" s="10">
        <v>74.930000000000007</v>
      </c>
      <c r="O101" s="106">
        <v>99</v>
      </c>
      <c r="P101" s="10">
        <v>79.430000000000007</v>
      </c>
      <c r="Q101" s="102">
        <f t="shared" si="2"/>
        <v>0.80232323232323244</v>
      </c>
    </row>
    <row r="102" spans="1:17" x14ac:dyDescent="0.25">
      <c r="A102" s="3">
        <v>100</v>
      </c>
      <c r="B102" s="9">
        <v>99</v>
      </c>
      <c r="C102" s="9">
        <v>99</v>
      </c>
      <c r="D102" s="9">
        <v>554</v>
      </c>
      <c r="E102" s="9">
        <v>79.430000000000007</v>
      </c>
      <c r="F102" s="36">
        <v>79.37</v>
      </c>
      <c r="G102" s="58"/>
      <c r="H102" s="55">
        <v>-99</v>
      </c>
      <c r="I102" s="36">
        <v>-99</v>
      </c>
      <c r="J102" s="36">
        <v>533</v>
      </c>
      <c r="K102" s="36">
        <v>76.14</v>
      </c>
      <c r="L102" s="10">
        <v>76.16</v>
      </c>
      <c r="O102" s="106">
        <v>100</v>
      </c>
      <c r="P102" s="10">
        <v>79.86</v>
      </c>
      <c r="Q102" s="102">
        <f t="shared" si="2"/>
        <v>0.79859999999999998</v>
      </c>
    </row>
    <row r="103" spans="1:17" ht="15.75" thickBot="1" x14ac:dyDescent="0.3">
      <c r="A103" s="4">
        <v>101</v>
      </c>
      <c r="B103" s="11">
        <v>100</v>
      </c>
      <c r="C103" s="11">
        <v>100</v>
      </c>
      <c r="D103" s="11">
        <v>560</v>
      </c>
      <c r="E103" s="11">
        <v>79.86</v>
      </c>
      <c r="F103" s="37">
        <v>79.959999999999994</v>
      </c>
      <c r="G103" s="59"/>
      <c r="H103" s="56">
        <v>-100</v>
      </c>
      <c r="I103" s="37">
        <v>-100</v>
      </c>
      <c r="J103" s="37">
        <v>539</v>
      </c>
      <c r="K103" s="37">
        <v>76.86</v>
      </c>
      <c r="L103" s="12">
        <v>76.87</v>
      </c>
      <c r="O103" s="106">
        <v>0</v>
      </c>
      <c r="P103" s="6">
        <v>0</v>
      </c>
      <c r="Q103" s="102"/>
    </row>
    <row r="104" spans="1:17" x14ac:dyDescent="0.25">
      <c r="O104" s="106">
        <v>-1</v>
      </c>
      <c r="P104" s="6">
        <v>1</v>
      </c>
      <c r="Q104" s="102">
        <f t="shared" si="2"/>
        <v>-1</v>
      </c>
    </row>
    <row r="105" spans="1:17" x14ac:dyDescent="0.25">
      <c r="O105" s="106">
        <v>-2</v>
      </c>
      <c r="P105" s="6">
        <v>1.86</v>
      </c>
      <c r="Q105" s="102">
        <f t="shared" si="2"/>
        <v>-0.93</v>
      </c>
    </row>
    <row r="106" spans="1:17" x14ac:dyDescent="0.25">
      <c r="O106" s="106">
        <v>-3</v>
      </c>
      <c r="P106" s="6">
        <v>1.71</v>
      </c>
      <c r="Q106" s="102">
        <f t="shared" si="2"/>
        <v>-0.56999999999999995</v>
      </c>
    </row>
    <row r="107" spans="1:17" x14ac:dyDescent="0.25">
      <c r="O107" s="106">
        <v>-4</v>
      </c>
      <c r="P107" s="6">
        <v>2</v>
      </c>
      <c r="Q107" s="102">
        <f t="shared" si="2"/>
        <v>-0.5</v>
      </c>
    </row>
    <row r="108" spans="1:17" x14ac:dyDescent="0.25">
      <c r="O108" s="106">
        <v>-5</v>
      </c>
      <c r="P108" s="6">
        <v>2.86</v>
      </c>
      <c r="Q108" s="102">
        <f t="shared" si="2"/>
        <v>-0.57199999999999995</v>
      </c>
    </row>
    <row r="109" spans="1:17" x14ac:dyDescent="0.25">
      <c r="O109" s="106">
        <v>-6</v>
      </c>
      <c r="P109" s="6">
        <v>2.71</v>
      </c>
      <c r="Q109" s="102">
        <f t="shared" si="2"/>
        <v>-0.45166666666666666</v>
      </c>
    </row>
    <row r="110" spans="1:17" x14ac:dyDescent="0.25">
      <c r="O110" s="106">
        <v>-7</v>
      </c>
      <c r="P110" s="6">
        <v>4.1399999999999997</v>
      </c>
      <c r="Q110" s="102">
        <f t="shared" si="2"/>
        <v>-0.59142857142857141</v>
      </c>
    </row>
    <row r="111" spans="1:17" x14ac:dyDescent="0.25">
      <c r="O111" s="106">
        <v>-8</v>
      </c>
      <c r="P111" s="6">
        <v>5.43</v>
      </c>
      <c r="Q111" s="102">
        <f t="shared" si="2"/>
        <v>-0.67874999999999996</v>
      </c>
    </row>
    <row r="112" spans="1:17" x14ac:dyDescent="0.25">
      <c r="O112" s="106">
        <v>-9</v>
      </c>
      <c r="P112" s="6">
        <v>5.43</v>
      </c>
      <c r="Q112" s="102">
        <f t="shared" si="2"/>
        <v>-0.60333333333333328</v>
      </c>
    </row>
    <row r="113" spans="15:17" x14ac:dyDescent="0.25">
      <c r="O113" s="106">
        <v>-10</v>
      </c>
      <c r="P113" s="6">
        <v>6</v>
      </c>
      <c r="Q113" s="102">
        <f t="shared" si="2"/>
        <v>-0.6</v>
      </c>
    </row>
    <row r="114" spans="15:17" x14ac:dyDescent="0.25">
      <c r="O114" s="106">
        <v>-11</v>
      </c>
      <c r="P114" s="6">
        <v>6.86</v>
      </c>
      <c r="Q114" s="102">
        <f t="shared" si="2"/>
        <v>-0.62363636363636366</v>
      </c>
    </row>
    <row r="115" spans="15:17" x14ac:dyDescent="0.25">
      <c r="O115" s="106">
        <v>-12</v>
      </c>
      <c r="P115" s="6">
        <v>6.71</v>
      </c>
      <c r="Q115" s="102">
        <f t="shared" si="2"/>
        <v>-0.5591666666666667</v>
      </c>
    </row>
    <row r="116" spans="15:17" x14ac:dyDescent="0.25">
      <c r="O116" s="106">
        <v>-13</v>
      </c>
      <c r="P116" s="6">
        <v>8.86</v>
      </c>
      <c r="Q116" s="102">
        <f t="shared" si="2"/>
        <v>-0.68153846153846154</v>
      </c>
    </row>
    <row r="117" spans="15:17" x14ac:dyDescent="0.25">
      <c r="O117" s="106">
        <v>-14</v>
      </c>
      <c r="P117" s="6">
        <v>9.7100000000000009</v>
      </c>
      <c r="Q117" s="102">
        <f t="shared" si="2"/>
        <v>-0.69357142857142862</v>
      </c>
    </row>
    <row r="118" spans="15:17" x14ac:dyDescent="0.25">
      <c r="O118" s="106">
        <v>-15</v>
      </c>
      <c r="P118" s="6">
        <v>10</v>
      </c>
      <c r="Q118" s="102">
        <f t="shared" si="2"/>
        <v>-0.66666666666666663</v>
      </c>
    </row>
    <row r="119" spans="15:17" x14ac:dyDescent="0.25">
      <c r="O119" s="106">
        <v>-16</v>
      </c>
      <c r="P119" s="6">
        <v>10.29</v>
      </c>
      <c r="Q119" s="102">
        <f t="shared" si="2"/>
        <v>-0.64312499999999995</v>
      </c>
    </row>
    <row r="120" spans="15:17" x14ac:dyDescent="0.25">
      <c r="O120" s="106">
        <v>-17</v>
      </c>
      <c r="P120" s="6">
        <v>12</v>
      </c>
      <c r="Q120" s="102">
        <f t="shared" si="2"/>
        <v>-0.70588235294117652</v>
      </c>
    </row>
    <row r="121" spans="15:17" x14ac:dyDescent="0.25">
      <c r="O121" s="106">
        <v>-18</v>
      </c>
      <c r="P121" s="6">
        <v>12.14</v>
      </c>
      <c r="Q121" s="102">
        <f t="shared" si="2"/>
        <v>-0.67444444444444451</v>
      </c>
    </row>
    <row r="122" spans="15:17" x14ac:dyDescent="0.25">
      <c r="O122" s="106">
        <v>-19</v>
      </c>
      <c r="P122" s="6">
        <v>13.57</v>
      </c>
      <c r="Q122" s="102">
        <f t="shared" si="2"/>
        <v>-0.71421052631578952</v>
      </c>
    </row>
    <row r="123" spans="15:17" x14ac:dyDescent="0.25">
      <c r="O123" s="106">
        <v>-20</v>
      </c>
      <c r="P123" s="6">
        <v>14.57</v>
      </c>
      <c r="Q123" s="102">
        <f t="shared" si="2"/>
        <v>-0.72850000000000004</v>
      </c>
    </row>
    <row r="124" spans="15:17" x14ac:dyDescent="0.25">
      <c r="O124" s="106">
        <v>-21</v>
      </c>
      <c r="P124" s="6">
        <v>14.71</v>
      </c>
      <c r="Q124" s="102">
        <f t="shared" si="2"/>
        <v>-0.70047619047619047</v>
      </c>
    </row>
    <row r="125" spans="15:17" x14ac:dyDescent="0.25">
      <c r="O125" s="106">
        <v>-22</v>
      </c>
      <c r="P125" s="6">
        <v>15.71</v>
      </c>
      <c r="Q125" s="102">
        <f t="shared" si="2"/>
        <v>-0.71409090909090911</v>
      </c>
    </row>
    <row r="126" spans="15:17" x14ac:dyDescent="0.25">
      <c r="O126" s="106">
        <v>-23</v>
      </c>
      <c r="P126" s="6">
        <v>16.57</v>
      </c>
      <c r="Q126" s="102">
        <f t="shared" si="2"/>
        <v>-0.72043478260869565</v>
      </c>
    </row>
    <row r="127" spans="15:17" x14ac:dyDescent="0.25">
      <c r="O127" s="106">
        <v>-24</v>
      </c>
      <c r="P127" s="6">
        <v>16.86</v>
      </c>
      <c r="Q127" s="102">
        <f t="shared" si="2"/>
        <v>-0.70250000000000001</v>
      </c>
    </row>
    <row r="128" spans="15:17" x14ac:dyDescent="0.25">
      <c r="O128" s="106">
        <v>-25</v>
      </c>
      <c r="P128" s="6">
        <v>18.57</v>
      </c>
      <c r="Q128" s="102">
        <f t="shared" si="2"/>
        <v>-0.74280000000000002</v>
      </c>
    </row>
    <row r="129" spans="15:17" x14ac:dyDescent="0.25">
      <c r="O129" s="106">
        <v>-26</v>
      </c>
      <c r="P129" s="6">
        <v>19.71</v>
      </c>
      <c r="Q129" s="102">
        <f t="shared" si="2"/>
        <v>-0.75807692307692309</v>
      </c>
    </row>
    <row r="130" spans="15:17" x14ac:dyDescent="0.25">
      <c r="O130" s="106">
        <v>-27</v>
      </c>
      <c r="P130" s="6">
        <v>20</v>
      </c>
      <c r="Q130" s="102">
        <f t="shared" si="2"/>
        <v>-0.7407407407407407</v>
      </c>
    </row>
    <row r="131" spans="15:17" x14ac:dyDescent="0.25">
      <c r="O131" s="106">
        <v>-28</v>
      </c>
      <c r="P131" s="6">
        <v>21.57</v>
      </c>
      <c r="Q131" s="102">
        <f t="shared" si="2"/>
        <v>-0.77035714285714285</v>
      </c>
    </row>
    <row r="132" spans="15:17" x14ac:dyDescent="0.25">
      <c r="O132" s="106">
        <v>-29</v>
      </c>
      <c r="P132" s="6">
        <v>22.71</v>
      </c>
      <c r="Q132" s="102">
        <f t="shared" si="2"/>
        <v>-0.78310344827586209</v>
      </c>
    </row>
    <row r="133" spans="15:17" x14ac:dyDescent="0.25">
      <c r="O133" s="106">
        <v>-30</v>
      </c>
      <c r="P133" s="6">
        <v>22.29</v>
      </c>
      <c r="Q133" s="102">
        <f t="shared" si="2"/>
        <v>-0.74299999999999999</v>
      </c>
    </row>
    <row r="134" spans="15:17" x14ac:dyDescent="0.25">
      <c r="O134" s="106">
        <v>-31</v>
      </c>
      <c r="P134" s="6">
        <v>24</v>
      </c>
      <c r="Q134" s="102">
        <f t="shared" si="2"/>
        <v>-0.77419354838709675</v>
      </c>
    </row>
    <row r="135" spans="15:17" x14ac:dyDescent="0.25">
      <c r="O135" s="106">
        <v>-32</v>
      </c>
      <c r="P135" s="6">
        <v>25.43</v>
      </c>
      <c r="Q135" s="102">
        <f t="shared" si="2"/>
        <v>-0.79468749999999999</v>
      </c>
    </row>
    <row r="136" spans="15:17" x14ac:dyDescent="0.25">
      <c r="O136" s="106">
        <v>-33</v>
      </c>
      <c r="P136" s="6">
        <v>25</v>
      </c>
      <c r="Q136" s="102">
        <f t="shared" si="2"/>
        <v>-0.75757575757575757</v>
      </c>
    </row>
    <row r="137" spans="15:17" x14ac:dyDescent="0.25">
      <c r="O137" s="106">
        <v>-34</v>
      </c>
      <c r="P137" s="6">
        <v>26.43</v>
      </c>
      <c r="Q137" s="102">
        <f t="shared" si="2"/>
        <v>-0.77735294117647058</v>
      </c>
    </row>
    <row r="138" spans="15:17" x14ac:dyDescent="0.25">
      <c r="O138" s="106">
        <v>-35</v>
      </c>
      <c r="P138" s="6">
        <v>27.29</v>
      </c>
      <c r="Q138" s="102">
        <f t="shared" si="2"/>
        <v>-0.77971428571428569</v>
      </c>
    </row>
    <row r="139" spans="15:17" x14ac:dyDescent="0.25">
      <c r="O139" s="106">
        <v>-36</v>
      </c>
      <c r="P139" s="6">
        <v>27.29</v>
      </c>
      <c r="Q139" s="102">
        <f>P139/O139</f>
        <v>-0.75805555555555548</v>
      </c>
    </row>
    <row r="140" spans="15:17" x14ac:dyDescent="0.25">
      <c r="O140" s="106">
        <v>-37</v>
      </c>
      <c r="P140" s="6">
        <v>28.71</v>
      </c>
      <c r="Q140" s="102">
        <f t="shared" si="2"/>
        <v>-0.77594594594594601</v>
      </c>
    </row>
    <row r="141" spans="15:17" x14ac:dyDescent="0.25">
      <c r="O141" s="106">
        <v>-38</v>
      </c>
      <c r="P141" s="6">
        <v>29.86</v>
      </c>
      <c r="Q141" s="102">
        <f t="shared" si="2"/>
        <v>-0.78578947368421048</v>
      </c>
    </row>
    <row r="142" spans="15:17" x14ac:dyDescent="0.25">
      <c r="O142" s="106">
        <v>-39</v>
      </c>
      <c r="P142" s="6">
        <v>29.71</v>
      </c>
      <c r="Q142" s="102">
        <f t="shared" si="2"/>
        <v>-0.76179487179487182</v>
      </c>
    </row>
    <row r="143" spans="15:17" x14ac:dyDescent="0.25">
      <c r="O143" s="106">
        <v>-40</v>
      </c>
      <c r="P143" s="6">
        <v>31.29</v>
      </c>
      <c r="Q143" s="102">
        <f t="shared" si="2"/>
        <v>-0.78225</v>
      </c>
    </row>
    <row r="144" spans="15:17" x14ac:dyDescent="0.25">
      <c r="O144" s="106">
        <v>-41</v>
      </c>
      <c r="P144" s="6">
        <v>32.71</v>
      </c>
      <c r="Q144" s="102">
        <f t="shared" si="2"/>
        <v>-0.79780487804878053</v>
      </c>
    </row>
    <row r="145" spans="15:17" x14ac:dyDescent="0.25">
      <c r="O145" s="106">
        <v>-42</v>
      </c>
      <c r="P145" s="6">
        <v>32.57</v>
      </c>
      <c r="Q145" s="102">
        <f t="shared" si="2"/>
        <v>-0.77547619047619043</v>
      </c>
    </row>
    <row r="146" spans="15:17" x14ac:dyDescent="0.25">
      <c r="O146" s="106">
        <v>-43</v>
      </c>
      <c r="P146" s="6">
        <v>33.71</v>
      </c>
      <c r="Q146" s="102">
        <f t="shared" si="2"/>
        <v>-0.783953488372093</v>
      </c>
    </row>
    <row r="147" spans="15:17" x14ac:dyDescent="0.25">
      <c r="O147" s="106">
        <v>-44</v>
      </c>
      <c r="P147" s="6">
        <v>34.71</v>
      </c>
      <c r="Q147" s="102">
        <f t="shared" si="2"/>
        <v>-0.78886363636363643</v>
      </c>
    </row>
    <row r="148" spans="15:17" x14ac:dyDescent="0.25">
      <c r="O148" s="106">
        <v>-45</v>
      </c>
      <c r="P148" s="6">
        <v>34.86</v>
      </c>
      <c r="Q148" s="102">
        <f t="shared" si="2"/>
        <v>-0.77466666666666661</v>
      </c>
    </row>
    <row r="149" spans="15:17" x14ac:dyDescent="0.25">
      <c r="O149" s="106">
        <v>-46</v>
      </c>
      <c r="P149" s="6">
        <v>36.57</v>
      </c>
      <c r="Q149" s="102">
        <f t="shared" si="2"/>
        <v>-0.79500000000000004</v>
      </c>
    </row>
    <row r="150" spans="15:17" x14ac:dyDescent="0.25">
      <c r="O150" s="106">
        <v>-47</v>
      </c>
      <c r="P150" s="6">
        <v>37.29</v>
      </c>
      <c r="Q150" s="102">
        <f t="shared" si="2"/>
        <v>-0.79340425531914893</v>
      </c>
    </row>
    <row r="151" spans="15:17" x14ac:dyDescent="0.25">
      <c r="O151" s="106">
        <v>-48</v>
      </c>
      <c r="P151" s="6">
        <v>37.14</v>
      </c>
      <c r="Q151" s="102">
        <f t="shared" si="2"/>
        <v>-0.77375000000000005</v>
      </c>
    </row>
    <row r="152" spans="15:17" x14ac:dyDescent="0.25">
      <c r="O152" s="106">
        <v>-49</v>
      </c>
      <c r="P152" s="6">
        <v>38.43</v>
      </c>
      <c r="Q152" s="102">
        <f t="shared" si="2"/>
        <v>-0.78428571428571425</v>
      </c>
    </row>
    <row r="153" spans="15:17" x14ac:dyDescent="0.25">
      <c r="O153" s="106">
        <v>-50</v>
      </c>
      <c r="P153" s="6">
        <v>40.14</v>
      </c>
      <c r="Q153" s="102">
        <f t="shared" si="2"/>
        <v>-0.80279999999999996</v>
      </c>
    </row>
    <row r="154" spans="15:17" x14ac:dyDescent="0.25">
      <c r="O154" s="106">
        <v>-51</v>
      </c>
      <c r="P154" s="6">
        <v>39.57</v>
      </c>
      <c r="Q154" s="102">
        <f t="shared" si="2"/>
        <v>-0.77588235294117647</v>
      </c>
    </row>
    <row r="155" spans="15:17" x14ac:dyDescent="0.25">
      <c r="O155" s="106">
        <v>-52</v>
      </c>
      <c r="P155" s="6">
        <v>41.14</v>
      </c>
      <c r="Q155" s="102">
        <f t="shared" si="2"/>
        <v>-0.79115384615384621</v>
      </c>
    </row>
    <row r="156" spans="15:17" x14ac:dyDescent="0.25">
      <c r="O156" s="106">
        <v>-53</v>
      </c>
      <c r="P156" s="6">
        <v>41.43</v>
      </c>
      <c r="Q156" s="102">
        <f t="shared" si="2"/>
        <v>-0.78169811320754712</v>
      </c>
    </row>
    <row r="157" spans="15:17" x14ac:dyDescent="0.25">
      <c r="O157" s="106">
        <v>-54</v>
      </c>
      <c r="P157" s="6">
        <v>42.43</v>
      </c>
      <c r="Q157" s="102">
        <f t="shared" si="2"/>
        <v>-0.78574074074074074</v>
      </c>
    </row>
    <row r="158" spans="15:17" x14ac:dyDescent="0.25">
      <c r="O158" s="106">
        <v>-55</v>
      </c>
      <c r="P158" s="6">
        <v>43.29</v>
      </c>
      <c r="Q158" s="102">
        <f t="shared" si="2"/>
        <v>-0.78709090909090906</v>
      </c>
    </row>
    <row r="159" spans="15:17" x14ac:dyDescent="0.25">
      <c r="O159" s="106">
        <v>-56</v>
      </c>
      <c r="P159" s="6">
        <v>43.57</v>
      </c>
      <c r="Q159" s="102">
        <f t="shared" si="2"/>
        <v>-0.77803571428571427</v>
      </c>
    </row>
    <row r="160" spans="15:17" x14ac:dyDescent="0.25">
      <c r="O160" s="106">
        <v>-57</v>
      </c>
      <c r="P160" s="6">
        <v>45</v>
      </c>
      <c r="Q160" s="102">
        <f t="shared" si="2"/>
        <v>-0.78947368421052633</v>
      </c>
    </row>
    <row r="161" spans="15:17" x14ac:dyDescent="0.25">
      <c r="O161" s="106">
        <v>-58</v>
      </c>
      <c r="P161" s="6">
        <v>46</v>
      </c>
      <c r="Q161" s="102">
        <f t="shared" si="2"/>
        <v>-0.7931034482758621</v>
      </c>
    </row>
    <row r="162" spans="15:17" x14ac:dyDescent="0.25">
      <c r="O162" s="106">
        <v>-59</v>
      </c>
      <c r="P162" s="6">
        <v>46</v>
      </c>
      <c r="Q162" s="102">
        <f t="shared" si="2"/>
        <v>-0.77966101694915257</v>
      </c>
    </row>
    <row r="163" spans="15:17" x14ac:dyDescent="0.25">
      <c r="O163" s="106">
        <v>-60</v>
      </c>
      <c r="P163" s="6">
        <v>48</v>
      </c>
      <c r="Q163" s="102">
        <f t="shared" si="2"/>
        <v>-0.8</v>
      </c>
    </row>
    <row r="164" spans="15:17" x14ac:dyDescent="0.25">
      <c r="O164" s="106">
        <v>-61</v>
      </c>
      <c r="P164" s="6">
        <v>48.71</v>
      </c>
      <c r="Q164" s="102">
        <f t="shared" ref="Q164:Q203" si="3">P164/O164</f>
        <v>-0.7985245901639344</v>
      </c>
    </row>
    <row r="165" spans="15:17" x14ac:dyDescent="0.25">
      <c r="O165" s="106">
        <v>-62</v>
      </c>
      <c r="P165" s="6">
        <v>48.86</v>
      </c>
      <c r="Q165" s="102">
        <f t="shared" si="3"/>
        <v>-0.78806451612903228</v>
      </c>
    </row>
    <row r="166" spans="15:17" x14ac:dyDescent="0.25">
      <c r="O166" s="106">
        <v>-63</v>
      </c>
      <c r="P166" s="6">
        <v>50</v>
      </c>
      <c r="Q166" s="102">
        <f t="shared" si="3"/>
        <v>-0.79365079365079361</v>
      </c>
    </row>
    <row r="167" spans="15:17" x14ac:dyDescent="0.25">
      <c r="O167" s="106">
        <v>-64</v>
      </c>
      <c r="P167" s="6">
        <v>51.14</v>
      </c>
      <c r="Q167" s="102">
        <f t="shared" si="3"/>
        <v>-0.79906250000000001</v>
      </c>
    </row>
    <row r="168" spans="15:17" x14ac:dyDescent="0.25">
      <c r="O168" s="106">
        <v>-65</v>
      </c>
      <c r="P168" s="6">
        <v>51.14</v>
      </c>
      <c r="Q168" s="102">
        <f t="shared" si="3"/>
        <v>-0.78676923076923078</v>
      </c>
    </row>
    <row r="169" spans="15:17" x14ac:dyDescent="0.25">
      <c r="O169" s="106">
        <v>-66</v>
      </c>
      <c r="P169" s="6">
        <v>52.43</v>
      </c>
      <c r="Q169" s="102">
        <f t="shared" si="3"/>
        <v>-0.79439393939393943</v>
      </c>
    </row>
    <row r="170" spans="15:17" x14ac:dyDescent="0.25">
      <c r="O170" s="106">
        <v>-67</v>
      </c>
      <c r="P170" s="6">
        <v>53.71</v>
      </c>
      <c r="Q170" s="102">
        <f t="shared" si="3"/>
        <v>-0.80164179104477618</v>
      </c>
    </row>
    <row r="171" spans="15:17" x14ac:dyDescent="0.25">
      <c r="O171" s="106">
        <v>-68</v>
      </c>
      <c r="P171" s="6">
        <v>53.29</v>
      </c>
      <c r="Q171" s="102">
        <f t="shared" si="3"/>
        <v>-0.78367647058823531</v>
      </c>
    </row>
    <row r="172" spans="15:17" x14ac:dyDescent="0.25">
      <c r="O172" s="106">
        <v>-69</v>
      </c>
      <c r="P172" s="6">
        <v>55.14</v>
      </c>
      <c r="Q172" s="102">
        <f t="shared" si="3"/>
        <v>-0.7991304347826087</v>
      </c>
    </row>
    <row r="173" spans="15:17" x14ac:dyDescent="0.25">
      <c r="O173" s="106">
        <v>-70</v>
      </c>
      <c r="P173" s="6">
        <v>56.14</v>
      </c>
      <c r="Q173" s="102">
        <f t="shared" si="3"/>
        <v>-0.80200000000000005</v>
      </c>
    </row>
    <row r="174" spans="15:17" x14ac:dyDescent="0.25">
      <c r="O174" s="106">
        <v>-71</v>
      </c>
      <c r="P174" s="6">
        <v>56.14</v>
      </c>
      <c r="Q174" s="102">
        <f t="shared" si="3"/>
        <v>-0.79070422535211271</v>
      </c>
    </row>
    <row r="175" spans="15:17" x14ac:dyDescent="0.25">
      <c r="O175" s="106">
        <v>-72</v>
      </c>
      <c r="P175" s="6">
        <v>56.86</v>
      </c>
      <c r="Q175" s="102">
        <f t="shared" si="3"/>
        <v>-0.78972222222222221</v>
      </c>
    </row>
    <row r="176" spans="15:17" x14ac:dyDescent="0.25">
      <c r="O176" s="106">
        <v>-73</v>
      </c>
      <c r="P176" s="6">
        <v>58</v>
      </c>
      <c r="Q176" s="102">
        <f t="shared" si="3"/>
        <v>-0.79452054794520544</v>
      </c>
    </row>
    <row r="177" spans="15:17" x14ac:dyDescent="0.25">
      <c r="O177" s="106">
        <v>-74</v>
      </c>
      <c r="P177" s="6">
        <v>58.14</v>
      </c>
      <c r="Q177" s="102">
        <f t="shared" si="3"/>
        <v>-0.78567567567567564</v>
      </c>
    </row>
    <row r="178" spans="15:17" x14ac:dyDescent="0.25">
      <c r="O178" s="106">
        <v>-75</v>
      </c>
      <c r="P178" s="6">
        <v>59</v>
      </c>
      <c r="Q178" s="102">
        <f t="shared" si="3"/>
        <v>-0.78666666666666663</v>
      </c>
    </row>
    <row r="179" spans="15:17" x14ac:dyDescent="0.25">
      <c r="O179" s="106">
        <v>-76</v>
      </c>
      <c r="P179" s="6">
        <v>60.14</v>
      </c>
      <c r="Q179" s="102">
        <f t="shared" si="3"/>
        <v>-0.79131578947368419</v>
      </c>
    </row>
    <row r="180" spans="15:17" x14ac:dyDescent="0.25">
      <c r="O180" s="106">
        <v>-77</v>
      </c>
      <c r="P180" s="6">
        <v>60.14</v>
      </c>
      <c r="Q180" s="102">
        <f t="shared" si="3"/>
        <v>-0.78103896103896109</v>
      </c>
    </row>
    <row r="181" spans="15:17" x14ac:dyDescent="0.25">
      <c r="O181" s="106">
        <v>-78</v>
      </c>
      <c r="P181" s="6">
        <v>61</v>
      </c>
      <c r="Q181" s="102">
        <f t="shared" si="3"/>
        <v>-0.78205128205128205</v>
      </c>
    </row>
    <row r="182" spans="15:17" x14ac:dyDescent="0.25">
      <c r="O182" s="106">
        <v>-79</v>
      </c>
      <c r="P182" s="6">
        <v>62.43</v>
      </c>
      <c r="Q182" s="102">
        <f t="shared" si="3"/>
        <v>-0.79025316455696204</v>
      </c>
    </row>
    <row r="183" spans="15:17" x14ac:dyDescent="0.25">
      <c r="O183" s="106">
        <v>-80</v>
      </c>
      <c r="P183" s="6">
        <v>62.43</v>
      </c>
      <c r="Q183" s="102">
        <f t="shared" si="3"/>
        <v>-0.78037500000000004</v>
      </c>
    </row>
    <row r="184" spans="15:17" x14ac:dyDescent="0.25">
      <c r="O184" s="106">
        <v>-81</v>
      </c>
      <c r="P184" s="6">
        <v>64.14</v>
      </c>
      <c r="Q184" s="102">
        <f t="shared" si="3"/>
        <v>-0.79185185185185181</v>
      </c>
    </row>
    <row r="185" spans="15:17" x14ac:dyDescent="0.25">
      <c r="O185" s="106">
        <v>-82</v>
      </c>
      <c r="P185" s="6">
        <v>64.86</v>
      </c>
      <c r="Q185" s="102">
        <f t="shared" si="3"/>
        <v>-0.7909756097560976</v>
      </c>
    </row>
    <row r="186" spans="15:17" x14ac:dyDescent="0.25">
      <c r="O186" s="106">
        <v>-83</v>
      </c>
      <c r="P186" s="6">
        <v>65</v>
      </c>
      <c r="Q186" s="102">
        <f t="shared" si="3"/>
        <v>-0.7831325301204819</v>
      </c>
    </row>
    <row r="187" spans="15:17" x14ac:dyDescent="0.25">
      <c r="O187" s="106">
        <v>-84</v>
      </c>
      <c r="P187" s="6">
        <v>66</v>
      </c>
      <c r="Q187" s="102">
        <f t="shared" si="3"/>
        <v>-0.7857142857142857</v>
      </c>
    </row>
    <row r="188" spans="15:17" x14ac:dyDescent="0.25">
      <c r="O188" s="106">
        <v>-85</v>
      </c>
      <c r="P188" s="6">
        <v>67.430000000000007</v>
      </c>
      <c r="Q188" s="102">
        <f t="shared" si="3"/>
        <v>-0.79329411764705893</v>
      </c>
    </row>
    <row r="189" spans="15:17" x14ac:dyDescent="0.25">
      <c r="O189" s="106">
        <v>-86</v>
      </c>
      <c r="P189" s="6">
        <v>67.14</v>
      </c>
      <c r="Q189" s="102">
        <f t="shared" si="3"/>
        <v>-0.7806976744186046</v>
      </c>
    </row>
    <row r="190" spans="15:17" x14ac:dyDescent="0.25">
      <c r="O190" s="106">
        <v>-87</v>
      </c>
      <c r="P190" s="6">
        <v>68</v>
      </c>
      <c r="Q190" s="102">
        <f t="shared" si="3"/>
        <v>-0.7816091954022989</v>
      </c>
    </row>
    <row r="191" spans="15:17" x14ac:dyDescent="0.25">
      <c r="O191" s="106">
        <v>-88</v>
      </c>
      <c r="P191" s="6">
        <v>69</v>
      </c>
      <c r="Q191" s="102">
        <f t="shared" si="3"/>
        <v>-0.78409090909090906</v>
      </c>
    </row>
    <row r="192" spans="15:17" x14ac:dyDescent="0.25">
      <c r="O192" s="106">
        <v>-89</v>
      </c>
      <c r="P192" s="6">
        <v>69.14</v>
      </c>
      <c r="Q192" s="102">
        <f t="shared" si="3"/>
        <v>-0.77685393258426971</v>
      </c>
    </row>
    <row r="193" spans="15:17" x14ac:dyDescent="0.25">
      <c r="O193" s="106">
        <v>-90</v>
      </c>
      <c r="P193" s="6">
        <v>69.709999999999994</v>
      </c>
      <c r="Q193" s="102">
        <f t="shared" si="3"/>
        <v>-0.77455555555555544</v>
      </c>
    </row>
    <row r="194" spans="15:17" x14ac:dyDescent="0.25">
      <c r="O194" s="106">
        <v>-91</v>
      </c>
      <c r="P194" s="6">
        <v>71</v>
      </c>
      <c r="Q194" s="102">
        <f t="shared" si="3"/>
        <v>-0.78021978021978022</v>
      </c>
    </row>
    <row r="195" spans="15:17" x14ac:dyDescent="0.25">
      <c r="O195" s="106">
        <v>-92</v>
      </c>
      <c r="P195" s="6">
        <v>71</v>
      </c>
      <c r="Q195" s="102">
        <f t="shared" si="3"/>
        <v>-0.77173913043478259</v>
      </c>
    </row>
    <row r="196" spans="15:17" x14ac:dyDescent="0.25">
      <c r="O196" s="106">
        <v>-93</v>
      </c>
      <c r="P196" s="6">
        <v>72.14</v>
      </c>
      <c r="Q196" s="102">
        <f t="shared" si="3"/>
        <v>-0.77569892473118285</v>
      </c>
    </row>
    <row r="197" spans="15:17" x14ac:dyDescent="0.25">
      <c r="O197" s="106">
        <v>-94</v>
      </c>
      <c r="P197" s="6">
        <v>72.709999999999994</v>
      </c>
      <c r="Q197" s="102">
        <f t="shared" si="3"/>
        <v>-0.77351063829787226</v>
      </c>
    </row>
    <row r="198" spans="15:17" x14ac:dyDescent="0.25">
      <c r="O198" s="106">
        <v>-95</v>
      </c>
      <c r="P198" s="6">
        <v>72.86</v>
      </c>
      <c r="Q198" s="102">
        <f t="shared" si="3"/>
        <v>-0.7669473684210526</v>
      </c>
    </row>
    <row r="199" spans="15:17" x14ac:dyDescent="0.25">
      <c r="O199" s="106">
        <v>-96</v>
      </c>
      <c r="P199" s="6">
        <v>73.86</v>
      </c>
      <c r="Q199" s="102">
        <f t="shared" si="3"/>
        <v>-0.76937500000000003</v>
      </c>
    </row>
    <row r="200" spans="15:17" x14ac:dyDescent="0.25">
      <c r="O200" s="106">
        <v>-97</v>
      </c>
      <c r="P200" s="6">
        <v>75.290000000000006</v>
      </c>
      <c r="Q200" s="102">
        <f t="shared" si="3"/>
        <v>-0.77618556701030939</v>
      </c>
    </row>
    <row r="201" spans="15:17" x14ac:dyDescent="0.25">
      <c r="O201" s="106">
        <v>-98</v>
      </c>
      <c r="P201" s="6">
        <v>75</v>
      </c>
      <c r="Q201" s="102">
        <f t="shared" si="3"/>
        <v>-0.76530612244897955</v>
      </c>
    </row>
    <row r="202" spans="15:17" x14ac:dyDescent="0.25">
      <c r="O202" s="106">
        <v>-99</v>
      </c>
      <c r="P202" s="6">
        <v>76.14</v>
      </c>
      <c r="Q202" s="102">
        <f t="shared" si="3"/>
        <v>-0.76909090909090905</v>
      </c>
    </row>
    <row r="203" spans="15:17" ht="15.75" thickBot="1" x14ac:dyDescent="0.3">
      <c r="O203" s="107">
        <v>-100</v>
      </c>
      <c r="P203" s="8">
        <v>76.86</v>
      </c>
      <c r="Q203" s="102">
        <f t="shared" si="3"/>
        <v>-0.76859999999999995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86014-1630-40F4-8993-CF6AE680747F}">
  <sheetPr codeName="Sheet7"/>
  <dimension ref="A1:C19"/>
  <sheetViews>
    <sheetView workbookViewId="0">
      <selection activeCell="C5" sqref="C5"/>
    </sheetView>
  </sheetViews>
  <sheetFormatPr defaultRowHeight="15" x14ac:dyDescent="0.25"/>
  <cols>
    <col min="1" max="1" width="24.5703125" customWidth="1"/>
    <col min="2" max="2" width="25.28515625" customWidth="1"/>
    <col min="3" max="3" width="41.7109375" customWidth="1"/>
  </cols>
  <sheetData>
    <row r="1" spans="1:3" ht="15.75" thickBot="1" x14ac:dyDescent="0.3">
      <c r="A1" s="166" t="s">
        <v>86</v>
      </c>
      <c r="B1" s="167"/>
      <c r="C1" s="168"/>
    </row>
    <row r="2" spans="1:3" ht="15.75" thickBot="1" x14ac:dyDescent="0.3">
      <c r="A2" s="109" t="s">
        <v>66</v>
      </c>
      <c r="B2" s="110" t="s">
        <v>67</v>
      </c>
      <c r="C2" s="111" t="s">
        <v>68</v>
      </c>
    </row>
    <row r="3" spans="1:3" ht="15.75" x14ac:dyDescent="0.25">
      <c r="A3" s="112" t="s">
        <v>124</v>
      </c>
      <c r="B3" s="113" t="s">
        <v>125</v>
      </c>
      <c r="C3" s="114" t="s">
        <v>126</v>
      </c>
    </row>
    <row r="4" spans="1:3" ht="15.75" x14ac:dyDescent="0.25">
      <c r="A4" s="115" t="s">
        <v>127</v>
      </c>
      <c r="B4" s="116" t="s">
        <v>128</v>
      </c>
      <c r="C4" s="117" t="s">
        <v>129</v>
      </c>
    </row>
    <row r="5" spans="1:3" ht="15.75" x14ac:dyDescent="0.25">
      <c r="A5" s="115" t="s">
        <v>130</v>
      </c>
      <c r="B5" s="116" t="s">
        <v>131</v>
      </c>
      <c r="C5" s="117" t="s">
        <v>132</v>
      </c>
    </row>
    <row r="6" spans="1:3" ht="15.75" x14ac:dyDescent="0.25">
      <c r="A6" s="115" t="s">
        <v>133</v>
      </c>
      <c r="B6" s="116" t="s">
        <v>134</v>
      </c>
      <c r="C6" s="117" t="s">
        <v>135</v>
      </c>
    </row>
    <row r="7" spans="1:3" ht="15.75" x14ac:dyDescent="0.25">
      <c r="A7" s="115" t="s">
        <v>136</v>
      </c>
      <c r="B7" s="116" t="s">
        <v>137</v>
      </c>
      <c r="C7" s="117" t="s">
        <v>138</v>
      </c>
    </row>
    <row r="8" spans="1:3" ht="15.75" x14ac:dyDescent="0.25">
      <c r="A8" s="115" t="s">
        <v>139</v>
      </c>
      <c r="B8" s="116" t="s">
        <v>140</v>
      </c>
      <c r="C8" s="117" t="s">
        <v>141</v>
      </c>
    </row>
    <row r="9" spans="1:3" ht="15.75" x14ac:dyDescent="0.25">
      <c r="A9" s="115" t="s">
        <v>142</v>
      </c>
      <c r="B9" s="116" t="s">
        <v>143</v>
      </c>
      <c r="C9" s="117" t="s">
        <v>144</v>
      </c>
    </row>
    <row r="10" spans="1:3" ht="15.75" x14ac:dyDescent="0.25">
      <c r="A10" s="115" t="s">
        <v>145</v>
      </c>
      <c r="B10" s="116" t="s">
        <v>146</v>
      </c>
      <c r="C10" s="117" t="s">
        <v>147</v>
      </c>
    </row>
    <row r="11" spans="1:3" ht="15.75" x14ac:dyDescent="0.25">
      <c r="A11" s="115" t="s">
        <v>148</v>
      </c>
      <c r="B11" s="116" t="s">
        <v>149</v>
      </c>
      <c r="C11" s="117" t="s">
        <v>150</v>
      </c>
    </row>
    <row r="12" spans="1:3" ht="15.75" x14ac:dyDescent="0.25">
      <c r="A12" s="115" t="s">
        <v>151</v>
      </c>
      <c r="B12" s="116" t="s">
        <v>152</v>
      </c>
      <c r="C12" s="117" t="s">
        <v>147</v>
      </c>
    </row>
    <row r="13" spans="1:3" ht="15.75" x14ac:dyDescent="0.25">
      <c r="A13" s="115" t="s">
        <v>153</v>
      </c>
      <c r="B13" s="116" t="s">
        <v>154</v>
      </c>
      <c r="C13" s="117" t="s">
        <v>144</v>
      </c>
    </row>
    <row r="14" spans="1:3" ht="15.75" x14ac:dyDescent="0.25">
      <c r="A14" s="115" t="s">
        <v>155</v>
      </c>
      <c r="B14" s="116" t="s">
        <v>156</v>
      </c>
      <c r="C14" s="117" t="s">
        <v>141</v>
      </c>
    </row>
    <row r="15" spans="1:3" ht="15.75" x14ac:dyDescent="0.25">
      <c r="A15" s="115" t="s">
        <v>157</v>
      </c>
      <c r="B15" s="116" t="s">
        <v>158</v>
      </c>
      <c r="C15" s="117" t="s">
        <v>138</v>
      </c>
    </row>
    <row r="16" spans="1:3" ht="15.75" x14ac:dyDescent="0.25">
      <c r="A16" s="115" t="s">
        <v>159</v>
      </c>
      <c r="B16" s="116" t="s">
        <v>160</v>
      </c>
      <c r="C16" s="117" t="s">
        <v>135</v>
      </c>
    </row>
    <row r="17" spans="1:3" ht="15.75" x14ac:dyDescent="0.25">
      <c r="A17" s="115" t="s">
        <v>161</v>
      </c>
      <c r="B17" s="116" t="s">
        <v>162</v>
      </c>
      <c r="C17" s="117" t="s">
        <v>132</v>
      </c>
    </row>
    <row r="18" spans="1:3" ht="15.75" x14ac:dyDescent="0.25">
      <c r="A18" s="115" t="s">
        <v>163</v>
      </c>
      <c r="B18" s="116" t="s">
        <v>164</v>
      </c>
      <c r="C18" s="117" t="s">
        <v>129</v>
      </c>
    </row>
    <row r="19" spans="1:3" ht="16.5" thickBot="1" x14ac:dyDescent="0.3">
      <c r="A19" s="118" t="s">
        <v>165</v>
      </c>
      <c r="B19" s="119" t="s">
        <v>166</v>
      </c>
      <c r="C19" s="120" t="s">
        <v>126</v>
      </c>
    </row>
  </sheetData>
  <mergeCells count="1">
    <mergeCell ref="A1:C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ABF59-66C0-43BD-8E60-40E90F76DE84}">
  <sheetPr codeName="Sheet8"/>
  <dimension ref="A1:DL145"/>
  <sheetViews>
    <sheetView topLeftCell="BI1" zoomScale="70" zoomScaleNormal="70" workbookViewId="0">
      <pane ySplit="1" topLeftCell="A2" activePane="bottomLeft" state="frozen"/>
      <selection pane="bottomLeft" activeCell="BN3" sqref="BN3"/>
    </sheetView>
  </sheetViews>
  <sheetFormatPr defaultRowHeight="15" x14ac:dyDescent="0.25"/>
  <cols>
    <col min="1" max="1" width="17.28515625" bestFit="1" customWidth="1"/>
    <col min="2" max="2" width="14.42578125" bestFit="1" customWidth="1"/>
    <col min="3" max="4" width="17.28515625" bestFit="1" customWidth="1"/>
    <col min="6" max="6" width="17.28515625" bestFit="1" customWidth="1"/>
    <col min="7" max="7" width="14.42578125" bestFit="1" customWidth="1"/>
    <col min="8" max="9" width="17.28515625" bestFit="1" customWidth="1"/>
    <col min="11" max="11" width="17.28515625" bestFit="1" customWidth="1"/>
    <col min="12" max="12" width="14.42578125" bestFit="1" customWidth="1"/>
    <col min="13" max="14" width="17.28515625" bestFit="1" customWidth="1"/>
    <col min="16" max="16" width="20.28515625" bestFit="1" customWidth="1"/>
    <col min="17" max="17" width="14.42578125" bestFit="1" customWidth="1"/>
    <col min="18" max="19" width="20.28515625" bestFit="1" customWidth="1"/>
    <col min="21" max="21" width="20.28515625" bestFit="1" customWidth="1"/>
    <col min="22" max="22" width="14.42578125" bestFit="1" customWidth="1"/>
    <col min="23" max="24" width="20.28515625" bestFit="1" customWidth="1"/>
    <col min="26" max="26" width="20.28515625" bestFit="1" customWidth="1"/>
    <col min="27" max="27" width="14.42578125" bestFit="1" customWidth="1"/>
    <col min="28" max="29" width="20.28515625" bestFit="1" customWidth="1"/>
    <col min="31" max="31" width="20.28515625" bestFit="1" customWidth="1"/>
    <col min="32" max="32" width="14.42578125" bestFit="1" customWidth="1"/>
    <col min="33" max="34" width="20.28515625" bestFit="1" customWidth="1"/>
    <col min="36" max="36" width="20.28515625" bestFit="1" customWidth="1"/>
    <col min="37" max="37" width="14.42578125" bestFit="1" customWidth="1"/>
    <col min="38" max="39" width="20.28515625" bestFit="1" customWidth="1"/>
    <col min="41" max="41" width="20.28515625" bestFit="1" customWidth="1"/>
    <col min="42" max="42" width="14.42578125" bestFit="1" customWidth="1"/>
    <col min="43" max="44" width="20.28515625" bestFit="1" customWidth="1"/>
    <col min="46" max="46" width="20.28515625" bestFit="1" customWidth="1"/>
    <col min="47" max="47" width="14.42578125" bestFit="1" customWidth="1"/>
    <col min="48" max="49" width="20.28515625" bestFit="1" customWidth="1"/>
    <col min="51" max="51" width="20.28515625" bestFit="1" customWidth="1"/>
    <col min="52" max="52" width="14.42578125" bestFit="1" customWidth="1"/>
    <col min="53" max="54" width="20.28515625" bestFit="1" customWidth="1"/>
    <col min="56" max="56" width="20.28515625" bestFit="1" customWidth="1"/>
    <col min="57" max="57" width="14.42578125" bestFit="1" customWidth="1"/>
    <col min="58" max="59" width="20.28515625" bestFit="1" customWidth="1"/>
    <col min="61" max="61" width="20.28515625" bestFit="1" customWidth="1"/>
    <col min="62" max="62" width="14.42578125" bestFit="1" customWidth="1"/>
    <col min="63" max="64" width="20.28515625" bestFit="1" customWidth="1"/>
    <col min="66" max="66" width="20.28515625" bestFit="1" customWidth="1"/>
    <col min="67" max="67" width="14.42578125" bestFit="1" customWidth="1"/>
    <col min="68" max="69" width="20.28515625" bestFit="1" customWidth="1"/>
    <col min="71" max="71" width="20.28515625" bestFit="1" customWidth="1"/>
    <col min="72" max="72" width="14.42578125" bestFit="1" customWidth="1"/>
    <col min="73" max="74" width="20.28515625" bestFit="1" customWidth="1"/>
    <col min="76" max="76" width="20.28515625" bestFit="1" customWidth="1"/>
    <col min="77" max="77" width="14.42578125" bestFit="1" customWidth="1"/>
    <col min="78" max="79" width="20.28515625" bestFit="1" customWidth="1"/>
    <col min="81" max="81" width="20.28515625" bestFit="1" customWidth="1"/>
    <col min="82" max="82" width="14.42578125" bestFit="1" customWidth="1"/>
    <col min="83" max="84" width="20.28515625" bestFit="1" customWidth="1"/>
    <col min="86" max="86" width="20.28515625" bestFit="1" customWidth="1"/>
    <col min="87" max="87" width="14.42578125" bestFit="1" customWidth="1"/>
    <col min="88" max="89" width="20.28515625" bestFit="1" customWidth="1"/>
    <col min="91" max="91" width="20.28515625" bestFit="1" customWidth="1"/>
    <col min="92" max="92" width="14.42578125" bestFit="1" customWidth="1"/>
    <col min="93" max="94" width="20.28515625" bestFit="1" customWidth="1"/>
    <col min="96" max="96" width="20.28515625" bestFit="1" customWidth="1"/>
    <col min="97" max="97" width="14.42578125" bestFit="1" customWidth="1"/>
    <col min="98" max="99" width="20.28515625" bestFit="1" customWidth="1"/>
    <col min="101" max="101" width="20.28515625" bestFit="1" customWidth="1"/>
    <col min="102" max="102" width="14.42578125" bestFit="1" customWidth="1"/>
    <col min="103" max="104" width="20.28515625" bestFit="1" customWidth="1"/>
  </cols>
  <sheetData>
    <row r="1" spans="1:116" x14ac:dyDescent="0.25">
      <c r="A1" s="68" t="s">
        <v>80</v>
      </c>
      <c r="B1" s="68" t="s">
        <v>40</v>
      </c>
      <c r="C1" s="68" t="s">
        <v>37</v>
      </c>
      <c r="D1" s="68" t="s">
        <v>38</v>
      </c>
      <c r="E1" s="68"/>
      <c r="F1" s="68" t="s">
        <v>80</v>
      </c>
      <c r="G1" s="68" t="s">
        <v>40</v>
      </c>
      <c r="H1" s="68" t="s">
        <v>37</v>
      </c>
      <c r="I1" s="68" t="s">
        <v>38</v>
      </c>
      <c r="J1" s="68"/>
      <c r="K1" s="68" t="s">
        <v>80</v>
      </c>
      <c r="L1" s="68" t="s">
        <v>40</v>
      </c>
      <c r="M1" s="68" t="s">
        <v>37</v>
      </c>
      <c r="N1" s="68" t="s">
        <v>38</v>
      </c>
      <c r="O1" s="68"/>
      <c r="P1" s="68" t="s">
        <v>80</v>
      </c>
      <c r="Q1" s="68" t="s">
        <v>40</v>
      </c>
      <c r="R1" s="68" t="s">
        <v>37</v>
      </c>
      <c r="S1" s="68" t="s">
        <v>38</v>
      </c>
      <c r="T1" s="68"/>
      <c r="U1" s="68" t="s">
        <v>80</v>
      </c>
      <c r="V1" s="68" t="s">
        <v>40</v>
      </c>
      <c r="W1" s="68" t="s">
        <v>37</v>
      </c>
      <c r="X1" s="68" t="s">
        <v>38</v>
      </c>
      <c r="Y1" s="68"/>
      <c r="Z1" s="68" t="s">
        <v>80</v>
      </c>
      <c r="AA1" s="68" t="s">
        <v>40</v>
      </c>
      <c r="AB1" s="68" t="s">
        <v>37</v>
      </c>
      <c r="AC1" s="68" t="s">
        <v>38</v>
      </c>
      <c r="AD1" s="68"/>
      <c r="AE1" s="68" t="s">
        <v>80</v>
      </c>
      <c r="AF1" s="68" t="s">
        <v>40</v>
      </c>
      <c r="AG1" s="68" t="s">
        <v>37</v>
      </c>
      <c r="AH1" s="68" t="s">
        <v>38</v>
      </c>
      <c r="AI1" s="68"/>
      <c r="AJ1" s="68" t="s">
        <v>80</v>
      </c>
      <c r="AK1" s="68" t="s">
        <v>40</v>
      </c>
      <c r="AL1" s="68" t="s">
        <v>37</v>
      </c>
      <c r="AM1" s="68" t="s">
        <v>38</v>
      </c>
      <c r="AN1" s="68"/>
      <c r="AO1" s="68" t="s">
        <v>80</v>
      </c>
      <c r="AP1" s="68" t="s">
        <v>40</v>
      </c>
      <c r="AQ1" s="68" t="s">
        <v>37</v>
      </c>
      <c r="AR1" s="68" t="s">
        <v>38</v>
      </c>
      <c r="AS1" s="68"/>
      <c r="AT1" s="68" t="s">
        <v>80</v>
      </c>
      <c r="AU1" s="68" t="s">
        <v>40</v>
      </c>
      <c r="AV1" s="68" t="s">
        <v>37</v>
      </c>
      <c r="AW1" s="68" t="s">
        <v>38</v>
      </c>
      <c r="AX1" s="68"/>
      <c r="AY1" s="68" t="s">
        <v>80</v>
      </c>
      <c r="AZ1" s="68" t="s">
        <v>40</v>
      </c>
      <c r="BA1" s="68" t="s">
        <v>37</v>
      </c>
      <c r="BB1" s="68" t="s">
        <v>38</v>
      </c>
      <c r="BC1" s="68"/>
      <c r="BD1" s="68" t="s">
        <v>80</v>
      </c>
      <c r="BE1" s="68" t="s">
        <v>40</v>
      </c>
      <c r="BF1" s="68" t="s">
        <v>37</v>
      </c>
      <c r="BG1" s="68" t="s">
        <v>38</v>
      </c>
      <c r="BH1" s="68"/>
      <c r="BI1" s="68" t="s">
        <v>80</v>
      </c>
      <c r="BJ1" s="68" t="s">
        <v>40</v>
      </c>
      <c r="BK1" s="68" t="s">
        <v>37</v>
      </c>
      <c r="BL1" s="68" t="s">
        <v>38</v>
      </c>
      <c r="BM1" s="68"/>
      <c r="BN1" s="68" t="s">
        <v>80</v>
      </c>
      <c r="BO1" s="68" t="s">
        <v>40</v>
      </c>
      <c r="BP1" s="68" t="s">
        <v>37</v>
      </c>
      <c r="BQ1" s="68" t="s">
        <v>38</v>
      </c>
      <c r="BR1" s="68"/>
      <c r="BS1" s="68" t="s">
        <v>80</v>
      </c>
      <c r="BT1" s="68" t="s">
        <v>40</v>
      </c>
      <c r="BU1" s="68" t="s">
        <v>37</v>
      </c>
      <c r="BV1" s="68" t="s">
        <v>38</v>
      </c>
      <c r="BW1" s="68"/>
      <c r="BX1" s="68" t="s">
        <v>80</v>
      </c>
      <c r="BY1" s="68" t="s">
        <v>40</v>
      </c>
      <c r="BZ1" s="68" t="s">
        <v>37</v>
      </c>
      <c r="CA1" s="68" t="s">
        <v>38</v>
      </c>
      <c r="CB1" s="68"/>
      <c r="CC1" s="68" t="s">
        <v>80</v>
      </c>
      <c r="CD1" s="68" t="s">
        <v>40</v>
      </c>
      <c r="CE1" s="68" t="s">
        <v>37</v>
      </c>
      <c r="CF1" s="68" t="s">
        <v>38</v>
      </c>
      <c r="CG1" s="68"/>
      <c r="CH1" s="68" t="s">
        <v>80</v>
      </c>
      <c r="CI1" s="68" t="s">
        <v>40</v>
      </c>
      <c r="CJ1" s="68" t="s">
        <v>37</v>
      </c>
      <c r="CK1" s="68" t="s">
        <v>38</v>
      </c>
      <c r="CL1" s="68"/>
      <c r="CM1" s="68" t="s">
        <v>80</v>
      </c>
      <c r="CN1" s="68" t="s">
        <v>40</v>
      </c>
      <c r="CO1" s="68" t="s">
        <v>37</v>
      </c>
      <c r="CP1" s="68" t="s">
        <v>38</v>
      </c>
      <c r="CQ1" s="68"/>
      <c r="CR1" s="68" t="s">
        <v>80</v>
      </c>
      <c r="CS1" s="68" t="s">
        <v>40</v>
      </c>
      <c r="CT1" s="68" t="s">
        <v>37</v>
      </c>
      <c r="CU1" s="68" t="s">
        <v>38</v>
      </c>
      <c r="CV1" s="68"/>
      <c r="CW1" s="68" t="s">
        <v>80</v>
      </c>
      <c r="CX1" s="68" t="s">
        <v>40</v>
      </c>
      <c r="CY1" s="68" t="s">
        <v>37</v>
      </c>
      <c r="CZ1" s="68" t="s">
        <v>38</v>
      </c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</row>
    <row r="2" spans="1:116" x14ac:dyDescent="0.25">
      <c r="A2" s="68">
        <v>25</v>
      </c>
      <c r="B2" s="68">
        <v>0</v>
      </c>
      <c r="C2" s="68">
        <v>0</v>
      </c>
      <c r="D2" s="68">
        <v>0</v>
      </c>
      <c r="E2" s="68"/>
      <c r="F2" s="68">
        <v>3000</v>
      </c>
      <c r="G2" s="68">
        <v>5</v>
      </c>
      <c r="H2" s="68">
        <v>0</v>
      </c>
      <c r="I2" s="68">
        <v>0</v>
      </c>
      <c r="J2" s="68"/>
      <c r="K2" s="68">
        <v>6000</v>
      </c>
      <c r="L2" s="68">
        <v>10</v>
      </c>
      <c r="M2" s="68">
        <v>5.29</v>
      </c>
      <c r="N2" s="68">
        <v>5.33</v>
      </c>
      <c r="O2" s="68"/>
      <c r="P2" s="68">
        <v>9000</v>
      </c>
      <c r="Q2" s="68">
        <v>15</v>
      </c>
      <c r="R2" s="68">
        <v>7.86</v>
      </c>
      <c r="S2" s="68">
        <v>7.83</v>
      </c>
      <c r="T2" s="68"/>
      <c r="U2" s="68">
        <v>12000</v>
      </c>
      <c r="V2" s="68">
        <v>20</v>
      </c>
      <c r="W2" s="68">
        <v>13.43</v>
      </c>
      <c r="X2" s="68">
        <v>13.44</v>
      </c>
      <c r="Y2" s="68"/>
      <c r="Z2" s="68">
        <v>14975</v>
      </c>
      <c r="AA2" s="68">
        <v>25</v>
      </c>
      <c r="AB2" s="68">
        <v>16.57</v>
      </c>
      <c r="AC2" s="68">
        <v>16.61</v>
      </c>
      <c r="AD2" s="68"/>
      <c r="AE2" s="68">
        <v>17975</v>
      </c>
      <c r="AF2" s="68">
        <v>30</v>
      </c>
      <c r="AG2" s="68">
        <v>21.86</v>
      </c>
      <c r="AH2" s="68">
        <v>21.77</v>
      </c>
      <c r="AI2" s="68"/>
      <c r="AJ2" s="68">
        <v>20975</v>
      </c>
      <c r="AK2" s="68">
        <v>35</v>
      </c>
      <c r="AL2" s="68">
        <v>25.57</v>
      </c>
      <c r="AM2" s="68">
        <v>25.63</v>
      </c>
      <c r="AN2" s="68"/>
      <c r="AO2" s="68">
        <v>23975</v>
      </c>
      <c r="AP2" s="68">
        <v>40</v>
      </c>
      <c r="AQ2" s="68">
        <v>29.29</v>
      </c>
      <c r="AR2" s="68">
        <v>29.4</v>
      </c>
      <c r="AS2" s="68"/>
      <c r="AT2" s="68">
        <v>26975</v>
      </c>
      <c r="AU2" s="68">
        <v>45</v>
      </c>
      <c r="AV2" s="68">
        <v>34.14</v>
      </c>
      <c r="AW2" s="68">
        <v>34.07</v>
      </c>
      <c r="AX2" s="68"/>
      <c r="AY2" s="68">
        <v>29950</v>
      </c>
      <c r="AZ2" s="68">
        <v>50</v>
      </c>
      <c r="BA2" s="68">
        <v>37.86</v>
      </c>
      <c r="BB2" s="68">
        <v>37.94</v>
      </c>
      <c r="BC2" s="68"/>
      <c r="BD2" s="68">
        <v>32950</v>
      </c>
      <c r="BE2" s="68">
        <v>55</v>
      </c>
      <c r="BF2" s="68">
        <v>42.86</v>
      </c>
      <c r="BG2" s="68">
        <v>42.96</v>
      </c>
      <c r="BH2" s="68"/>
      <c r="BI2" s="68">
        <v>35950</v>
      </c>
      <c r="BJ2" s="68">
        <v>60</v>
      </c>
      <c r="BK2" s="68">
        <v>45.86</v>
      </c>
      <c r="BL2" s="68">
        <v>45.77</v>
      </c>
      <c r="BM2" s="68"/>
      <c r="BN2" s="68">
        <v>38950</v>
      </c>
      <c r="BO2" s="68">
        <v>65</v>
      </c>
      <c r="BP2" s="68">
        <v>49.43</v>
      </c>
      <c r="BQ2" s="68">
        <v>49.49</v>
      </c>
      <c r="BR2" s="68"/>
      <c r="BS2" s="68">
        <v>41950</v>
      </c>
      <c r="BT2" s="68">
        <v>70</v>
      </c>
      <c r="BU2" s="68">
        <v>54</v>
      </c>
      <c r="BV2" s="68">
        <v>54.03</v>
      </c>
      <c r="BW2" s="68"/>
      <c r="BX2" s="68">
        <v>44925</v>
      </c>
      <c r="BY2" s="68">
        <v>75</v>
      </c>
      <c r="BZ2" s="68">
        <v>57.43</v>
      </c>
      <c r="CA2" s="68">
        <v>57.49</v>
      </c>
      <c r="CB2" s="68"/>
      <c r="CC2" s="68">
        <v>47925</v>
      </c>
      <c r="CD2" s="68">
        <v>80</v>
      </c>
      <c r="CE2" s="68">
        <v>62.14</v>
      </c>
      <c r="CF2" s="68">
        <v>62.01</v>
      </c>
      <c r="CG2" s="68"/>
      <c r="CH2" s="68">
        <v>50925</v>
      </c>
      <c r="CI2" s="68">
        <v>85</v>
      </c>
      <c r="CJ2" s="68">
        <v>64.86</v>
      </c>
      <c r="CK2" s="68">
        <v>65.06</v>
      </c>
      <c r="CL2" s="68"/>
      <c r="CM2" s="68">
        <v>53925</v>
      </c>
      <c r="CN2" s="68">
        <v>90</v>
      </c>
      <c r="CO2" s="68">
        <v>68.290000000000006</v>
      </c>
      <c r="CP2" s="68">
        <v>68.260000000000005</v>
      </c>
      <c r="CQ2" s="68"/>
      <c r="CR2" s="68">
        <v>56925</v>
      </c>
      <c r="CS2" s="68">
        <v>95</v>
      </c>
      <c r="CT2" s="68">
        <v>72.709999999999994</v>
      </c>
      <c r="CU2" s="68">
        <v>72.56</v>
      </c>
      <c r="CV2" s="68"/>
      <c r="CW2" s="68">
        <v>59925</v>
      </c>
      <c r="CX2" s="68">
        <v>100</v>
      </c>
      <c r="CY2" s="68">
        <v>75.86</v>
      </c>
      <c r="CZ2" s="68">
        <v>75.91</v>
      </c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</row>
    <row r="3" spans="1:116" x14ac:dyDescent="0.25">
      <c r="A3" s="68">
        <v>50</v>
      </c>
      <c r="B3" s="68">
        <v>0</v>
      </c>
      <c r="C3" s="68">
        <v>0</v>
      </c>
      <c r="D3" s="68">
        <v>0</v>
      </c>
      <c r="E3" s="68"/>
      <c r="F3" s="68">
        <v>3025</v>
      </c>
      <c r="G3" s="68">
        <v>5</v>
      </c>
      <c r="H3" s="68">
        <v>0</v>
      </c>
      <c r="I3" s="68">
        <v>0</v>
      </c>
      <c r="J3" s="68"/>
      <c r="K3" s="68">
        <v>6025</v>
      </c>
      <c r="L3" s="68">
        <v>10</v>
      </c>
      <c r="M3" s="68">
        <v>5.43</v>
      </c>
      <c r="N3" s="68">
        <v>5.39</v>
      </c>
      <c r="O3" s="68"/>
      <c r="P3" s="68">
        <v>9025</v>
      </c>
      <c r="Q3" s="68">
        <v>15</v>
      </c>
      <c r="R3" s="68">
        <v>8.57</v>
      </c>
      <c r="S3" s="68">
        <v>8.4700000000000006</v>
      </c>
      <c r="T3" s="68"/>
      <c r="U3" s="68">
        <v>12025</v>
      </c>
      <c r="V3" s="68">
        <v>20</v>
      </c>
      <c r="W3" s="68">
        <v>14</v>
      </c>
      <c r="X3" s="68">
        <v>13.99</v>
      </c>
      <c r="Y3" s="68"/>
      <c r="Z3" s="68">
        <v>15000</v>
      </c>
      <c r="AA3" s="68">
        <v>25</v>
      </c>
      <c r="AB3" s="68">
        <v>17.43</v>
      </c>
      <c r="AC3" s="68">
        <v>17.440000000000001</v>
      </c>
      <c r="AD3" s="68"/>
      <c r="AE3" s="68">
        <v>18000</v>
      </c>
      <c r="AF3" s="68">
        <v>30</v>
      </c>
      <c r="AG3" s="68">
        <v>22.29</v>
      </c>
      <c r="AH3" s="68">
        <v>22.29</v>
      </c>
      <c r="AI3" s="68"/>
      <c r="AJ3" s="68">
        <v>21000</v>
      </c>
      <c r="AK3" s="68">
        <v>35</v>
      </c>
      <c r="AL3" s="68">
        <v>26.29</v>
      </c>
      <c r="AM3" s="68">
        <v>26.23</v>
      </c>
      <c r="AN3" s="68"/>
      <c r="AO3" s="68">
        <v>24000</v>
      </c>
      <c r="AP3" s="68">
        <v>40</v>
      </c>
      <c r="AQ3" s="68">
        <v>30</v>
      </c>
      <c r="AR3" s="68">
        <v>30.06</v>
      </c>
      <c r="AS3" s="68"/>
      <c r="AT3" s="68">
        <v>27000</v>
      </c>
      <c r="AU3" s="68">
        <v>45</v>
      </c>
      <c r="AV3" s="68">
        <v>34.71</v>
      </c>
      <c r="AW3" s="68">
        <v>34.79</v>
      </c>
      <c r="AX3" s="68"/>
      <c r="AY3" s="68">
        <v>29975</v>
      </c>
      <c r="AZ3" s="68">
        <v>50</v>
      </c>
      <c r="BA3" s="68">
        <v>38.71</v>
      </c>
      <c r="BB3" s="68">
        <v>38.71</v>
      </c>
      <c r="BC3" s="68"/>
      <c r="BD3" s="68">
        <v>32975</v>
      </c>
      <c r="BE3" s="68">
        <v>55</v>
      </c>
      <c r="BF3" s="68">
        <v>43.14</v>
      </c>
      <c r="BG3" s="68">
        <v>43.2</v>
      </c>
      <c r="BH3" s="68"/>
      <c r="BI3" s="68">
        <v>35975</v>
      </c>
      <c r="BJ3" s="68">
        <v>60</v>
      </c>
      <c r="BK3" s="68">
        <v>46.14</v>
      </c>
      <c r="BL3" s="68">
        <v>46.26</v>
      </c>
      <c r="BM3" s="68"/>
      <c r="BN3" s="68">
        <v>38975</v>
      </c>
      <c r="BO3" s="68">
        <v>65</v>
      </c>
      <c r="BP3" s="68">
        <v>49.86</v>
      </c>
      <c r="BQ3" s="68">
        <v>49.97</v>
      </c>
      <c r="BR3" s="68"/>
      <c r="BS3" s="68">
        <v>41975</v>
      </c>
      <c r="BT3" s="68">
        <v>70</v>
      </c>
      <c r="BU3" s="68">
        <v>54.71</v>
      </c>
      <c r="BV3" s="68">
        <v>54.66</v>
      </c>
      <c r="BW3" s="68"/>
      <c r="BX3" s="68">
        <v>44950</v>
      </c>
      <c r="BY3" s="68">
        <v>75</v>
      </c>
      <c r="BZ3" s="68">
        <v>58.14</v>
      </c>
      <c r="CA3" s="68">
        <v>58.03</v>
      </c>
      <c r="CB3" s="68"/>
      <c r="CC3" s="68">
        <v>47950</v>
      </c>
      <c r="CD3" s="68">
        <v>80</v>
      </c>
      <c r="CE3" s="68">
        <v>62.57</v>
      </c>
      <c r="CF3" s="68">
        <v>62.51</v>
      </c>
      <c r="CG3" s="68"/>
      <c r="CH3" s="68">
        <v>50950</v>
      </c>
      <c r="CI3" s="68">
        <v>85</v>
      </c>
      <c r="CJ3" s="68">
        <v>65.430000000000007</v>
      </c>
      <c r="CK3" s="68">
        <v>65.53</v>
      </c>
      <c r="CL3" s="68"/>
      <c r="CM3" s="68">
        <v>53950</v>
      </c>
      <c r="CN3" s="68">
        <v>90</v>
      </c>
      <c r="CO3" s="68">
        <v>68.709999999999994</v>
      </c>
      <c r="CP3" s="68">
        <v>68.790000000000006</v>
      </c>
      <c r="CQ3" s="68"/>
      <c r="CR3" s="68">
        <v>56950</v>
      </c>
      <c r="CS3" s="68">
        <v>95</v>
      </c>
      <c r="CT3" s="68">
        <v>72.86</v>
      </c>
      <c r="CU3" s="68">
        <v>72.84</v>
      </c>
      <c r="CV3" s="68"/>
      <c r="CW3" s="68">
        <v>59950</v>
      </c>
      <c r="CX3" s="68">
        <v>100</v>
      </c>
      <c r="CY3" s="68">
        <v>76.430000000000007</v>
      </c>
      <c r="CZ3" s="68">
        <v>76.34</v>
      </c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</row>
    <row r="4" spans="1:116" x14ac:dyDescent="0.25">
      <c r="A4" s="68">
        <v>75</v>
      </c>
      <c r="B4" s="68">
        <v>0</v>
      </c>
      <c r="C4" s="68">
        <v>0</v>
      </c>
      <c r="D4" s="68">
        <v>0</v>
      </c>
      <c r="E4" s="68"/>
      <c r="F4" s="68">
        <v>3050</v>
      </c>
      <c r="G4" s="68">
        <v>5</v>
      </c>
      <c r="H4" s="68">
        <v>0</v>
      </c>
      <c r="I4" s="68">
        <v>0</v>
      </c>
      <c r="J4" s="68"/>
      <c r="K4" s="68">
        <v>6050</v>
      </c>
      <c r="L4" s="68">
        <v>10</v>
      </c>
      <c r="M4" s="68">
        <v>5.71</v>
      </c>
      <c r="N4" s="68">
        <v>5.76</v>
      </c>
      <c r="O4" s="68"/>
      <c r="P4" s="68">
        <v>9050</v>
      </c>
      <c r="Q4" s="68">
        <v>15</v>
      </c>
      <c r="R4" s="68">
        <v>9.57</v>
      </c>
      <c r="S4" s="68">
        <v>9.5</v>
      </c>
      <c r="T4" s="68"/>
      <c r="U4" s="68">
        <v>12050</v>
      </c>
      <c r="V4" s="68">
        <v>20</v>
      </c>
      <c r="W4" s="68">
        <v>14.43</v>
      </c>
      <c r="X4" s="68">
        <v>14.4</v>
      </c>
      <c r="Y4" s="68"/>
      <c r="Z4" s="68">
        <v>15025</v>
      </c>
      <c r="AA4" s="68">
        <v>25</v>
      </c>
      <c r="AB4" s="68">
        <v>18.71</v>
      </c>
      <c r="AC4" s="68">
        <v>18.7</v>
      </c>
      <c r="AD4" s="68"/>
      <c r="AE4" s="68">
        <v>18025</v>
      </c>
      <c r="AF4" s="68">
        <v>30</v>
      </c>
      <c r="AG4" s="68">
        <v>23</v>
      </c>
      <c r="AH4" s="68">
        <v>23.1</v>
      </c>
      <c r="AI4" s="68"/>
      <c r="AJ4" s="68">
        <v>21025</v>
      </c>
      <c r="AK4" s="68">
        <v>35</v>
      </c>
      <c r="AL4" s="68">
        <v>26.86</v>
      </c>
      <c r="AM4" s="68">
        <v>26.9</v>
      </c>
      <c r="AN4" s="68"/>
      <c r="AO4" s="68">
        <v>24025</v>
      </c>
      <c r="AP4" s="68">
        <v>40</v>
      </c>
      <c r="AQ4" s="68">
        <v>30.86</v>
      </c>
      <c r="AR4" s="68">
        <v>31.04</v>
      </c>
      <c r="AS4" s="68"/>
      <c r="AT4" s="68">
        <v>27025</v>
      </c>
      <c r="AU4" s="68">
        <v>45</v>
      </c>
      <c r="AV4" s="68">
        <v>35.43</v>
      </c>
      <c r="AW4" s="68">
        <v>35.49</v>
      </c>
      <c r="AX4" s="68"/>
      <c r="AY4" s="68">
        <v>30000</v>
      </c>
      <c r="AZ4" s="68">
        <v>50</v>
      </c>
      <c r="BA4" s="68">
        <v>39.71</v>
      </c>
      <c r="BB4" s="68">
        <v>39.79</v>
      </c>
      <c r="BC4" s="68"/>
      <c r="BD4" s="68">
        <v>33000</v>
      </c>
      <c r="BE4" s="68">
        <v>55</v>
      </c>
      <c r="BF4" s="68">
        <v>43.86</v>
      </c>
      <c r="BG4" s="68">
        <v>43.76</v>
      </c>
      <c r="BH4" s="68"/>
      <c r="BI4" s="68">
        <v>36000</v>
      </c>
      <c r="BJ4" s="68">
        <v>60</v>
      </c>
      <c r="BK4" s="68">
        <v>46.71</v>
      </c>
      <c r="BL4" s="68">
        <v>46.79</v>
      </c>
      <c r="BM4" s="68"/>
      <c r="BN4" s="68">
        <v>39000</v>
      </c>
      <c r="BO4" s="68">
        <v>65</v>
      </c>
      <c r="BP4" s="68">
        <v>50.71</v>
      </c>
      <c r="BQ4" s="68">
        <v>50.86</v>
      </c>
      <c r="BR4" s="68"/>
      <c r="BS4" s="68">
        <v>42000</v>
      </c>
      <c r="BT4" s="68">
        <v>70</v>
      </c>
      <c r="BU4" s="68">
        <v>55.14</v>
      </c>
      <c r="BV4" s="68">
        <v>55.16</v>
      </c>
      <c r="BW4" s="68"/>
      <c r="BX4" s="68">
        <v>44975</v>
      </c>
      <c r="BY4" s="68">
        <v>75</v>
      </c>
      <c r="BZ4" s="68">
        <v>59</v>
      </c>
      <c r="CA4" s="68">
        <v>58.91</v>
      </c>
      <c r="CB4" s="68"/>
      <c r="CC4" s="68">
        <v>47975</v>
      </c>
      <c r="CD4" s="68">
        <v>80</v>
      </c>
      <c r="CE4" s="68">
        <v>63.14</v>
      </c>
      <c r="CF4" s="68">
        <v>63.03</v>
      </c>
      <c r="CG4" s="68"/>
      <c r="CH4" s="68">
        <v>50975</v>
      </c>
      <c r="CI4" s="68">
        <v>85</v>
      </c>
      <c r="CJ4" s="68">
        <v>66.14</v>
      </c>
      <c r="CK4" s="68">
        <v>66.099999999999994</v>
      </c>
      <c r="CL4" s="68"/>
      <c r="CM4" s="68">
        <v>53975</v>
      </c>
      <c r="CN4" s="68">
        <v>90</v>
      </c>
      <c r="CO4" s="68">
        <v>69.430000000000007</v>
      </c>
      <c r="CP4" s="68">
        <v>69.430000000000007</v>
      </c>
      <c r="CQ4" s="68"/>
      <c r="CR4" s="68">
        <v>56975</v>
      </c>
      <c r="CS4" s="68">
        <v>95</v>
      </c>
      <c r="CT4" s="68">
        <v>73.569999999999993</v>
      </c>
      <c r="CU4" s="68">
        <v>73.510000000000005</v>
      </c>
      <c r="CV4" s="68"/>
      <c r="CW4" s="68">
        <v>59975</v>
      </c>
      <c r="CX4" s="68">
        <v>100</v>
      </c>
      <c r="CY4" s="68">
        <v>77.290000000000006</v>
      </c>
      <c r="CZ4" s="68">
        <v>77.3</v>
      </c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</row>
    <row r="5" spans="1:116" x14ac:dyDescent="0.25">
      <c r="A5" s="68">
        <v>100</v>
      </c>
      <c r="B5" s="68">
        <v>0</v>
      </c>
      <c r="C5" s="68">
        <v>0</v>
      </c>
      <c r="D5" s="68">
        <v>0</v>
      </c>
      <c r="E5" s="68"/>
      <c r="F5" s="68">
        <v>3075</v>
      </c>
      <c r="G5" s="68">
        <v>5</v>
      </c>
      <c r="H5" s="68">
        <v>0</v>
      </c>
      <c r="I5" s="68">
        <v>0</v>
      </c>
      <c r="J5" s="68"/>
      <c r="K5" s="68">
        <v>6075</v>
      </c>
      <c r="L5" s="68">
        <v>10</v>
      </c>
      <c r="M5" s="68">
        <v>6.29</v>
      </c>
      <c r="N5" s="68">
        <v>6.41</v>
      </c>
      <c r="O5" s="68"/>
      <c r="P5" s="68">
        <v>9075</v>
      </c>
      <c r="Q5" s="68">
        <v>15</v>
      </c>
      <c r="R5" s="68">
        <v>10.43</v>
      </c>
      <c r="S5" s="68">
        <v>10.53</v>
      </c>
      <c r="T5" s="68"/>
      <c r="U5" s="68">
        <v>12075</v>
      </c>
      <c r="V5" s="68">
        <v>20</v>
      </c>
      <c r="W5" s="68">
        <v>14.71</v>
      </c>
      <c r="X5" s="68">
        <v>14.71</v>
      </c>
      <c r="Y5" s="68"/>
      <c r="Z5" s="68">
        <v>15050</v>
      </c>
      <c r="AA5" s="68">
        <v>25</v>
      </c>
      <c r="AB5" s="68">
        <v>19.43</v>
      </c>
      <c r="AC5" s="68">
        <v>19.53</v>
      </c>
      <c r="AD5" s="68"/>
      <c r="AE5" s="68">
        <v>18050</v>
      </c>
      <c r="AF5" s="68">
        <v>30</v>
      </c>
      <c r="AG5" s="68">
        <v>24</v>
      </c>
      <c r="AH5" s="68">
        <v>23.9</v>
      </c>
      <c r="AI5" s="68"/>
      <c r="AJ5" s="68">
        <v>21050</v>
      </c>
      <c r="AK5" s="68">
        <v>35</v>
      </c>
      <c r="AL5" s="68">
        <v>27.29</v>
      </c>
      <c r="AM5" s="68">
        <v>27.26</v>
      </c>
      <c r="AN5" s="68"/>
      <c r="AO5" s="68">
        <v>24050</v>
      </c>
      <c r="AP5" s="68">
        <v>40</v>
      </c>
      <c r="AQ5" s="68">
        <v>31.57</v>
      </c>
      <c r="AR5" s="68">
        <v>31.74</v>
      </c>
      <c r="AS5" s="68"/>
      <c r="AT5" s="68">
        <v>27050</v>
      </c>
      <c r="AU5" s="68">
        <v>45</v>
      </c>
      <c r="AV5" s="68">
        <v>36.14</v>
      </c>
      <c r="AW5" s="68">
        <v>36.200000000000003</v>
      </c>
      <c r="AX5" s="68"/>
      <c r="AY5" s="68">
        <v>30025</v>
      </c>
      <c r="AZ5" s="68">
        <v>50</v>
      </c>
      <c r="BA5" s="68">
        <v>40.14</v>
      </c>
      <c r="BB5" s="68">
        <v>40.26</v>
      </c>
      <c r="BC5" s="68"/>
      <c r="BD5" s="68">
        <v>33025</v>
      </c>
      <c r="BE5" s="68">
        <v>55</v>
      </c>
      <c r="BF5" s="68">
        <v>44.29</v>
      </c>
      <c r="BG5" s="68">
        <v>44.27</v>
      </c>
      <c r="BH5" s="68"/>
      <c r="BI5" s="68">
        <v>36025</v>
      </c>
      <c r="BJ5" s="68">
        <v>60</v>
      </c>
      <c r="BK5" s="68">
        <v>47.14</v>
      </c>
      <c r="BL5" s="68">
        <v>47.1</v>
      </c>
      <c r="BM5" s="68"/>
      <c r="BN5" s="68">
        <v>39025</v>
      </c>
      <c r="BO5" s="68">
        <v>65</v>
      </c>
      <c r="BP5" s="68">
        <v>51.71</v>
      </c>
      <c r="BQ5" s="68">
        <v>51.63</v>
      </c>
      <c r="BR5" s="68"/>
      <c r="BS5" s="68">
        <v>42025</v>
      </c>
      <c r="BT5" s="68">
        <v>70</v>
      </c>
      <c r="BU5" s="68">
        <v>55.71</v>
      </c>
      <c r="BV5" s="68">
        <v>55.81</v>
      </c>
      <c r="BW5" s="68"/>
      <c r="BX5" s="68">
        <v>45000</v>
      </c>
      <c r="BY5" s="68">
        <v>75</v>
      </c>
      <c r="BZ5" s="68">
        <v>59.57</v>
      </c>
      <c r="CA5" s="68">
        <v>59.79</v>
      </c>
      <c r="CB5" s="68"/>
      <c r="CC5" s="68">
        <v>48000</v>
      </c>
      <c r="CD5" s="68">
        <v>80</v>
      </c>
      <c r="CE5" s="68">
        <v>63.29</v>
      </c>
      <c r="CF5" s="68">
        <v>63.46</v>
      </c>
      <c r="CG5" s="68"/>
      <c r="CH5" s="68">
        <v>51000</v>
      </c>
      <c r="CI5" s="68">
        <v>85</v>
      </c>
      <c r="CJ5" s="68">
        <v>66.569999999999993</v>
      </c>
      <c r="CK5" s="68">
        <v>66.510000000000005</v>
      </c>
      <c r="CL5" s="68"/>
      <c r="CM5" s="68">
        <v>54000</v>
      </c>
      <c r="CN5" s="68">
        <v>90</v>
      </c>
      <c r="CO5" s="68">
        <v>70.14</v>
      </c>
      <c r="CP5" s="68">
        <v>70.11</v>
      </c>
      <c r="CQ5" s="68"/>
      <c r="CR5" s="68">
        <v>57000</v>
      </c>
      <c r="CS5" s="68">
        <v>95</v>
      </c>
      <c r="CT5" s="68">
        <v>73.86</v>
      </c>
      <c r="CU5" s="68">
        <v>73.97</v>
      </c>
      <c r="CV5" s="68"/>
      <c r="CW5" s="68">
        <v>60000</v>
      </c>
      <c r="CX5" s="68">
        <v>100</v>
      </c>
      <c r="CY5" s="68">
        <v>77.709999999999994</v>
      </c>
      <c r="CZ5" s="68">
        <v>77.7</v>
      </c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</row>
    <row r="6" spans="1:116" x14ac:dyDescent="0.25">
      <c r="A6" s="68">
        <v>125</v>
      </c>
      <c r="B6" s="68">
        <v>0</v>
      </c>
      <c r="C6" s="68">
        <v>0</v>
      </c>
      <c r="D6" s="68">
        <v>0</v>
      </c>
      <c r="E6" s="68"/>
      <c r="F6" s="68">
        <v>3100</v>
      </c>
      <c r="G6" s="68">
        <v>5</v>
      </c>
      <c r="H6" s="68">
        <v>0.28999999999999998</v>
      </c>
      <c r="I6" s="68">
        <v>0.27</v>
      </c>
      <c r="J6" s="68"/>
      <c r="K6" s="68">
        <v>6100</v>
      </c>
      <c r="L6" s="68">
        <v>10</v>
      </c>
      <c r="M6" s="68">
        <v>6.71</v>
      </c>
      <c r="N6" s="68">
        <v>6.86</v>
      </c>
      <c r="O6" s="68"/>
      <c r="P6" s="68">
        <v>9100</v>
      </c>
      <c r="Q6" s="68">
        <v>15</v>
      </c>
      <c r="R6" s="68">
        <v>11.43</v>
      </c>
      <c r="S6" s="68">
        <v>11.44</v>
      </c>
      <c r="T6" s="68"/>
      <c r="U6" s="68">
        <v>12100</v>
      </c>
      <c r="V6" s="68">
        <v>20</v>
      </c>
      <c r="W6" s="68">
        <v>15.14</v>
      </c>
      <c r="X6" s="68">
        <v>15.33</v>
      </c>
      <c r="Y6" s="68"/>
      <c r="Z6" s="68">
        <v>15075</v>
      </c>
      <c r="AA6" s="68">
        <v>25</v>
      </c>
      <c r="AB6" s="68">
        <v>20</v>
      </c>
      <c r="AC6" s="68">
        <v>19.91</v>
      </c>
      <c r="AD6" s="68"/>
      <c r="AE6" s="68">
        <v>18075</v>
      </c>
      <c r="AF6" s="68">
        <v>30</v>
      </c>
      <c r="AG6" s="68">
        <v>24.43</v>
      </c>
      <c r="AH6" s="68">
        <v>24.47</v>
      </c>
      <c r="AI6" s="68"/>
      <c r="AJ6" s="68">
        <v>21075</v>
      </c>
      <c r="AK6" s="68">
        <v>35</v>
      </c>
      <c r="AL6" s="68">
        <v>27.71</v>
      </c>
      <c r="AM6" s="68">
        <v>27.8</v>
      </c>
      <c r="AN6" s="68"/>
      <c r="AO6" s="68">
        <v>24075</v>
      </c>
      <c r="AP6" s="68">
        <v>40</v>
      </c>
      <c r="AQ6" s="68">
        <v>32.29</v>
      </c>
      <c r="AR6" s="68">
        <v>32.33</v>
      </c>
      <c r="AS6" s="68"/>
      <c r="AT6" s="68">
        <v>27075</v>
      </c>
      <c r="AU6" s="68">
        <v>45</v>
      </c>
      <c r="AV6" s="68">
        <v>36.29</v>
      </c>
      <c r="AW6" s="68">
        <v>36.4</v>
      </c>
      <c r="AX6" s="68"/>
      <c r="AY6" s="68">
        <v>30050</v>
      </c>
      <c r="AZ6" s="68">
        <v>50</v>
      </c>
      <c r="BA6" s="68">
        <v>40.71</v>
      </c>
      <c r="BB6" s="68">
        <v>40.69</v>
      </c>
      <c r="BC6" s="68"/>
      <c r="BD6" s="68">
        <v>33050</v>
      </c>
      <c r="BE6" s="68">
        <v>55</v>
      </c>
      <c r="BF6" s="68">
        <v>44.71</v>
      </c>
      <c r="BG6" s="68">
        <v>44.59</v>
      </c>
      <c r="BH6" s="68"/>
      <c r="BI6" s="68">
        <v>36050</v>
      </c>
      <c r="BJ6" s="68">
        <v>60</v>
      </c>
      <c r="BK6" s="68">
        <v>47.71</v>
      </c>
      <c r="BL6" s="68">
        <v>47.71</v>
      </c>
      <c r="BM6" s="68"/>
      <c r="BN6" s="68">
        <v>39050</v>
      </c>
      <c r="BO6" s="68">
        <v>65</v>
      </c>
      <c r="BP6" s="68">
        <v>52.29</v>
      </c>
      <c r="BQ6" s="68">
        <v>52.23</v>
      </c>
      <c r="BR6" s="68"/>
      <c r="BS6" s="68">
        <v>42050</v>
      </c>
      <c r="BT6" s="68">
        <v>70</v>
      </c>
      <c r="BU6" s="68">
        <v>56.29</v>
      </c>
      <c r="BV6" s="68">
        <v>56.24</v>
      </c>
      <c r="BW6" s="68"/>
      <c r="BX6" s="68">
        <v>45025</v>
      </c>
      <c r="BY6" s="68">
        <v>75</v>
      </c>
      <c r="BZ6" s="68">
        <v>60.29</v>
      </c>
      <c r="CA6" s="68">
        <v>60.33</v>
      </c>
      <c r="CB6" s="68"/>
      <c r="CC6" s="68">
        <v>48025</v>
      </c>
      <c r="CD6" s="68">
        <v>80</v>
      </c>
      <c r="CE6" s="68">
        <v>63.86</v>
      </c>
      <c r="CF6" s="68">
        <v>63.74</v>
      </c>
      <c r="CG6" s="68"/>
      <c r="CH6" s="68">
        <v>51025</v>
      </c>
      <c r="CI6" s="68">
        <v>85</v>
      </c>
      <c r="CJ6" s="68">
        <v>66.86</v>
      </c>
      <c r="CK6" s="68">
        <v>66.959999999999994</v>
      </c>
      <c r="CL6" s="68"/>
      <c r="CM6" s="68">
        <v>54025</v>
      </c>
      <c r="CN6" s="68">
        <v>90</v>
      </c>
      <c r="CO6" s="68">
        <v>70.709999999999994</v>
      </c>
      <c r="CP6" s="68">
        <v>70.73</v>
      </c>
      <c r="CQ6" s="68"/>
      <c r="CR6" s="68">
        <v>57025</v>
      </c>
      <c r="CS6" s="68">
        <v>95</v>
      </c>
      <c r="CT6" s="68">
        <v>74.14</v>
      </c>
      <c r="CU6" s="68">
        <v>74.3</v>
      </c>
      <c r="CV6" s="68"/>
      <c r="CW6" s="68">
        <v>60025</v>
      </c>
      <c r="CX6" s="68">
        <v>100</v>
      </c>
      <c r="CY6" s="68">
        <v>78.290000000000006</v>
      </c>
      <c r="CZ6" s="68">
        <v>78.209999999999994</v>
      </c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</row>
    <row r="7" spans="1:116" x14ac:dyDescent="0.25">
      <c r="A7" s="68">
        <v>150</v>
      </c>
      <c r="B7" s="68">
        <v>0</v>
      </c>
      <c r="C7" s="68">
        <v>0</v>
      </c>
      <c r="D7" s="68">
        <v>0</v>
      </c>
      <c r="E7" s="68"/>
      <c r="F7" s="68">
        <v>3125</v>
      </c>
      <c r="G7" s="68">
        <v>5</v>
      </c>
      <c r="H7" s="68">
        <v>0.71</v>
      </c>
      <c r="I7" s="68">
        <v>0.71</v>
      </c>
      <c r="J7" s="68"/>
      <c r="K7" s="68">
        <v>6125</v>
      </c>
      <c r="L7" s="68">
        <v>10</v>
      </c>
      <c r="M7" s="68">
        <v>7.14</v>
      </c>
      <c r="N7" s="68">
        <v>7.2</v>
      </c>
      <c r="O7" s="68"/>
      <c r="P7" s="68">
        <v>9125</v>
      </c>
      <c r="Q7" s="68">
        <v>15</v>
      </c>
      <c r="R7" s="68">
        <v>12</v>
      </c>
      <c r="S7" s="68">
        <v>12.01</v>
      </c>
      <c r="T7" s="68"/>
      <c r="U7" s="68">
        <v>12125</v>
      </c>
      <c r="V7" s="68">
        <v>20</v>
      </c>
      <c r="W7" s="68">
        <v>15.57</v>
      </c>
      <c r="X7" s="68">
        <v>15.49</v>
      </c>
      <c r="Y7" s="68"/>
      <c r="Z7" s="68">
        <v>15100</v>
      </c>
      <c r="AA7" s="68">
        <v>25</v>
      </c>
      <c r="AB7" s="68">
        <v>20.43</v>
      </c>
      <c r="AC7" s="68">
        <v>20.36</v>
      </c>
      <c r="AD7" s="68"/>
      <c r="AE7" s="68">
        <v>18100</v>
      </c>
      <c r="AF7" s="68">
        <v>30</v>
      </c>
      <c r="AG7" s="68">
        <v>24.57</v>
      </c>
      <c r="AH7" s="68">
        <v>24.5</v>
      </c>
      <c r="AI7" s="68"/>
      <c r="AJ7" s="68">
        <v>21100</v>
      </c>
      <c r="AK7" s="68">
        <v>35</v>
      </c>
      <c r="AL7" s="68">
        <v>28</v>
      </c>
      <c r="AM7" s="68">
        <v>28.13</v>
      </c>
      <c r="AN7" s="68"/>
      <c r="AO7" s="68">
        <v>24100</v>
      </c>
      <c r="AP7" s="68">
        <v>40</v>
      </c>
      <c r="AQ7" s="68">
        <v>32.57</v>
      </c>
      <c r="AR7" s="68">
        <v>32.76</v>
      </c>
      <c r="AS7" s="68"/>
      <c r="AT7" s="68">
        <v>27100</v>
      </c>
      <c r="AU7" s="68">
        <v>45</v>
      </c>
      <c r="AV7" s="68">
        <v>36.71</v>
      </c>
      <c r="AW7" s="68">
        <v>36.67</v>
      </c>
      <c r="AX7" s="68"/>
      <c r="AY7" s="68">
        <v>30075</v>
      </c>
      <c r="AZ7" s="68">
        <v>50</v>
      </c>
      <c r="BA7" s="68">
        <v>41.14</v>
      </c>
      <c r="BB7" s="68">
        <v>41.16</v>
      </c>
      <c r="BC7" s="68"/>
      <c r="BD7" s="68">
        <v>33075</v>
      </c>
      <c r="BE7" s="68">
        <v>55</v>
      </c>
      <c r="BF7" s="68">
        <v>44.86</v>
      </c>
      <c r="BG7" s="68">
        <v>45.06</v>
      </c>
      <c r="BH7" s="68"/>
      <c r="BI7" s="68">
        <v>36075</v>
      </c>
      <c r="BJ7" s="68">
        <v>60</v>
      </c>
      <c r="BK7" s="68">
        <v>48</v>
      </c>
      <c r="BL7" s="68">
        <v>48.07</v>
      </c>
      <c r="BM7" s="68"/>
      <c r="BN7" s="68">
        <v>39075</v>
      </c>
      <c r="BO7" s="68">
        <v>65</v>
      </c>
      <c r="BP7" s="68">
        <v>52.57</v>
      </c>
      <c r="BQ7" s="68">
        <v>52.6</v>
      </c>
      <c r="BR7" s="68"/>
      <c r="BS7" s="68">
        <v>42075</v>
      </c>
      <c r="BT7" s="68">
        <v>70</v>
      </c>
      <c r="BU7" s="68">
        <v>56.57</v>
      </c>
      <c r="BV7" s="68">
        <v>56.57</v>
      </c>
      <c r="BW7" s="68"/>
      <c r="BX7" s="68">
        <v>45050</v>
      </c>
      <c r="BY7" s="68">
        <v>75</v>
      </c>
      <c r="BZ7" s="68">
        <v>60.86</v>
      </c>
      <c r="CA7" s="68">
        <v>60.74</v>
      </c>
      <c r="CB7" s="68"/>
      <c r="CC7" s="68">
        <v>48050</v>
      </c>
      <c r="CD7" s="68">
        <v>80</v>
      </c>
      <c r="CE7" s="68">
        <v>64</v>
      </c>
      <c r="CF7" s="68">
        <v>63.96</v>
      </c>
      <c r="CG7" s="68"/>
      <c r="CH7" s="68">
        <v>51050</v>
      </c>
      <c r="CI7" s="68">
        <v>85</v>
      </c>
      <c r="CJ7" s="68">
        <v>67.290000000000006</v>
      </c>
      <c r="CK7" s="68">
        <v>67.260000000000005</v>
      </c>
      <c r="CL7" s="68"/>
      <c r="CM7" s="68">
        <v>54050</v>
      </c>
      <c r="CN7" s="68">
        <v>90</v>
      </c>
      <c r="CO7" s="68">
        <v>71.14</v>
      </c>
      <c r="CP7" s="68">
        <v>71.14</v>
      </c>
      <c r="CQ7" s="68"/>
      <c r="CR7" s="68">
        <v>57050</v>
      </c>
      <c r="CS7" s="68">
        <v>95</v>
      </c>
      <c r="CT7" s="68">
        <v>74.569999999999993</v>
      </c>
      <c r="CU7" s="68">
        <v>74.63</v>
      </c>
      <c r="CV7" s="68"/>
      <c r="CW7" s="68">
        <v>60050</v>
      </c>
      <c r="CX7" s="68">
        <v>100</v>
      </c>
      <c r="CY7" s="68">
        <v>78.569999999999993</v>
      </c>
      <c r="CZ7" s="68">
        <v>78.59</v>
      </c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</row>
    <row r="8" spans="1:116" x14ac:dyDescent="0.25">
      <c r="A8" s="68">
        <v>175</v>
      </c>
      <c r="B8" s="68">
        <v>0</v>
      </c>
      <c r="C8" s="68">
        <v>0</v>
      </c>
      <c r="D8" s="68">
        <v>0</v>
      </c>
      <c r="E8" s="68"/>
      <c r="F8" s="68">
        <v>3150</v>
      </c>
      <c r="G8" s="68">
        <v>5</v>
      </c>
      <c r="H8" s="68">
        <v>1.29</v>
      </c>
      <c r="I8" s="68">
        <v>1.3</v>
      </c>
      <c r="J8" s="68"/>
      <c r="K8" s="68">
        <v>6150</v>
      </c>
      <c r="L8" s="68">
        <v>10</v>
      </c>
      <c r="M8" s="68">
        <v>7.57</v>
      </c>
      <c r="N8" s="68">
        <v>7.56</v>
      </c>
      <c r="O8" s="68"/>
      <c r="P8" s="68">
        <v>9150</v>
      </c>
      <c r="Q8" s="68">
        <v>15</v>
      </c>
      <c r="R8" s="68">
        <v>12.14</v>
      </c>
      <c r="S8" s="68">
        <v>12.19</v>
      </c>
      <c r="T8" s="68"/>
      <c r="U8" s="68">
        <v>12150</v>
      </c>
      <c r="V8" s="68">
        <v>20</v>
      </c>
      <c r="W8" s="68">
        <v>15.86</v>
      </c>
      <c r="X8" s="68">
        <v>15.77</v>
      </c>
      <c r="Y8" s="68"/>
      <c r="Z8" s="68">
        <v>15125</v>
      </c>
      <c r="AA8" s="68">
        <v>25</v>
      </c>
      <c r="AB8" s="68">
        <v>20.71</v>
      </c>
      <c r="AC8" s="68">
        <v>20.67</v>
      </c>
      <c r="AD8" s="68"/>
      <c r="AE8" s="68">
        <v>18125</v>
      </c>
      <c r="AF8" s="68">
        <v>30</v>
      </c>
      <c r="AG8" s="68">
        <v>24.71</v>
      </c>
      <c r="AH8" s="68">
        <v>24.79</v>
      </c>
      <c r="AI8" s="68"/>
      <c r="AJ8" s="68">
        <v>21125</v>
      </c>
      <c r="AK8" s="68">
        <v>35</v>
      </c>
      <c r="AL8" s="68">
        <v>28.71</v>
      </c>
      <c r="AM8" s="68">
        <v>28.6</v>
      </c>
      <c r="AN8" s="68"/>
      <c r="AO8" s="68">
        <v>24125</v>
      </c>
      <c r="AP8" s="68">
        <v>40</v>
      </c>
      <c r="AQ8" s="68">
        <v>33.14</v>
      </c>
      <c r="AR8" s="68">
        <v>33.200000000000003</v>
      </c>
      <c r="AS8" s="68"/>
      <c r="AT8" s="68">
        <v>27125</v>
      </c>
      <c r="AU8" s="68">
        <v>45</v>
      </c>
      <c r="AV8" s="68">
        <v>37</v>
      </c>
      <c r="AW8" s="68">
        <v>37.03</v>
      </c>
      <c r="AX8" s="68"/>
      <c r="AY8" s="68">
        <v>30100</v>
      </c>
      <c r="AZ8" s="68">
        <v>50</v>
      </c>
      <c r="BA8" s="68">
        <v>41.71</v>
      </c>
      <c r="BB8" s="68">
        <v>41.57</v>
      </c>
      <c r="BC8" s="68"/>
      <c r="BD8" s="68">
        <v>33100</v>
      </c>
      <c r="BE8" s="68">
        <v>55</v>
      </c>
      <c r="BF8" s="68">
        <v>45.29</v>
      </c>
      <c r="BG8" s="68">
        <v>45.2</v>
      </c>
      <c r="BH8" s="68"/>
      <c r="BI8" s="68">
        <v>36100</v>
      </c>
      <c r="BJ8" s="68">
        <v>60</v>
      </c>
      <c r="BK8" s="68">
        <v>48.29</v>
      </c>
      <c r="BL8" s="68">
        <v>48.21</v>
      </c>
      <c r="BM8" s="68"/>
      <c r="BN8" s="68">
        <v>39100</v>
      </c>
      <c r="BO8" s="68">
        <v>65</v>
      </c>
      <c r="BP8" s="68">
        <v>53</v>
      </c>
      <c r="BQ8" s="68">
        <v>52.99</v>
      </c>
      <c r="BR8" s="68"/>
      <c r="BS8" s="68">
        <v>42100</v>
      </c>
      <c r="BT8" s="68">
        <v>70</v>
      </c>
      <c r="BU8" s="68">
        <v>56.71</v>
      </c>
      <c r="BV8" s="68">
        <v>56.66</v>
      </c>
      <c r="BW8" s="68"/>
      <c r="BX8" s="68">
        <v>45075</v>
      </c>
      <c r="BY8" s="68">
        <v>75</v>
      </c>
      <c r="BZ8" s="68">
        <v>61</v>
      </c>
      <c r="CA8" s="68">
        <v>61.01</v>
      </c>
      <c r="CB8" s="68"/>
      <c r="CC8" s="68">
        <v>48075</v>
      </c>
      <c r="CD8" s="68">
        <v>80</v>
      </c>
      <c r="CE8" s="68">
        <v>64.569999999999993</v>
      </c>
      <c r="CF8" s="68">
        <v>64.44</v>
      </c>
      <c r="CG8" s="68"/>
      <c r="CH8" s="68">
        <v>51075</v>
      </c>
      <c r="CI8" s="68">
        <v>85</v>
      </c>
      <c r="CJ8" s="68">
        <v>67.430000000000007</v>
      </c>
      <c r="CK8" s="68">
        <v>67.36</v>
      </c>
      <c r="CL8" s="68"/>
      <c r="CM8" s="68">
        <v>54075</v>
      </c>
      <c r="CN8" s="68">
        <v>90</v>
      </c>
      <c r="CO8" s="68">
        <v>71.430000000000007</v>
      </c>
      <c r="CP8" s="68">
        <v>71.47</v>
      </c>
      <c r="CQ8" s="68"/>
      <c r="CR8" s="68">
        <v>57075</v>
      </c>
      <c r="CS8" s="68">
        <v>95</v>
      </c>
      <c r="CT8" s="68">
        <v>75</v>
      </c>
      <c r="CU8" s="68">
        <v>74.930000000000007</v>
      </c>
      <c r="CV8" s="68"/>
      <c r="CW8" s="68">
        <v>60075</v>
      </c>
      <c r="CX8" s="68">
        <v>100</v>
      </c>
      <c r="CY8" s="68">
        <v>79.14</v>
      </c>
      <c r="CZ8" s="68">
        <v>78.94</v>
      </c>
      <c r="DA8" s="68"/>
      <c r="DB8" s="68"/>
      <c r="DC8" s="68"/>
      <c r="DD8" s="68"/>
      <c r="DE8" s="68"/>
      <c r="DF8" s="68"/>
      <c r="DG8" s="68"/>
      <c r="DH8" s="68"/>
      <c r="DI8" s="68"/>
      <c r="DJ8" s="68"/>
      <c r="DK8" s="68"/>
      <c r="DL8" s="68"/>
    </row>
    <row r="9" spans="1:116" x14ac:dyDescent="0.25">
      <c r="A9" s="68">
        <v>200</v>
      </c>
      <c r="B9" s="68">
        <v>0</v>
      </c>
      <c r="C9" s="68">
        <v>0</v>
      </c>
      <c r="D9" s="68">
        <v>0</v>
      </c>
      <c r="E9" s="68"/>
      <c r="F9" s="68">
        <v>3175</v>
      </c>
      <c r="G9" s="68">
        <v>5</v>
      </c>
      <c r="H9" s="68">
        <v>2.14</v>
      </c>
      <c r="I9" s="68">
        <v>2.14</v>
      </c>
      <c r="J9" s="68"/>
      <c r="K9" s="68">
        <v>6175</v>
      </c>
      <c r="L9" s="68">
        <v>10</v>
      </c>
      <c r="M9" s="68">
        <v>8</v>
      </c>
      <c r="N9" s="68">
        <v>7.97</v>
      </c>
      <c r="O9" s="68"/>
      <c r="P9" s="68">
        <v>9175</v>
      </c>
      <c r="Q9" s="68">
        <v>15</v>
      </c>
      <c r="R9" s="68">
        <v>12.43</v>
      </c>
      <c r="S9" s="68">
        <v>12.33</v>
      </c>
      <c r="T9" s="68"/>
      <c r="U9" s="68">
        <v>12175</v>
      </c>
      <c r="V9" s="68">
        <v>20</v>
      </c>
      <c r="W9" s="68">
        <v>16.29</v>
      </c>
      <c r="X9" s="68">
        <v>16.260000000000002</v>
      </c>
      <c r="Y9" s="68"/>
      <c r="Z9" s="68">
        <v>15150</v>
      </c>
      <c r="AA9" s="68">
        <v>25</v>
      </c>
      <c r="AB9" s="68">
        <v>21</v>
      </c>
      <c r="AC9" s="68">
        <v>20.89</v>
      </c>
      <c r="AD9" s="68"/>
      <c r="AE9" s="68">
        <v>18150</v>
      </c>
      <c r="AF9" s="68">
        <v>30</v>
      </c>
      <c r="AG9" s="68">
        <v>24.86</v>
      </c>
      <c r="AH9" s="68">
        <v>24.83</v>
      </c>
      <c r="AI9" s="68"/>
      <c r="AJ9" s="68">
        <v>21150</v>
      </c>
      <c r="AK9" s="68">
        <v>35</v>
      </c>
      <c r="AL9" s="68">
        <v>28.86</v>
      </c>
      <c r="AM9" s="68">
        <v>28.94</v>
      </c>
      <c r="AN9" s="68"/>
      <c r="AO9" s="68">
        <v>24150</v>
      </c>
      <c r="AP9" s="68">
        <v>40</v>
      </c>
      <c r="AQ9" s="68">
        <v>33.57</v>
      </c>
      <c r="AR9" s="68">
        <v>33.630000000000003</v>
      </c>
      <c r="AS9" s="68"/>
      <c r="AT9" s="68">
        <v>27150</v>
      </c>
      <c r="AU9" s="68">
        <v>45</v>
      </c>
      <c r="AV9" s="68">
        <v>37.29</v>
      </c>
      <c r="AW9" s="68">
        <v>37.31</v>
      </c>
      <c r="AX9" s="68"/>
      <c r="AY9" s="68">
        <v>30125</v>
      </c>
      <c r="AZ9" s="68">
        <v>50</v>
      </c>
      <c r="BA9" s="68">
        <v>41.86</v>
      </c>
      <c r="BB9" s="68">
        <v>41.86</v>
      </c>
      <c r="BC9" s="68"/>
      <c r="BD9" s="68">
        <v>33125</v>
      </c>
      <c r="BE9" s="68">
        <v>55</v>
      </c>
      <c r="BF9" s="68">
        <v>45.29</v>
      </c>
      <c r="BG9" s="68">
        <v>45.3</v>
      </c>
      <c r="BH9" s="68"/>
      <c r="BI9" s="68">
        <v>36125</v>
      </c>
      <c r="BJ9" s="68">
        <v>60</v>
      </c>
      <c r="BK9" s="68">
        <v>48.43</v>
      </c>
      <c r="BL9" s="68">
        <v>48.33</v>
      </c>
      <c r="BM9" s="68"/>
      <c r="BN9" s="68">
        <v>39125</v>
      </c>
      <c r="BO9" s="68">
        <v>65</v>
      </c>
      <c r="BP9" s="68">
        <v>53.14</v>
      </c>
      <c r="BQ9" s="68">
        <v>53.3</v>
      </c>
      <c r="BR9" s="68"/>
      <c r="BS9" s="68">
        <v>42125</v>
      </c>
      <c r="BT9" s="68">
        <v>70</v>
      </c>
      <c r="BU9" s="68">
        <v>56.86</v>
      </c>
      <c r="BV9" s="68">
        <v>56.96</v>
      </c>
      <c r="BW9" s="68"/>
      <c r="BX9" s="68">
        <v>45100</v>
      </c>
      <c r="BY9" s="68">
        <v>75</v>
      </c>
      <c r="BZ9" s="68">
        <v>61.43</v>
      </c>
      <c r="CA9" s="68">
        <v>61.31</v>
      </c>
      <c r="CB9" s="68"/>
      <c r="CC9" s="68">
        <v>48100</v>
      </c>
      <c r="CD9" s="68">
        <v>80</v>
      </c>
      <c r="CE9" s="68">
        <v>64.709999999999994</v>
      </c>
      <c r="CF9" s="68">
        <v>64.569999999999993</v>
      </c>
      <c r="CG9" s="68"/>
      <c r="CH9" s="68">
        <v>51100</v>
      </c>
      <c r="CI9" s="68">
        <v>85</v>
      </c>
      <c r="CJ9" s="68">
        <v>67.569999999999993</v>
      </c>
      <c r="CK9" s="68">
        <v>67.59</v>
      </c>
      <c r="CL9" s="68"/>
      <c r="CM9" s="68">
        <v>54100</v>
      </c>
      <c r="CN9" s="68">
        <v>90</v>
      </c>
      <c r="CO9" s="68">
        <v>71.709999999999994</v>
      </c>
      <c r="CP9" s="68">
        <v>71.77</v>
      </c>
      <c r="CQ9" s="68"/>
      <c r="CR9" s="68">
        <v>57100</v>
      </c>
      <c r="CS9" s="68">
        <v>95</v>
      </c>
      <c r="CT9" s="68">
        <v>75</v>
      </c>
      <c r="CU9" s="68">
        <v>74.959999999999994</v>
      </c>
      <c r="CV9" s="68"/>
      <c r="CW9" s="68">
        <v>60100</v>
      </c>
      <c r="CX9" s="68">
        <v>100</v>
      </c>
      <c r="CY9" s="68">
        <v>79.14</v>
      </c>
      <c r="CZ9" s="68">
        <v>79.069999999999993</v>
      </c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</row>
    <row r="10" spans="1:116" x14ac:dyDescent="0.25">
      <c r="A10" s="68">
        <v>225</v>
      </c>
      <c r="B10" s="68">
        <v>0</v>
      </c>
      <c r="C10" s="68">
        <v>0</v>
      </c>
      <c r="D10" s="68">
        <v>0</v>
      </c>
      <c r="E10" s="68"/>
      <c r="F10" s="68">
        <v>3200</v>
      </c>
      <c r="G10" s="68">
        <v>5</v>
      </c>
      <c r="H10" s="68">
        <v>2.86</v>
      </c>
      <c r="I10" s="68">
        <v>2.96</v>
      </c>
      <c r="J10" s="68"/>
      <c r="K10" s="68">
        <v>6200</v>
      </c>
      <c r="L10" s="68">
        <v>10</v>
      </c>
      <c r="M10" s="68">
        <v>8.2899999999999991</v>
      </c>
      <c r="N10" s="68">
        <v>8.24</v>
      </c>
      <c r="O10" s="68"/>
      <c r="P10" s="68">
        <v>9200</v>
      </c>
      <c r="Q10" s="68">
        <v>15</v>
      </c>
      <c r="R10" s="68">
        <v>12.57</v>
      </c>
      <c r="S10" s="68">
        <v>12.56</v>
      </c>
      <c r="T10" s="68"/>
      <c r="U10" s="68">
        <v>12200</v>
      </c>
      <c r="V10" s="68">
        <v>20</v>
      </c>
      <c r="W10" s="68">
        <v>16.57</v>
      </c>
      <c r="X10" s="68">
        <v>16.57</v>
      </c>
      <c r="Y10" s="68"/>
      <c r="Z10" s="68">
        <v>15175</v>
      </c>
      <c r="AA10" s="68">
        <v>25</v>
      </c>
      <c r="AB10" s="68">
        <v>21.29</v>
      </c>
      <c r="AC10" s="68">
        <v>21.21</v>
      </c>
      <c r="AD10" s="68"/>
      <c r="AE10" s="68">
        <v>18175</v>
      </c>
      <c r="AF10" s="68">
        <v>30</v>
      </c>
      <c r="AG10" s="68">
        <v>25.14</v>
      </c>
      <c r="AH10" s="68">
        <v>25.2</v>
      </c>
      <c r="AI10" s="68"/>
      <c r="AJ10" s="68">
        <v>21175</v>
      </c>
      <c r="AK10" s="68">
        <v>35</v>
      </c>
      <c r="AL10" s="68">
        <v>29.29</v>
      </c>
      <c r="AM10" s="68">
        <v>29.16</v>
      </c>
      <c r="AN10" s="68"/>
      <c r="AO10" s="68">
        <v>24175</v>
      </c>
      <c r="AP10" s="68">
        <v>40</v>
      </c>
      <c r="AQ10" s="68">
        <v>33.71</v>
      </c>
      <c r="AR10" s="68">
        <v>33.83</v>
      </c>
      <c r="AS10" s="68"/>
      <c r="AT10" s="68">
        <v>27175</v>
      </c>
      <c r="AU10" s="68">
        <v>45</v>
      </c>
      <c r="AV10" s="68">
        <v>37.57</v>
      </c>
      <c r="AW10" s="68">
        <v>37.56</v>
      </c>
      <c r="AX10" s="68"/>
      <c r="AY10" s="68">
        <v>30150</v>
      </c>
      <c r="AZ10" s="68">
        <v>50</v>
      </c>
      <c r="BA10" s="68">
        <v>42</v>
      </c>
      <c r="BB10" s="68">
        <v>41.91</v>
      </c>
      <c r="BC10" s="68"/>
      <c r="BD10" s="68">
        <v>33150</v>
      </c>
      <c r="BE10" s="68">
        <v>55</v>
      </c>
      <c r="BF10" s="68">
        <v>45.57</v>
      </c>
      <c r="BG10" s="68">
        <v>45.63</v>
      </c>
      <c r="BH10" s="68"/>
      <c r="BI10" s="68">
        <v>36150</v>
      </c>
      <c r="BJ10" s="68">
        <v>60</v>
      </c>
      <c r="BK10" s="68">
        <v>48.57</v>
      </c>
      <c r="BL10" s="68">
        <v>48.53</v>
      </c>
      <c r="BM10" s="68"/>
      <c r="BN10" s="68">
        <v>39150</v>
      </c>
      <c r="BO10" s="68">
        <v>65</v>
      </c>
      <c r="BP10" s="68">
        <v>53.43</v>
      </c>
      <c r="BQ10" s="68">
        <v>53.47</v>
      </c>
      <c r="BR10" s="68"/>
      <c r="BS10" s="68">
        <v>42150</v>
      </c>
      <c r="BT10" s="68">
        <v>70</v>
      </c>
      <c r="BU10" s="68">
        <v>57.29</v>
      </c>
      <c r="BV10" s="68">
        <v>57.19</v>
      </c>
      <c r="BW10" s="68"/>
      <c r="BX10" s="68">
        <v>45125</v>
      </c>
      <c r="BY10" s="68">
        <v>75</v>
      </c>
      <c r="BZ10" s="68">
        <v>61.57</v>
      </c>
      <c r="CA10" s="68">
        <v>61.53</v>
      </c>
      <c r="CB10" s="68"/>
      <c r="CC10" s="68">
        <v>48125</v>
      </c>
      <c r="CD10" s="68">
        <v>80</v>
      </c>
      <c r="CE10" s="68">
        <v>64.569999999999993</v>
      </c>
      <c r="CF10" s="68">
        <v>64.709999999999994</v>
      </c>
      <c r="CG10" s="68"/>
      <c r="CH10" s="68">
        <v>51125</v>
      </c>
      <c r="CI10" s="68">
        <v>85</v>
      </c>
      <c r="CJ10" s="68">
        <v>67.569999999999993</v>
      </c>
      <c r="CK10" s="68">
        <v>67.66</v>
      </c>
      <c r="CL10" s="68"/>
      <c r="CM10" s="68">
        <v>54125</v>
      </c>
      <c r="CN10" s="68">
        <v>90</v>
      </c>
      <c r="CO10" s="68">
        <v>72</v>
      </c>
      <c r="CP10" s="68">
        <v>71.94</v>
      </c>
      <c r="CQ10" s="68"/>
      <c r="CR10" s="68">
        <v>57125</v>
      </c>
      <c r="CS10" s="68">
        <v>95</v>
      </c>
      <c r="CT10" s="68">
        <v>75.14</v>
      </c>
      <c r="CU10" s="68">
        <v>75.099999999999994</v>
      </c>
      <c r="CV10" s="68"/>
      <c r="CW10" s="68">
        <v>60125</v>
      </c>
      <c r="CX10" s="68">
        <v>100</v>
      </c>
      <c r="CY10" s="68">
        <v>79.14</v>
      </c>
      <c r="CZ10" s="68">
        <v>79.239999999999995</v>
      </c>
      <c r="DA10" s="68"/>
      <c r="DB10" s="68"/>
      <c r="DC10" s="68"/>
      <c r="DD10" s="68"/>
      <c r="DE10" s="68"/>
      <c r="DF10" s="68"/>
      <c r="DG10" s="68"/>
      <c r="DH10" s="68"/>
      <c r="DI10" s="68"/>
      <c r="DJ10" s="68"/>
      <c r="DK10" s="68"/>
      <c r="DL10" s="68"/>
    </row>
    <row r="11" spans="1:116" x14ac:dyDescent="0.25">
      <c r="A11" s="68">
        <v>250</v>
      </c>
      <c r="B11" s="68">
        <v>0</v>
      </c>
      <c r="C11" s="68">
        <v>0</v>
      </c>
      <c r="D11" s="68">
        <v>0</v>
      </c>
      <c r="E11" s="68"/>
      <c r="F11" s="68">
        <v>3225</v>
      </c>
      <c r="G11" s="68">
        <v>5</v>
      </c>
      <c r="H11" s="68">
        <v>3.71</v>
      </c>
      <c r="I11" s="68">
        <v>3.63</v>
      </c>
      <c r="J11" s="68"/>
      <c r="K11" s="68">
        <v>6225</v>
      </c>
      <c r="L11" s="68">
        <v>10</v>
      </c>
      <c r="M11" s="68">
        <v>8.57</v>
      </c>
      <c r="N11" s="68">
        <v>8.49</v>
      </c>
      <c r="O11" s="68"/>
      <c r="P11" s="68">
        <v>9225</v>
      </c>
      <c r="Q11" s="68">
        <v>15</v>
      </c>
      <c r="R11" s="68">
        <v>12.71</v>
      </c>
      <c r="S11" s="68">
        <v>12.61</v>
      </c>
      <c r="T11" s="68"/>
      <c r="U11" s="68">
        <v>12225</v>
      </c>
      <c r="V11" s="68">
        <v>20</v>
      </c>
      <c r="W11" s="68">
        <v>17</v>
      </c>
      <c r="X11" s="68">
        <v>16.899999999999999</v>
      </c>
      <c r="Y11" s="68"/>
      <c r="Z11" s="68">
        <v>15200</v>
      </c>
      <c r="AA11" s="68">
        <v>25</v>
      </c>
      <c r="AB11" s="68">
        <v>21.57</v>
      </c>
      <c r="AC11" s="68">
        <v>21.57</v>
      </c>
      <c r="AD11" s="68"/>
      <c r="AE11" s="68">
        <v>18200</v>
      </c>
      <c r="AF11" s="68">
        <v>30</v>
      </c>
      <c r="AG11" s="68">
        <v>25.43</v>
      </c>
      <c r="AH11" s="68">
        <v>25.39</v>
      </c>
      <c r="AI11" s="68"/>
      <c r="AJ11" s="68">
        <v>21200</v>
      </c>
      <c r="AK11" s="68">
        <v>35</v>
      </c>
      <c r="AL11" s="68">
        <v>29</v>
      </c>
      <c r="AM11" s="68">
        <v>29.09</v>
      </c>
      <c r="AN11" s="68"/>
      <c r="AO11" s="68">
        <v>24200</v>
      </c>
      <c r="AP11" s="68">
        <v>40</v>
      </c>
      <c r="AQ11" s="68">
        <v>33.71</v>
      </c>
      <c r="AR11" s="68">
        <v>33.71</v>
      </c>
      <c r="AS11" s="68"/>
      <c r="AT11" s="68">
        <v>27200</v>
      </c>
      <c r="AU11" s="68">
        <v>45</v>
      </c>
      <c r="AV11" s="68">
        <v>37.57</v>
      </c>
      <c r="AW11" s="68">
        <v>37.53</v>
      </c>
      <c r="AX11" s="68"/>
      <c r="AY11" s="68">
        <v>30175</v>
      </c>
      <c r="AZ11" s="68">
        <v>50</v>
      </c>
      <c r="BA11" s="68">
        <v>42.14</v>
      </c>
      <c r="BB11" s="68">
        <v>42.04</v>
      </c>
      <c r="BC11" s="68"/>
      <c r="BD11" s="68">
        <v>33175</v>
      </c>
      <c r="BE11" s="68">
        <v>55</v>
      </c>
      <c r="BF11" s="68">
        <v>45.71</v>
      </c>
      <c r="BG11" s="68">
        <v>45.7</v>
      </c>
      <c r="BH11" s="68"/>
      <c r="BI11" s="68">
        <v>36175</v>
      </c>
      <c r="BJ11" s="68">
        <v>60</v>
      </c>
      <c r="BK11" s="68">
        <v>48.86</v>
      </c>
      <c r="BL11" s="68">
        <v>48.91</v>
      </c>
      <c r="BM11" s="68"/>
      <c r="BN11" s="68">
        <v>39175</v>
      </c>
      <c r="BO11" s="68">
        <v>65</v>
      </c>
      <c r="BP11" s="68">
        <v>53.57</v>
      </c>
      <c r="BQ11" s="68">
        <v>53.61</v>
      </c>
      <c r="BR11" s="68"/>
      <c r="BS11" s="68">
        <v>42175</v>
      </c>
      <c r="BT11" s="68">
        <v>70</v>
      </c>
      <c r="BU11" s="68">
        <v>57.14</v>
      </c>
      <c r="BV11" s="68">
        <v>57.21</v>
      </c>
      <c r="BW11" s="68"/>
      <c r="BX11" s="68">
        <v>45150</v>
      </c>
      <c r="BY11" s="68">
        <v>75</v>
      </c>
      <c r="BZ11" s="68">
        <v>61.43</v>
      </c>
      <c r="CA11" s="68">
        <v>61.54</v>
      </c>
      <c r="CB11" s="68"/>
      <c r="CC11" s="68">
        <v>48150</v>
      </c>
      <c r="CD11" s="68">
        <v>80</v>
      </c>
      <c r="CE11" s="68">
        <v>64.709999999999994</v>
      </c>
      <c r="CF11" s="68">
        <v>64.69</v>
      </c>
      <c r="CG11" s="68"/>
      <c r="CH11" s="68">
        <v>51150</v>
      </c>
      <c r="CI11" s="68">
        <v>85</v>
      </c>
      <c r="CJ11" s="68">
        <v>67.569999999999993</v>
      </c>
      <c r="CK11" s="68">
        <v>67.7</v>
      </c>
      <c r="CL11" s="68"/>
      <c r="CM11" s="68">
        <v>54150</v>
      </c>
      <c r="CN11" s="68">
        <v>90</v>
      </c>
      <c r="CO11" s="68">
        <v>72</v>
      </c>
      <c r="CP11" s="68">
        <v>72.06</v>
      </c>
      <c r="CQ11" s="68"/>
      <c r="CR11" s="68">
        <v>57150</v>
      </c>
      <c r="CS11" s="68">
        <v>95</v>
      </c>
      <c r="CT11" s="68">
        <v>75.14</v>
      </c>
      <c r="CU11" s="68">
        <v>75.290000000000006</v>
      </c>
      <c r="CV11" s="68"/>
      <c r="CW11" s="68">
        <v>60150</v>
      </c>
      <c r="CX11" s="68">
        <v>100</v>
      </c>
      <c r="CY11" s="68">
        <v>79.290000000000006</v>
      </c>
      <c r="CZ11" s="68">
        <v>79.41</v>
      </c>
      <c r="DA11" s="68"/>
      <c r="DB11" s="68"/>
      <c r="DC11" s="68"/>
      <c r="DD11" s="68"/>
      <c r="DE11" s="68"/>
      <c r="DF11" s="68"/>
      <c r="DG11" s="68"/>
      <c r="DH11" s="68"/>
      <c r="DI11" s="68"/>
      <c r="DJ11" s="68"/>
      <c r="DK11" s="68"/>
      <c r="DL11" s="68"/>
    </row>
    <row r="12" spans="1:116" x14ac:dyDescent="0.25">
      <c r="A12" s="68">
        <v>275</v>
      </c>
      <c r="B12" s="68">
        <v>0</v>
      </c>
      <c r="C12" s="68">
        <v>0</v>
      </c>
      <c r="D12" s="68">
        <v>0</v>
      </c>
      <c r="E12" s="68"/>
      <c r="F12" s="68">
        <v>3250</v>
      </c>
      <c r="G12" s="68">
        <v>5</v>
      </c>
      <c r="H12" s="68">
        <v>4.29</v>
      </c>
      <c r="I12" s="68">
        <v>4.2</v>
      </c>
      <c r="J12" s="68"/>
      <c r="K12" s="68">
        <v>6250</v>
      </c>
      <c r="L12" s="68">
        <v>10</v>
      </c>
      <c r="M12" s="68">
        <v>8.7100000000000009</v>
      </c>
      <c r="N12" s="68">
        <v>8.7100000000000009</v>
      </c>
      <c r="O12" s="68"/>
      <c r="P12" s="68">
        <v>9250</v>
      </c>
      <c r="Q12" s="68">
        <v>15</v>
      </c>
      <c r="R12" s="68">
        <v>12.71</v>
      </c>
      <c r="S12" s="68">
        <v>12.66</v>
      </c>
      <c r="T12" s="68"/>
      <c r="U12" s="68">
        <v>12250</v>
      </c>
      <c r="V12" s="68">
        <v>20</v>
      </c>
      <c r="W12" s="68">
        <v>16.86</v>
      </c>
      <c r="X12" s="68">
        <v>16.87</v>
      </c>
      <c r="Y12" s="68"/>
      <c r="Z12" s="68">
        <v>15225</v>
      </c>
      <c r="AA12" s="68">
        <v>25</v>
      </c>
      <c r="AB12" s="68">
        <v>21.71</v>
      </c>
      <c r="AC12" s="68">
        <v>21.9</v>
      </c>
      <c r="AD12" s="68"/>
      <c r="AE12" s="68">
        <v>18225</v>
      </c>
      <c r="AF12" s="68">
        <v>30</v>
      </c>
      <c r="AG12" s="68">
        <v>25.71</v>
      </c>
      <c r="AH12" s="68">
        <v>25.69</v>
      </c>
      <c r="AI12" s="68"/>
      <c r="AJ12" s="68">
        <v>21225</v>
      </c>
      <c r="AK12" s="68">
        <v>35</v>
      </c>
      <c r="AL12" s="68">
        <v>29.14</v>
      </c>
      <c r="AM12" s="68">
        <v>29.14</v>
      </c>
      <c r="AN12" s="68"/>
      <c r="AO12" s="68">
        <v>24225</v>
      </c>
      <c r="AP12" s="68">
        <v>40</v>
      </c>
      <c r="AQ12" s="68">
        <v>33.86</v>
      </c>
      <c r="AR12" s="68">
        <v>33.659999999999997</v>
      </c>
      <c r="AS12" s="68"/>
      <c r="AT12" s="68">
        <v>27225</v>
      </c>
      <c r="AU12" s="68">
        <v>45</v>
      </c>
      <c r="AV12" s="68">
        <v>37.71</v>
      </c>
      <c r="AW12" s="68">
        <v>37.630000000000003</v>
      </c>
      <c r="AX12" s="68"/>
      <c r="AY12" s="68">
        <v>30200</v>
      </c>
      <c r="AZ12" s="68">
        <v>50</v>
      </c>
      <c r="BA12" s="68">
        <v>42.14</v>
      </c>
      <c r="BB12" s="68">
        <v>42.17</v>
      </c>
      <c r="BC12" s="68"/>
      <c r="BD12" s="68">
        <v>33200</v>
      </c>
      <c r="BE12" s="68">
        <v>55</v>
      </c>
      <c r="BF12" s="68">
        <v>45.71</v>
      </c>
      <c r="BG12" s="68">
        <v>45.77</v>
      </c>
      <c r="BH12" s="68"/>
      <c r="BI12" s="68">
        <v>36200</v>
      </c>
      <c r="BJ12" s="68">
        <v>60</v>
      </c>
      <c r="BK12" s="68">
        <v>48.86</v>
      </c>
      <c r="BL12" s="68">
        <v>48.97</v>
      </c>
      <c r="BM12" s="68"/>
      <c r="BN12" s="68">
        <v>39200</v>
      </c>
      <c r="BO12" s="68">
        <v>65</v>
      </c>
      <c r="BP12" s="68">
        <v>53.71</v>
      </c>
      <c r="BQ12" s="68">
        <v>53.67</v>
      </c>
      <c r="BR12" s="68"/>
      <c r="BS12" s="68">
        <v>42200</v>
      </c>
      <c r="BT12" s="68">
        <v>70</v>
      </c>
      <c r="BU12" s="68">
        <v>57.29</v>
      </c>
      <c r="BV12" s="68">
        <v>57.2</v>
      </c>
      <c r="BW12" s="68"/>
      <c r="BX12" s="68">
        <v>45175</v>
      </c>
      <c r="BY12" s="68">
        <v>75</v>
      </c>
      <c r="BZ12" s="68">
        <v>61.57</v>
      </c>
      <c r="CA12" s="68">
        <v>61.64</v>
      </c>
      <c r="CB12" s="68"/>
      <c r="CC12" s="68">
        <v>48175</v>
      </c>
      <c r="CD12" s="68">
        <v>80</v>
      </c>
      <c r="CE12" s="68">
        <v>64.86</v>
      </c>
      <c r="CF12" s="68">
        <v>64.81</v>
      </c>
      <c r="CG12" s="68"/>
      <c r="CH12" s="68">
        <v>51175</v>
      </c>
      <c r="CI12" s="68">
        <v>85</v>
      </c>
      <c r="CJ12" s="68">
        <v>68</v>
      </c>
      <c r="CK12" s="68">
        <v>68.03</v>
      </c>
      <c r="CL12" s="68"/>
      <c r="CM12" s="68">
        <v>54175</v>
      </c>
      <c r="CN12" s="68">
        <v>90</v>
      </c>
      <c r="CO12" s="68">
        <v>72.290000000000006</v>
      </c>
      <c r="CP12" s="68">
        <v>72.23</v>
      </c>
      <c r="CQ12" s="68"/>
      <c r="CR12" s="68">
        <v>57175</v>
      </c>
      <c r="CS12" s="68">
        <v>95</v>
      </c>
      <c r="CT12" s="68">
        <v>75.290000000000006</v>
      </c>
      <c r="CU12" s="68">
        <v>75.34</v>
      </c>
      <c r="CV12" s="68"/>
      <c r="CW12" s="68">
        <v>60175</v>
      </c>
      <c r="CX12" s="68">
        <v>100</v>
      </c>
      <c r="CY12" s="68">
        <v>79.430000000000007</v>
      </c>
      <c r="CZ12" s="68">
        <v>79.540000000000006</v>
      </c>
      <c r="DA12" s="68"/>
      <c r="DB12" s="68"/>
      <c r="DC12" s="68"/>
      <c r="DD12" s="68"/>
      <c r="DE12" s="68"/>
      <c r="DF12" s="68"/>
      <c r="DG12" s="68"/>
      <c r="DH12" s="68"/>
      <c r="DI12" s="68"/>
      <c r="DJ12" s="68"/>
      <c r="DK12" s="68"/>
      <c r="DL12" s="68"/>
    </row>
    <row r="13" spans="1:116" x14ac:dyDescent="0.25">
      <c r="A13" s="68">
        <v>300</v>
      </c>
      <c r="B13" s="68">
        <v>0</v>
      </c>
      <c r="C13" s="68">
        <v>0</v>
      </c>
      <c r="D13" s="68">
        <v>0</v>
      </c>
      <c r="E13" s="68"/>
      <c r="F13" s="68">
        <v>3275</v>
      </c>
      <c r="G13" s="68">
        <v>5</v>
      </c>
      <c r="H13" s="68">
        <v>4.57</v>
      </c>
      <c r="I13" s="68">
        <v>4.6100000000000003</v>
      </c>
      <c r="J13" s="68"/>
      <c r="K13" s="68">
        <v>6275</v>
      </c>
      <c r="L13" s="68">
        <v>10</v>
      </c>
      <c r="M13" s="68">
        <v>8.7100000000000009</v>
      </c>
      <c r="N13" s="68">
        <v>8.59</v>
      </c>
      <c r="O13" s="68"/>
      <c r="P13" s="68">
        <v>9275</v>
      </c>
      <c r="Q13" s="68">
        <v>15</v>
      </c>
      <c r="R13" s="68">
        <v>12.86</v>
      </c>
      <c r="S13" s="68">
        <v>12.99</v>
      </c>
      <c r="T13" s="68"/>
      <c r="U13" s="68">
        <v>12275</v>
      </c>
      <c r="V13" s="68">
        <v>20</v>
      </c>
      <c r="W13" s="68">
        <v>16.71</v>
      </c>
      <c r="X13" s="68">
        <v>16.670000000000002</v>
      </c>
      <c r="Y13" s="68"/>
      <c r="Z13" s="68">
        <v>15250</v>
      </c>
      <c r="AA13" s="68">
        <v>25</v>
      </c>
      <c r="AB13" s="68">
        <v>21.86</v>
      </c>
      <c r="AC13" s="68">
        <v>21.76</v>
      </c>
      <c r="AD13" s="68"/>
      <c r="AE13" s="68">
        <v>18250</v>
      </c>
      <c r="AF13" s="68">
        <v>30</v>
      </c>
      <c r="AG13" s="68">
        <v>25.71</v>
      </c>
      <c r="AH13" s="68">
        <v>25.64</v>
      </c>
      <c r="AI13" s="68"/>
      <c r="AJ13" s="68">
        <v>21250</v>
      </c>
      <c r="AK13" s="68">
        <v>35</v>
      </c>
      <c r="AL13" s="68">
        <v>28.86</v>
      </c>
      <c r="AM13" s="68">
        <v>29.07</v>
      </c>
      <c r="AN13" s="68"/>
      <c r="AO13" s="68">
        <v>24250</v>
      </c>
      <c r="AP13" s="68">
        <v>40</v>
      </c>
      <c r="AQ13" s="68">
        <v>33.71</v>
      </c>
      <c r="AR13" s="68">
        <v>33.79</v>
      </c>
      <c r="AS13" s="68"/>
      <c r="AT13" s="68">
        <v>27250</v>
      </c>
      <c r="AU13" s="68">
        <v>45</v>
      </c>
      <c r="AV13" s="68">
        <v>37.57</v>
      </c>
      <c r="AW13" s="68">
        <v>37.64</v>
      </c>
      <c r="AX13" s="68"/>
      <c r="AY13" s="68">
        <v>30225</v>
      </c>
      <c r="AZ13" s="68">
        <v>50</v>
      </c>
      <c r="BA13" s="68">
        <v>42.29</v>
      </c>
      <c r="BB13" s="68">
        <v>42.36</v>
      </c>
      <c r="BC13" s="68"/>
      <c r="BD13" s="68">
        <v>33225</v>
      </c>
      <c r="BE13" s="68">
        <v>55</v>
      </c>
      <c r="BF13" s="68">
        <v>45.71</v>
      </c>
      <c r="BG13" s="68">
        <v>45.71</v>
      </c>
      <c r="BH13" s="68"/>
      <c r="BI13" s="68">
        <v>36225</v>
      </c>
      <c r="BJ13" s="68">
        <v>60</v>
      </c>
      <c r="BK13" s="68">
        <v>49.14</v>
      </c>
      <c r="BL13" s="68">
        <v>49.09</v>
      </c>
      <c r="BM13" s="68"/>
      <c r="BN13" s="68">
        <v>39225</v>
      </c>
      <c r="BO13" s="68">
        <v>65</v>
      </c>
      <c r="BP13" s="68">
        <v>53.86</v>
      </c>
      <c r="BQ13" s="68">
        <v>53.89</v>
      </c>
      <c r="BR13" s="68"/>
      <c r="BS13" s="68">
        <v>42225</v>
      </c>
      <c r="BT13" s="68">
        <v>70</v>
      </c>
      <c r="BU13" s="68">
        <v>57.14</v>
      </c>
      <c r="BV13" s="68">
        <v>57.26</v>
      </c>
      <c r="BW13" s="68"/>
      <c r="BX13" s="68">
        <v>45200</v>
      </c>
      <c r="BY13" s="68">
        <v>75</v>
      </c>
      <c r="BZ13" s="68">
        <v>61.71</v>
      </c>
      <c r="CA13" s="68">
        <v>61.89</v>
      </c>
      <c r="CB13" s="68"/>
      <c r="CC13" s="68">
        <v>48200</v>
      </c>
      <c r="CD13" s="68">
        <v>80</v>
      </c>
      <c r="CE13" s="68">
        <v>65</v>
      </c>
      <c r="CF13" s="68">
        <v>64.89</v>
      </c>
      <c r="CG13" s="68"/>
      <c r="CH13" s="68">
        <v>51200</v>
      </c>
      <c r="CI13" s="68">
        <v>85</v>
      </c>
      <c r="CJ13" s="68">
        <v>68</v>
      </c>
      <c r="CK13" s="68">
        <v>67.91</v>
      </c>
      <c r="CL13" s="68"/>
      <c r="CM13" s="68">
        <v>54200</v>
      </c>
      <c r="CN13" s="68">
        <v>90</v>
      </c>
      <c r="CO13" s="68">
        <v>72.290000000000006</v>
      </c>
      <c r="CP13" s="68">
        <v>72.290000000000006</v>
      </c>
      <c r="CQ13" s="68"/>
      <c r="CR13" s="68">
        <v>57200</v>
      </c>
      <c r="CS13" s="68">
        <v>95</v>
      </c>
      <c r="CT13" s="68">
        <v>75.569999999999993</v>
      </c>
      <c r="CU13" s="68">
        <v>75.489999999999995</v>
      </c>
      <c r="CV13" s="68"/>
      <c r="CW13" s="68">
        <v>60200</v>
      </c>
      <c r="CX13" s="68">
        <v>100</v>
      </c>
      <c r="CY13" s="68">
        <v>79.569999999999993</v>
      </c>
      <c r="CZ13" s="68">
        <v>79.61</v>
      </c>
      <c r="DA13" s="68"/>
      <c r="DB13" s="68"/>
      <c r="DC13" s="68"/>
      <c r="DD13" s="68"/>
      <c r="DE13" s="68"/>
      <c r="DF13" s="68"/>
      <c r="DG13" s="68"/>
      <c r="DH13" s="68"/>
      <c r="DI13" s="68"/>
      <c r="DJ13" s="68"/>
      <c r="DK13" s="68"/>
      <c r="DL13" s="68"/>
    </row>
    <row r="14" spans="1:116" x14ac:dyDescent="0.25">
      <c r="A14" s="68">
        <v>325</v>
      </c>
      <c r="B14" s="68">
        <v>0</v>
      </c>
      <c r="C14" s="68">
        <v>0</v>
      </c>
      <c r="D14" s="68">
        <v>0</v>
      </c>
      <c r="E14" s="68"/>
      <c r="F14" s="68">
        <v>3300</v>
      </c>
      <c r="G14" s="68">
        <v>5</v>
      </c>
      <c r="H14" s="68">
        <v>4.8600000000000003</v>
      </c>
      <c r="I14" s="68">
        <v>4.9000000000000004</v>
      </c>
      <c r="J14" s="68"/>
      <c r="K14" s="68">
        <v>6300</v>
      </c>
      <c r="L14" s="68">
        <v>10</v>
      </c>
      <c r="M14" s="68">
        <v>8.43</v>
      </c>
      <c r="N14" s="68">
        <v>8.39</v>
      </c>
      <c r="O14" s="68"/>
      <c r="P14" s="68">
        <v>9300</v>
      </c>
      <c r="Q14" s="68">
        <v>15</v>
      </c>
      <c r="R14" s="68">
        <v>13</v>
      </c>
      <c r="S14" s="68">
        <v>13.19</v>
      </c>
      <c r="T14" s="68"/>
      <c r="U14" s="68">
        <v>12300</v>
      </c>
      <c r="V14" s="68">
        <v>20</v>
      </c>
      <c r="W14" s="68">
        <v>16.71</v>
      </c>
      <c r="X14" s="68">
        <v>16.760000000000002</v>
      </c>
      <c r="Y14" s="68"/>
      <c r="Z14" s="68">
        <v>15275</v>
      </c>
      <c r="AA14" s="68">
        <v>25</v>
      </c>
      <c r="AB14" s="68">
        <v>21.86</v>
      </c>
      <c r="AC14" s="68">
        <v>21.76</v>
      </c>
      <c r="AD14" s="68"/>
      <c r="AE14" s="68">
        <v>18275</v>
      </c>
      <c r="AF14" s="68">
        <v>30</v>
      </c>
      <c r="AG14" s="68">
        <v>25.57</v>
      </c>
      <c r="AH14" s="68">
        <v>25.51</v>
      </c>
      <c r="AI14" s="68"/>
      <c r="AJ14" s="68">
        <v>21275</v>
      </c>
      <c r="AK14" s="68">
        <v>35</v>
      </c>
      <c r="AL14" s="68">
        <v>29.29</v>
      </c>
      <c r="AM14" s="68">
        <v>29.26</v>
      </c>
      <c r="AN14" s="68"/>
      <c r="AO14" s="68">
        <v>24275</v>
      </c>
      <c r="AP14" s="68">
        <v>40</v>
      </c>
      <c r="AQ14" s="68">
        <v>33.86</v>
      </c>
      <c r="AR14" s="68">
        <v>33.99</v>
      </c>
      <c r="AS14" s="68"/>
      <c r="AT14" s="68">
        <v>27275</v>
      </c>
      <c r="AU14" s="68">
        <v>45</v>
      </c>
      <c r="AV14" s="68">
        <v>37.86</v>
      </c>
      <c r="AW14" s="68">
        <v>37.770000000000003</v>
      </c>
      <c r="AX14" s="68"/>
      <c r="AY14" s="68">
        <v>30250</v>
      </c>
      <c r="AZ14" s="68">
        <v>50</v>
      </c>
      <c r="BA14" s="68">
        <v>42.57</v>
      </c>
      <c r="BB14" s="68">
        <v>42.5</v>
      </c>
      <c r="BC14" s="68"/>
      <c r="BD14" s="68">
        <v>33250</v>
      </c>
      <c r="BE14" s="68">
        <v>55</v>
      </c>
      <c r="BF14" s="68">
        <v>46</v>
      </c>
      <c r="BG14" s="68">
        <v>45.81</v>
      </c>
      <c r="BH14" s="68"/>
      <c r="BI14" s="68">
        <v>36250</v>
      </c>
      <c r="BJ14" s="68">
        <v>60</v>
      </c>
      <c r="BK14" s="68">
        <v>49.14</v>
      </c>
      <c r="BL14" s="68">
        <v>49.2</v>
      </c>
      <c r="BM14" s="68"/>
      <c r="BN14" s="68">
        <v>39250</v>
      </c>
      <c r="BO14" s="68">
        <v>65</v>
      </c>
      <c r="BP14" s="68">
        <v>53.71</v>
      </c>
      <c r="BQ14" s="68">
        <v>53.89</v>
      </c>
      <c r="BR14" s="68"/>
      <c r="BS14" s="68">
        <v>42250</v>
      </c>
      <c r="BT14" s="68">
        <v>70</v>
      </c>
      <c r="BU14" s="68">
        <v>57.29</v>
      </c>
      <c r="BV14" s="68">
        <v>57.24</v>
      </c>
      <c r="BW14" s="68"/>
      <c r="BX14" s="68">
        <v>45225</v>
      </c>
      <c r="BY14" s="68">
        <v>75</v>
      </c>
      <c r="BZ14" s="68">
        <v>62</v>
      </c>
      <c r="CA14" s="68">
        <v>61.94</v>
      </c>
      <c r="CB14" s="68"/>
      <c r="CC14" s="68">
        <v>48225</v>
      </c>
      <c r="CD14" s="68">
        <v>80</v>
      </c>
      <c r="CE14" s="68">
        <v>65</v>
      </c>
      <c r="CF14" s="68">
        <v>64.91</v>
      </c>
      <c r="CG14" s="68"/>
      <c r="CH14" s="68">
        <v>51225</v>
      </c>
      <c r="CI14" s="68">
        <v>85</v>
      </c>
      <c r="CJ14" s="68">
        <v>67.86</v>
      </c>
      <c r="CK14" s="68">
        <v>67.930000000000007</v>
      </c>
      <c r="CL14" s="68"/>
      <c r="CM14" s="68">
        <v>54225</v>
      </c>
      <c r="CN14" s="68">
        <v>90</v>
      </c>
      <c r="CO14" s="68">
        <v>72.290000000000006</v>
      </c>
      <c r="CP14" s="68">
        <v>72.31</v>
      </c>
      <c r="CQ14" s="68"/>
      <c r="CR14" s="68">
        <v>57225</v>
      </c>
      <c r="CS14" s="68">
        <v>95</v>
      </c>
      <c r="CT14" s="68">
        <v>75.569999999999993</v>
      </c>
      <c r="CU14" s="68">
        <v>75.540000000000006</v>
      </c>
      <c r="CV14" s="68"/>
      <c r="CW14" s="68">
        <v>60225</v>
      </c>
      <c r="CX14" s="68">
        <v>100</v>
      </c>
      <c r="CY14" s="68">
        <v>79.709999999999994</v>
      </c>
      <c r="CZ14" s="68">
        <v>79.569999999999993</v>
      </c>
      <c r="DA14" s="68"/>
      <c r="DB14" s="68"/>
      <c r="DC14" s="68"/>
      <c r="DD14" s="68"/>
      <c r="DE14" s="68"/>
      <c r="DF14" s="68"/>
      <c r="DG14" s="68"/>
      <c r="DH14" s="68"/>
      <c r="DI14" s="68"/>
      <c r="DJ14" s="68"/>
      <c r="DK14" s="68"/>
      <c r="DL14" s="68"/>
    </row>
    <row r="15" spans="1:116" x14ac:dyDescent="0.25">
      <c r="A15" s="68">
        <v>350</v>
      </c>
      <c r="B15" s="68">
        <v>0</v>
      </c>
      <c r="C15" s="68">
        <v>0</v>
      </c>
      <c r="D15" s="68">
        <v>0</v>
      </c>
      <c r="E15" s="68"/>
      <c r="F15" s="68">
        <v>3325</v>
      </c>
      <c r="G15" s="68">
        <v>5</v>
      </c>
      <c r="H15" s="68">
        <v>5</v>
      </c>
      <c r="I15" s="68">
        <v>5</v>
      </c>
      <c r="J15" s="68"/>
      <c r="K15" s="68">
        <v>6325</v>
      </c>
      <c r="L15" s="68">
        <v>10</v>
      </c>
      <c r="M15" s="68">
        <v>8.43</v>
      </c>
      <c r="N15" s="68">
        <v>8.41</v>
      </c>
      <c r="O15" s="68"/>
      <c r="P15" s="68">
        <v>9325</v>
      </c>
      <c r="Q15" s="68">
        <v>15</v>
      </c>
      <c r="R15" s="68">
        <v>13.29</v>
      </c>
      <c r="S15" s="68">
        <v>13.37</v>
      </c>
      <c r="T15" s="68"/>
      <c r="U15" s="68">
        <v>12325</v>
      </c>
      <c r="V15" s="68">
        <v>20</v>
      </c>
      <c r="W15" s="68">
        <v>16.86</v>
      </c>
      <c r="X15" s="68">
        <v>16.77</v>
      </c>
      <c r="Y15" s="68"/>
      <c r="Z15" s="68">
        <v>15300</v>
      </c>
      <c r="AA15" s="68">
        <v>25</v>
      </c>
      <c r="AB15" s="68">
        <v>21.71</v>
      </c>
      <c r="AC15" s="68">
        <v>21.66</v>
      </c>
      <c r="AD15" s="68"/>
      <c r="AE15" s="68">
        <v>18300</v>
      </c>
      <c r="AF15" s="68">
        <v>30</v>
      </c>
      <c r="AG15" s="68">
        <v>25.57</v>
      </c>
      <c r="AH15" s="68">
        <v>25.47</v>
      </c>
      <c r="AI15" s="68"/>
      <c r="AJ15" s="68">
        <v>21300</v>
      </c>
      <c r="AK15" s="68">
        <v>35</v>
      </c>
      <c r="AL15" s="68">
        <v>29.43</v>
      </c>
      <c r="AM15" s="68">
        <v>29.46</v>
      </c>
      <c r="AN15" s="68"/>
      <c r="AO15" s="68">
        <v>24300</v>
      </c>
      <c r="AP15" s="68">
        <v>40</v>
      </c>
      <c r="AQ15" s="68">
        <v>34.29</v>
      </c>
      <c r="AR15" s="68">
        <v>34.229999999999997</v>
      </c>
      <c r="AS15" s="68"/>
      <c r="AT15" s="68">
        <v>27300</v>
      </c>
      <c r="AU15" s="68">
        <v>45</v>
      </c>
      <c r="AV15" s="68">
        <v>37.86</v>
      </c>
      <c r="AW15" s="68">
        <v>37.86</v>
      </c>
      <c r="AX15" s="68"/>
      <c r="AY15" s="68">
        <v>30275</v>
      </c>
      <c r="AZ15" s="68">
        <v>50</v>
      </c>
      <c r="BA15" s="68">
        <v>42.43</v>
      </c>
      <c r="BB15" s="68">
        <v>42.47</v>
      </c>
      <c r="BC15" s="68"/>
      <c r="BD15" s="68">
        <v>33275</v>
      </c>
      <c r="BE15" s="68">
        <v>55</v>
      </c>
      <c r="BF15" s="68">
        <v>46</v>
      </c>
      <c r="BG15" s="68">
        <v>45.96</v>
      </c>
      <c r="BH15" s="68"/>
      <c r="BI15" s="68">
        <v>36275</v>
      </c>
      <c r="BJ15" s="68">
        <v>60</v>
      </c>
      <c r="BK15" s="68">
        <v>49.43</v>
      </c>
      <c r="BL15" s="68">
        <v>49.4</v>
      </c>
      <c r="BM15" s="68"/>
      <c r="BN15" s="68">
        <v>39275</v>
      </c>
      <c r="BO15" s="68">
        <v>65</v>
      </c>
      <c r="BP15" s="68">
        <v>53.86</v>
      </c>
      <c r="BQ15" s="68">
        <v>54.03</v>
      </c>
      <c r="BR15" s="68"/>
      <c r="BS15" s="68">
        <v>42275</v>
      </c>
      <c r="BT15" s="68">
        <v>70</v>
      </c>
      <c r="BU15" s="68">
        <v>57.43</v>
      </c>
      <c r="BV15" s="68">
        <v>57.43</v>
      </c>
      <c r="BW15" s="68"/>
      <c r="BX15" s="68">
        <v>45250</v>
      </c>
      <c r="BY15" s="68">
        <v>75</v>
      </c>
      <c r="BZ15" s="68">
        <v>62</v>
      </c>
      <c r="CA15" s="68">
        <v>61.81</v>
      </c>
      <c r="CB15" s="68"/>
      <c r="CC15" s="68">
        <v>48250</v>
      </c>
      <c r="CD15" s="68">
        <v>80</v>
      </c>
      <c r="CE15" s="68">
        <v>65.14</v>
      </c>
      <c r="CF15" s="68">
        <v>65</v>
      </c>
      <c r="CG15" s="68"/>
      <c r="CH15" s="68">
        <v>51250</v>
      </c>
      <c r="CI15" s="68">
        <v>85</v>
      </c>
      <c r="CJ15" s="68">
        <v>68</v>
      </c>
      <c r="CK15" s="68">
        <v>67.930000000000007</v>
      </c>
      <c r="CL15" s="68"/>
      <c r="CM15" s="68">
        <v>54250</v>
      </c>
      <c r="CN15" s="68">
        <v>90</v>
      </c>
      <c r="CO15" s="68">
        <v>72.290000000000006</v>
      </c>
      <c r="CP15" s="68">
        <v>72.36</v>
      </c>
      <c r="CQ15" s="68"/>
      <c r="CR15" s="68">
        <v>57250</v>
      </c>
      <c r="CS15" s="68">
        <v>95</v>
      </c>
      <c r="CT15" s="68">
        <v>75.430000000000007</v>
      </c>
      <c r="CU15" s="68">
        <v>75.47</v>
      </c>
      <c r="CV15" s="68"/>
      <c r="CW15" s="68">
        <v>60250</v>
      </c>
      <c r="CX15" s="68">
        <v>100</v>
      </c>
      <c r="CY15" s="68">
        <v>79.709999999999994</v>
      </c>
      <c r="CZ15" s="68">
        <v>79.66</v>
      </c>
      <c r="DA15" s="68"/>
      <c r="DB15" s="68"/>
      <c r="DC15" s="68"/>
      <c r="DD15" s="68"/>
      <c r="DE15" s="68"/>
      <c r="DF15" s="68"/>
      <c r="DG15" s="68"/>
      <c r="DH15" s="68"/>
      <c r="DI15" s="68"/>
      <c r="DJ15" s="68"/>
      <c r="DK15" s="68"/>
      <c r="DL15" s="68"/>
    </row>
    <row r="16" spans="1:116" x14ac:dyDescent="0.25">
      <c r="A16" s="68">
        <v>375</v>
      </c>
      <c r="B16" s="68">
        <v>0</v>
      </c>
      <c r="C16" s="68">
        <v>0</v>
      </c>
      <c r="D16" s="68">
        <v>0</v>
      </c>
      <c r="E16" s="68"/>
      <c r="F16" s="68">
        <v>3350</v>
      </c>
      <c r="G16" s="68">
        <v>5</v>
      </c>
      <c r="H16" s="68">
        <v>5</v>
      </c>
      <c r="I16" s="68">
        <v>4.9000000000000004</v>
      </c>
      <c r="J16" s="68"/>
      <c r="K16" s="68">
        <v>6350</v>
      </c>
      <c r="L16" s="68">
        <v>10</v>
      </c>
      <c r="M16" s="68">
        <v>8.57</v>
      </c>
      <c r="N16" s="68">
        <v>8.43</v>
      </c>
      <c r="O16" s="68"/>
      <c r="P16" s="68">
        <v>9350</v>
      </c>
      <c r="Q16" s="68">
        <v>15</v>
      </c>
      <c r="R16" s="68">
        <v>13.57</v>
      </c>
      <c r="S16" s="68">
        <v>13.51</v>
      </c>
      <c r="T16" s="68"/>
      <c r="U16" s="68">
        <v>12350</v>
      </c>
      <c r="V16" s="68">
        <v>20</v>
      </c>
      <c r="W16" s="68">
        <v>16.71</v>
      </c>
      <c r="X16" s="68">
        <v>16.760000000000002</v>
      </c>
      <c r="Y16" s="68"/>
      <c r="Z16" s="68">
        <v>15325</v>
      </c>
      <c r="AA16" s="68">
        <v>25</v>
      </c>
      <c r="AB16" s="68">
        <v>21.71</v>
      </c>
      <c r="AC16" s="68">
        <v>21.66</v>
      </c>
      <c r="AD16" s="68"/>
      <c r="AE16" s="68">
        <v>18325</v>
      </c>
      <c r="AF16" s="68">
        <v>30</v>
      </c>
      <c r="AG16" s="68">
        <v>25.57</v>
      </c>
      <c r="AH16" s="68">
        <v>25.46</v>
      </c>
      <c r="AI16" s="68"/>
      <c r="AJ16" s="68">
        <v>21325</v>
      </c>
      <c r="AK16" s="68">
        <v>35</v>
      </c>
      <c r="AL16" s="68">
        <v>29.57</v>
      </c>
      <c r="AM16" s="68">
        <v>29.54</v>
      </c>
      <c r="AN16" s="68"/>
      <c r="AO16" s="68">
        <v>24325</v>
      </c>
      <c r="AP16" s="68">
        <v>40</v>
      </c>
      <c r="AQ16" s="68">
        <v>34.14</v>
      </c>
      <c r="AR16" s="68">
        <v>34.090000000000003</v>
      </c>
      <c r="AS16" s="68"/>
      <c r="AT16" s="68">
        <v>27325</v>
      </c>
      <c r="AU16" s="68">
        <v>45</v>
      </c>
      <c r="AV16" s="68">
        <v>37.86</v>
      </c>
      <c r="AW16" s="68">
        <v>37.799999999999997</v>
      </c>
      <c r="AX16" s="68"/>
      <c r="AY16" s="68">
        <v>30300</v>
      </c>
      <c r="AZ16" s="68">
        <v>50</v>
      </c>
      <c r="BA16" s="68">
        <v>42.29</v>
      </c>
      <c r="BB16" s="68">
        <v>42.44</v>
      </c>
      <c r="BC16" s="68"/>
      <c r="BD16" s="68">
        <v>33300</v>
      </c>
      <c r="BE16" s="68">
        <v>55</v>
      </c>
      <c r="BF16" s="68">
        <v>46</v>
      </c>
      <c r="BG16" s="68">
        <v>46.04</v>
      </c>
      <c r="BH16" s="68"/>
      <c r="BI16" s="68">
        <v>36300</v>
      </c>
      <c r="BJ16" s="68">
        <v>60</v>
      </c>
      <c r="BK16" s="68">
        <v>49.29</v>
      </c>
      <c r="BL16" s="68">
        <v>49.41</v>
      </c>
      <c r="BM16" s="68"/>
      <c r="BN16" s="68">
        <v>39300</v>
      </c>
      <c r="BO16" s="68">
        <v>65</v>
      </c>
      <c r="BP16" s="68">
        <v>54</v>
      </c>
      <c r="BQ16" s="68">
        <v>54.11</v>
      </c>
      <c r="BR16" s="68"/>
      <c r="BS16" s="68">
        <v>42300</v>
      </c>
      <c r="BT16" s="68">
        <v>70</v>
      </c>
      <c r="BU16" s="68">
        <v>57.43</v>
      </c>
      <c r="BV16" s="68">
        <v>57.47</v>
      </c>
      <c r="BW16" s="68"/>
      <c r="BX16" s="68">
        <v>45275</v>
      </c>
      <c r="BY16" s="68">
        <v>75</v>
      </c>
      <c r="BZ16" s="68">
        <v>62.14</v>
      </c>
      <c r="CA16" s="68">
        <v>61.93</v>
      </c>
      <c r="CB16" s="68"/>
      <c r="CC16" s="68">
        <v>48275</v>
      </c>
      <c r="CD16" s="68">
        <v>80</v>
      </c>
      <c r="CE16" s="68">
        <v>65</v>
      </c>
      <c r="CF16" s="68">
        <v>65.03</v>
      </c>
      <c r="CG16" s="68"/>
      <c r="CH16" s="68">
        <v>51275</v>
      </c>
      <c r="CI16" s="68">
        <v>85</v>
      </c>
      <c r="CJ16" s="68">
        <v>68</v>
      </c>
      <c r="CK16" s="68">
        <v>68</v>
      </c>
      <c r="CL16" s="68"/>
      <c r="CM16" s="68">
        <v>54275</v>
      </c>
      <c r="CN16" s="68">
        <v>90</v>
      </c>
      <c r="CO16" s="68">
        <v>72.430000000000007</v>
      </c>
      <c r="CP16" s="68">
        <v>72.34</v>
      </c>
      <c r="CQ16" s="68"/>
      <c r="CR16" s="68">
        <v>57275</v>
      </c>
      <c r="CS16" s="68">
        <v>95</v>
      </c>
      <c r="CT16" s="68">
        <v>75.430000000000007</v>
      </c>
      <c r="CU16" s="68">
        <v>75.540000000000006</v>
      </c>
      <c r="CV16" s="68"/>
      <c r="CW16" s="68">
        <v>60275</v>
      </c>
      <c r="CX16" s="68">
        <v>100</v>
      </c>
      <c r="CY16" s="68">
        <v>79.709999999999994</v>
      </c>
      <c r="CZ16" s="68">
        <v>79.64</v>
      </c>
      <c r="DA16" s="68"/>
      <c r="DB16" s="68"/>
      <c r="DC16" s="68"/>
      <c r="DD16" s="68"/>
      <c r="DE16" s="68"/>
      <c r="DF16" s="68"/>
      <c r="DG16" s="68"/>
      <c r="DH16" s="68"/>
      <c r="DI16" s="68"/>
      <c r="DJ16" s="68"/>
      <c r="DK16" s="68"/>
      <c r="DL16" s="68"/>
    </row>
    <row r="17" spans="1:116" x14ac:dyDescent="0.25">
      <c r="A17" s="68">
        <v>400</v>
      </c>
      <c r="B17" s="68">
        <v>0</v>
      </c>
      <c r="C17" s="68">
        <v>0</v>
      </c>
      <c r="D17" s="68">
        <v>0</v>
      </c>
      <c r="E17" s="68"/>
      <c r="F17" s="68">
        <v>3375</v>
      </c>
      <c r="G17" s="68">
        <v>5</v>
      </c>
      <c r="H17" s="68">
        <v>5</v>
      </c>
      <c r="I17" s="68">
        <v>5.09</v>
      </c>
      <c r="J17" s="68"/>
      <c r="K17" s="68">
        <v>6375</v>
      </c>
      <c r="L17" s="68">
        <v>10</v>
      </c>
      <c r="M17" s="68">
        <v>8.43</v>
      </c>
      <c r="N17" s="68">
        <v>8.36</v>
      </c>
      <c r="O17" s="68"/>
      <c r="P17" s="68">
        <v>9375</v>
      </c>
      <c r="Q17" s="68">
        <v>15</v>
      </c>
      <c r="R17" s="68">
        <v>13.43</v>
      </c>
      <c r="S17" s="68">
        <v>13.3</v>
      </c>
      <c r="T17" s="68"/>
      <c r="U17" s="68">
        <v>12375</v>
      </c>
      <c r="V17" s="68">
        <v>20</v>
      </c>
      <c r="W17" s="68">
        <v>17</v>
      </c>
      <c r="X17" s="68">
        <v>16.989999999999998</v>
      </c>
      <c r="Y17" s="68"/>
      <c r="Z17" s="68">
        <v>15350</v>
      </c>
      <c r="AA17" s="68">
        <v>25</v>
      </c>
      <c r="AB17" s="68">
        <v>21.71</v>
      </c>
      <c r="AC17" s="68">
        <v>21.84</v>
      </c>
      <c r="AD17" s="68"/>
      <c r="AE17" s="68">
        <v>18350</v>
      </c>
      <c r="AF17" s="68">
        <v>30</v>
      </c>
      <c r="AG17" s="68">
        <v>25.57</v>
      </c>
      <c r="AH17" s="68">
        <v>25.56</v>
      </c>
      <c r="AI17" s="68"/>
      <c r="AJ17" s="68">
        <v>21350</v>
      </c>
      <c r="AK17" s="68">
        <v>35</v>
      </c>
      <c r="AL17" s="68">
        <v>29.29</v>
      </c>
      <c r="AM17" s="68">
        <v>29.27</v>
      </c>
      <c r="AN17" s="68"/>
      <c r="AO17" s="68">
        <v>24350</v>
      </c>
      <c r="AP17" s="68">
        <v>40</v>
      </c>
      <c r="AQ17" s="68">
        <v>34</v>
      </c>
      <c r="AR17" s="68">
        <v>33.97</v>
      </c>
      <c r="AS17" s="68"/>
      <c r="AT17" s="68">
        <v>27350</v>
      </c>
      <c r="AU17" s="68">
        <v>45</v>
      </c>
      <c r="AV17" s="68">
        <v>37.71</v>
      </c>
      <c r="AW17" s="68">
        <v>37.71</v>
      </c>
      <c r="AX17" s="68"/>
      <c r="AY17" s="68">
        <v>30325</v>
      </c>
      <c r="AZ17" s="68">
        <v>50</v>
      </c>
      <c r="BA17" s="68">
        <v>42.86</v>
      </c>
      <c r="BB17" s="68">
        <v>42.79</v>
      </c>
      <c r="BC17" s="68"/>
      <c r="BD17" s="68">
        <v>33325</v>
      </c>
      <c r="BE17" s="68">
        <v>55</v>
      </c>
      <c r="BF17" s="68">
        <v>45.86</v>
      </c>
      <c r="BG17" s="68">
        <v>45.97</v>
      </c>
      <c r="BH17" s="68"/>
      <c r="BI17" s="68">
        <v>36325</v>
      </c>
      <c r="BJ17" s="68">
        <v>60</v>
      </c>
      <c r="BK17" s="68">
        <v>49.57</v>
      </c>
      <c r="BL17" s="68">
        <v>49.46</v>
      </c>
      <c r="BM17" s="68"/>
      <c r="BN17" s="68">
        <v>39325</v>
      </c>
      <c r="BO17" s="68">
        <v>65</v>
      </c>
      <c r="BP17" s="68">
        <v>54.29</v>
      </c>
      <c r="BQ17" s="68">
        <v>54.19</v>
      </c>
      <c r="BR17" s="68"/>
      <c r="BS17" s="68">
        <v>42325</v>
      </c>
      <c r="BT17" s="68">
        <v>70</v>
      </c>
      <c r="BU17" s="68">
        <v>57.57</v>
      </c>
      <c r="BV17" s="68">
        <v>57.49</v>
      </c>
      <c r="BW17" s="68"/>
      <c r="BX17" s="68">
        <v>45300</v>
      </c>
      <c r="BY17" s="68">
        <v>75</v>
      </c>
      <c r="BZ17" s="68">
        <v>62</v>
      </c>
      <c r="CA17" s="68">
        <v>61.91</v>
      </c>
      <c r="CB17" s="68"/>
      <c r="CC17" s="68">
        <v>48300</v>
      </c>
      <c r="CD17" s="68">
        <v>80</v>
      </c>
      <c r="CE17" s="68">
        <v>65</v>
      </c>
      <c r="CF17" s="68">
        <v>65.06</v>
      </c>
      <c r="CG17" s="68"/>
      <c r="CH17" s="68">
        <v>51300</v>
      </c>
      <c r="CI17" s="68">
        <v>85</v>
      </c>
      <c r="CJ17" s="68">
        <v>68.14</v>
      </c>
      <c r="CK17" s="68">
        <v>68.09</v>
      </c>
      <c r="CL17" s="68"/>
      <c r="CM17" s="68">
        <v>54300</v>
      </c>
      <c r="CN17" s="68">
        <v>90</v>
      </c>
      <c r="CO17" s="68">
        <v>72.569999999999993</v>
      </c>
      <c r="CP17" s="68">
        <v>72.34</v>
      </c>
      <c r="CQ17" s="68"/>
      <c r="CR17" s="68">
        <v>57300</v>
      </c>
      <c r="CS17" s="68">
        <v>95</v>
      </c>
      <c r="CT17" s="68">
        <v>75.430000000000007</v>
      </c>
      <c r="CU17" s="68">
        <v>75.56</v>
      </c>
      <c r="CV17" s="68"/>
      <c r="CW17" s="68">
        <v>60300</v>
      </c>
      <c r="CX17" s="68">
        <v>100</v>
      </c>
      <c r="CY17" s="68">
        <v>79.569999999999993</v>
      </c>
      <c r="CZ17" s="68">
        <v>79.459999999999994</v>
      </c>
      <c r="DA17" s="68"/>
      <c r="DB17" s="68"/>
      <c r="DC17" s="68"/>
      <c r="DD17" s="68"/>
      <c r="DE17" s="68"/>
      <c r="DF17" s="68"/>
      <c r="DG17" s="68"/>
      <c r="DH17" s="68"/>
      <c r="DI17" s="68"/>
      <c r="DJ17" s="68"/>
      <c r="DK17" s="68"/>
      <c r="DL17" s="68"/>
    </row>
    <row r="18" spans="1:116" x14ac:dyDescent="0.25">
      <c r="A18" s="68">
        <v>425</v>
      </c>
      <c r="B18" s="68">
        <v>0</v>
      </c>
      <c r="C18" s="68">
        <v>0</v>
      </c>
      <c r="D18" s="68">
        <v>0</v>
      </c>
      <c r="E18" s="68"/>
      <c r="F18" s="68">
        <v>3400</v>
      </c>
      <c r="G18" s="68">
        <v>5</v>
      </c>
      <c r="H18" s="68">
        <v>5</v>
      </c>
      <c r="I18" s="68">
        <v>5.0999999999999996</v>
      </c>
      <c r="J18" s="68"/>
      <c r="K18" s="68">
        <v>6400</v>
      </c>
      <c r="L18" s="68">
        <v>10</v>
      </c>
      <c r="M18" s="68">
        <v>8.2899999999999991</v>
      </c>
      <c r="N18" s="68">
        <v>8.27</v>
      </c>
      <c r="O18" s="68"/>
      <c r="P18" s="68">
        <v>9400</v>
      </c>
      <c r="Q18" s="68">
        <v>15</v>
      </c>
      <c r="R18" s="68">
        <v>13.14</v>
      </c>
      <c r="S18" s="68">
        <v>13.09</v>
      </c>
      <c r="T18" s="68"/>
      <c r="U18" s="68">
        <v>12400</v>
      </c>
      <c r="V18" s="68">
        <v>20</v>
      </c>
      <c r="W18" s="68">
        <v>17</v>
      </c>
      <c r="X18" s="68">
        <v>17.100000000000001</v>
      </c>
      <c r="Y18" s="68"/>
      <c r="Z18" s="68">
        <v>15375</v>
      </c>
      <c r="AA18" s="68">
        <v>25</v>
      </c>
      <c r="AB18" s="68">
        <v>22</v>
      </c>
      <c r="AC18" s="68">
        <v>22.06</v>
      </c>
      <c r="AD18" s="68"/>
      <c r="AE18" s="68">
        <v>18375</v>
      </c>
      <c r="AF18" s="68">
        <v>30</v>
      </c>
      <c r="AG18" s="68">
        <v>25.71</v>
      </c>
      <c r="AH18" s="68">
        <v>25.7</v>
      </c>
      <c r="AI18" s="68"/>
      <c r="AJ18" s="68">
        <v>21375</v>
      </c>
      <c r="AK18" s="68">
        <v>35</v>
      </c>
      <c r="AL18" s="68">
        <v>29.29</v>
      </c>
      <c r="AM18" s="68">
        <v>29.19</v>
      </c>
      <c r="AN18" s="68"/>
      <c r="AO18" s="68">
        <v>24375</v>
      </c>
      <c r="AP18" s="68">
        <v>40</v>
      </c>
      <c r="AQ18" s="68">
        <v>33.86</v>
      </c>
      <c r="AR18" s="68">
        <v>33.96</v>
      </c>
      <c r="AS18" s="68"/>
      <c r="AT18" s="68">
        <v>27375</v>
      </c>
      <c r="AU18" s="68">
        <v>45</v>
      </c>
      <c r="AV18" s="68">
        <v>37.71</v>
      </c>
      <c r="AW18" s="68">
        <v>37.659999999999997</v>
      </c>
      <c r="AX18" s="68"/>
      <c r="AY18" s="68">
        <v>30350</v>
      </c>
      <c r="AZ18" s="68">
        <v>50</v>
      </c>
      <c r="BA18" s="68">
        <v>43</v>
      </c>
      <c r="BB18" s="68">
        <v>42.87</v>
      </c>
      <c r="BC18" s="68"/>
      <c r="BD18" s="68">
        <v>33350</v>
      </c>
      <c r="BE18" s="68">
        <v>55</v>
      </c>
      <c r="BF18" s="68">
        <v>45.86</v>
      </c>
      <c r="BG18" s="68">
        <v>45.87</v>
      </c>
      <c r="BH18" s="68"/>
      <c r="BI18" s="68">
        <v>36350</v>
      </c>
      <c r="BJ18" s="68">
        <v>60</v>
      </c>
      <c r="BK18" s="68">
        <v>49.29</v>
      </c>
      <c r="BL18" s="68">
        <v>49.47</v>
      </c>
      <c r="BM18" s="68"/>
      <c r="BN18" s="68">
        <v>39350</v>
      </c>
      <c r="BO18" s="68">
        <v>65</v>
      </c>
      <c r="BP18" s="68">
        <v>54.29</v>
      </c>
      <c r="BQ18" s="68">
        <v>54.17</v>
      </c>
      <c r="BR18" s="68"/>
      <c r="BS18" s="68">
        <v>42350</v>
      </c>
      <c r="BT18" s="68">
        <v>70</v>
      </c>
      <c r="BU18" s="68">
        <v>57.71</v>
      </c>
      <c r="BV18" s="68">
        <v>57.69</v>
      </c>
      <c r="BW18" s="68"/>
      <c r="BX18" s="68">
        <v>45325</v>
      </c>
      <c r="BY18" s="68">
        <v>75</v>
      </c>
      <c r="BZ18" s="68">
        <v>62</v>
      </c>
      <c r="CA18" s="68">
        <v>61.9</v>
      </c>
      <c r="CB18" s="68"/>
      <c r="CC18" s="68">
        <v>48325</v>
      </c>
      <c r="CD18" s="68">
        <v>80</v>
      </c>
      <c r="CE18" s="68">
        <v>65.14</v>
      </c>
      <c r="CF18" s="68">
        <v>65.16</v>
      </c>
      <c r="CG18" s="68"/>
      <c r="CH18" s="68">
        <v>51325</v>
      </c>
      <c r="CI18" s="68">
        <v>85</v>
      </c>
      <c r="CJ18" s="68">
        <v>68</v>
      </c>
      <c r="CK18" s="68">
        <v>68.03</v>
      </c>
      <c r="CL18" s="68"/>
      <c r="CM18" s="68">
        <v>54325</v>
      </c>
      <c r="CN18" s="68">
        <v>90</v>
      </c>
      <c r="CO18" s="68">
        <v>72.290000000000006</v>
      </c>
      <c r="CP18" s="68">
        <v>72.31</v>
      </c>
      <c r="CQ18" s="68"/>
      <c r="CR18" s="68">
        <v>57325</v>
      </c>
      <c r="CS18" s="68">
        <v>95</v>
      </c>
      <c r="CT18" s="68">
        <v>75.569999999999993</v>
      </c>
      <c r="CU18" s="68">
        <v>75.5</v>
      </c>
      <c r="CV18" s="68"/>
      <c r="CW18" s="68">
        <v>60325</v>
      </c>
      <c r="CX18" s="68">
        <v>100</v>
      </c>
      <c r="CY18" s="68">
        <v>79.709999999999994</v>
      </c>
      <c r="CZ18" s="68">
        <v>79.67</v>
      </c>
      <c r="DA18" s="68"/>
      <c r="DB18" s="68"/>
      <c r="DC18" s="68"/>
      <c r="DD18" s="68"/>
      <c r="DE18" s="68"/>
      <c r="DF18" s="68"/>
      <c r="DG18" s="68"/>
      <c r="DH18" s="68"/>
      <c r="DI18" s="68"/>
      <c r="DJ18" s="68"/>
      <c r="DK18" s="68"/>
      <c r="DL18" s="68"/>
    </row>
    <row r="19" spans="1:116" x14ac:dyDescent="0.25">
      <c r="A19" s="68">
        <v>450</v>
      </c>
      <c r="B19" s="68">
        <v>0</v>
      </c>
      <c r="C19" s="68">
        <v>0</v>
      </c>
      <c r="D19" s="68">
        <v>0</v>
      </c>
      <c r="E19" s="68"/>
      <c r="F19" s="68">
        <v>3425</v>
      </c>
      <c r="G19" s="68">
        <v>5</v>
      </c>
      <c r="H19" s="68">
        <v>5.14</v>
      </c>
      <c r="I19" s="68">
        <v>5.13</v>
      </c>
      <c r="J19" s="68"/>
      <c r="K19" s="68">
        <v>6425</v>
      </c>
      <c r="L19" s="68">
        <v>10</v>
      </c>
      <c r="M19" s="68">
        <v>8.43</v>
      </c>
      <c r="N19" s="68">
        <v>8.51</v>
      </c>
      <c r="O19" s="68"/>
      <c r="P19" s="68">
        <v>9425</v>
      </c>
      <c r="Q19" s="68">
        <v>15</v>
      </c>
      <c r="R19" s="68">
        <v>13.14</v>
      </c>
      <c r="S19" s="68">
        <v>13.13</v>
      </c>
      <c r="T19" s="68"/>
      <c r="U19" s="68">
        <v>12425</v>
      </c>
      <c r="V19" s="68">
        <v>20</v>
      </c>
      <c r="W19" s="68">
        <v>17.29</v>
      </c>
      <c r="X19" s="68">
        <v>17.29</v>
      </c>
      <c r="Y19" s="68"/>
      <c r="Z19" s="68">
        <v>15400</v>
      </c>
      <c r="AA19" s="68">
        <v>25</v>
      </c>
      <c r="AB19" s="68">
        <v>22.14</v>
      </c>
      <c r="AC19" s="68">
        <v>22.17</v>
      </c>
      <c r="AD19" s="68"/>
      <c r="AE19" s="68">
        <v>18400</v>
      </c>
      <c r="AF19" s="68">
        <v>30</v>
      </c>
      <c r="AG19" s="68">
        <v>25.86</v>
      </c>
      <c r="AH19" s="68">
        <v>25.86</v>
      </c>
      <c r="AI19" s="68"/>
      <c r="AJ19" s="68">
        <v>21400</v>
      </c>
      <c r="AK19" s="68">
        <v>35</v>
      </c>
      <c r="AL19" s="68">
        <v>29.14</v>
      </c>
      <c r="AM19" s="68">
        <v>29.16</v>
      </c>
      <c r="AN19" s="68"/>
      <c r="AO19" s="68">
        <v>24400</v>
      </c>
      <c r="AP19" s="68">
        <v>40</v>
      </c>
      <c r="AQ19" s="68">
        <v>34.14</v>
      </c>
      <c r="AR19" s="68">
        <v>34.01</v>
      </c>
      <c r="AS19" s="68"/>
      <c r="AT19" s="68">
        <v>27400</v>
      </c>
      <c r="AU19" s="68">
        <v>45</v>
      </c>
      <c r="AV19" s="68">
        <v>37.86</v>
      </c>
      <c r="AW19" s="68">
        <v>37.76</v>
      </c>
      <c r="AX19" s="68"/>
      <c r="AY19" s="68">
        <v>30375</v>
      </c>
      <c r="AZ19" s="68">
        <v>50</v>
      </c>
      <c r="BA19" s="68">
        <v>42.71</v>
      </c>
      <c r="BB19" s="68">
        <v>42.76</v>
      </c>
      <c r="BC19" s="68"/>
      <c r="BD19" s="68">
        <v>33375</v>
      </c>
      <c r="BE19" s="68">
        <v>55</v>
      </c>
      <c r="BF19" s="68">
        <v>46</v>
      </c>
      <c r="BG19" s="68">
        <v>45.91</v>
      </c>
      <c r="BH19" s="68"/>
      <c r="BI19" s="68">
        <v>36375</v>
      </c>
      <c r="BJ19" s="68">
        <v>60</v>
      </c>
      <c r="BK19" s="68">
        <v>49.57</v>
      </c>
      <c r="BL19" s="68">
        <v>49.49</v>
      </c>
      <c r="BM19" s="68"/>
      <c r="BN19" s="68">
        <v>39375</v>
      </c>
      <c r="BO19" s="68">
        <v>65</v>
      </c>
      <c r="BP19" s="68">
        <v>53.86</v>
      </c>
      <c r="BQ19" s="68">
        <v>53.99</v>
      </c>
      <c r="BR19" s="68"/>
      <c r="BS19" s="68">
        <v>42375</v>
      </c>
      <c r="BT19" s="68">
        <v>70</v>
      </c>
      <c r="BU19" s="68">
        <v>57.57</v>
      </c>
      <c r="BV19" s="68">
        <v>57.66</v>
      </c>
      <c r="BW19" s="68"/>
      <c r="BX19" s="68">
        <v>45350</v>
      </c>
      <c r="BY19" s="68">
        <v>75</v>
      </c>
      <c r="BZ19" s="68">
        <v>61.86</v>
      </c>
      <c r="CA19" s="68">
        <v>61.8</v>
      </c>
      <c r="CB19" s="68"/>
      <c r="CC19" s="68">
        <v>48350</v>
      </c>
      <c r="CD19" s="68">
        <v>80</v>
      </c>
      <c r="CE19" s="68">
        <v>65</v>
      </c>
      <c r="CF19" s="68">
        <v>65.099999999999994</v>
      </c>
      <c r="CG19" s="68"/>
      <c r="CH19" s="68">
        <v>51350</v>
      </c>
      <c r="CI19" s="68">
        <v>85</v>
      </c>
      <c r="CJ19" s="68">
        <v>68.14</v>
      </c>
      <c r="CK19" s="68">
        <v>68.069999999999993</v>
      </c>
      <c r="CL19" s="68"/>
      <c r="CM19" s="68">
        <v>54350</v>
      </c>
      <c r="CN19" s="68">
        <v>90</v>
      </c>
      <c r="CO19" s="68">
        <v>72.290000000000006</v>
      </c>
      <c r="CP19" s="68">
        <v>72.31</v>
      </c>
      <c r="CQ19" s="68"/>
      <c r="CR19" s="68">
        <v>57350</v>
      </c>
      <c r="CS19" s="68">
        <v>95</v>
      </c>
      <c r="CT19" s="68">
        <v>75.430000000000007</v>
      </c>
      <c r="CU19" s="68">
        <v>75.459999999999994</v>
      </c>
      <c r="CV19" s="68"/>
      <c r="CW19" s="68">
        <v>60350</v>
      </c>
      <c r="CX19" s="68">
        <v>100</v>
      </c>
      <c r="CY19" s="68">
        <v>79.569999999999993</v>
      </c>
      <c r="CZ19" s="68">
        <v>79.510000000000005</v>
      </c>
      <c r="DA19" s="68"/>
      <c r="DB19" s="68"/>
      <c r="DC19" s="68"/>
      <c r="DD19" s="68"/>
      <c r="DE19" s="68"/>
      <c r="DF19" s="68"/>
      <c r="DG19" s="68"/>
      <c r="DH19" s="68"/>
      <c r="DI19" s="68"/>
      <c r="DJ19" s="68"/>
      <c r="DK19" s="68"/>
      <c r="DL19" s="68"/>
    </row>
    <row r="20" spans="1:116" x14ac:dyDescent="0.25">
      <c r="A20" s="68">
        <v>475</v>
      </c>
      <c r="B20" s="68">
        <v>0</v>
      </c>
      <c r="C20" s="68">
        <v>0</v>
      </c>
      <c r="D20" s="68">
        <v>0</v>
      </c>
      <c r="E20" s="68"/>
      <c r="F20" s="68">
        <v>3450</v>
      </c>
      <c r="G20" s="68">
        <v>5</v>
      </c>
      <c r="H20" s="68">
        <v>5.14</v>
      </c>
      <c r="I20" s="68">
        <v>5.14</v>
      </c>
      <c r="J20" s="68"/>
      <c r="K20" s="68">
        <v>6450</v>
      </c>
      <c r="L20" s="68">
        <v>10</v>
      </c>
      <c r="M20" s="68">
        <v>8.57</v>
      </c>
      <c r="N20" s="68">
        <v>8.66</v>
      </c>
      <c r="O20" s="68"/>
      <c r="P20" s="68">
        <v>9450</v>
      </c>
      <c r="Q20" s="68">
        <v>15</v>
      </c>
      <c r="R20" s="68">
        <v>13</v>
      </c>
      <c r="S20" s="68">
        <v>12.96</v>
      </c>
      <c r="T20" s="68"/>
      <c r="U20" s="68">
        <v>12450</v>
      </c>
      <c r="V20" s="68">
        <v>20</v>
      </c>
      <c r="W20" s="68">
        <v>17.29</v>
      </c>
      <c r="X20" s="68">
        <v>17.21</v>
      </c>
      <c r="Y20" s="68"/>
      <c r="Z20" s="68">
        <v>15425</v>
      </c>
      <c r="AA20" s="68">
        <v>25</v>
      </c>
      <c r="AB20" s="68">
        <v>22</v>
      </c>
      <c r="AC20" s="68">
        <v>22.03</v>
      </c>
      <c r="AD20" s="68"/>
      <c r="AE20" s="68">
        <v>18425</v>
      </c>
      <c r="AF20" s="68">
        <v>30</v>
      </c>
      <c r="AG20" s="68">
        <v>25.57</v>
      </c>
      <c r="AH20" s="68">
        <v>25.47</v>
      </c>
      <c r="AI20" s="68"/>
      <c r="AJ20" s="68">
        <v>21425</v>
      </c>
      <c r="AK20" s="68">
        <v>35</v>
      </c>
      <c r="AL20" s="68">
        <v>29.29</v>
      </c>
      <c r="AM20" s="68">
        <v>29.26</v>
      </c>
      <c r="AN20" s="68"/>
      <c r="AO20" s="68">
        <v>24425</v>
      </c>
      <c r="AP20" s="68">
        <v>40</v>
      </c>
      <c r="AQ20" s="68">
        <v>34</v>
      </c>
      <c r="AR20" s="68">
        <v>34.17</v>
      </c>
      <c r="AS20" s="68"/>
      <c r="AT20" s="68">
        <v>27425</v>
      </c>
      <c r="AU20" s="68">
        <v>45</v>
      </c>
      <c r="AV20" s="68">
        <v>38</v>
      </c>
      <c r="AW20" s="68">
        <v>37.909999999999997</v>
      </c>
      <c r="AX20" s="68"/>
      <c r="AY20" s="68">
        <v>30400</v>
      </c>
      <c r="AZ20" s="68">
        <v>50</v>
      </c>
      <c r="BA20" s="68">
        <v>42.86</v>
      </c>
      <c r="BB20" s="68">
        <v>42.74</v>
      </c>
      <c r="BC20" s="68"/>
      <c r="BD20" s="68">
        <v>33400</v>
      </c>
      <c r="BE20" s="68">
        <v>55</v>
      </c>
      <c r="BF20" s="68">
        <v>46.14</v>
      </c>
      <c r="BG20" s="68">
        <v>46.09</v>
      </c>
      <c r="BH20" s="68"/>
      <c r="BI20" s="68">
        <v>36400</v>
      </c>
      <c r="BJ20" s="68">
        <v>60</v>
      </c>
      <c r="BK20" s="68">
        <v>49.43</v>
      </c>
      <c r="BL20" s="68">
        <v>49.4</v>
      </c>
      <c r="BM20" s="68"/>
      <c r="BN20" s="68">
        <v>39400</v>
      </c>
      <c r="BO20" s="68">
        <v>65</v>
      </c>
      <c r="BP20" s="68">
        <v>53.86</v>
      </c>
      <c r="BQ20" s="68">
        <v>54.01</v>
      </c>
      <c r="BR20" s="68"/>
      <c r="BS20" s="68">
        <v>42400</v>
      </c>
      <c r="BT20" s="68">
        <v>70</v>
      </c>
      <c r="BU20" s="68">
        <v>57.71</v>
      </c>
      <c r="BV20" s="68">
        <v>57.81</v>
      </c>
      <c r="BW20" s="68"/>
      <c r="BX20" s="68">
        <v>45375</v>
      </c>
      <c r="BY20" s="68">
        <v>75</v>
      </c>
      <c r="BZ20" s="68">
        <v>61.86</v>
      </c>
      <c r="CA20" s="68">
        <v>61.8</v>
      </c>
      <c r="CB20" s="68"/>
      <c r="CC20" s="68">
        <v>48375</v>
      </c>
      <c r="CD20" s="68">
        <v>80</v>
      </c>
      <c r="CE20" s="68">
        <v>65</v>
      </c>
      <c r="CF20" s="68">
        <v>65.09</v>
      </c>
      <c r="CG20" s="68"/>
      <c r="CH20" s="68">
        <v>51375</v>
      </c>
      <c r="CI20" s="68">
        <v>85</v>
      </c>
      <c r="CJ20" s="68">
        <v>68.14</v>
      </c>
      <c r="CK20" s="68">
        <v>68.19</v>
      </c>
      <c r="CL20" s="68"/>
      <c r="CM20" s="68">
        <v>54375</v>
      </c>
      <c r="CN20" s="68">
        <v>90</v>
      </c>
      <c r="CO20" s="68">
        <v>72.569999999999993</v>
      </c>
      <c r="CP20" s="68">
        <v>72.64</v>
      </c>
      <c r="CQ20" s="68"/>
      <c r="CR20" s="68">
        <v>57375</v>
      </c>
      <c r="CS20" s="68">
        <v>95</v>
      </c>
      <c r="CT20" s="68">
        <v>75.569999999999993</v>
      </c>
      <c r="CU20" s="68">
        <v>75.44</v>
      </c>
      <c r="CV20" s="68"/>
      <c r="CW20" s="68">
        <v>60375</v>
      </c>
      <c r="CX20" s="68">
        <v>100</v>
      </c>
      <c r="CY20" s="68">
        <v>79.569999999999993</v>
      </c>
      <c r="CZ20" s="68">
        <v>79.59</v>
      </c>
      <c r="DA20" s="68"/>
      <c r="DB20" s="68"/>
      <c r="DC20" s="68"/>
      <c r="DD20" s="68"/>
      <c r="DE20" s="68"/>
      <c r="DF20" s="68"/>
      <c r="DG20" s="68"/>
      <c r="DH20" s="68"/>
      <c r="DI20" s="68"/>
      <c r="DJ20" s="68"/>
      <c r="DK20" s="68"/>
      <c r="DL20" s="68"/>
    </row>
    <row r="21" spans="1:116" x14ac:dyDescent="0.25">
      <c r="A21" s="68">
        <v>500</v>
      </c>
      <c r="B21" s="68">
        <v>0</v>
      </c>
      <c r="C21" s="68">
        <v>0</v>
      </c>
      <c r="D21" s="68">
        <v>0</v>
      </c>
      <c r="E21" s="68"/>
      <c r="F21" s="68">
        <v>3475</v>
      </c>
      <c r="G21" s="68">
        <v>5</v>
      </c>
      <c r="H21" s="68">
        <v>5.29</v>
      </c>
      <c r="I21" s="68">
        <v>5.27</v>
      </c>
      <c r="J21" s="68"/>
      <c r="K21" s="68">
        <v>6475</v>
      </c>
      <c r="L21" s="68">
        <v>10</v>
      </c>
      <c r="M21" s="68">
        <v>8.7100000000000009</v>
      </c>
      <c r="N21" s="68">
        <v>8.81</v>
      </c>
      <c r="O21" s="68"/>
      <c r="P21" s="68">
        <v>9475</v>
      </c>
      <c r="Q21" s="68">
        <v>15</v>
      </c>
      <c r="R21" s="68">
        <v>12.86</v>
      </c>
      <c r="S21" s="68">
        <v>12.86</v>
      </c>
      <c r="T21" s="68"/>
      <c r="U21" s="68">
        <v>12475</v>
      </c>
      <c r="V21" s="68">
        <v>20</v>
      </c>
      <c r="W21" s="68">
        <v>17</v>
      </c>
      <c r="X21" s="68">
        <v>16.899999999999999</v>
      </c>
      <c r="Y21" s="68"/>
      <c r="Z21" s="68">
        <v>15450</v>
      </c>
      <c r="AA21" s="68">
        <v>25</v>
      </c>
      <c r="AB21" s="68">
        <v>21.71</v>
      </c>
      <c r="AC21" s="68">
        <v>21.79</v>
      </c>
      <c r="AD21" s="68"/>
      <c r="AE21" s="68">
        <v>18450</v>
      </c>
      <c r="AF21" s="68">
        <v>30</v>
      </c>
      <c r="AG21" s="68">
        <v>25.43</v>
      </c>
      <c r="AH21" s="68">
        <v>25.46</v>
      </c>
      <c r="AI21" s="68"/>
      <c r="AJ21" s="68">
        <v>21450</v>
      </c>
      <c r="AK21" s="68">
        <v>35</v>
      </c>
      <c r="AL21" s="68">
        <v>29.43</v>
      </c>
      <c r="AM21" s="68">
        <v>29.4</v>
      </c>
      <c r="AN21" s="68"/>
      <c r="AO21" s="68">
        <v>24450</v>
      </c>
      <c r="AP21" s="68">
        <v>40</v>
      </c>
      <c r="AQ21" s="68">
        <v>34.14</v>
      </c>
      <c r="AR21" s="68">
        <v>34.299999999999997</v>
      </c>
      <c r="AS21" s="68"/>
      <c r="AT21" s="68">
        <v>27450</v>
      </c>
      <c r="AU21" s="68">
        <v>45</v>
      </c>
      <c r="AV21" s="68">
        <v>37.86</v>
      </c>
      <c r="AW21" s="68">
        <v>37.93</v>
      </c>
      <c r="AX21" s="68"/>
      <c r="AY21" s="68">
        <v>30425</v>
      </c>
      <c r="AZ21" s="68">
        <v>50</v>
      </c>
      <c r="BA21" s="68">
        <v>42.57</v>
      </c>
      <c r="BB21" s="68">
        <v>42.67</v>
      </c>
      <c r="BC21" s="68"/>
      <c r="BD21" s="68">
        <v>33425</v>
      </c>
      <c r="BE21" s="68">
        <v>55</v>
      </c>
      <c r="BF21" s="68">
        <v>45.86</v>
      </c>
      <c r="BG21" s="68">
        <v>45.9</v>
      </c>
      <c r="BH21" s="68"/>
      <c r="BI21" s="68">
        <v>36425</v>
      </c>
      <c r="BJ21" s="68">
        <v>60</v>
      </c>
      <c r="BK21" s="68">
        <v>49.29</v>
      </c>
      <c r="BL21" s="68">
        <v>49.33</v>
      </c>
      <c r="BM21" s="68"/>
      <c r="BN21" s="68">
        <v>39425</v>
      </c>
      <c r="BO21" s="68">
        <v>65</v>
      </c>
      <c r="BP21" s="68">
        <v>54</v>
      </c>
      <c r="BQ21" s="68">
        <v>54.03</v>
      </c>
      <c r="BR21" s="68"/>
      <c r="BS21" s="68">
        <v>42425</v>
      </c>
      <c r="BT21" s="68">
        <v>70</v>
      </c>
      <c r="BU21" s="68">
        <v>57.86</v>
      </c>
      <c r="BV21" s="68">
        <v>57.74</v>
      </c>
      <c r="BW21" s="68"/>
      <c r="BX21" s="68">
        <v>45400</v>
      </c>
      <c r="BY21" s="68">
        <v>75</v>
      </c>
      <c r="BZ21" s="68">
        <v>61.86</v>
      </c>
      <c r="CA21" s="68">
        <v>61.94</v>
      </c>
      <c r="CB21" s="68"/>
      <c r="CC21" s="68">
        <v>48400</v>
      </c>
      <c r="CD21" s="68">
        <v>80</v>
      </c>
      <c r="CE21" s="68">
        <v>65</v>
      </c>
      <c r="CF21" s="68">
        <v>65.010000000000005</v>
      </c>
      <c r="CG21" s="68"/>
      <c r="CH21" s="68">
        <v>51400</v>
      </c>
      <c r="CI21" s="68">
        <v>85</v>
      </c>
      <c r="CJ21" s="68">
        <v>68.290000000000006</v>
      </c>
      <c r="CK21" s="68">
        <v>68.13</v>
      </c>
      <c r="CL21" s="68"/>
      <c r="CM21" s="68">
        <v>54400</v>
      </c>
      <c r="CN21" s="68">
        <v>90</v>
      </c>
      <c r="CO21" s="68">
        <v>72.569999999999993</v>
      </c>
      <c r="CP21" s="68">
        <v>72.53</v>
      </c>
      <c r="CQ21" s="68"/>
      <c r="CR21" s="68">
        <v>57400</v>
      </c>
      <c r="CS21" s="68">
        <v>95</v>
      </c>
      <c r="CT21" s="68">
        <v>75.290000000000006</v>
      </c>
      <c r="CU21" s="68">
        <v>75.400000000000006</v>
      </c>
      <c r="CV21" s="68"/>
      <c r="CW21" s="68">
        <v>60400</v>
      </c>
      <c r="CX21" s="68">
        <v>100</v>
      </c>
      <c r="CY21" s="68">
        <v>79.569999999999993</v>
      </c>
      <c r="CZ21" s="68">
        <v>79.599999999999994</v>
      </c>
      <c r="DA21" s="68"/>
      <c r="DB21" s="68"/>
      <c r="DC21" s="68"/>
      <c r="DD21" s="68"/>
      <c r="DE21" s="68"/>
      <c r="DF21" s="68"/>
      <c r="DG21" s="68"/>
      <c r="DH21" s="68"/>
      <c r="DI21" s="68"/>
      <c r="DJ21" s="68"/>
      <c r="DK21" s="68"/>
      <c r="DL21" s="68"/>
    </row>
    <row r="22" spans="1:116" x14ac:dyDescent="0.25">
      <c r="A22" s="68">
        <v>525</v>
      </c>
      <c r="B22" s="68">
        <v>0</v>
      </c>
      <c r="C22" s="68">
        <v>0</v>
      </c>
      <c r="D22" s="68">
        <v>0</v>
      </c>
      <c r="E22" s="68"/>
      <c r="F22" s="68">
        <v>3500</v>
      </c>
      <c r="G22" s="68">
        <v>5</v>
      </c>
      <c r="H22" s="68">
        <v>5.43</v>
      </c>
      <c r="I22" s="68">
        <v>5.4</v>
      </c>
      <c r="J22" s="68"/>
      <c r="K22" s="68">
        <v>6500</v>
      </c>
      <c r="L22" s="68">
        <v>10</v>
      </c>
      <c r="M22" s="68">
        <v>8.86</v>
      </c>
      <c r="N22" s="68">
        <v>8.9700000000000006</v>
      </c>
      <c r="O22" s="68"/>
      <c r="P22" s="68">
        <v>9500</v>
      </c>
      <c r="Q22" s="68">
        <v>15</v>
      </c>
      <c r="R22" s="68">
        <v>13.14</v>
      </c>
      <c r="S22" s="68">
        <v>13.09</v>
      </c>
      <c r="T22" s="68"/>
      <c r="U22" s="68">
        <v>12500</v>
      </c>
      <c r="V22" s="68">
        <v>20</v>
      </c>
      <c r="W22" s="68">
        <v>16.86</v>
      </c>
      <c r="X22" s="68">
        <v>16.86</v>
      </c>
      <c r="Y22" s="68"/>
      <c r="Z22" s="68">
        <v>15475</v>
      </c>
      <c r="AA22" s="68">
        <v>25</v>
      </c>
      <c r="AB22" s="68">
        <v>21.71</v>
      </c>
      <c r="AC22" s="68">
        <v>21.67</v>
      </c>
      <c r="AD22" s="68"/>
      <c r="AE22" s="68">
        <v>18475</v>
      </c>
      <c r="AF22" s="68">
        <v>30</v>
      </c>
      <c r="AG22" s="68">
        <v>25.43</v>
      </c>
      <c r="AH22" s="68">
        <v>25.4</v>
      </c>
      <c r="AI22" s="68"/>
      <c r="AJ22" s="68">
        <v>21475</v>
      </c>
      <c r="AK22" s="68">
        <v>35</v>
      </c>
      <c r="AL22" s="68">
        <v>29.57</v>
      </c>
      <c r="AM22" s="68">
        <v>29.5</v>
      </c>
      <c r="AN22" s="68"/>
      <c r="AO22" s="68">
        <v>24475</v>
      </c>
      <c r="AP22" s="68">
        <v>40</v>
      </c>
      <c r="AQ22" s="68">
        <v>34.29</v>
      </c>
      <c r="AR22" s="68">
        <v>34.21</v>
      </c>
      <c r="AS22" s="68"/>
      <c r="AT22" s="68">
        <v>27475</v>
      </c>
      <c r="AU22" s="68">
        <v>45</v>
      </c>
      <c r="AV22" s="68">
        <v>37.71</v>
      </c>
      <c r="AW22" s="68">
        <v>37.81</v>
      </c>
      <c r="AX22" s="68"/>
      <c r="AY22" s="68">
        <v>30450</v>
      </c>
      <c r="AZ22" s="68">
        <v>50</v>
      </c>
      <c r="BA22" s="68">
        <v>42.71</v>
      </c>
      <c r="BB22" s="68">
        <v>42.63</v>
      </c>
      <c r="BC22" s="68"/>
      <c r="BD22" s="68">
        <v>33450</v>
      </c>
      <c r="BE22" s="68">
        <v>55</v>
      </c>
      <c r="BF22" s="68">
        <v>45.86</v>
      </c>
      <c r="BG22" s="68">
        <v>45.91</v>
      </c>
      <c r="BH22" s="68"/>
      <c r="BI22" s="68">
        <v>36450</v>
      </c>
      <c r="BJ22" s="68">
        <v>60</v>
      </c>
      <c r="BK22" s="68">
        <v>49</v>
      </c>
      <c r="BL22" s="68">
        <v>49.11</v>
      </c>
      <c r="BM22" s="68"/>
      <c r="BN22" s="68">
        <v>39450</v>
      </c>
      <c r="BO22" s="68">
        <v>65</v>
      </c>
      <c r="BP22" s="68">
        <v>53.86</v>
      </c>
      <c r="BQ22" s="68">
        <v>54</v>
      </c>
      <c r="BR22" s="68"/>
      <c r="BS22" s="68">
        <v>42450</v>
      </c>
      <c r="BT22" s="68">
        <v>70</v>
      </c>
      <c r="BU22" s="68">
        <v>57.86</v>
      </c>
      <c r="BV22" s="68">
        <v>57.76</v>
      </c>
      <c r="BW22" s="68"/>
      <c r="BX22" s="68">
        <v>45425</v>
      </c>
      <c r="BY22" s="68">
        <v>75</v>
      </c>
      <c r="BZ22" s="68">
        <v>61.86</v>
      </c>
      <c r="CA22" s="68">
        <v>61.94</v>
      </c>
      <c r="CB22" s="68"/>
      <c r="CC22" s="68">
        <v>48425</v>
      </c>
      <c r="CD22" s="68">
        <v>80</v>
      </c>
      <c r="CE22" s="68">
        <v>65.14</v>
      </c>
      <c r="CF22" s="68">
        <v>65.14</v>
      </c>
      <c r="CG22" s="68"/>
      <c r="CH22" s="68">
        <v>51425</v>
      </c>
      <c r="CI22" s="68">
        <v>85</v>
      </c>
      <c r="CJ22" s="68">
        <v>68.290000000000006</v>
      </c>
      <c r="CK22" s="68">
        <v>68.2</v>
      </c>
      <c r="CL22" s="68"/>
      <c r="CM22" s="68">
        <v>54425</v>
      </c>
      <c r="CN22" s="68">
        <v>90</v>
      </c>
      <c r="CO22" s="68">
        <v>72.430000000000007</v>
      </c>
      <c r="CP22" s="68">
        <v>72.599999999999994</v>
      </c>
      <c r="CQ22" s="68"/>
      <c r="CR22" s="68">
        <v>57425</v>
      </c>
      <c r="CS22" s="68">
        <v>95</v>
      </c>
      <c r="CT22" s="68">
        <v>75.430000000000007</v>
      </c>
      <c r="CU22" s="68">
        <v>75.41</v>
      </c>
      <c r="CV22" s="68"/>
      <c r="CW22" s="68">
        <v>60425</v>
      </c>
      <c r="CX22" s="68">
        <v>100</v>
      </c>
      <c r="CY22" s="68">
        <v>79.569999999999993</v>
      </c>
      <c r="CZ22" s="68">
        <v>79.59</v>
      </c>
      <c r="DA22" s="68"/>
      <c r="DB22" s="68"/>
      <c r="DC22" s="68"/>
      <c r="DD22" s="68"/>
      <c r="DE22" s="68"/>
      <c r="DF22" s="68"/>
      <c r="DG22" s="68"/>
      <c r="DH22" s="68"/>
      <c r="DI22" s="68"/>
      <c r="DJ22" s="68"/>
      <c r="DK22" s="68"/>
      <c r="DL22" s="68"/>
    </row>
    <row r="23" spans="1:116" x14ac:dyDescent="0.25">
      <c r="A23" s="68">
        <v>550</v>
      </c>
      <c r="B23" s="68">
        <v>0</v>
      </c>
      <c r="C23" s="68">
        <v>0</v>
      </c>
      <c r="D23" s="68">
        <v>0</v>
      </c>
      <c r="E23" s="68"/>
      <c r="F23" s="68">
        <v>3525</v>
      </c>
      <c r="G23" s="68">
        <v>5</v>
      </c>
      <c r="H23" s="68">
        <v>5.57</v>
      </c>
      <c r="I23" s="68">
        <v>5.56</v>
      </c>
      <c r="J23" s="68"/>
      <c r="K23" s="68">
        <v>6525</v>
      </c>
      <c r="L23" s="68">
        <v>10</v>
      </c>
      <c r="M23" s="68">
        <v>8.7100000000000009</v>
      </c>
      <c r="N23" s="68">
        <v>8.83</v>
      </c>
      <c r="O23" s="68"/>
      <c r="P23" s="68">
        <v>9525</v>
      </c>
      <c r="Q23" s="68">
        <v>15</v>
      </c>
      <c r="R23" s="68">
        <v>13.29</v>
      </c>
      <c r="S23" s="68">
        <v>13.3</v>
      </c>
      <c r="T23" s="68"/>
      <c r="U23" s="68">
        <v>12525</v>
      </c>
      <c r="V23" s="68">
        <v>20</v>
      </c>
      <c r="W23" s="68">
        <v>16.71</v>
      </c>
      <c r="X23" s="68">
        <v>16.79</v>
      </c>
      <c r="Y23" s="68"/>
      <c r="Z23" s="68">
        <v>15500</v>
      </c>
      <c r="AA23" s="68">
        <v>25</v>
      </c>
      <c r="AB23" s="68">
        <v>21.57</v>
      </c>
      <c r="AC23" s="68">
        <v>21.6</v>
      </c>
      <c r="AD23" s="68"/>
      <c r="AE23" s="68">
        <v>18500</v>
      </c>
      <c r="AF23" s="68">
        <v>30</v>
      </c>
      <c r="AG23" s="68">
        <v>25.71</v>
      </c>
      <c r="AH23" s="68">
        <v>25.57</v>
      </c>
      <c r="AI23" s="68"/>
      <c r="AJ23" s="68">
        <v>21500</v>
      </c>
      <c r="AK23" s="68">
        <v>35</v>
      </c>
      <c r="AL23" s="68">
        <v>29.14</v>
      </c>
      <c r="AM23" s="68">
        <v>29.3</v>
      </c>
      <c r="AN23" s="68"/>
      <c r="AO23" s="68">
        <v>24500</v>
      </c>
      <c r="AP23" s="68">
        <v>40</v>
      </c>
      <c r="AQ23" s="68">
        <v>34.14</v>
      </c>
      <c r="AR23" s="68">
        <v>34.26</v>
      </c>
      <c r="AS23" s="68"/>
      <c r="AT23" s="68">
        <v>27500</v>
      </c>
      <c r="AU23" s="68">
        <v>45</v>
      </c>
      <c r="AV23" s="68">
        <v>37.71</v>
      </c>
      <c r="AW23" s="68">
        <v>37.81</v>
      </c>
      <c r="AX23" s="68"/>
      <c r="AY23" s="68">
        <v>30475</v>
      </c>
      <c r="AZ23" s="68">
        <v>50</v>
      </c>
      <c r="BA23" s="68">
        <v>42.71</v>
      </c>
      <c r="BB23" s="68">
        <v>42.79</v>
      </c>
      <c r="BC23" s="68"/>
      <c r="BD23" s="68">
        <v>33475</v>
      </c>
      <c r="BE23" s="68">
        <v>55</v>
      </c>
      <c r="BF23" s="68">
        <v>46</v>
      </c>
      <c r="BG23" s="68">
        <v>45.94</v>
      </c>
      <c r="BH23" s="68"/>
      <c r="BI23" s="68">
        <v>36475</v>
      </c>
      <c r="BJ23" s="68">
        <v>60</v>
      </c>
      <c r="BK23" s="68">
        <v>49.29</v>
      </c>
      <c r="BL23" s="68">
        <v>49.2</v>
      </c>
      <c r="BM23" s="68"/>
      <c r="BN23" s="68">
        <v>39475</v>
      </c>
      <c r="BO23" s="68">
        <v>65</v>
      </c>
      <c r="BP23" s="68">
        <v>54</v>
      </c>
      <c r="BQ23" s="68">
        <v>54.06</v>
      </c>
      <c r="BR23" s="68"/>
      <c r="BS23" s="68">
        <v>42475</v>
      </c>
      <c r="BT23" s="68">
        <v>70</v>
      </c>
      <c r="BU23" s="68">
        <v>57.43</v>
      </c>
      <c r="BV23" s="68">
        <v>57.57</v>
      </c>
      <c r="BW23" s="68"/>
      <c r="BX23" s="68">
        <v>45450</v>
      </c>
      <c r="BY23" s="68">
        <v>75</v>
      </c>
      <c r="BZ23" s="68">
        <v>62</v>
      </c>
      <c r="CA23" s="68">
        <v>61.94</v>
      </c>
      <c r="CB23" s="68"/>
      <c r="CC23" s="68">
        <v>48450</v>
      </c>
      <c r="CD23" s="68">
        <v>80</v>
      </c>
      <c r="CE23" s="68">
        <v>65.290000000000006</v>
      </c>
      <c r="CF23" s="68">
        <v>65.260000000000005</v>
      </c>
      <c r="CG23" s="68"/>
      <c r="CH23" s="68">
        <v>51450</v>
      </c>
      <c r="CI23" s="68">
        <v>85</v>
      </c>
      <c r="CJ23" s="68">
        <v>68.14</v>
      </c>
      <c r="CK23" s="68">
        <v>68.27</v>
      </c>
      <c r="CL23" s="68"/>
      <c r="CM23" s="68">
        <v>54450</v>
      </c>
      <c r="CN23" s="68">
        <v>90</v>
      </c>
      <c r="CO23" s="68">
        <v>72.569999999999993</v>
      </c>
      <c r="CP23" s="68">
        <v>72.66</v>
      </c>
      <c r="CQ23" s="68"/>
      <c r="CR23" s="68">
        <v>57450</v>
      </c>
      <c r="CS23" s="68">
        <v>95</v>
      </c>
      <c r="CT23" s="68">
        <v>75.430000000000007</v>
      </c>
      <c r="CU23" s="68">
        <v>75.36</v>
      </c>
      <c r="CV23" s="68"/>
      <c r="CW23" s="68">
        <v>60450</v>
      </c>
      <c r="CX23" s="68">
        <v>100</v>
      </c>
      <c r="CY23" s="68">
        <v>79.430000000000007</v>
      </c>
      <c r="CZ23" s="68">
        <v>79.569999999999993</v>
      </c>
      <c r="DA23" s="68"/>
      <c r="DB23" s="68"/>
      <c r="DC23" s="68"/>
      <c r="DD23" s="68"/>
      <c r="DE23" s="68"/>
      <c r="DF23" s="68"/>
      <c r="DG23" s="68"/>
      <c r="DH23" s="68"/>
      <c r="DI23" s="68"/>
      <c r="DJ23" s="68"/>
      <c r="DK23" s="68"/>
      <c r="DL23" s="68"/>
    </row>
    <row r="24" spans="1:116" x14ac:dyDescent="0.25">
      <c r="A24" s="68">
        <v>575</v>
      </c>
      <c r="B24" s="68">
        <v>0</v>
      </c>
      <c r="C24" s="68">
        <v>0</v>
      </c>
      <c r="D24" s="68">
        <v>0</v>
      </c>
      <c r="E24" s="68"/>
      <c r="F24" s="68">
        <v>3550</v>
      </c>
      <c r="G24" s="68">
        <v>5</v>
      </c>
      <c r="H24" s="68">
        <v>5.57</v>
      </c>
      <c r="I24" s="68">
        <v>5.7</v>
      </c>
      <c r="J24" s="68"/>
      <c r="K24" s="68">
        <v>6550</v>
      </c>
      <c r="L24" s="68">
        <v>10</v>
      </c>
      <c r="M24" s="68">
        <v>8.57</v>
      </c>
      <c r="N24" s="68">
        <v>8.51</v>
      </c>
      <c r="O24" s="68"/>
      <c r="P24" s="68">
        <v>9550</v>
      </c>
      <c r="Q24" s="68">
        <v>15</v>
      </c>
      <c r="R24" s="68">
        <v>13.43</v>
      </c>
      <c r="S24" s="68">
        <v>13.5</v>
      </c>
      <c r="T24" s="68"/>
      <c r="U24" s="68">
        <v>12550</v>
      </c>
      <c r="V24" s="68">
        <v>20</v>
      </c>
      <c r="W24" s="68">
        <v>16.86</v>
      </c>
      <c r="X24" s="68">
        <v>16.760000000000002</v>
      </c>
      <c r="Y24" s="68"/>
      <c r="Z24" s="68">
        <v>15525</v>
      </c>
      <c r="AA24" s="68">
        <v>25</v>
      </c>
      <c r="AB24" s="68">
        <v>21.71</v>
      </c>
      <c r="AC24" s="68">
        <v>21.7</v>
      </c>
      <c r="AD24" s="68"/>
      <c r="AE24" s="68">
        <v>18525</v>
      </c>
      <c r="AF24" s="68">
        <v>30</v>
      </c>
      <c r="AG24" s="68">
        <v>25.57</v>
      </c>
      <c r="AH24" s="68">
        <v>25.67</v>
      </c>
      <c r="AI24" s="68"/>
      <c r="AJ24" s="68">
        <v>21525</v>
      </c>
      <c r="AK24" s="68">
        <v>35</v>
      </c>
      <c r="AL24" s="68">
        <v>29.29</v>
      </c>
      <c r="AM24" s="68">
        <v>29.23</v>
      </c>
      <c r="AN24" s="68"/>
      <c r="AO24" s="68">
        <v>24525</v>
      </c>
      <c r="AP24" s="68">
        <v>40</v>
      </c>
      <c r="AQ24" s="68">
        <v>34.29</v>
      </c>
      <c r="AR24" s="68">
        <v>34.31</v>
      </c>
      <c r="AS24" s="68"/>
      <c r="AT24" s="68">
        <v>27525</v>
      </c>
      <c r="AU24" s="68">
        <v>45</v>
      </c>
      <c r="AV24" s="68">
        <v>37.71</v>
      </c>
      <c r="AW24" s="68">
        <v>37.840000000000003</v>
      </c>
      <c r="AX24" s="68"/>
      <c r="AY24" s="68">
        <v>30500</v>
      </c>
      <c r="AZ24" s="68">
        <v>50</v>
      </c>
      <c r="BA24" s="68">
        <v>42.57</v>
      </c>
      <c r="BB24" s="68">
        <v>42.59</v>
      </c>
      <c r="BC24" s="68"/>
      <c r="BD24" s="68">
        <v>33500</v>
      </c>
      <c r="BE24" s="68">
        <v>55</v>
      </c>
      <c r="BF24" s="68">
        <v>46</v>
      </c>
      <c r="BG24" s="68">
        <v>46.06</v>
      </c>
      <c r="BH24" s="68"/>
      <c r="BI24" s="68">
        <v>36500</v>
      </c>
      <c r="BJ24" s="68">
        <v>60</v>
      </c>
      <c r="BK24" s="68">
        <v>49.14</v>
      </c>
      <c r="BL24" s="68">
        <v>49.2</v>
      </c>
      <c r="BM24" s="68"/>
      <c r="BN24" s="68">
        <v>39500</v>
      </c>
      <c r="BO24" s="68">
        <v>65</v>
      </c>
      <c r="BP24" s="68">
        <v>54</v>
      </c>
      <c r="BQ24" s="68">
        <v>54.07</v>
      </c>
      <c r="BR24" s="68"/>
      <c r="BS24" s="68">
        <v>42500</v>
      </c>
      <c r="BT24" s="68">
        <v>70</v>
      </c>
      <c r="BU24" s="68">
        <v>57.71</v>
      </c>
      <c r="BV24" s="68">
        <v>57.69</v>
      </c>
      <c r="BW24" s="68"/>
      <c r="BX24" s="68">
        <v>45475</v>
      </c>
      <c r="BY24" s="68">
        <v>75</v>
      </c>
      <c r="BZ24" s="68">
        <v>61.71</v>
      </c>
      <c r="CA24" s="68">
        <v>61.86</v>
      </c>
      <c r="CB24" s="68"/>
      <c r="CC24" s="68">
        <v>48475</v>
      </c>
      <c r="CD24" s="68">
        <v>80</v>
      </c>
      <c r="CE24" s="68">
        <v>65.14</v>
      </c>
      <c r="CF24" s="68">
        <v>65.209999999999994</v>
      </c>
      <c r="CG24" s="68"/>
      <c r="CH24" s="68">
        <v>51475</v>
      </c>
      <c r="CI24" s="68">
        <v>85</v>
      </c>
      <c r="CJ24" s="68">
        <v>68.14</v>
      </c>
      <c r="CK24" s="68">
        <v>68.2</v>
      </c>
      <c r="CL24" s="68"/>
      <c r="CM24" s="68">
        <v>54475</v>
      </c>
      <c r="CN24" s="68">
        <v>90</v>
      </c>
      <c r="CO24" s="68">
        <v>72.709999999999994</v>
      </c>
      <c r="CP24" s="68">
        <v>72.67</v>
      </c>
      <c r="CQ24" s="68"/>
      <c r="CR24" s="68">
        <v>57475</v>
      </c>
      <c r="CS24" s="68">
        <v>95</v>
      </c>
      <c r="CT24" s="68">
        <v>75.14</v>
      </c>
      <c r="CU24" s="68">
        <v>75.209999999999994</v>
      </c>
      <c r="CV24" s="68"/>
      <c r="CW24" s="68">
        <v>60475</v>
      </c>
      <c r="CX24" s="68">
        <v>100</v>
      </c>
      <c r="CY24" s="68">
        <v>79.569999999999993</v>
      </c>
      <c r="CZ24" s="68">
        <v>79.61</v>
      </c>
      <c r="DA24" s="68"/>
      <c r="DB24" s="68"/>
      <c r="DC24" s="68"/>
      <c r="DD24" s="68"/>
      <c r="DE24" s="68"/>
      <c r="DF24" s="68"/>
      <c r="DG24" s="68"/>
      <c r="DH24" s="68"/>
      <c r="DI24" s="68"/>
      <c r="DJ24" s="68"/>
      <c r="DK24" s="68"/>
      <c r="DL24" s="68"/>
    </row>
    <row r="25" spans="1:116" x14ac:dyDescent="0.25">
      <c r="A25" s="68">
        <v>600</v>
      </c>
      <c r="B25" s="68">
        <v>0</v>
      </c>
      <c r="C25" s="68">
        <v>0</v>
      </c>
      <c r="D25" s="68">
        <v>0</v>
      </c>
      <c r="E25" s="68"/>
      <c r="F25" s="68">
        <v>3575</v>
      </c>
      <c r="G25" s="68">
        <v>5</v>
      </c>
      <c r="H25" s="68">
        <v>5.71</v>
      </c>
      <c r="I25" s="68">
        <v>5.71</v>
      </c>
      <c r="J25" s="68"/>
      <c r="K25" s="68">
        <v>6575</v>
      </c>
      <c r="L25" s="68">
        <v>10</v>
      </c>
      <c r="M25" s="68">
        <v>8.2899999999999991</v>
      </c>
      <c r="N25" s="68">
        <v>8.33</v>
      </c>
      <c r="O25" s="68"/>
      <c r="P25" s="68">
        <v>9575</v>
      </c>
      <c r="Q25" s="68">
        <v>15</v>
      </c>
      <c r="R25" s="68">
        <v>13.43</v>
      </c>
      <c r="S25" s="68">
        <v>13.51</v>
      </c>
      <c r="T25" s="68"/>
      <c r="U25" s="68">
        <v>12575</v>
      </c>
      <c r="V25" s="68">
        <v>20</v>
      </c>
      <c r="W25" s="68">
        <v>16.86</v>
      </c>
      <c r="X25" s="68">
        <v>16.91</v>
      </c>
      <c r="Y25" s="68"/>
      <c r="Z25" s="68">
        <v>15550</v>
      </c>
      <c r="AA25" s="68">
        <v>25</v>
      </c>
      <c r="AB25" s="68">
        <v>22</v>
      </c>
      <c r="AC25" s="68">
        <v>21.91</v>
      </c>
      <c r="AD25" s="68"/>
      <c r="AE25" s="68">
        <v>18550</v>
      </c>
      <c r="AF25" s="68">
        <v>30</v>
      </c>
      <c r="AG25" s="68">
        <v>25.86</v>
      </c>
      <c r="AH25" s="68">
        <v>25.81</v>
      </c>
      <c r="AI25" s="68"/>
      <c r="AJ25" s="68">
        <v>21550</v>
      </c>
      <c r="AK25" s="68">
        <v>35</v>
      </c>
      <c r="AL25" s="68">
        <v>29.14</v>
      </c>
      <c r="AM25" s="68">
        <v>29.23</v>
      </c>
      <c r="AN25" s="68"/>
      <c r="AO25" s="68">
        <v>24550</v>
      </c>
      <c r="AP25" s="68">
        <v>40</v>
      </c>
      <c r="AQ25" s="68">
        <v>34.29</v>
      </c>
      <c r="AR25" s="68">
        <v>34.340000000000003</v>
      </c>
      <c r="AS25" s="68"/>
      <c r="AT25" s="68">
        <v>27550</v>
      </c>
      <c r="AU25" s="68">
        <v>45</v>
      </c>
      <c r="AV25" s="68">
        <v>37.86</v>
      </c>
      <c r="AW25" s="68">
        <v>37.99</v>
      </c>
      <c r="AX25" s="68"/>
      <c r="AY25" s="68">
        <v>30525</v>
      </c>
      <c r="AZ25" s="68">
        <v>50</v>
      </c>
      <c r="BA25" s="68">
        <v>42.43</v>
      </c>
      <c r="BB25" s="68">
        <v>42.43</v>
      </c>
      <c r="BC25" s="68"/>
      <c r="BD25" s="68">
        <v>33525</v>
      </c>
      <c r="BE25" s="68">
        <v>55</v>
      </c>
      <c r="BF25" s="68">
        <v>46.29</v>
      </c>
      <c r="BG25" s="68">
        <v>46.17</v>
      </c>
      <c r="BH25" s="68"/>
      <c r="BI25" s="68">
        <v>36525</v>
      </c>
      <c r="BJ25" s="68">
        <v>60</v>
      </c>
      <c r="BK25" s="68">
        <v>49.29</v>
      </c>
      <c r="BL25" s="68">
        <v>49.29</v>
      </c>
      <c r="BM25" s="68"/>
      <c r="BN25" s="68">
        <v>39525</v>
      </c>
      <c r="BO25" s="68">
        <v>65</v>
      </c>
      <c r="BP25" s="68">
        <v>54.14</v>
      </c>
      <c r="BQ25" s="68">
        <v>54.14</v>
      </c>
      <c r="BR25" s="68"/>
      <c r="BS25" s="68">
        <v>42525</v>
      </c>
      <c r="BT25" s="68">
        <v>70</v>
      </c>
      <c r="BU25" s="68">
        <v>57.71</v>
      </c>
      <c r="BV25" s="68">
        <v>57.77</v>
      </c>
      <c r="BW25" s="68"/>
      <c r="BX25" s="68">
        <v>45500</v>
      </c>
      <c r="BY25" s="68">
        <v>75</v>
      </c>
      <c r="BZ25" s="68">
        <v>61.71</v>
      </c>
      <c r="CA25" s="68">
        <v>61.83</v>
      </c>
      <c r="CB25" s="68"/>
      <c r="CC25" s="68">
        <v>48500</v>
      </c>
      <c r="CD25" s="68">
        <v>80</v>
      </c>
      <c r="CE25" s="68">
        <v>65.14</v>
      </c>
      <c r="CF25" s="68">
        <v>65.209999999999994</v>
      </c>
      <c r="CG25" s="68"/>
      <c r="CH25" s="68">
        <v>51500</v>
      </c>
      <c r="CI25" s="68">
        <v>85</v>
      </c>
      <c r="CJ25" s="68">
        <v>68.290000000000006</v>
      </c>
      <c r="CK25" s="68">
        <v>68.17</v>
      </c>
      <c r="CL25" s="68"/>
      <c r="CM25" s="68">
        <v>54500</v>
      </c>
      <c r="CN25" s="68">
        <v>90</v>
      </c>
      <c r="CO25" s="68">
        <v>72.569999999999993</v>
      </c>
      <c r="CP25" s="68">
        <v>72.66</v>
      </c>
      <c r="CQ25" s="68"/>
      <c r="CR25" s="68">
        <v>57500</v>
      </c>
      <c r="CS25" s="68">
        <v>95</v>
      </c>
      <c r="CT25" s="68">
        <v>75.290000000000006</v>
      </c>
      <c r="CU25" s="68">
        <v>75.209999999999994</v>
      </c>
      <c r="CV25" s="68"/>
      <c r="CW25" s="68">
        <v>60500</v>
      </c>
      <c r="CX25" s="68">
        <v>100</v>
      </c>
      <c r="CY25" s="68">
        <v>79.569999999999993</v>
      </c>
      <c r="CZ25" s="68">
        <v>79.569999999999993</v>
      </c>
      <c r="DA25" s="68"/>
      <c r="DB25" s="68"/>
      <c r="DC25" s="68"/>
      <c r="DD25" s="68"/>
      <c r="DE25" s="68"/>
      <c r="DF25" s="68"/>
      <c r="DG25" s="68"/>
      <c r="DH25" s="68"/>
      <c r="DI25" s="68"/>
      <c r="DJ25" s="68"/>
      <c r="DK25" s="68"/>
      <c r="DL25" s="68"/>
    </row>
    <row r="26" spans="1:116" x14ac:dyDescent="0.25">
      <c r="A26" s="68">
        <v>625</v>
      </c>
      <c r="B26" s="68">
        <v>0</v>
      </c>
      <c r="C26" s="68">
        <v>0</v>
      </c>
      <c r="D26" s="68">
        <v>0</v>
      </c>
      <c r="E26" s="68"/>
      <c r="F26" s="68">
        <v>3600</v>
      </c>
      <c r="G26" s="68">
        <v>5</v>
      </c>
      <c r="H26" s="68">
        <v>5.71</v>
      </c>
      <c r="I26" s="68">
        <v>5.57</v>
      </c>
      <c r="J26" s="68"/>
      <c r="K26" s="68">
        <v>6600</v>
      </c>
      <c r="L26" s="68">
        <v>10</v>
      </c>
      <c r="M26" s="68">
        <v>8.2899999999999991</v>
      </c>
      <c r="N26" s="68">
        <v>8.3000000000000007</v>
      </c>
      <c r="O26" s="68"/>
      <c r="P26" s="68">
        <v>9600</v>
      </c>
      <c r="Q26" s="68">
        <v>15</v>
      </c>
      <c r="R26" s="68">
        <v>13.29</v>
      </c>
      <c r="S26" s="68">
        <v>13.3</v>
      </c>
      <c r="T26" s="68"/>
      <c r="U26" s="68">
        <v>12600</v>
      </c>
      <c r="V26" s="68">
        <v>20</v>
      </c>
      <c r="W26" s="68">
        <v>17.14</v>
      </c>
      <c r="X26" s="68">
        <v>17.100000000000001</v>
      </c>
      <c r="Y26" s="68"/>
      <c r="Z26" s="68">
        <v>15575</v>
      </c>
      <c r="AA26" s="68">
        <v>25</v>
      </c>
      <c r="AB26" s="68">
        <v>22.14</v>
      </c>
      <c r="AC26" s="68">
        <v>22.14</v>
      </c>
      <c r="AD26" s="68"/>
      <c r="AE26" s="68">
        <v>18575</v>
      </c>
      <c r="AF26" s="68">
        <v>30</v>
      </c>
      <c r="AG26" s="68">
        <v>25.86</v>
      </c>
      <c r="AH26" s="68">
        <v>25.74</v>
      </c>
      <c r="AI26" s="68"/>
      <c r="AJ26" s="68">
        <v>21575</v>
      </c>
      <c r="AK26" s="68">
        <v>35</v>
      </c>
      <c r="AL26" s="68">
        <v>29.43</v>
      </c>
      <c r="AM26" s="68">
        <v>29.36</v>
      </c>
      <c r="AN26" s="68"/>
      <c r="AO26" s="68">
        <v>24575</v>
      </c>
      <c r="AP26" s="68">
        <v>40</v>
      </c>
      <c r="AQ26" s="68">
        <v>34.43</v>
      </c>
      <c r="AR26" s="68">
        <v>34.369999999999997</v>
      </c>
      <c r="AS26" s="68"/>
      <c r="AT26" s="68">
        <v>27575</v>
      </c>
      <c r="AU26" s="68">
        <v>45</v>
      </c>
      <c r="AV26" s="68">
        <v>38.14</v>
      </c>
      <c r="AW26" s="68">
        <v>38</v>
      </c>
      <c r="AX26" s="68"/>
      <c r="AY26" s="68">
        <v>30550</v>
      </c>
      <c r="AZ26" s="68">
        <v>50</v>
      </c>
      <c r="BA26" s="68">
        <v>42.71</v>
      </c>
      <c r="BB26" s="68">
        <v>42.61</v>
      </c>
      <c r="BC26" s="68"/>
      <c r="BD26" s="68">
        <v>33550</v>
      </c>
      <c r="BE26" s="68">
        <v>55</v>
      </c>
      <c r="BF26" s="68">
        <v>46</v>
      </c>
      <c r="BG26" s="68">
        <v>45.91</v>
      </c>
      <c r="BH26" s="68"/>
      <c r="BI26" s="68">
        <v>36550</v>
      </c>
      <c r="BJ26" s="68">
        <v>60</v>
      </c>
      <c r="BK26" s="68">
        <v>49.29</v>
      </c>
      <c r="BL26" s="68">
        <v>49.2</v>
      </c>
      <c r="BM26" s="68"/>
      <c r="BN26" s="68">
        <v>39550</v>
      </c>
      <c r="BO26" s="68">
        <v>65</v>
      </c>
      <c r="BP26" s="68">
        <v>54</v>
      </c>
      <c r="BQ26" s="68">
        <v>54.01</v>
      </c>
      <c r="BR26" s="68"/>
      <c r="BS26" s="68">
        <v>42550</v>
      </c>
      <c r="BT26" s="68">
        <v>70</v>
      </c>
      <c r="BU26" s="68">
        <v>57.57</v>
      </c>
      <c r="BV26" s="68">
        <v>57.49</v>
      </c>
      <c r="BW26" s="68"/>
      <c r="BX26" s="68">
        <v>45525</v>
      </c>
      <c r="BY26" s="68">
        <v>75</v>
      </c>
      <c r="BZ26" s="68">
        <v>61.71</v>
      </c>
      <c r="CA26" s="68">
        <v>61.76</v>
      </c>
      <c r="CB26" s="68"/>
      <c r="CC26" s="68">
        <v>48525</v>
      </c>
      <c r="CD26" s="68">
        <v>80</v>
      </c>
      <c r="CE26" s="68">
        <v>65.14</v>
      </c>
      <c r="CF26" s="68">
        <v>65.260000000000005</v>
      </c>
      <c r="CG26" s="68"/>
      <c r="CH26" s="68">
        <v>51525</v>
      </c>
      <c r="CI26" s="68">
        <v>85</v>
      </c>
      <c r="CJ26" s="68">
        <v>68.290000000000006</v>
      </c>
      <c r="CK26" s="68">
        <v>68.290000000000006</v>
      </c>
      <c r="CL26" s="68"/>
      <c r="CM26" s="68">
        <v>54525</v>
      </c>
      <c r="CN26" s="68">
        <v>90</v>
      </c>
      <c r="CO26" s="68">
        <v>72.709999999999994</v>
      </c>
      <c r="CP26" s="68">
        <v>72.63</v>
      </c>
      <c r="CQ26" s="68"/>
      <c r="CR26" s="68">
        <v>57525</v>
      </c>
      <c r="CS26" s="68">
        <v>95</v>
      </c>
      <c r="CT26" s="68">
        <v>75.14</v>
      </c>
      <c r="CU26" s="68">
        <v>75.2</v>
      </c>
      <c r="CV26" s="68"/>
      <c r="CW26" s="68">
        <v>60525</v>
      </c>
      <c r="CX26" s="68">
        <v>100</v>
      </c>
      <c r="CY26" s="68">
        <v>79.430000000000007</v>
      </c>
      <c r="CZ26" s="68">
        <v>79.5</v>
      </c>
      <c r="DA26" s="68"/>
      <c r="DB26" s="68"/>
      <c r="DC26" s="68"/>
      <c r="DD26" s="68"/>
      <c r="DE26" s="68"/>
      <c r="DF26" s="68"/>
      <c r="DG26" s="68"/>
      <c r="DH26" s="68"/>
      <c r="DI26" s="68"/>
      <c r="DJ26" s="68"/>
      <c r="DK26" s="68"/>
      <c r="DL26" s="68"/>
    </row>
    <row r="27" spans="1:116" x14ac:dyDescent="0.25">
      <c r="A27" s="68">
        <v>650</v>
      </c>
      <c r="B27" s="68">
        <v>0</v>
      </c>
      <c r="C27" s="68">
        <v>0</v>
      </c>
      <c r="D27" s="68">
        <v>0</v>
      </c>
      <c r="E27" s="68"/>
      <c r="F27" s="68">
        <v>3625</v>
      </c>
      <c r="G27" s="68">
        <v>5</v>
      </c>
      <c r="H27" s="68">
        <v>5.43</v>
      </c>
      <c r="I27" s="68">
        <v>5.37</v>
      </c>
      <c r="J27" s="68"/>
      <c r="K27" s="68">
        <v>6625</v>
      </c>
      <c r="L27" s="68">
        <v>10</v>
      </c>
      <c r="M27" s="68">
        <v>8.14</v>
      </c>
      <c r="N27" s="68">
        <v>8.24</v>
      </c>
      <c r="O27" s="68"/>
      <c r="P27" s="68">
        <v>9625</v>
      </c>
      <c r="Q27" s="68">
        <v>15</v>
      </c>
      <c r="R27" s="68">
        <v>13.14</v>
      </c>
      <c r="S27" s="68">
        <v>13.1</v>
      </c>
      <c r="T27" s="68"/>
      <c r="U27" s="68">
        <v>12625</v>
      </c>
      <c r="V27" s="68">
        <v>20</v>
      </c>
      <c r="W27" s="68">
        <v>17.14</v>
      </c>
      <c r="X27" s="68">
        <v>17.239999999999998</v>
      </c>
      <c r="Y27" s="68"/>
      <c r="Z27" s="68">
        <v>15600</v>
      </c>
      <c r="AA27" s="68">
        <v>25</v>
      </c>
      <c r="AB27" s="68">
        <v>22</v>
      </c>
      <c r="AC27" s="68">
        <v>22</v>
      </c>
      <c r="AD27" s="68"/>
      <c r="AE27" s="68">
        <v>18600</v>
      </c>
      <c r="AF27" s="68">
        <v>30</v>
      </c>
      <c r="AG27" s="68">
        <v>25.57</v>
      </c>
      <c r="AH27" s="68">
        <v>25.47</v>
      </c>
      <c r="AI27" s="68"/>
      <c r="AJ27" s="68">
        <v>21600</v>
      </c>
      <c r="AK27" s="68">
        <v>35</v>
      </c>
      <c r="AL27" s="68">
        <v>29.57</v>
      </c>
      <c r="AM27" s="68">
        <v>29.53</v>
      </c>
      <c r="AN27" s="68"/>
      <c r="AO27" s="68">
        <v>24600</v>
      </c>
      <c r="AP27" s="68">
        <v>40</v>
      </c>
      <c r="AQ27" s="68">
        <v>34.43</v>
      </c>
      <c r="AR27" s="68">
        <v>34.24</v>
      </c>
      <c r="AS27" s="68"/>
      <c r="AT27" s="68">
        <v>27600</v>
      </c>
      <c r="AU27" s="68">
        <v>45</v>
      </c>
      <c r="AV27" s="68">
        <v>38</v>
      </c>
      <c r="AW27" s="68">
        <v>37.909999999999997</v>
      </c>
      <c r="AX27" s="68"/>
      <c r="AY27" s="68">
        <v>30575</v>
      </c>
      <c r="AZ27" s="68">
        <v>50</v>
      </c>
      <c r="BA27" s="68">
        <v>42.71</v>
      </c>
      <c r="BB27" s="68">
        <v>42.67</v>
      </c>
      <c r="BC27" s="68"/>
      <c r="BD27" s="68">
        <v>33575</v>
      </c>
      <c r="BE27" s="68">
        <v>55</v>
      </c>
      <c r="BF27" s="68">
        <v>45.86</v>
      </c>
      <c r="BG27" s="68">
        <v>45.93</v>
      </c>
      <c r="BH27" s="68"/>
      <c r="BI27" s="68">
        <v>36575</v>
      </c>
      <c r="BJ27" s="68">
        <v>60</v>
      </c>
      <c r="BK27" s="68">
        <v>49.29</v>
      </c>
      <c r="BL27" s="68">
        <v>49.34</v>
      </c>
      <c r="BM27" s="68"/>
      <c r="BN27" s="68">
        <v>39575</v>
      </c>
      <c r="BO27" s="68">
        <v>65</v>
      </c>
      <c r="BP27" s="68">
        <v>54</v>
      </c>
      <c r="BQ27" s="68">
        <v>54.09</v>
      </c>
      <c r="BR27" s="68"/>
      <c r="BS27" s="68">
        <v>42575</v>
      </c>
      <c r="BT27" s="68">
        <v>70</v>
      </c>
      <c r="BU27" s="68">
        <v>57.43</v>
      </c>
      <c r="BV27" s="68">
        <v>57.47</v>
      </c>
      <c r="BW27" s="68"/>
      <c r="BX27" s="68">
        <v>45550</v>
      </c>
      <c r="BY27" s="68">
        <v>75</v>
      </c>
      <c r="BZ27" s="68">
        <v>61.71</v>
      </c>
      <c r="CA27" s="68">
        <v>61.8</v>
      </c>
      <c r="CB27" s="68"/>
      <c r="CC27" s="68">
        <v>48550</v>
      </c>
      <c r="CD27" s="68">
        <v>80</v>
      </c>
      <c r="CE27" s="68">
        <v>65.14</v>
      </c>
      <c r="CF27" s="68">
        <v>65.23</v>
      </c>
      <c r="CG27" s="68"/>
      <c r="CH27" s="68">
        <v>51550</v>
      </c>
      <c r="CI27" s="68">
        <v>85</v>
      </c>
      <c r="CJ27" s="68">
        <v>68.430000000000007</v>
      </c>
      <c r="CK27" s="68">
        <v>68.27</v>
      </c>
      <c r="CL27" s="68"/>
      <c r="CM27" s="68">
        <v>54550</v>
      </c>
      <c r="CN27" s="68">
        <v>90</v>
      </c>
      <c r="CO27" s="68">
        <v>72.709999999999994</v>
      </c>
      <c r="CP27" s="68">
        <v>72.66</v>
      </c>
      <c r="CQ27" s="68"/>
      <c r="CR27" s="68">
        <v>57550</v>
      </c>
      <c r="CS27" s="68">
        <v>95</v>
      </c>
      <c r="CT27" s="68">
        <v>75.430000000000007</v>
      </c>
      <c r="CU27" s="68">
        <v>75.23</v>
      </c>
      <c r="CV27" s="68"/>
      <c r="CW27" s="68">
        <v>60550</v>
      </c>
      <c r="CX27" s="68">
        <v>100</v>
      </c>
      <c r="CY27" s="68">
        <v>79.290000000000006</v>
      </c>
      <c r="CZ27" s="68">
        <v>79.39</v>
      </c>
      <c r="DA27" s="68"/>
      <c r="DB27" s="68"/>
      <c r="DC27" s="68"/>
      <c r="DD27" s="68"/>
      <c r="DE27" s="68"/>
      <c r="DF27" s="68"/>
      <c r="DG27" s="68"/>
      <c r="DH27" s="68"/>
      <c r="DI27" s="68"/>
      <c r="DJ27" s="68"/>
      <c r="DK27" s="68"/>
      <c r="DL27" s="68"/>
    </row>
    <row r="28" spans="1:116" x14ac:dyDescent="0.25">
      <c r="A28" s="68">
        <v>675</v>
      </c>
      <c r="B28" s="68">
        <v>0</v>
      </c>
      <c r="C28" s="68">
        <v>0</v>
      </c>
      <c r="D28" s="68">
        <v>0</v>
      </c>
      <c r="E28" s="68"/>
      <c r="F28" s="68">
        <v>3650</v>
      </c>
      <c r="G28" s="68">
        <v>5</v>
      </c>
      <c r="H28" s="68">
        <v>5.14</v>
      </c>
      <c r="I28" s="68">
        <v>5.16</v>
      </c>
      <c r="J28" s="68"/>
      <c r="K28" s="68">
        <v>6650</v>
      </c>
      <c r="L28" s="68">
        <v>10</v>
      </c>
      <c r="M28" s="68">
        <v>8.14</v>
      </c>
      <c r="N28" s="68">
        <v>8.1</v>
      </c>
      <c r="O28" s="68"/>
      <c r="P28" s="68">
        <v>9650</v>
      </c>
      <c r="Q28" s="68">
        <v>15</v>
      </c>
      <c r="R28" s="68">
        <v>13.14</v>
      </c>
      <c r="S28" s="68">
        <v>13.1</v>
      </c>
      <c r="T28" s="68"/>
      <c r="U28" s="68">
        <v>12650</v>
      </c>
      <c r="V28" s="68">
        <v>20</v>
      </c>
      <c r="W28" s="68">
        <v>17.29</v>
      </c>
      <c r="X28" s="68">
        <v>17.190000000000001</v>
      </c>
      <c r="Y28" s="68"/>
      <c r="Z28" s="68">
        <v>15625</v>
      </c>
      <c r="AA28" s="68">
        <v>25</v>
      </c>
      <c r="AB28" s="68">
        <v>21.71</v>
      </c>
      <c r="AC28" s="68">
        <v>21.71</v>
      </c>
      <c r="AD28" s="68"/>
      <c r="AE28" s="68">
        <v>18625</v>
      </c>
      <c r="AF28" s="68">
        <v>30</v>
      </c>
      <c r="AG28" s="68">
        <v>25.57</v>
      </c>
      <c r="AH28" s="68">
        <v>25.46</v>
      </c>
      <c r="AI28" s="68"/>
      <c r="AJ28" s="68">
        <v>21625</v>
      </c>
      <c r="AK28" s="68">
        <v>35</v>
      </c>
      <c r="AL28" s="68">
        <v>29.71</v>
      </c>
      <c r="AM28" s="68">
        <v>29.6</v>
      </c>
      <c r="AN28" s="68"/>
      <c r="AO28" s="68">
        <v>24625</v>
      </c>
      <c r="AP28" s="68">
        <v>40</v>
      </c>
      <c r="AQ28" s="68">
        <v>34</v>
      </c>
      <c r="AR28" s="68">
        <v>34.159999999999997</v>
      </c>
      <c r="AS28" s="68"/>
      <c r="AT28" s="68">
        <v>27625</v>
      </c>
      <c r="AU28" s="68">
        <v>45</v>
      </c>
      <c r="AV28" s="68">
        <v>37.71</v>
      </c>
      <c r="AW28" s="68">
        <v>37.83</v>
      </c>
      <c r="AX28" s="68"/>
      <c r="AY28" s="68">
        <v>30600</v>
      </c>
      <c r="AZ28" s="68">
        <v>50</v>
      </c>
      <c r="BA28" s="68">
        <v>42.71</v>
      </c>
      <c r="BB28" s="68">
        <v>42.63</v>
      </c>
      <c r="BC28" s="68"/>
      <c r="BD28" s="68">
        <v>33600</v>
      </c>
      <c r="BE28" s="68">
        <v>55</v>
      </c>
      <c r="BF28" s="68">
        <v>45.86</v>
      </c>
      <c r="BG28" s="68">
        <v>45.86</v>
      </c>
      <c r="BH28" s="68"/>
      <c r="BI28" s="68">
        <v>36600</v>
      </c>
      <c r="BJ28" s="68">
        <v>60</v>
      </c>
      <c r="BK28" s="68">
        <v>49.29</v>
      </c>
      <c r="BL28" s="68">
        <v>49.33</v>
      </c>
      <c r="BM28" s="68"/>
      <c r="BN28" s="68">
        <v>39600</v>
      </c>
      <c r="BO28" s="68">
        <v>65</v>
      </c>
      <c r="BP28" s="68">
        <v>54</v>
      </c>
      <c r="BQ28" s="68">
        <v>54.09</v>
      </c>
      <c r="BR28" s="68"/>
      <c r="BS28" s="68">
        <v>42600</v>
      </c>
      <c r="BT28" s="68">
        <v>70</v>
      </c>
      <c r="BU28" s="68">
        <v>57.57</v>
      </c>
      <c r="BV28" s="68">
        <v>57.63</v>
      </c>
      <c r="BW28" s="68"/>
      <c r="BX28" s="68">
        <v>45575</v>
      </c>
      <c r="BY28" s="68">
        <v>75</v>
      </c>
      <c r="BZ28" s="68">
        <v>61.71</v>
      </c>
      <c r="CA28" s="68">
        <v>61.84</v>
      </c>
      <c r="CB28" s="68"/>
      <c r="CC28" s="68">
        <v>48575</v>
      </c>
      <c r="CD28" s="68">
        <v>80</v>
      </c>
      <c r="CE28" s="68">
        <v>65</v>
      </c>
      <c r="CF28" s="68">
        <v>65.11</v>
      </c>
      <c r="CG28" s="68"/>
      <c r="CH28" s="68">
        <v>51575</v>
      </c>
      <c r="CI28" s="68">
        <v>85</v>
      </c>
      <c r="CJ28" s="68">
        <v>68.290000000000006</v>
      </c>
      <c r="CK28" s="68">
        <v>68.3</v>
      </c>
      <c r="CL28" s="68"/>
      <c r="CM28" s="68">
        <v>54575</v>
      </c>
      <c r="CN28" s="68">
        <v>90</v>
      </c>
      <c r="CO28" s="68">
        <v>72.569999999999993</v>
      </c>
      <c r="CP28" s="68">
        <v>72.569999999999993</v>
      </c>
      <c r="CQ28" s="68"/>
      <c r="CR28" s="68">
        <v>57575</v>
      </c>
      <c r="CS28" s="68">
        <v>95</v>
      </c>
      <c r="CT28" s="68">
        <v>75.290000000000006</v>
      </c>
      <c r="CU28" s="68">
        <v>75.34</v>
      </c>
      <c r="CV28" s="68"/>
      <c r="CW28" s="68">
        <v>60575</v>
      </c>
      <c r="CX28" s="68">
        <v>100</v>
      </c>
      <c r="CY28" s="68">
        <v>79.290000000000006</v>
      </c>
      <c r="CZ28" s="68">
        <v>79.430000000000007</v>
      </c>
      <c r="DA28" s="68"/>
      <c r="DB28" s="68"/>
      <c r="DC28" s="68"/>
      <c r="DD28" s="68"/>
      <c r="DE28" s="68"/>
      <c r="DF28" s="68"/>
      <c r="DG28" s="68"/>
      <c r="DH28" s="68"/>
      <c r="DI28" s="68"/>
      <c r="DJ28" s="68"/>
      <c r="DK28" s="68"/>
      <c r="DL28" s="68"/>
    </row>
    <row r="29" spans="1:116" x14ac:dyDescent="0.25">
      <c r="A29" s="68">
        <v>700</v>
      </c>
      <c r="B29" s="68">
        <v>0</v>
      </c>
      <c r="C29" s="68">
        <v>0</v>
      </c>
      <c r="D29" s="68">
        <v>0</v>
      </c>
      <c r="E29" s="68"/>
      <c r="F29" s="68">
        <v>3675</v>
      </c>
      <c r="G29" s="68">
        <v>5</v>
      </c>
      <c r="H29" s="68">
        <v>5.14</v>
      </c>
      <c r="I29" s="68">
        <v>5.14</v>
      </c>
      <c r="J29" s="68"/>
      <c r="K29" s="68">
        <v>6675</v>
      </c>
      <c r="L29" s="68">
        <v>10</v>
      </c>
      <c r="M29" s="68">
        <v>8.14</v>
      </c>
      <c r="N29" s="68">
        <v>8.26</v>
      </c>
      <c r="O29" s="68"/>
      <c r="P29" s="68">
        <v>9675</v>
      </c>
      <c r="Q29" s="68">
        <v>15</v>
      </c>
      <c r="R29" s="68">
        <v>13</v>
      </c>
      <c r="S29" s="68">
        <v>13.01</v>
      </c>
      <c r="T29" s="68"/>
      <c r="U29" s="68">
        <v>12675</v>
      </c>
      <c r="V29" s="68">
        <v>20</v>
      </c>
      <c r="W29" s="68">
        <v>16.71</v>
      </c>
      <c r="X29" s="68">
        <v>16.8</v>
      </c>
      <c r="Y29" s="68"/>
      <c r="Z29" s="68">
        <v>15650</v>
      </c>
      <c r="AA29" s="68">
        <v>25</v>
      </c>
      <c r="AB29" s="68">
        <v>21.57</v>
      </c>
      <c r="AC29" s="68">
        <v>21.74</v>
      </c>
      <c r="AD29" s="68"/>
      <c r="AE29" s="68">
        <v>18650</v>
      </c>
      <c r="AF29" s="68">
        <v>30</v>
      </c>
      <c r="AG29" s="68">
        <v>25.43</v>
      </c>
      <c r="AH29" s="68">
        <v>25.39</v>
      </c>
      <c r="AI29" s="68"/>
      <c r="AJ29" s="68">
        <v>21650</v>
      </c>
      <c r="AK29" s="68">
        <v>35</v>
      </c>
      <c r="AL29" s="68">
        <v>29.29</v>
      </c>
      <c r="AM29" s="68">
        <v>29.36</v>
      </c>
      <c r="AN29" s="68"/>
      <c r="AO29" s="68">
        <v>24650</v>
      </c>
      <c r="AP29" s="68">
        <v>40</v>
      </c>
      <c r="AQ29" s="68">
        <v>34.14</v>
      </c>
      <c r="AR29" s="68">
        <v>34.090000000000003</v>
      </c>
      <c r="AS29" s="68"/>
      <c r="AT29" s="68">
        <v>27650</v>
      </c>
      <c r="AU29" s="68">
        <v>45</v>
      </c>
      <c r="AV29" s="68">
        <v>37.71</v>
      </c>
      <c r="AW29" s="68">
        <v>37.74</v>
      </c>
      <c r="AX29" s="68"/>
      <c r="AY29" s="68">
        <v>30625</v>
      </c>
      <c r="AZ29" s="68">
        <v>50</v>
      </c>
      <c r="BA29" s="68">
        <v>42.71</v>
      </c>
      <c r="BB29" s="68">
        <v>42.61</v>
      </c>
      <c r="BC29" s="68"/>
      <c r="BD29" s="68">
        <v>33625</v>
      </c>
      <c r="BE29" s="68">
        <v>55</v>
      </c>
      <c r="BF29" s="68">
        <v>46</v>
      </c>
      <c r="BG29" s="68">
        <v>46</v>
      </c>
      <c r="BH29" s="68"/>
      <c r="BI29" s="68">
        <v>36625</v>
      </c>
      <c r="BJ29" s="68">
        <v>60</v>
      </c>
      <c r="BK29" s="68">
        <v>49.29</v>
      </c>
      <c r="BL29" s="68">
        <v>49.36</v>
      </c>
      <c r="BM29" s="68"/>
      <c r="BN29" s="68">
        <v>39625</v>
      </c>
      <c r="BO29" s="68">
        <v>65</v>
      </c>
      <c r="BP29" s="68">
        <v>53.86</v>
      </c>
      <c r="BQ29" s="68">
        <v>54.04</v>
      </c>
      <c r="BR29" s="68"/>
      <c r="BS29" s="68">
        <v>42625</v>
      </c>
      <c r="BT29" s="68">
        <v>70</v>
      </c>
      <c r="BU29" s="68">
        <v>57.57</v>
      </c>
      <c r="BV29" s="68">
        <v>57.6</v>
      </c>
      <c r="BW29" s="68"/>
      <c r="BX29" s="68">
        <v>45600</v>
      </c>
      <c r="BY29" s="68">
        <v>75</v>
      </c>
      <c r="BZ29" s="68">
        <v>61.86</v>
      </c>
      <c r="CA29" s="68">
        <v>61.74</v>
      </c>
      <c r="CB29" s="68"/>
      <c r="CC29" s="68">
        <v>48600</v>
      </c>
      <c r="CD29" s="68">
        <v>80</v>
      </c>
      <c r="CE29" s="68">
        <v>65.14</v>
      </c>
      <c r="CF29" s="68">
        <v>65.099999999999994</v>
      </c>
      <c r="CG29" s="68"/>
      <c r="CH29" s="68">
        <v>51600</v>
      </c>
      <c r="CI29" s="68">
        <v>85</v>
      </c>
      <c r="CJ29" s="68">
        <v>68.290000000000006</v>
      </c>
      <c r="CK29" s="68">
        <v>68.34</v>
      </c>
      <c r="CL29" s="68"/>
      <c r="CM29" s="68">
        <v>54600</v>
      </c>
      <c r="CN29" s="68">
        <v>90</v>
      </c>
      <c r="CO29" s="68">
        <v>72.569999999999993</v>
      </c>
      <c r="CP29" s="68">
        <v>72.63</v>
      </c>
      <c r="CQ29" s="68"/>
      <c r="CR29" s="68">
        <v>57600</v>
      </c>
      <c r="CS29" s="68">
        <v>95</v>
      </c>
      <c r="CT29" s="68">
        <v>75.290000000000006</v>
      </c>
      <c r="CU29" s="68">
        <v>75.39</v>
      </c>
      <c r="CV29" s="68"/>
      <c r="CW29" s="68">
        <v>60600</v>
      </c>
      <c r="CX29" s="68">
        <v>100</v>
      </c>
      <c r="CY29" s="68">
        <v>79.430000000000007</v>
      </c>
      <c r="CZ29" s="68">
        <v>79.540000000000006</v>
      </c>
      <c r="DA29" s="68"/>
      <c r="DB29" s="68"/>
      <c r="DC29" s="68"/>
      <c r="DD29" s="68"/>
      <c r="DE29" s="68"/>
      <c r="DF29" s="68"/>
      <c r="DG29" s="68"/>
      <c r="DH29" s="68"/>
      <c r="DI29" s="68"/>
      <c r="DJ29" s="68"/>
      <c r="DK29" s="68"/>
      <c r="DL29" s="68"/>
    </row>
    <row r="30" spans="1:116" x14ac:dyDescent="0.25">
      <c r="A30" s="68">
        <v>725</v>
      </c>
      <c r="B30" s="68">
        <v>0</v>
      </c>
      <c r="C30" s="68">
        <v>0</v>
      </c>
      <c r="D30" s="68">
        <v>0</v>
      </c>
      <c r="E30" s="68"/>
      <c r="F30" s="68">
        <v>3700</v>
      </c>
      <c r="G30" s="68">
        <v>5</v>
      </c>
      <c r="H30" s="68">
        <v>5</v>
      </c>
      <c r="I30" s="68">
        <v>5.13</v>
      </c>
      <c r="J30" s="68"/>
      <c r="K30" s="68">
        <v>6700</v>
      </c>
      <c r="L30" s="68">
        <v>10</v>
      </c>
      <c r="M30" s="68">
        <v>8.2899999999999991</v>
      </c>
      <c r="N30" s="68">
        <v>8.39</v>
      </c>
      <c r="O30" s="68"/>
      <c r="P30" s="68">
        <v>9700</v>
      </c>
      <c r="Q30" s="68">
        <v>15</v>
      </c>
      <c r="R30" s="68">
        <v>13</v>
      </c>
      <c r="S30" s="68">
        <v>13.04</v>
      </c>
      <c r="T30" s="68"/>
      <c r="U30" s="68">
        <v>12700</v>
      </c>
      <c r="V30" s="68">
        <v>20</v>
      </c>
      <c r="W30" s="68">
        <v>16.86</v>
      </c>
      <c r="X30" s="68">
        <v>16.809999999999999</v>
      </c>
      <c r="Y30" s="68"/>
      <c r="Z30" s="68">
        <v>15675</v>
      </c>
      <c r="AA30" s="68">
        <v>25</v>
      </c>
      <c r="AB30" s="68">
        <v>21.71</v>
      </c>
      <c r="AC30" s="68">
        <v>21.61</v>
      </c>
      <c r="AD30" s="68"/>
      <c r="AE30" s="68">
        <v>18675</v>
      </c>
      <c r="AF30" s="68">
        <v>30</v>
      </c>
      <c r="AG30" s="68">
        <v>25.57</v>
      </c>
      <c r="AH30" s="68">
        <v>25.59</v>
      </c>
      <c r="AI30" s="68"/>
      <c r="AJ30" s="68">
        <v>21675</v>
      </c>
      <c r="AK30" s="68">
        <v>35</v>
      </c>
      <c r="AL30" s="68">
        <v>29.43</v>
      </c>
      <c r="AM30" s="68">
        <v>29.36</v>
      </c>
      <c r="AN30" s="68"/>
      <c r="AO30" s="68">
        <v>24675</v>
      </c>
      <c r="AP30" s="68">
        <v>40</v>
      </c>
      <c r="AQ30" s="68">
        <v>34</v>
      </c>
      <c r="AR30" s="68">
        <v>34.1</v>
      </c>
      <c r="AS30" s="68"/>
      <c r="AT30" s="68">
        <v>27675</v>
      </c>
      <c r="AU30" s="68">
        <v>45</v>
      </c>
      <c r="AV30" s="68">
        <v>37.86</v>
      </c>
      <c r="AW30" s="68">
        <v>37.9</v>
      </c>
      <c r="AX30" s="68"/>
      <c r="AY30" s="68">
        <v>30650</v>
      </c>
      <c r="AZ30" s="68">
        <v>50</v>
      </c>
      <c r="BA30" s="68">
        <v>42.57</v>
      </c>
      <c r="BB30" s="68">
        <v>42.56</v>
      </c>
      <c r="BC30" s="68"/>
      <c r="BD30" s="68">
        <v>33650</v>
      </c>
      <c r="BE30" s="68">
        <v>55</v>
      </c>
      <c r="BF30" s="68">
        <v>46</v>
      </c>
      <c r="BG30" s="68">
        <v>45.9</v>
      </c>
      <c r="BH30" s="68"/>
      <c r="BI30" s="68">
        <v>36650</v>
      </c>
      <c r="BJ30" s="68">
        <v>60</v>
      </c>
      <c r="BK30" s="68">
        <v>49.14</v>
      </c>
      <c r="BL30" s="68">
        <v>49.19</v>
      </c>
      <c r="BM30" s="68"/>
      <c r="BN30" s="68">
        <v>39650</v>
      </c>
      <c r="BO30" s="68">
        <v>65</v>
      </c>
      <c r="BP30" s="68">
        <v>54</v>
      </c>
      <c r="BQ30" s="68">
        <v>54.04</v>
      </c>
      <c r="BR30" s="68"/>
      <c r="BS30" s="68">
        <v>42650</v>
      </c>
      <c r="BT30" s="68">
        <v>70</v>
      </c>
      <c r="BU30" s="68">
        <v>57.71</v>
      </c>
      <c r="BV30" s="68">
        <v>57.57</v>
      </c>
      <c r="BW30" s="68"/>
      <c r="BX30" s="68">
        <v>45625</v>
      </c>
      <c r="BY30" s="68">
        <v>75</v>
      </c>
      <c r="BZ30" s="68">
        <v>62.14</v>
      </c>
      <c r="CA30" s="68">
        <v>62.03</v>
      </c>
      <c r="CB30" s="68"/>
      <c r="CC30" s="68">
        <v>48625</v>
      </c>
      <c r="CD30" s="68">
        <v>80</v>
      </c>
      <c r="CE30" s="68">
        <v>65.290000000000006</v>
      </c>
      <c r="CF30" s="68">
        <v>65.2</v>
      </c>
      <c r="CG30" s="68"/>
      <c r="CH30" s="68">
        <v>51625</v>
      </c>
      <c r="CI30" s="68">
        <v>85</v>
      </c>
      <c r="CJ30" s="68">
        <v>68.290000000000006</v>
      </c>
      <c r="CK30" s="68">
        <v>68.33</v>
      </c>
      <c r="CL30" s="68"/>
      <c r="CM30" s="68">
        <v>54625</v>
      </c>
      <c r="CN30" s="68">
        <v>90</v>
      </c>
      <c r="CO30" s="68">
        <v>72.569999999999993</v>
      </c>
      <c r="CP30" s="68">
        <v>72.510000000000005</v>
      </c>
      <c r="CQ30" s="68"/>
      <c r="CR30" s="68">
        <v>57625</v>
      </c>
      <c r="CS30" s="68">
        <v>95</v>
      </c>
      <c r="CT30" s="68">
        <v>75.569999999999993</v>
      </c>
      <c r="CU30" s="68">
        <v>75.489999999999995</v>
      </c>
      <c r="CV30" s="68"/>
      <c r="CW30" s="68">
        <v>60625</v>
      </c>
      <c r="CX30" s="68">
        <v>100</v>
      </c>
      <c r="CY30" s="68">
        <v>79.569999999999993</v>
      </c>
      <c r="CZ30" s="68">
        <v>79.59</v>
      </c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</row>
    <row r="31" spans="1:116" x14ac:dyDescent="0.25">
      <c r="A31" s="68">
        <v>750</v>
      </c>
      <c r="B31" s="68">
        <v>0</v>
      </c>
      <c r="C31" s="68">
        <v>0</v>
      </c>
      <c r="D31" s="68">
        <v>0</v>
      </c>
      <c r="E31" s="68"/>
      <c r="F31" s="68">
        <v>3725</v>
      </c>
      <c r="G31" s="68">
        <v>5</v>
      </c>
      <c r="H31" s="68">
        <v>5</v>
      </c>
      <c r="I31" s="68">
        <v>4.99</v>
      </c>
      <c r="J31" s="68"/>
      <c r="K31" s="68">
        <v>6725</v>
      </c>
      <c r="L31" s="68">
        <v>10</v>
      </c>
      <c r="M31" s="68">
        <v>8.43</v>
      </c>
      <c r="N31" s="68">
        <v>8.56</v>
      </c>
      <c r="O31" s="68"/>
      <c r="P31" s="68">
        <v>9725</v>
      </c>
      <c r="Q31" s="68">
        <v>15</v>
      </c>
      <c r="R31" s="68">
        <v>13.14</v>
      </c>
      <c r="S31" s="68">
        <v>13.2</v>
      </c>
      <c r="T31" s="68"/>
      <c r="U31" s="68">
        <v>12725</v>
      </c>
      <c r="V31" s="68">
        <v>20</v>
      </c>
      <c r="W31" s="68">
        <v>16.71</v>
      </c>
      <c r="X31" s="68">
        <v>16.71</v>
      </c>
      <c r="Y31" s="68"/>
      <c r="Z31" s="68">
        <v>15700</v>
      </c>
      <c r="AA31" s="68">
        <v>25</v>
      </c>
      <c r="AB31" s="68">
        <v>21.86</v>
      </c>
      <c r="AC31" s="68">
        <v>21.79</v>
      </c>
      <c r="AD31" s="68"/>
      <c r="AE31" s="68">
        <v>18700</v>
      </c>
      <c r="AF31" s="68">
        <v>30</v>
      </c>
      <c r="AG31" s="68">
        <v>25.71</v>
      </c>
      <c r="AH31" s="68">
        <v>25.79</v>
      </c>
      <c r="AI31" s="68"/>
      <c r="AJ31" s="68">
        <v>21700</v>
      </c>
      <c r="AK31" s="68">
        <v>35</v>
      </c>
      <c r="AL31" s="68">
        <v>29.29</v>
      </c>
      <c r="AM31" s="68">
        <v>29.37</v>
      </c>
      <c r="AN31" s="68"/>
      <c r="AO31" s="68">
        <v>24700</v>
      </c>
      <c r="AP31" s="68">
        <v>40</v>
      </c>
      <c r="AQ31" s="68">
        <v>34.14</v>
      </c>
      <c r="AR31" s="68">
        <v>34.270000000000003</v>
      </c>
      <c r="AS31" s="68"/>
      <c r="AT31" s="68">
        <v>27700</v>
      </c>
      <c r="AU31" s="68">
        <v>45</v>
      </c>
      <c r="AV31" s="68">
        <v>38</v>
      </c>
      <c r="AW31" s="68">
        <v>38</v>
      </c>
      <c r="AX31" s="68"/>
      <c r="AY31" s="68">
        <v>30675</v>
      </c>
      <c r="AZ31" s="68">
        <v>50</v>
      </c>
      <c r="BA31" s="68">
        <v>42.57</v>
      </c>
      <c r="BB31" s="68">
        <v>42.51</v>
      </c>
      <c r="BC31" s="68"/>
      <c r="BD31" s="68">
        <v>33675</v>
      </c>
      <c r="BE31" s="68">
        <v>55</v>
      </c>
      <c r="BF31" s="68">
        <v>45.71</v>
      </c>
      <c r="BG31" s="68">
        <v>45.7</v>
      </c>
      <c r="BH31" s="68"/>
      <c r="BI31" s="68">
        <v>36675</v>
      </c>
      <c r="BJ31" s="68">
        <v>60</v>
      </c>
      <c r="BK31" s="68">
        <v>49.29</v>
      </c>
      <c r="BL31" s="68">
        <v>49.36</v>
      </c>
      <c r="BM31" s="68"/>
      <c r="BN31" s="68">
        <v>39675</v>
      </c>
      <c r="BO31" s="68">
        <v>65</v>
      </c>
      <c r="BP31" s="68">
        <v>54</v>
      </c>
      <c r="BQ31" s="68">
        <v>54.06</v>
      </c>
      <c r="BR31" s="68"/>
      <c r="BS31" s="68">
        <v>42675</v>
      </c>
      <c r="BT31" s="68">
        <v>70</v>
      </c>
      <c r="BU31" s="68">
        <v>57.71</v>
      </c>
      <c r="BV31" s="68">
        <v>57.73</v>
      </c>
      <c r="BW31" s="68"/>
      <c r="BX31" s="68">
        <v>45650</v>
      </c>
      <c r="BY31" s="68">
        <v>75</v>
      </c>
      <c r="BZ31" s="68">
        <v>62</v>
      </c>
      <c r="CA31" s="68">
        <v>61.93</v>
      </c>
      <c r="CB31" s="68"/>
      <c r="CC31" s="68">
        <v>48650</v>
      </c>
      <c r="CD31" s="68">
        <v>80</v>
      </c>
      <c r="CE31" s="68">
        <v>65.14</v>
      </c>
      <c r="CF31" s="68">
        <v>65.19</v>
      </c>
      <c r="CG31" s="68"/>
      <c r="CH31" s="68">
        <v>51650</v>
      </c>
      <c r="CI31" s="68">
        <v>85</v>
      </c>
      <c r="CJ31" s="68">
        <v>68.430000000000007</v>
      </c>
      <c r="CK31" s="68">
        <v>68.33</v>
      </c>
      <c r="CL31" s="68"/>
      <c r="CM31" s="68">
        <v>54650</v>
      </c>
      <c r="CN31" s="68">
        <v>90</v>
      </c>
      <c r="CO31" s="68">
        <v>72.430000000000007</v>
      </c>
      <c r="CP31" s="68">
        <v>72.5</v>
      </c>
      <c r="CQ31" s="68"/>
      <c r="CR31" s="68">
        <v>57650</v>
      </c>
      <c r="CS31" s="68">
        <v>95</v>
      </c>
      <c r="CT31" s="68">
        <v>75.430000000000007</v>
      </c>
      <c r="CU31" s="68">
        <v>75.41</v>
      </c>
      <c r="CV31" s="68"/>
      <c r="CW31" s="68">
        <v>60650</v>
      </c>
      <c r="CX31" s="68">
        <v>100</v>
      </c>
      <c r="CY31" s="68">
        <v>79.430000000000007</v>
      </c>
      <c r="CZ31" s="68">
        <v>79.599999999999994</v>
      </c>
      <c r="DA31" s="68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</row>
    <row r="32" spans="1:116" x14ac:dyDescent="0.25">
      <c r="A32" s="68">
        <v>775</v>
      </c>
      <c r="B32" s="68">
        <v>0</v>
      </c>
      <c r="C32" s="68">
        <v>0</v>
      </c>
      <c r="D32" s="68">
        <v>0</v>
      </c>
      <c r="E32" s="68"/>
      <c r="F32" s="68">
        <v>3750</v>
      </c>
      <c r="G32" s="68">
        <v>5</v>
      </c>
      <c r="H32" s="68">
        <v>5</v>
      </c>
      <c r="I32" s="68">
        <v>4.97</v>
      </c>
      <c r="J32" s="68"/>
      <c r="K32" s="68">
        <v>6750</v>
      </c>
      <c r="L32" s="68">
        <v>10</v>
      </c>
      <c r="M32" s="68">
        <v>8.7100000000000009</v>
      </c>
      <c r="N32" s="68">
        <v>8.76</v>
      </c>
      <c r="O32" s="68"/>
      <c r="P32" s="68">
        <v>9750</v>
      </c>
      <c r="Q32" s="68">
        <v>15</v>
      </c>
      <c r="R32" s="68">
        <v>13.29</v>
      </c>
      <c r="S32" s="68">
        <v>13.36</v>
      </c>
      <c r="T32" s="68"/>
      <c r="U32" s="68">
        <v>12750</v>
      </c>
      <c r="V32" s="68">
        <v>20</v>
      </c>
      <c r="W32" s="68">
        <v>16.71</v>
      </c>
      <c r="X32" s="68">
        <v>16.77</v>
      </c>
      <c r="Y32" s="68"/>
      <c r="Z32" s="68">
        <v>15725</v>
      </c>
      <c r="AA32" s="68">
        <v>25</v>
      </c>
      <c r="AB32" s="68">
        <v>21.86</v>
      </c>
      <c r="AC32" s="68">
        <v>21.86</v>
      </c>
      <c r="AD32" s="68"/>
      <c r="AE32" s="68">
        <v>18725</v>
      </c>
      <c r="AF32" s="68">
        <v>30</v>
      </c>
      <c r="AG32" s="68">
        <v>26</v>
      </c>
      <c r="AH32" s="68">
        <v>25.89</v>
      </c>
      <c r="AI32" s="68"/>
      <c r="AJ32" s="68">
        <v>21725</v>
      </c>
      <c r="AK32" s="68">
        <v>35</v>
      </c>
      <c r="AL32" s="68">
        <v>29.43</v>
      </c>
      <c r="AM32" s="68">
        <v>29.47</v>
      </c>
      <c r="AN32" s="68"/>
      <c r="AO32" s="68">
        <v>24725</v>
      </c>
      <c r="AP32" s="68">
        <v>40</v>
      </c>
      <c r="AQ32" s="68">
        <v>34.29</v>
      </c>
      <c r="AR32" s="68">
        <v>34.340000000000003</v>
      </c>
      <c r="AS32" s="68"/>
      <c r="AT32" s="68">
        <v>27725</v>
      </c>
      <c r="AU32" s="68">
        <v>45</v>
      </c>
      <c r="AV32" s="68">
        <v>37.86</v>
      </c>
      <c r="AW32" s="68">
        <v>37.840000000000003</v>
      </c>
      <c r="AX32" s="68"/>
      <c r="AY32" s="68">
        <v>30700</v>
      </c>
      <c r="AZ32" s="68">
        <v>50</v>
      </c>
      <c r="BA32" s="68">
        <v>42.71</v>
      </c>
      <c r="BB32" s="68">
        <v>42.66</v>
      </c>
      <c r="BC32" s="68"/>
      <c r="BD32" s="68">
        <v>33700</v>
      </c>
      <c r="BE32" s="68">
        <v>55</v>
      </c>
      <c r="BF32" s="68">
        <v>45.86</v>
      </c>
      <c r="BG32" s="68">
        <v>45.97</v>
      </c>
      <c r="BH32" s="68"/>
      <c r="BI32" s="68">
        <v>36700</v>
      </c>
      <c r="BJ32" s="68">
        <v>60</v>
      </c>
      <c r="BK32" s="68">
        <v>49.43</v>
      </c>
      <c r="BL32" s="68">
        <v>49.46</v>
      </c>
      <c r="BM32" s="68"/>
      <c r="BN32" s="68">
        <v>39700</v>
      </c>
      <c r="BO32" s="68">
        <v>65</v>
      </c>
      <c r="BP32" s="68">
        <v>54</v>
      </c>
      <c r="BQ32" s="68">
        <v>54.09</v>
      </c>
      <c r="BR32" s="68"/>
      <c r="BS32" s="68">
        <v>42700</v>
      </c>
      <c r="BT32" s="68">
        <v>70</v>
      </c>
      <c r="BU32" s="68">
        <v>57.57</v>
      </c>
      <c r="BV32" s="68">
        <v>57.69</v>
      </c>
      <c r="BW32" s="68"/>
      <c r="BX32" s="68">
        <v>45675</v>
      </c>
      <c r="BY32" s="68">
        <v>75</v>
      </c>
      <c r="BZ32" s="68">
        <v>62</v>
      </c>
      <c r="CA32" s="68">
        <v>61.99</v>
      </c>
      <c r="CB32" s="68"/>
      <c r="CC32" s="68">
        <v>48675</v>
      </c>
      <c r="CD32" s="68">
        <v>80</v>
      </c>
      <c r="CE32" s="68">
        <v>65.14</v>
      </c>
      <c r="CF32" s="68">
        <v>65.27</v>
      </c>
      <c r="CG32" s="68"/>
      <c r="CH32" s="68">
        <v>51675</v>
      </c>
      <c r="CI32" s="68">
        <v>85</v>
      </c>
      <c r="CJ32" s="68">
        <v>68.290000000000006</v>
      </c>
      <c r="CK32" s="68">
        <v>68.31</v>
      </c>
      <c r="CL32" s="68"/>
      <c r="CM32" s="68">
        <v>54675</v>
      </c>
      <c r="CN32" s="68">
        <v>90</v>
      </c>
      <c r="CO32" s="68">
        <v>72.430000000000007</v>
      </c>
      <c r="CP32" s="68">
        <v>72.53</v>
      </c>
      <c r="CQ32" s="68"/>
      <c r="CR32" s="68">
        <v>57675</v>
      </c>
      <c r="CS32" s="68">
        <v>95</v>
      </c>
      <c r="CT32" s="68">
        <v>75.290000000000006</v>
      </c>
      <c r="CU32" s="68">
        <v>75.400000000000006</v>
      </c>
      <c r="CV32" s="68"/>
      <c r="CW32" s="68">
        <v>60675</v>
      </c>
      <c r="CX32" s="68">
        <v>100</v>
      </c>
      <c r="CY32" s="68">
        <v>79.569999999999993</v>
      </c>
      <c r="CZ32" s="68">
        <v>79.760000000000005</v>
      </c>
      <c r="DA32" s="68"/>
      <c r="DB32" s="68"/>
      <c r="DC32" s="68"/>
      <c r="DD32" s="68"/>
      <c r="DE32" s="68"/>
      <c r="DF32" s="68"/>
      <c r="DG32" s="68"/>
      <c r="DH32" s="68"/>
      <c r="DI32" s="68"/>
      <c r="DJ32" s="68"/>
      <c r="DK32" s="68"/>
      <c r="DL32" s="68"/>
    </row>
    <row r="33" spans="1:116" x14ac:dyDescent="0.25">
      <c r="A33" s="68">
        <v>800</v>
      </c>
      <c r="B33" s="68">
        <v>0</v>
      </c>
      <c r="C33" s="68">
        <v>0</v>
      </c>
      <c r="D33" s="68">
        <v>0</v>
      </c>
      <c r="E33" s="68"/>
      <c r="F33" s="68">
        <v>3775</v>
      </c>
      <c r="G33" s="68">
        <v>5</v>
      </c>
      <c r="H33" s="68">
        <v>5.14</v>
      </c>
      <c r="I33" s="68">
        <v>5.01</v>
      </c>
      <c r="J33" s="68"/>
      <c r="K33" s="68">
        <v>6775</v>
      </c>
      <c r="L33" s="68">
        <v>10</v>
      </c>
      <c r="M33" s="68">
        <v>8.86</v>
      </c>
      <c r="N33" s="68">
        <v>8.84</v>
      </c>
      <c r="O33" s="68"/>
      <c r="P33" s="68">
        <v>9775</v>
      </c>
      <c r="Q33" s="68">
        <v>15</v>
      </c>
      <c r="R33" s="68">
        <v>13.57</v>
      </c>
      <c r="S33" s="68">
        <v>13.56</v>
      </c>
      <c r="T33" s="68"/>
      <c r="U33" s="68">
        <v>12775</v>
      </c>
      <c r="V33" s="68">
        <v>20</v>
      </c>
      <c r="W33" s="68">
        <v>16.86</v>
      </c>
      <c r="X33" s="68">
        <v>16.91</v>
      </c>
      <c r="Y33" s="68"/>
      <c r="Z33" s="68">
        <v>15750</v>
      </c>
      <c r="AA33" s="68">
        <v>25</v>
      </c>
      <c r="AB33" s="68">
        <v>22</v>
      </c>
      <c r="AC33" s="68">
        <v>22.04</v>
      </c>
      <c r="AD33" s="68"/>
      <c r="AE33" s="68">
        <v>18750</v>
      </c>
      <c r="AF33" s="68">
        <v>30</v>
      </c>
      <c r="AG33" s="68">
        <v>25.71</v>
      </c>
      <c r="AH33" s="68">
        <v>25.63</v>
      </c>
      <c r="AI33" s="68"/>
      <c r="AJ33" s="68">
        <v>21750</v>
      </c>
      <c r="AK33" s="68">
        <v>35</v>
      </c>
      <c r="AL33" s="68">
        <v>29.57</v>
      </c>
      <c r="AM33" s="68">
        <v>29.64</v>
      </c>
      <c r="AN33" s="68"/>
      <c r="AO33" s="68">
        <v>24750</v>
      </c>
      <c r="AP33" s="68">
        <v>40</v>
      </c>
      <c r="AQ33" s="68">
        <v>34.14</v>
      </c>
      <c r="AR33" s="68">
        <v>34.07</v>
      </c>
      <c r="AS33" s="68"/>
      <c r="AT33" s="68">
        <v>27750</v>
      </c>
      <c r="AU33" s="68">
        <v>45</v>
      </c>
      <c r="AV33" s="68">
        <v>37.71</v>
      </c>
      <c r="AW33" s="68">
        <v>37.71</v>
      </c>
      <c r="AX33" s="68"/>
      <c r="AY33" s="68">
        <v>30725</v>
      </c>
      <c r="AZ33" s="68">
        <v>50</v>
      </c>
      <c r="BA33" s="68">
        <v>42.71</v>
      </c>
      <c r="BB33" s="68">
        <v>42.67</v>
      </c>
      <c r="BC33" s="68"/>
      <c r="BD33" s="68">
        <v>33725</v>
      </c>
      <c r="BE33" s="68">
        <v>55</v>
      </c>
      <c r="BF33" s="68">
        <v>46.14</v>
      </c>
      <c r="BG33" s="68">
        <v>46.01</v>
      </c>
      <c r="BH33" s="68"/>
      <c r="BI33" s="68">
        <v>36725</v>
      </c>
      <c r="BJ33" s="68">
        <v>60</v>
      </c>
      <c r="BK33" s="68">
        <v>49.43</v>
      </c>
      <c r="BL33" s="68">
        <v>49.39</v>
      </c>
      <c r="BM33" s="68"/>
      <c r="BN33" s="68">
        <v>39725</v>
      </c>
      <c r="BO33" s="68">
        <v>65</v>
      </c>
      <c r="BP33" s="68">
        <v>53.86</v>
      </c>
      <c r="BQ33" s="68">
        <v>54.07</v>
      </c>
      <c r="BR33" s="68"/>
      <c r="BS33" s="68">
        <v>42725</v>
      </c>
      <c r="BT33" s="68">
        <v>70</v>
      </c>
      <c r="BU33" s="68">
        <v>57.71</v>
      </c>
      <c r="BV33" s="68">
        <v>57.79</v>
      </c>
      <c r="BW33" s="68"/>
      <c r="BX33" s="68">
        <v>45700</v>
      </c>
      <c r="BY33" s="68">
        <v>75</v>
      </c>
      <c r="BZ33" s="68">
        <v>61.86</v>
      </c>
      <c r="CA33" s="68">
        <v>61.93</v>
      </c>
      <c r="CB33" s="68"/>
      <c r="CC33" s="68">
        <v>48700</v>
      </c>
      <c r="CD33" s="68">
        <v>80</v>
      </c>
      <c r="CE33" s="68">
        <v>65.290000000000006</v>
      </c>
      <c r="CF33" s="68">
        <v>65.2</v>
      </c>
      <c r="CG33" s="68"/>
      <c r="CH33" s="68">
        <v>51700</v>
      </c>
      <c r="CI33" s="68">
        <v>85</v>
      </c>
      <c r="CJ33" s="68">
        <v>68.14</v>
      </c>
      <c r="CK33" s="68">
        <v>68.209999999999994</v>
      </c>
      <c r="CL33" s="68"/>
      <c r="CM33" s="68">
        <v>54700</v>
      </c>
      <c r="CN33" s="68">
        <v>90</v>
      </c>
      <c r="CO33" s="68">
        <v>72.569999999999993</v>
      </c>
      <c r="CP33" s="68">
        <v>72.459999999999994</v>
      </c>
      <c r="CQ33" s="68"/>
      <c r="CR33" s="68">
        <v>57700</v>
      </c>
      <c r="CS33" s="68">
        <v>95</v>
      </c>
      <c r="CT33" s="68">
        <v>75.430000000000007</v>
      </c>
      <c r="CU33" s="68">
        <v>75.489999999999995</v>
      </c>
      <c r="CV33" s="68"/>
      <c r="CW33" s="68">
        <v>60700</v>
      </c>
      <c r="CX33" s="68">
        <v>100</v>
      </c>
      <c r="CY33" s="68">
        <v>79.569999999999993</v>
      </c>
      <c r="CZ33" s="68">
        <v>79.599999999999994</v>
      </c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</row>
    <row r="34" spans="1:116" x14ac:dyDescent="0.25">
      <c r="A34" s="68">
        <v>825</v>
      </c>
      <c r="B34" s="68">
        <v>0</v>
      </c>
      <c r="C34" s="68">
        <v>0</v>
      </c>
      <c r="D34" s="68">
        <v>0</v>
      </c>
      <c r="E34" s="68"/>
      <c r="F34" s="68">
        <v>3800</v>
      </c>
      <c r="G34" s="68">
        <v>5</v>
      </c>
      <c r="H34" s="68">
        <v>5.14</v>
      </c>
      <c r="I34" s="68">
        <v>5.17</v>
      </c>
      <c r="J34" s="68"/>
      <c r="K34" s="68">
        <v>6800</v>
      </c>
      <c r="L34" s="68">
        <v>10</v>
      </c>
      <c r="M34" s="68">
        <v>8.7100000000000009</v>
      </c>
      <c r="N34" s="68">
        <v>8.69</v>
      </c>
      <c r="O34" s="68"/>
      <c r="P34" s="68">
        <v>9800</v>
      </c>
      <c r="Q34" s="68">
        <v>15</v>
      </c>
      <c r="R34" s="68">
        <v>13.57</v>
      </c>
      <c r="S34" s="68">
        <v>13.54</v>
      </c>
      <c r="T34" s="68"/>
      <c r="U34" s="68">
        <v>12800</v>
      </c>
      <c r="V34" s="68">
        <v>20</v>
      </c>
      <c r="W34" s="68">
        <v>17.14</v>
      </c>
      <c r="X34" s="68">
        <v>17.13</v>
      </c>
      <c r="Y34" s="68"/>
      <c r="Z34" s="68">
        <v>15775</v>
      </c>
      <c r="AA34" s="68">
        <v>25</v>
      </c>
      <c r="AB34" s="68">
        <v>22.14</v>
      </c>
      <c r="AC34" s="68">
        <v>22.07</v>
      </c>
      <c r="AD34" s="68"/>
      <c r="AE34" s="68">
        <v>18775</v>
      </c>
      <c r="AF34" s="68">
        <v>30</v>
      </c>
      <c r="AG34" s="68">
        <v>25.57</v>
      </c>
      <c r="AH34" s="68">
        <v>25.57</v>
      </c>
      <c r="AI34" s="68"/>
      <c r="AJ34" s="68">
        <v>21775</v>
      </c>
      <c r="AK34" s="68">
        <v>35</v>
      </c>
      <c r="AL34" s="68">
        <v>29.71</v>
      </c>
      <c r="AM34" s="68">
        <v>29.64</v>
      </c>
      <c r="AN34" s="68"/>
      <c r="AO34" s="68">
        <v>24775</v>
      </c>
      <c r="AP34" s="68">
        <v>40</v>
      </c>
      <c r="AQ34" s="68">
        <v>33.86</v>
      </c>
      <c r="AR34" s="68">
        <v>33.93</v>
      </c>
      <c r="AS34" s="68"/>
      <c r="AT34" s="68">
        <v>27775</v>
      </c>
      <c r="AU34" s="68">
        <v>45</v>
      </c>
      <c r="AV34" s="68">
        <v>37.86</v>
      </c>
      <c r="AW34" s="68">
        <v>37.770000000000003</v>
      </c>
      <c r="AX34" s="68"/>
      <c r="AY34" s="68">
        <v>30750</v>
      </c>
      <c r="AZ34" s="68">
        <v>50</v>
      </c>
      <c r="BA34" s="68">
        <v>42.71</v>
      </c>
      <c r="BB34" s="68">
        <v>42.6</v>
      </c>
      <c r="BC34" s="68"/>
      <c r="BD34" s="68">
        <v>33750</v>
      </c>
      <c r="BE34" s="68">
        <v>55</v>
      </c>
      <c r="BF34" s="68">
        <v>46.14</v>
      </c>
      <c r="BG34" s="68">
        <v>46.1</v>
      </c>
      <c r="BH34" s="68"/>
      <c r="BI34" s="68">
        <v>36750</v>
      </c>
      <c r="BJ34" s="68">
        <v>60</v>
      </c>
      <c r="BK34" s="68">
        <v>49.29</v>
      </c>
      <c r="BL34" s="68">
        <v>49.24</v>
      </c>
      <c r="BM34" s="68"/>
      <c r="BN34" s="68">
        <v>39750</v>
      </c>
      <c r="BO34" s="68">
        <v>65</v>
      </c>
      <c r="BP34" s="68">
        <v>53.86</v>
      </c>
      <c r="BQ34" s="68">
        <v>53.97</v>
      </c>
      <c r="BR34" s="68"/>
      <c r="BS34" s="68">
        <v>42750</v>
      </c>
      <c r="BT34" s="68">
        <v>70</v>
      </c>
      <c r="BU34" s="68">
        <v>57.71</v>
      </c>
      <c r="BV34" s="68">
        <v>57.74</v>
      </c>
      <c r="BW34" s="68"/>
      <c r="BX34" s="68">
        <v>45725</v>
      </c>
      <c r="BY34" s="68">
        <v>75</v>
      </c>
      <c r="BZ34" s="68">
        <v>62</v>
      </c>
      <c r="CA34" s="68">
        <v>61.97</v>
      </c>
      <c r="CB34" s="68"/>
      <c r="CC34" s="68">
        <v>48725</v>
      </c>
      <c r="CD34" s="68">
        <v>80</v>
      </c>
      <c r="CE34" s="68">
        <v>65.290000000000006</v>
      </c>
      <c r="CF34" s="68">
        <v>65.09</v>
      </c>
      <c r="CG34" s="68"/>
      <c r="CH34" s="68">
        <v>51725</v>
      </c>
      <c r="CI34" s="68">
        <v>85</v>
      </c>
      <c r="CJ34" s="68">
        <v>68</v>
      </c>
      <c r="CK34" s="68">
        <v>68.2</v>
      </c>
      <c r="CL34" s="68"/>
      <c r="CM34" s="68">
        <v>54725</v>
      </c>
      <c r="CN34" s="68">
        <v>90</v>
      </c>
      <c r="CO34" s="68">
        <v>72.569999999999993</v>
      </c>
      <c r="CP34" s="68">
        <v>72.459999999999994</v>
      </c>
      <c r="CQ34" s="68"/>
      <c r="CR34" s="68">
        <v>57725</v>
      </c>
      <c r="CS34" s="68">
        <v>95</v>
      </c>
      <c r="CT34" s="68">
        <v>75.430000000000007</v>
      </c>
      <c r="CU34" s="68">
        <v>75.39</v>
      </c>
      <c r="CV34" s="68"/>
      <c r="CW34" s="68">
        <v>60725</v>
      </c>
      <c r="CX34" s="68">
        <v>100</v>
      </c>
      <c r="CY34" s="68">
        <v>79.430000000000007</v>
      </c>
      <c r="CZ34" s="68">
        <v>79.489999999999995</v>
      </c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</row>
    <row r="35" spans="1:116" x14ac:dyDescent="0.25">
      <c r="A35" s="68">
        <v>850</v>
      </c>
      <c r="B35" s="68">
        <v>0</v>
      </c>
      <c r="C35" s="68">
        <v>0</v>
      </c>
      <c r="D35" s="68">
        <v>0</v>
      </c>
      <c r="E35" s="68"/>
      <c r="F35" s="68">
        <v>3825</v>
      </c>
      <c r="G35" s="68">
        <v>5</v>
      </c>
      <c r="H35" s="68">
        <v>5.29</v>
      </c>
      <c r="I35" s="68">
        <v>5.29</v>
      </c>
      <c r="J35" s="68"/>
      <c r="K35" s="68">
        <v>6825</v>
      </c>
      <c r="L35" s="68">
        <v>10</v>
      </c>
      <c r="M35" s="68">
        <v>8.14</v>
      </c>
      <c r="N35" s="68">
        <v>8.3000000000000007</v>
      </c>
      <c r="O35" s="68"/>
      <c r="P35" s="68">
        <v>9825</v>
      </c>
      <c r="Q35" s="68">
        <v>15</v>
      </c>
      <c r="R35" s="68">
        <v>13.43</v>
      </c>
      <c r="S35" s="68">
        <v>13.31</v>
      </c>
      <c r="T35" s="68"/>
      <c r="U35" s="68">
        <v>12825</v>
      </c>
      <c r="V35" s="68">
        <v>20</v>
      </c>
      <c r="W35" s="68">
        <v>17.29</v>
      </c>
      <c r="X35" s="68">
        <v>17.239999999999998</v>
      </c>
      <c r="Y35" s="68"/>
      <c r="Z35" s="68">
        <v>15800</v>
      </c>
      <c r="AA35" s="68">
        <v>25</v>
      </c>
      <c r="AB35" s="68">
        <v>22</v>
      </c>
      <c r="AC35" s="68">
        <v>21.93</v>
      </c>
      <c r="AD35" s="68"/>
      <c r="AE35" s="68">
        <v>18800</v>
      </c>
      <c r="AF35" s="68">
        <v>30</v>
      </c>
      <c r="AG35" s="68">
        <v>25.57</v>
      </c>
      <c r="AH35" s="68">
        <v>25.49</v>
      </c>
      <c r="AI35" s="68"/>
      <c r="AJ35" s="68">
        <v>21800</v>
      </c>
      <c r="AK35" s="68">
        <v>35</v>
      </c>
      <c r="AL35" s="68">
        <v>29.43</v>
      </c>
      <c r="AM35" s="68">
        <v>29.37</v>
      </c>
      <c r="AN35" s="68"/>
      <c r="AO35" s="68">
        <v>24800</v>
      </c>
      <c r="AP35" s="68">
        <v>40</v>
      </c>
      <c r="AQ35" s="68">
        <v>34.14</v>
      </c>
      <c r="AR35" s="68">
        <v>33.99</v>
      </c>
      <c r="AS35" s="68"/>
      <c r="AT35" s="68">
        <v>27800</v>
      </c>
      <c r="AU35" s="68">
        <v>45</v>
      </c>
      <c r="AV35" s="68">
        <v>37.86</v>
      </c>
      <c r="AW35" s="68">
        <v>37.9</v>
      </c>
      <c r="AX35" s="68"/>
      <c r="AY35" s="68">
        <v>30775</v>
      </c>
      <c r="AZ35" s="68">
        <v>50</v>
      </c>
      <c r="BA35" s="68">
        <v>42.43</v>
      </c>
      <c r="BB35" s="68">
        <v>42.59</v>
      </c>
      <c r="BC35" s="68"/>
      <c r="BD35" s="68">
        <v>33775</v>
      </c>
      <c r="BE35" s="68">
        <v>55</v>
      </c>
      <c r="BF35" s="68">
        <v>46.14</v>
      </c>
      <c r="BG35" s="68">
        <v>46.01</v>
      </c>
      <c r="BH35" s="68"/>
      <c r="BI35" s="68">
        <v>36775</v>
      </c>
      <c r="BJ35" s="68">
        <v>60</v>
      </c>
      <c r="BK35" s="68">
        <v>49.43</v>
      </c>
      <c r="BL35" s="68">
        <v>49.3</v>
      </c>
      <c r="BM35" s="68"/>
      <c r="BN35" s="68">
        <v>39775</v>
      </c>
      <c r="BO35" s="68">
        <v>65</v>
      </c>
      <c r="BP35" s="68">
        <v>54</v>
      </c>
      <c r="BQ35" s="68">
        <v>54.2</v>
      </c>
      <c r="BR35" s="68"/>
      <c r="BS35" s="68">
        <v>42775</v>
      </c>
      <c r="BT35" s="68">
        <v>70</v>
      </c>
      <c r="BU35" s="68">
        <v>58</v>
      </c>
      <c r="BV35" s="68">
        <v>57.74</v>
      </c>
      <c r="BW35" s="68"/>
      <c r="BX35" s="68">
        <v>45750</v>
      </c>
      <c r="BY35" s="68">
        <v>75</v>
      </c>
      <c r="BZ35" s="68">
        <v>62</v>
      </c>
      <c r="CA35" s="68">
        <v>62.04</v>
      </c>
      <c r="CB35" s="68"/>
      <c r="CC35" s="68">
        <v>48750</v>
      </c>
      <c r="CD35" s="68">
        <v>80</v>
      </c>
      <c r="CE35" s="68">
        <v>65</v>
      </c>
      <c r="CF35" s="68">
        <v>65.14</v>
      </c>
      <c r="CG35" s="68"/>
      <c r="CH35" s="68">
        <v>51750</v>
      </c>
      <c r="CI35" s="68">
        <v>85</v>
      </c>
      <c r="CJ35" s="68">
        <v>68.14</v>
      </c>
      <c r="CK35" s="68">
        <v>68.069999999999993</v>
      </c>
      <c r="CL35" s="68"/>
      <c r="CM35" s="68">
        <v>54750</v>
      </c>
      <c r="CN35" s="68">
        <v>90</v>
      </c>
      <c r="CO35" s="68">
        <v>72.569999999999993</v>
      </c>
      <c r="CP35" s="68">
        <v>72.489999999999995</v>
      </c>
      <c r="CQ35" s="68"/>
      <c r="CR35" s="68">
        <v>57750</v>
      </c>
      <c r="CS35" s="68">
        <v>95</v>
      </c>
      <c r="CT35" s="68">
        <v>75.430000000000007</v>
      </c>
      <c r="CU35" s="68">
        <v>75.459999999999994</v>
      </c>
      <c r="CV35" s="68"/>
      <c r="CW35" s="68">
        <v>60750</v>
      </c>
      <c r="CX35" s="68">
        <v>100</v>
      </c>
      <c r="CY35" s="68">
        <v>79.430000000000007</v>
      </c>
      <c r="CZ35" s="68">
        <v>79.47</v>
      </c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</row>
    <row r="36" spans="1:116" x14ac:dyDescent="0.25">
      <c r="A36" s="68">
        <v>875</v>
      </c>
      <c r="B36" s="68">
        <v>0</v>
      </c>
      <c r="C36" s="68">
        <v>0</v>
      </c>
      <c r="D36" s="68">
        <v>0</v>
      </c>
      <c r="E36" s="68"/>
      <c r="F36" s="68">
        <v>3850</v>
      </c>
      <c r="G36" s="68">
        <v>5</v>
      </c>
      <c r="H36" s="68">
        <v>5.43</v>
      </c>
      <c r="I36" s="68">
        <v>5.49</v>
      </c>
      <c r="J36" s="68"/>
      <c r="K36" s="68">
        <v>6850</v>
      </c>
      <c r="L36" s="68">
        <v>10</v>
      </c>
      <c r="M36" s="68">
        <v>8.2899999999999991</v>
      </c>
      <c r="N36" s="68">
        <v>8.2899999999999991</v>
      </c>
      <c r="O36" s="68"/>
      <c r="P36" s="68">
        <v>9850</v>
      </c>
      <c r="Q36" s="68">
        <v>15</v>
      </c>
      <c r="R36" s="68">
        <v>13.29</v>
      </c>
      <c r="S36" s="68">
        <v>13.19</v>
      </c>
      <c r="T36" s="68"/>
      <c r="U36" s="68">
        <v>12850</v>
      </c>
      <c r="V36" s="68">
        <v>20</v>
      </c>
      <c r="W36" s="68">
        <v>17.14</v>
      </c>
      <c r="X36" s="68">
        <v>17.23</v>
      </c>
      <c r="Y36" s="68"/>
      <c r="Z36" s="68">
        <v>15825</v>
      </c>
      <c r="AA36" s="68">
        <v>25</v>
      </c>
      <c r="AB36" s="68">
        <v>21.86</v>
      </c>
      <c r="AC36" s="68">
        <v>21.93</v>
      </c>
      <c r="AD36" s="68"/>
      <c r="AE36" s="68">
        <v>18825</v>
      </c>
      <c r="AF36" s="68">
        <v>30</v>
      </c>
      <c r="AG36" s="68">
        <v>25.57</v>
      </c>
      <c r="AH36" s="68">
        <v>25.63</v>
      </c>
      <c r="AI36" s="68"/>
      <c r="AJ36" s="68">
        <v>21825</v>
      </c>
      <c r="AK36" s="68">
        <v>35</v>
      </c>
      <c r="AL36" s="68">
        <v>29.29</v>
      </c>
      <c r="AM36" s="68">
        <v>29.37</v>
      </c>
      <c r="AN36" s="68"/>
      <c r="AO36" s="68">
        <v>24825</v>
      </c>
      <c r="AP36" s="68">
        <v>40</v>
      </c>
      <c r="AQ36" s="68">
        <v>34.14</v>
      </c>
      <c r="AR36" s="68">
        <v>34.130000000000003</v>
      </c>
      <c r="AS36" s="68"/>
      <c r="AT36" s="68">
        <v>27825</v>
      </c>
      <c r="AU36" s="68">
        <v>45</v>
      </c>
      <c r="AV36" s="68">
        <v>37.86</v>
      </c>
      <c r="AW36" s="68">
        <v>37.94</v>
      </c>
      <c r="AX36" s="68"/>
      <c r="AY36" s="68">
        <v>30800</v>
      </c>
      <c r="AZ36" s="68">
        <v>50</v>
      </c>
      <c r="BA36" s="68">
        <v>42.71</v>
      </c>
      <c r="BB36" s="68">
        <v>42.66</v>
      </c>
      <c r="BC36" s="68"/>
      <c r="BD36" s="68">
        <v>33800</v>
      </c>
      <c r="BE36" s="68">
        <v>55</v>
      </c>
      <c r="BF36" s="68">
        <v>46</v>
      </c>
      <c r="BG36" s="68">
        <v>45.94</v>
      </c>
      <c r="BH36" s="68"/>
      <c r="BI36" s="68">
        <v>36800</v>
      </c>
      <c r="BJ36" s="68">
        <v>60</v>
      </c>
      <c r="BK36" s="68">
        <v>49.43</v>
      </c>
      <c r="BL36" s="68">
        <v>49.34</v>
      </c>
      <c r="BM36" s="68"/>
      <c r="BN36" s="68">
        <v>39800</v>
      </c>
      <c r="BO36" s="68">
        <v>65</v>
      </c>
      <c r="BP36" s="68">
        <v>54</v>
      </c>
      <c r="BQ36" s="68">
        <v>54.07</v>
      </c>
      <c r="BR36" s="68"/>
      <c r="BS36" s="68">
        <v>42800</v>
      </c>
      <c r="BT36" s="68">
        <v>70</v>
      </c>
      <c r="BU36" s="68">
        <v>57.86</v>
      </c>
      <c r="BV36" s="68">
        <v>57.77</v>
      </c>
      <c r="BW36" s="68"/>
      <c r="BX36" s="68">
        <v>45775</v>
      </c>
      <c r="BY36" s="68">
        <v>75</v>
      </c>
      <c r="BZ36" s="68">
        <v>62.14</v>
      </c>
      <c r="CA36" s="68">
        <v>62</v>
      </c>
      <c r="CB36" s="68"/>
      <c r="CC36" s="68">
        <v>48775</v>
      </c>
      <c r="CD36" s="68">
        <v>80</v>
      </c>
      <c r="CE36" s="68">
        <v>65.290000000000006</v>
      </c>
      <c r="CF36" s="68">
        <v>65.19</v>
      </c>
      <c r="CG36" s="68"/>
      <c r="CH36" s="68">
        <v>51775</v>
      </c>
      <c r="CI36" s="68">
        <v>85</v>
      </c>
      <c r="CJ36" s="68">
        <v>68.14</v>
      </c>
      <c r="CK36" s="68">
        <v>68.099999999999994</v>
      </c>
      <c r="CL36" s="68"/>
      <c r="CM36" s="68">
        <v>54775</v>
      </c>
      <c r="CN36" s="68">
        <v>90</v>
      </c>
      <c r="CO36" s="68">
        <v>72.430000000000007</v>
      </c>
      <c r="CP36" s="68">
        <v>72.430000000000007</v>
      </c>
      <c r="CQ36" s="68"/>
      <c r="CR36" s="68">
        <v>57775</v>
      </c>
      <c r="CS36" s="68">
        <v>95</v>
      </c>
      <c r="CT36" s="68">
        <v>75.569999999999993</v>
      </c>
      <c r="CU36" s="68">
        <v>75.66</v>
      </c>
      <c r="CV36" s="68"/>
      <c r="CW36" s="68">
        <v>60775</v>
      </c>
      <c r="CX36" s="68">
        <v>100</v>
      </c>
      <c r="CY36" s="68">
        <v>79.430000000000007</v>
      </c>
      <c r="CZ36" s="68">
        <v>79.47</v>
      </c>
      <c r="DA36" s="68"/>
      <c r="DB36" s="68"/>
      <c r="DC36" s="68"/>
      <c r="DD36" s="68"/>
      <c r="DE36" s="68"/>
      <c r="DF36" s="68"/>
      <c r="DG36" s="68"/>
      <c r="DH36" s="68"/>
      <c r="DI36" s="68"/>
      <c r="DJ36" s="68"/>
      <c r="DK36" s="68"/>
      <c r="DL36" s="68"/>
    </row>
    <row r="37" spans="1:116" x14ac:dyDescent="0.25">
      <c r="A37" s="68">
        <v>900</v>
      </c>
      <c r="B37" s="68">
        <v>0</v>
      </c>
      <c r="C37" s="68">
        <v>0</v>
      </c>
      <c r="D37" s="68">
        <v>0</v>
      </c>
      <c r="E37" s="68"/>
      <c r="F37" s="68">
        <v>3875</v>
      </c>
      <c r="G37" s="68">
        <v>5</v>
      </c>
      <c r="H37" s="68">
        <v>5.57</v>
      </c>
      <c r="I37" s="68">
        <v>5.59</v>
      </c>
      <c r="J37" s="68"/>
      <c r="K37" s="68">
        <v>6875</v>
      </c>
      <c r="L37" s="68">
        <v>10</v>
      </c>
      <c r="M37" s="68">
        <v>8.2899999999999991</v>
      </c>
      <c r="N37" s="68">
        <v>8.31</v>
      </c>
      <c r="O37" s="68"/>
      <c r="P37" s="68">
        <v>9875</v>
      </c>
      <c r="Q37" s="68">
        <v>15</v>
      </c>
      <c r="R37" s="68">
        <v>13.14</v>
      </c>
      <c r="S37" s="68">
        <v>13.16</v>
      </c>
      <c r="T37" s="68"/>
      <c r="U37" s="68">
        <v>12875</v>
      </c>
      <c r="V37" s="68">
        <v>20</v>
      </c>
      <c r="W37" s="68">
        <v>17</v>
      </c>
      <c r="X37" s="68">
        <v>16.93</v>
      </c>
      <c r="Y37" s="68"/>
      <c r="Z37" s="68">
        <v>15850</v>
      </c>
      <c r="AA37" s="68">
        <v>25</v>
      </c>
      <c r="AB37" s="68">
        <v>21.86</v>
      </c>
      <c r="AC37" s="68">
        <v>21.84</v>
      </c>
      <c r="AD37" s="68"/>
      <c r="AE37" s="68">
        <v>18850</v>
      </c>
      <c r="AF37" s="68">
        <v>30</v>
      </c>
      <c r="AG37" s="68">
        <v>25.57</v>
      </c>
      <c r="AH37" s="68">
        <v>25.71</v>
      </c>
      <c r="AI37" s="68"/>
      <c r="AJ37" s="68">
        <v>21850</v>
      </c>
      <c r="AK37" s="68">
        <v>35</v>
      </c>
      <c r="AL37" s="68">
        <v>29.14</v>
      </c>
      <c r="AM37" s="68">
        <v>29.07</v>
      </c>
      <c r="AN37" s="68"/>
      <c r="AO37" s="68">
        <v>24850</v>
      </c>
      <c r="AP37" s="68">
        <v>40</v>
      </c>
      <c r="AQ37" s="68">
        <v>34.29</v>
      </c>
      <c r="AR37" s="68">
        <v>34.270000000000003</v>
      </c>
      <c r="AS37" s="68"/>
      <c r="AT37" s="68">
        <v>27850</v>
      </c>
      <c r="AU37" s="68">
        <v>45</v>
      </c>
      <c r="AV37" s="68">
        <v>37.71</v>
      </c>
      <c r="AW37" s="68">
        <v>37.71</v>
      </c>
      <c r="AX37" s="68"/>
      <c r="AY37" s="68">
        <v>30825</v>
      </c>
      <c r="AZ37" s="68">
        <v>50</v>
      </c>
      <c r="BA37" s="68">
        <v>42.57</v>
      </c>
      <c r="BB37" s="68">
        <v>42.66</v>
      </c>
      <c r="BC37" s="68"/>
      <c r="BD37" s="68">
        <v>33825</v>
      </c>
      <c r="BE37" s="68">
        <v>55</v>
      </c>
      <c r="BF37" s="68">
        <v>46.14</v>
      </c>
      <c r="BG37" s="68">
        <v>46.11</v>
      </c>
      <c r="BH37" s="68"/>
      <c r="BI37" s="68">
        <v>36825</v>
      </c>
      <c r="BJ37" s="68">
        <v>60</v>
      </c>
      <c r="BK37" s="68">
        <v>49.43</v>
      </c>
      <c r="BL37" s="68">
        <v>49.36</v>
      </c>
      <c r="BM37" s="68"/>
      <c r="BN37" s="68">
        <v>39825</v>
      </c>
      <c r="BO37" s="68">
        <v>65</v>
      </c>
      <c r="BP37" s="68">
        <v>54.29</v>
      </c>
      <c r="BQ37" s="68">
        <v>54.26</v>
      </c>
      <c r="BR37" s="68"/>
      <c r="BS37" s="68">
        <v>42825</v>
      </c>
      <c r="BT37" s="68">
        <v>70</v>
      </c>
      <c r="BU37" s="68">
        <v>57.86</v>
      </c>
      <c r="BV37" s="68">
        <v>57.86</v>
      </c>
      <c r="BW37" s="68"/>
      <c r="BX37" s="68">
        <v>45800</v>
      </c>
      <c r="BY37" s="68">
        <v>75</v>
      </c>
      <c r="BZ37" s="68">
        <v>62</v>
      </c>
      <c r="CA37" s="68">
        <v>62.07</v>
      </c>
      <c r="CB37" s="68"/>
      <c r="CC37" s="68">
        <v>48800</v>
      </c>
      <c r="CD37" s="68">
        <v>80</v>
      </c>
      <c r="CE37" s="68">
        <v>65.290000000000006</v>
      </c>
      <c r="CF37" s="68">
        <v>65.14</v>
      </c>
      <c r="CG37" s="68"/>
      <c r="CH37" s="68">
        <v>51800</v>
      </c>
      <c r="CI37" s="68">
        <v>85</v>
      </c>
      <c r="CJ37" s="68">
        <v>68.14</v>
      </c>
      <c r="CK37" s="68">
        <v>68.069999999999993</v>
      </c>
      <c r="CL37" s="68"/>
      <c r="CM37" s="68">
        <v>54800</v>
      </c>
      <c r="CN37" s="68">
        <v>90</v>
      </c>
      <c r="CO37" s="68">
        <v>72.290000000000006</v>
      </c>
      <c r="CP37" s="68">
        <v>72.33</v>
      </c>
      <c r="CQ37" s="68"/>
      <c r="CR37" s="68">
        <v>57800</v>
      </c>
      <c r="CS37" s="68">
        <v>95</v>
      </c>
      <c r="CT37" s="68">
        <v>75.569999999999993</v>
      </c>
      <c r="CU37" s="68">
        <v>75.61</v>
      </c>
      <c r="CV37" s="68"/>
      <c r="CW37" s="68">
        <v>60800</v>
      </c>
      <c r="CX37" s="68">
        <v>100</v>
      </c>
      <c r="CY37" s="68">
        <v>79.290000000000006</v>
      </c>
      <c r="CZ37" s="68">
        <v>79.459999999999994</v>
      </c>
      <c r="DA37" s="68"/>
      <c r="DB37" s="68"/>
      <c r="DC37" s="68"/>
      <c r="DD37" s="68"/>
      <c r="DE37" s="68"/>
      <c r="DF37" s="68"/>
      <c r="DG37" s="68"/>
      <c r="DH37" s="68"/>
      <c r="DI37" s="68"/>
      <c r="DJ37" s="68"/>
      <c r="DK37" s="68"/>
      <c r="DL37" s="68"/>
    </row>
    <row r="38" spans="1:116" x14ac:dyDescent="0.25">
      <c r="A38" s="68">
        <v>925</v>
      </c>
      <c r="B38" s="68">
        <v>0</v>
      </c>
      <c r="C38" s="68">
        <v>0</v>
      </c>
      <c r="D38" s="68">
        <v>0</v>
      </c>
      <c r="E38" s="68"/>
      <c r="F38" s="68">
        <v>3900</v>
      </c>
      <c r="G38" s="68">
        <v>5</v>
      </c>
      <c r="H38" s="68">
        <v>5.43</v>
      </c>
      <c r="I38" s="68">
        <v>5.41</v>
      </c>
      <c r="J38" s="68"/>
      <c r="K38" s="68">
        <v>6900</v>
      </c>
      <c r="L38" s="68">
        <v>10</v>
      </c>
      <c r="M38" s="68">
        <v>8.2899999999999991</v>
      </c>
      <c r="N38" s="68">
        <v>8.1999999999999993</v>
      </c>
      <c r="O38" s="68"/>
      <c r="P38" s="68">
        <v>9900</v>
      </c>
      <c r="Q38" s="68">
        <v>15</v>
      </c>
      <c r="R38" s="68">
        <v>13</v>
      </c>
      <c r="S38" s="68">
        <v>13.04</v>
      </c>
      <c r="T38" s="68"/>
      <c r="U38" s="68">
        <v>12900</v>
      </c>
      <c r="V38" s="68">
        <v>20</v>
      </c>
      <c r="W38" s="68">
        <v>16.86</v>
      </c>
      <c r="X38" s="68">
        <v>16.91</v>
      </c>
      <c r="Y38" s="68"/>
      <c r="Z38" s="68">
        <v>15875</v>
      </c>
      <c r="AA38" s="68">
        <v>25</v>
      </c>
      <c r="AB38" s="68">
        <v>22</v>
      </c>
      <c r="AC38" s="68">
        <v>22</v>
      </c>
      <c r="AD38" s="68"/>
      <c r="AE38" s="68">
        <v>18875</v>
      </c>
      <c r="AF38" s="68">
        <v>30</v>
      </c>
      <c r="AG38" s="68">
        <v>26</v>
      </c>
      <c r="AH38" s="68">
        <v>25.9</v>
      </c>
      <c r="AI38" s="68"/>
      <c r="AJ38" s="68">
        <v>21875</v>
      </c>
      <c r="AK38" s="68">
        <v>35</v>
      </c>
      <c r="AL38" s="68">
        <v>29.29</v>
      </c>
      <c r="AM38" s="68">
        <v>29.27</v>
      </c>
      <c r="AN38" s="68"/>
      <c r="AO38" s="68">
        <v>24875</v>
      </c>
      <c r="AP38" s="68">
        <v>40</v>
      </c>
      <c r="AQ38" s="68">
        <v>34.14</v>
      </c>
      <c r="AR38" s="68">
        <v>34.21</v>
      </c>
      <c r="AS38" s="68"/>
      <c r="AT38" s="68">
        <v>27875</v>
      </c>
      <c r="AU38" s="68">
        <v>45</v>
      </c>
      <c r="AV38" s="68">
        <v>37.57</v>
      </c>
      <c r="AW38" s="68">
        <v>37.6</v>
      </c>
      <c r="AX38" s="68"/>
      <c r="AY38" s="68">
        <v>30850</v>
      </c>
      <c r="AZ38" s="68">
        <v>50</v>
      </c>
      <c r="BA38" s="68">
        <v>42.71</v>
      </c>
      <c r="BB38" s="68">
        <v>42.67</v>
      </c>
      <c r="BC38" s="68"/>
      <c r="BD38" s="68">
        <v>33850</v>
      </c>
      <c r="BE38" s="68">
        <v>55</v>
      </c>
      <c r="BF38" s="68">
        <v>46</v>
      </c>
      <c r="BG38" s="68">
        <v>46.13</v>
      </c>
      <c r="BH38" s="68"/>
      <c r="BI38" s="68">
        <v>36850</v>
      </c>
      <c r="BJ38" s="68">
        <v>60</v>
      </c>
      <c r="BK38" s="68">
        <v>49.14</v>
      </c>
      <c r="BL38" s="68">
        <v>49.21</v>
      </c>
      <c r="BM38" s="68"/>
      <c r="BN38" s="68">
        <v>39850</v>
      </c>
      <c r="BO38" s="68">
        <v>65</v>
      </c>
      <c r="BP38" s="68">
        <v>54.29</v>
      </c>
      <c r="BQ38" s="68">
        <v>54.14</v>
      </c>
      <c r="BR38" s="68"/>
      <c r="BS38" s="68">
        <v>42850</v>
      </c>
      <c r="BT38" s="68">
        <v>70</v>
      </c>
      <c r="BU38" s="68">
        <v>57.57</v>
      </c>
      <c r="BV38" s="68">
        <v>57.71</v>
      </c>
      <c r="BW38" s="68"/>
      <c r="BX38" s="68">
        <v>45825</v>
      </c>
      <c r="BY38" s="68">
        <v>75</v>
      </c>
      <c r="BZ38" s="68">
        <v>61.86</v>
      </c>
      <c r="CA38" s="68">
        <v>61.77</v>
      </c>
      <c r="CB38" s="68"/>
      <c r="CC38" s="68">
        <v>48825</v>
      </c>
      <c r="CD38" s="68">
        <v>80</v>
      </c>
      <c r="CE38" s="68">
        <v>65.14</v>
      </c>
      <c r="CF38" s="68">
        <v>65.2</v>
      </c>
      <c r="CG38" s="68"/>
      <c r="CH38" s="68">
        <v>51825</v>
      </c>
      <c r="CI38" s="68">
        <v>85</v>
      </c>
      <c r="CJ38" s="68">
        <v>68.14</v>
      </c>
      <c r="CK38" s="68">
        <v>68.2</v>
      </c>
      <c r="CL38" s="68"/>
      <c r="CM38" s="68">
        <v>54825</v>
      </c>
      <c r="CN38" s="68">
        <v>90</v>
      </c>
      <c r="CO38" s="68">
        <v>72.290000000000006</v>
      </c>
      <c r="CP38" s="68">
        <v>72.34</v>
      </c>
      <c r="CQ38" s="68"/>
      <c r="CR38" s="68">
        <v>57825</v>
      </c>
      <c r="CS38" s="68">
        <v>95</v>
      </c>
      <c r="CT38" s="68">
        <v>75.569999999999993</v>
      </c>
      <c r="CU38" s="68">
        <v>75.53</v>
      </c>
      <c r="CV38" s="68"/>
      <c r="CW38" s="68">
        <v>60825</v>
      </c>
      <c r="CX38" s="68">
        <v>100</v>
      </c>
      <c r="CY38" s="68">
        <v>79.569999999999993</v>
      </c>
      <c r="CZ38" s="68">
        <v>79.569999999999993</v>
      </c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68"/>
      <c r="DL38" s="68"/>
    </row>
    <row r="39" spans="1:116" x14ac:dyDescent="0.25">
      <c r="A39" s="68">
        <v>950</v>
      </c>
      <c r="B39" s="68">
        <v>0</v>
      </c>
      <c r="C39" s="68">
        <v>0</v>
      </c>
      <c r="D39" s="68">
        <v>0</v>
      </c>
      <c r="E39" s="68"/>
      <c r="F39" s="68">
        <v>3925</v>
      </c>
      <c r="G39" s="68">
        <v>5</v>
      </c>
      <c r="H39" s="68">
        <v>5.14</v>
      </c>
      <c r="I39" s="68">
        <v>5.14</v>
      </c>
      <c r="J39" s="68"/>
      <c r="K39" s="68">
        <v>6925</v>
      </c>
      <c r="L39" s="68">
        <v>10</v>
      </c>
      <c r="M39" s="68">
        <v>8.14</v>
      </c>
      <c r="N39" s="68">
        <v>8.1999999999999993</v>
      </c>
      <c r="O39" s="68"/>
      <c r="P39" s="68">
        <v>9925</v>
      </c>
      <c r="Q39" s="68">
        <v>15</v>
      </c>
      <c r="R39" s="68">
        <v>13</v>
      </c>
      <c r="S39" s="68">
        <v>13.04</v>
      </c>
      <c r="T39" s="68"/>
      <c r="U39" s="68">
        <v>12925</v>
      </c>
      <c r="V39" s="68">
        <v>20</v>
      </c>
      <c r="W39" s="68">
        <v>16.86</v>
      </c>
      <c r="X39" s="68">
        <v>16.86</v>
      </c>
      <c r="Y39" s="68"/>
      <c r="Z39" s="68">
        <v>15900</v>
      </c>
      <c r="AA39" s="68">
        <v>25</v>
      </c>
      <c r="AB39" s="68">
        <v>22</v>
      </c>
      <c r="AC39" s="68">
        <v>22.03</v>
      </c>
      <c r="AD39" s="68"/>
      <c r="AE39" s="68">
        <v>18900</v>
      </c>
      <c r="AF39" s="68">
        <v>30</v>
      </c>
      <c r="AG39" s="68">
        <v>25.86</v>
      </c>
      <c r="AH39" s="68">
        <v>25.83</v>
      </c>
      <c r="AI39" s="68"/>
      <c r="AJ39" s="68">
        <v>21900</v>
      </c>
      <c r="AK39" s="68">
        <v>35</v>
      </c>
      <c r="AL39" s="68">
        <v>29.29</v>
      </c>
      <c r="AM39" s="68">
        <v>29.43</v>
      </c>
      <c r="AN39" s="68"/>
      <c r="AO39" s="68">
        <v>24900</v>
      </c>
      <c r="AP39" s="68">
        <v>40</v>
      </c>
      <c r="AQ39" s="68">
        <v>34.14</v>
      </c>
      <c r="AR39" s="68">
        <v>34.130000000000003</v>
      </c>
      <c r="AS39" s="68"/>
      <c r="AT39" s="68">
        <v>27900</v>
      </c>
      <c r="AU39" s="68">
        <v>45</v>
      </c>
      <c r="AV39" s="68">
        <v>37.71</v>
      </c>
      <c r="AW39" s="68">
        <v>37.770000000000003</v>
      </c>
      <c r="AX39" s="68"/>
      <c r="AY39" s="68">
        <v>30875</v>
      </c>
      <c r="AZ39" s="68">
        <v>50</v>
      </c>
      <c r="BA39" s="68">
        <v>42.57</v>
      </c>
      <c r="BB39" s="68">
        <v>42.66</v>
      </c>
      <c r="BC39" s="68"/>
      <c r="BD39" s="68">
        <v>33875</v>
      </c>
      <c r="BE39" s="68">
        <v>55</v>
      </c>
      <c r="BF39" s="68">
        <v>46</v>
      </c>
      <c r="BG39" s="68">
        <v>46.04</v>
      </c>
      <c r="BH39" s="68"/>
      <c r="BI39" s="68">
        <v>36875</v>
      </c>
      <c r="BJ39" s="68">
        <v>60</v>
      </c>
      <c r="BK39" s="68">
        <v>49.14</v>
      </c>
      <c r="BL39" s="68">
        <v>49.29</v>
      </c>
      <c r="BM39" s="68"/>
      <c r="BN39" s="68">
        <v>39875</v>
      </c>
      <c r="BO39" s="68">
        <v>65</v>
      </c>
      <c r="BP39" s="68">
        <v>54.29</v>
      </c>
      <c r="BQ39" s="68">
        <v>54.11</v>
      </c>
      <c r="BR39" s="68"/>
      <c r="BS39" s="68">
        <v>42875</v>
      </c>
      <c r="BT39" s="68">
        <v>70</v>
      </c>
      <c r="BU39" s="68">
        <v>57.57</v>
      </c>
      <c r="BV39" s="68">
        <v>57.7</v>
      </c>
      <c r="BW39" s="68"/>
      <c r="BX39" s="68">
        <v>45850</v>
      </c>
      <c r="BY39" s="68">
        <v>75</v>
      </c>
      <c r="BZ39" s="68">
        <v>61.71</v>
      </c>
      <c r="CA39" s="68">
        <v>61.69</v>
      </c>
      <c r="CB39" s="68"/>
      <c r="CC39" s="68">
        <v>48850</v>
      </c>
      <c r="CD39" s="68">
        <v>80</v>
      </c>
      <c r="CE39" s="68">
        <v>65.14</v>
      </c>
      <c r="CF39" s="68">
        <v>65.27</v>
      </c>
      <c r="CG39" s="68"/>
      <c r="CH39" s="68">
        <v>51850</v>
      </c>
      <c r="CI39" s="68">
        <v>85</v>
      </c>
      <c r="CJ39" s="68">
        <v>68.14</v>
      </c>
      <c r="CK39" s="68">
        <v>68.209999999999994</v>
      </c>
      <c r="CL39" s="68"/>
      <c r="CM39" s="68">
        <v>54850</v>
      </c>
      <c r="CN39" s="68">
        <v>90</v>
      </c>
      <c r="CO39" s="68">
        <v>72.430000000000007</v>
      </c>
      <c r="CP39" s="68">
        <v>72.41</v>
      </c>
      <c r="CQ39" s="68"/>
      <c r="CR39" s="68">
        <v>57850</v>
      </c>
      <c r="CS39" s="68">
        <v>95</v>
      </c>
      <c r="CT39" s="68">
        <v>75.709999999999994</v>
      </c>
      <c r="CU39" s="68">
        <v>75.64</v>
      </c>
      <c r="CV39" s="68"/>
      <c r="CW39" s="68">
        <v>60850</v>
      </c>
      <c r="CX39" s="68">
        <v>100</v>
      </c>
      <c r="CY39" s="68">
        <v>79.709999999999994</v>
      </c>
      <c r="CZ39" s="68">
        <v>79.569999999999993</v>
      </c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</row>
    <row r="40" spans="1:116" x14ac:dyDescent="0.25">
      <c r="A40" s="68">
        <v>975</v>
      </c>
      <c r="B40" s="68">
        <v>0</v>
      </c>
      <c r="C40" s="68">
        <v>0</v>
      </c>
      <c r="D40" s="68">
        <v>0</v>
      </c>
      <c r="E40" s="68"/>
      <c r="F40" s="68">
        <v>3950</v>
      </c>
      <c r="G40" s="68">
        <v>5</v>
      </c>
      <c r="H40" s="68">
        <v>5</v>
      </c>
      <c r="I40" s="68">
        <v>5</v>
      </c>
      <c r="J40" s="68"/>
      <c r="K40" s="68">
        <v>6950</v>
      </c>
      <c r="L40" s="68">
        <v>10</v>
      </c>
      <c r="M40" s="68">
        <v>8.43</v>
      </c>
      <c r="N40" s="68">
        <v>8.3699999999999992</v>
      </c>
      <c r="O40" s="68"/>
      <c r="P40" s="68">
        <v>9950</v>
      </c>
      <c r="Q40" s="68">
        <v>15</v>
      </c>
      <c r="R40" s="68">
        <v>13.29</v>
      </c>
      <c r="S40" s="68">
        <v>13.23</v>
      </c>
      <c r="T40" s="68"/>
      <c r="U40" s="68">
        <v>12950</v>
      </c>
      <c r="V40" s="68">
        <v>20</v>
      </c>
      <c r="W40" s="68">
        <v>16.86</v>
      </c>
      <c r="X40" s="68">
        <v>16.84</v>
      </c>
      <c r="Y40" s="68"/>
      <c r="Z40" s="68">
        <v>15925</v>
      </c>
      <c r="AA40" s="68">
        <v>25</v>
      </c>
      <c r="AB40" s="68">
        <v>22</v>
      </c>
      <c r="AC40" s="68">
        <v>22.2</v>
      </c>
      <c r="AD40" s="68"/>
      <c r="AE40" s="68">
        <v>18925</v>
      </c>
      <c r="AF40" s="68">
        <v>30</v>
      </c>
      <c r="AG40" s="68">
        <v>25.71</v>
      </c>
      <c r="AH40" s="68">
        <v>25.63</v>
      </c>
      <c r="AI40" s="68"/>
      <c r="AJ40" s="68">
        <v>21925</v>
      </c>
      <c r="AK40" s="68">
        <v>35</v>
      </c>
      <c r="AL40" s="68">
        <v>29.43</v>
      </c>
      <c r="AM40" s="68">
        <v>29.53</v>
      </c>
      <c r="AN40" s="68"/>
      <c r="AO40" s="68">
        <v>24925</v>
      </c>
      <c r="AP40" s="68">
        <v>40</v>
      </c>
      <c r="AQ40" s="68">
        <v>34.14</v>
      </c>
      <c r="AR40" s="68">
        <v>34.06</v>
      </c>
      <c r="AS40" s="68"/>
      <c r="AT40" s="68">
        <v>27925</v>
      </c>
      <c r="AU40" s="68">
        <v>45</v>
      </c>
      <c r="AV40" s="68">
        <v>37.86</v>
      </c>
      <c r="AW40" s="68">
        <v>37.909999999999997</v>
      </c>
      <c r="AX40" s="68"/>
      <c r="AY40" s="68">
        <v>30900</v>
      </c>
      <c r="AZ40" s="68">
        <v>50</v>
      </c>
      <c r="BA40" s="68">
        <v>42.71</v>
      </c>
      <c r="BB40" s="68">
        <v>42.56</v>
      </c>
      <c r="BC40" s="68"/>
      <c r="BD40" s="68">
        <v>33900</v>
      </c>
      <c r="BE40" s="68">
        <v>55</v>
      </c>
      <c r="BF40" s="68">
        <v>45.86</v>
      </c>
      <c r="BG40" s="68">
        <v>45.93</v>
      </c>
      <c r="BH40" s="68"/>
      <c r="BI40" s="68">
        <v>36900</v>
      </c>
      <c r="BJ40" s="68">
        <v>60</v>
      </c>
      <c r="BK40" s="68">
        <v>49.29</v>
      </c>
      <c r="BL40" s="68">
        <v>49.29</v>
      </c>
      <c r="BM40" s="68"/>
      <c r="BN40" s="68">
        <v>39900</v>
      </c>
      <c r="BO40" s="68">
        <v>65</v>
      </c>
      <c r="BP40" s="68">
        <v>54.29</v>
      </c>
      <c r="BQ40" s="68">
        <v>54.27</v>
      </c>
      <c r="BR40" s="68"/>
      <c r="BS40" s="68">
        <v>42900</v>
      </c>
      <c r="BT40" s="68">
        <v>70</v>
      </c>
      <c r="BU40" s="68">
        <v>57.71</v>
      </c>
      <c r="BV40" s="68">
        <v>57.74</v>
      </c>
      <c r="BW40" s="68"/>
      <c r="BX40" s="68">
        <v>45875</v>
      </c>
      <c r="BY40" s="68">
        <v>75</v>
      </c>
      <c r="BZ40" s="68">
        <v>61.71</v>
      </c>
      <c r="CA40" s="68">
        <v>61.71</v>
      </c>
      <c r="CB40" s="68"/>
      <c r="CC40" s="68">
        <v>48875</v>
      </c>
      <c r="CD40" s="68">
        <v>80</v>
      </c>
      <c r="CE40" s="68">
        <v>65.290000000000006</v>
      </c>
      <c r="CF40" s="68">
        <v>65.2</v>
      </c>
      <c r="CG40" s="68"/>
      <c r="CH40" s="68">
        <v>51875</v>
      </c>
      <c r="CI40" s="68">
        <v>85</v>
      </c>
      <c r="CJ40" s="68">
        <v>68.290000000000006</v>
      </c>
      <c r="CK40" s="68">
        <v>68.19</v>
      </c>
      <c r="CL40" s="68"/>
      <c r="CM40" s="68">
        <v>54875</v>
      </c>
      <c r="CN40" s="68">
        <v>90</v>
      </c>
      <c r="CO40" s="68">
        <v>72.430000000000007</v>
      </c>
      <c r="CP40" s="68">
        <v>72.459999999999994</v>
      </c>
      <c r="CQ40" s="68"/>
      <c r="CR40" s="68">
        <v>57875</v>
      </c>
      <c r="CS40" s="68">
        <v>95</v>
      </c>
      <c r="CT40" s="68">
        <v>75.569999999999993</v>
      </c>
      <c r="CU40" s="68">
        <v>75.459999999999994</v>
      </c>
      <c r="CV40" s="68"/>
      <c r="CW40" s="68">
        <v>60875</v>
      </c>
      <c r="CX40" s="68">
        <v>100</v>
      </c>
      <c r="CY40" s="68">
        <v>79.709999999999994</v>
      </c>
      <c r="CZ40" s="68">
        <v>79.56</v>
      </c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</row>
    <row r="41" spans="1:116" x14ac:dyDescent="0.25">
      <c r="A41" s="68">
        <v>1000</v>
      </c>
      <c r="B41" s="68">
        <v>0</v>
      </c>
      <c r="C41" s="68">
        <v>0</v>
      </c>
      <c r="D41" s="68">
        <v>0</v>
      </c>
      <c r="E41" s="68"/>
      <c r="F41" s="68">
        <v>3975</v>
      </c>
      <c r="G41" s="68">
        <v>5</v>
      </c>
      <c r="H41" s="68">
        <v>5</v>
      </c>
      <c r="I41" s="68">
        <v>5</v>
      </c>
      <c r="J41" s="68"/>
      <c r="K41" s="68">
        <v>6975</v>
      </c>
      <c r="L41" s="68">
        <v>10</v>
      </c>
      <c r="M41" s="68">
        <v>8.57</v>
      </c>
      <c r="N41" s="68">
        <v>8.57</v>
      </c>
      <c r="O41" s="68"/>
      <c r="P41" s="68">
        <v>9975</v>
      </c>
      <c r="Q41" s="68">
        <v>15</v>
      </c>
      <c r="R41" s="68">
        <v>13.29</v>
      </c>
      <c r="S41" s="68">
        <v>13.41</v>
      </c>
      <c r="T41" s="68"/>
      <c r="U41" s="68">
        <v>12975</v>
      </c>
      <c r="V41" s="68">
        <v>20</v>
      </c>
      <c r="W41" s="68">
        <v>17</v>
      </c>
      <c r="X41" s="68">
        <v>17</v>
      </c>
      <c r="Y41" s="68"/>
      <c r="Z41" s="68">
        <v>15950</v>
      </c>
      <c r="AA41" s="68">
        <v>25</v>
      </c>
      <c r="AB41" s="68">
        <v>22.14</v>
      </c>
      <c r="AC41" s="68">
        <v>22.17</v>
      </c>
      <c r="AD41" s="68"/>
      <c r="AE41" s="68">
        <v>18950</v>
      </c>
      <c r="AF41" s="68">
        <v>30</v>
      </c>
      <c r="AG41" s="68">
        <v>25.57</v>
      </c>
      <c r="AH41" s="68">
        <v>25.63</v>
      </c>
      <c r="AI41" s="68"/>
      <c r="AJ41" s="68">
        <v>21950</v>
      </c>
      <c r="AK41" s="68">
        <v>35</v>
      </c>
      <c r="AL41" s="68">
        <v>29.29</v>
      </c>
      <c r="AM41" s="68">
        <v>29.23</v>
      </c>
      <c r="AN41" s="68"/>
      <c r="AO41" s="68">
        <v>24950</v>
      </c>
      <c r="AP41" s="68">
        <v>40</v>
      </c>
      <c r="AQ41" s="68">
        <v>34.14</v>
      </c>
      <c r="AR41" s="68">
        <v>34.14</v>
      </c>
      <c r="AS41" s="68"/>
      <c r="AT41" s="68">
        <v>27950</v>
      </c>
      <c r="AU41" s="68">
        <v>45</v>
      </c>
      <c r="AV41" s="68">
        <v>38</v>
      </c>
      <c r="AW41" s="68">
        <v>38.07</v>
      </c>
      <c r="AX41" s="68"/>
      <c r="AY41" s="68">
        <v>30925</v>
      </c>
      <c r="AZ41" s="68">
        <v>50</v>
      </c>
      <c r="BA41" s="68">
        <v>42.43</v>
      </c>
      <c r="BB41" s="68">
        <v>42.59</v>
      </c>
      <c r="BC41" s="68"/>
      <c r="BD41" s="68">
        <v>33925</v>
      </c>
      <c r="BE41" s="68">
        <v>55</v>
      </c>
      <c r="BF41" s="68">
        <v>45.86</v>
      </c>
      <c r="BG41" s="68">
        <v>46</v>
      </c>
      <c r="BH41" s="68"/>
      <c r="BI41" s="68">
        <v>36925</v>
      </c>
      <c r="BJ41" s="68">
        <v>60</v>
      </c>
      <c r="BK41" s="68">
        <v>49.14</v>
      </c>
      <c r="BL41" s="68">
        <v>49.3</v>
      </c>
      <c r="BM41" s="68"/>
      <c r="BN41" s="68">
        <v>39925</v>
      </c>
      <c r="BO41" s="68">
        <v>65</v>
      </c>
      <c r="BP41" s="68">
        <v>54.14</v>
      </c>
      <c r="BQ41" s="68">
        <v>54.14</v>
      </c>
      <c r="BR41" s="68"/>
      <c r="BS41" s="68">
        <v>42925</v>
      </c>
      <c r="BT41" s="68">
        <v>70</v>
      </c>
      <c r="BU41" s="68">
        <v>57.71</v>
      </c>
      <c r="BV41" s="68">
        <v>57.66</v>
      </c>
      <c r="BW41" s="68"/>
      <c r="BX41" s="68">
        <v>45900</v>
      </c>
      <c r="BY41" s="68">
        <v>75</v>
      </c>
      <c r="BZ41" s="68">
        <v>61.71</v>
      </c>
      <c r="CA41" s="68">
        <v>61.76</v>
      </c>
      <c r="CB41" s="68"/>
      <c r="CC41" s="68">
        <v>48900</v>
      </c>
      <c r="CD41" s="68">
        <v>80</v>
      </c>
      <c r="CE41" s="68">
        <v>65</v>
      </c>
      <c r="CF41" s="68">
        <v>65.069999999999993</v>
      </c>
      <c r="CG41" s="68"/>
      <c r="CH41" s="68">
        <v>51900</v>
      </c>
      <c r="CI41" s="68">
        <v>85</v>
      </c>
      <c r="CJ41" s="68">
        <v>68.290000000000006</v>
      </c>
      <c r="CK41" s="68">
        <v>68.39</v>
      </c>
      <c r="CL41" s="68"/>
      <c r="CM41" s="68">
        <v>54900</v>
      </c>
      <c r="CN41" s="68">
        <v>90</v>
      </c>
      <c r="CO41" s="68">
        <v>72.430000000000007</v>
      </c>
      <c r="CP41" s="68">
        <v>72.510000000000005</v>
      </c>
      <c r="CQ41" s="68"/>
      <c r="CR41" s="68">
        <v>57900</v>
      </c>
      <c r="CS41" s="68">
        <v>95</v>
      </c>
      <c r="CT41" s="68">
        <v>75.430000000000007</v>
      </c>
      <c r="CU41" s="68">
        <v>75.37</v>
      </c>
      <c r="CV41" s="68"/>
      <c r="CW41" s="68">
        <v>60900</v>
      </c>
      <c r="CX41" s="68">
        <v>100</v>
      </c>
      <c r="CY41" s="68">
        <v>79.709999999999994</v>
      </c>
      <c r="CZ41" s="68">
        <v>79.73</v>
      </c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</row>
    <row r="42" spans="1:116" x14ac:dyDescent="0.25">
      <c r="A42" s="68">
        <v>1025</v>
      </c>
      <c r="B42" s="68">
        <v>0</v>
      </c>
      <c r="C42" s="68">
        <v>0</v>
      </c>
      <c r="D42" s="68">
        <v>0</v>
      </c>
      <c r="E42" s="68"/>
      <c r="F42" s="68">
        <v>4000</v>
      </c>
      <c r="G42" s="68">
        <v>5</v>
      </c>
      <c r="H42" s="68">
        <v>5</v>
      </c>
      <c r="I42" s="68">
        <v>4.96</v>
      </c>
      <c r="J42" s="68"/>
      <c r="K42" s="68">
        <v>7000</v>
      </c>
      <c r="L42" s="68">
        <v>10</v>
      </c>
      <c r="M42" s="68">
        <v>8.86</v>
      </c>
      <c r="N42" s="68">
        <v>8.8000000000000007</v>
      </c>
      <c r="O42" s="68"/>
      <c r="P42" s="68">
        <v>10000</v>
      </c>
      <c r="Q42" s="68">
        <v>15</v>
      </c>
      <c r="R42" s="68">
        <v>13.43</v>
      </c>
      <c r="S42" s="68">
        <v>13.54</v>
      </c>
      <c r="T42" s="68"/>
      <c r="U42" s="68">
        <v>13000</v>
      </c>
      <c r="V42" s="68">
        <v>20</v>
      </c>
      <c r="W42" s="68">
        <v>17.14</v>
      </c>
      <c r="X42" s="68">
        <v>17.170000000000002</v>
      </c>
      <c r="Y42" s="68"/>
      <c r="Z42" s="68">
        <v>15975</v>
      </c>
      <c r="AA42" s="68">
        <v>25</v>
      </c>
      <c r="AB42" s="68">
        <v>22</v>
      </c>
      <c r="AC42" s="68">
        <v>21.81</v>
      </c>
      <c r="AD42" s="68"/>
      <c r="AE42" s="68">
        <v>18975</v>
      </c>
      <c r="AF42" s="68">
        <v>30</v>
      </c>
      <c r="AG42" s="68">
        <v>25.43</v>
      </c>
      <c r="AH42" s="68">
        <v>25.49</v>
      </c>
      <c r="AI42" s="68"/>
      <c r="AJ42" s="68">
        <v>21975</v>
      </c>
      <c r="AK42" s="68">
        <v>35</v>
      </c>
      <c r="AL42" s="68">
        <v>29.29</v>
      </c>
      <c r="AM42" s="68">
        <v>29.23</v>
      </c>
      <c r="AN42" s="68"/>
      <c r="AO42" s="68">
        <v>24975</v>
      </c>
      <c r="AP42" s="68">
        <v>40</v>
      </c>
      <c r="AQ42" s="68">
        <v>34.29</v>
      </c>
      <c r="AR42" s="68">
        <v>34.31</v>
      </c>
      <c r="AS42" s="68"/>
      <c r="AT42" s="68">
        <v>27975</v>
      </c>
      <c r="AU42" s="68">
        <v>45</v>
      </c>
      <c r="AV42" s="68">
        <v>37.86</v>
      </c>
      <c r="AW42" s="68">
        <v>37.93</v>
      </c>
      <c r="AX42" s="68"/>
      <c r="AY42" s="68">
        <v>30950</v>
      </c>
      <c r="AZ42" s="68">
        <v>50</v>
      </c>
      <c r="BA42" s="68">
        <v>42.86</v>
      </c>
      <c r="BB42" s="68">
        <v>42.76</v>
      </c>
      <c r="BC42" s="68"/>
      <c r="BD42" s="68">
        <v>33950</v>
      </c>
      <c r="BE42" s="68">
        <v>55</v>
      </c>
      <c r="BF42" s="68">
        <v>46.29</v>
      </c>
      <c r="BG42" s="68">
        <v>46.16</v>
      </c>
      <c r="BH42" s="68"/>
      <c r="BI42" s="68">
        <v>36950</v>
      </c>
      <c r="BJ42" s="68">
        <v>60</v>
      </c>
      <c r="BK42" s="68">
        <v>49.43</v>
      </c>
      <c r="BL42" s="68">
        <v>49.36</v>
      </c>
      <c r="BM42" s="68"/>
      <c r="BN42" s="68">
        <v>39950</v>
      </c>
      <c r="BO42" s="68">
        <v>65</v>
      </c>
      <c r="BP42" s="68">
        <v>54.14</v>
      </c>
      <c r="BQ42" s="68">
        <v>54.19</v>
      </c>
      <c r="BR42" s="68"/>
      <c r="BS42" s="68">
        <v>42950</v>
      </c>
      <c r="BT42" s="68">
        <v>70</v>
      </c>
      <c r="BU42" s="68">
        <v>57.43</v>
      </c>
      <c r="BV42" s="68">
        <v>57.6</v>
      </c>
      <c r="BW42" s="68"/>
      <c r="BX42" s="68">
        <v>45925</v>
      </c>
      <c r="BY42" s="68">
        <v>75</v>
      </c>
      <c r="BZ42" s="68">
        <v>61.57</v>
      </c>
      <c r="CA42" s="68">
        <v>61.67</v>
      </c>
      <c r="CB42" s="68"/>
      <c r="CC42" s="68">
        <v>48925</v>
      </c>
      <c r="CD42" s="68">
        <v>80</v>
      </c>
      <c r="CE42" s="68">
        <v>65.14</v>
      </c>
      <c r="CF42" s="68">
        <v>65.17</v>
      </c>
      <c r="CG42" s="68"/>
      <c r="CH42" s="68">
        <v>51925</v>
      </c>
      <c r="CI42" s="68">
        <v>85</v>
      </c>
      <c r="CJ42" s="68">
        <v>68.290000000000006</v>
      </c>
      <c r="CK42" s="68">
        <v>68.290000000000006</v>
      </c>
      <c r="CL42" s="68"/>
      <c r="CM42" s="68">
        <v>54925</v>
      </c>
      <c r="CN42" s="68">
        <v>90</v>
      </c>
      <c r="CO42" s="68">
        <v>72.290000000000006</v>
      </c>
      <c r="CP42" s="68">
        <v>72.36</v>
      </c>
      <c r="CQ42" s="68"/>
      <c r="CR42" s="68">
        <v>57925</v>
      </c>
      <c r="CS42" s="68">
        <v>95</v>
      </c>
      <c r="CT42" s="68">
        <v>75.290000000000006</v>
      </c>
      <c r="CU42" s="68">
        <v>75.37</v>
      </c>
      <c r="CV42" s="68"/>
      <c r="CW42" s="68">
        <v>60925</v>
      </c>
      <c r="CX42" s="68">
        <v>100</v>
      </c>
      <c r="CY42" s="68">
        <v>79.709999999999994</v>
      </c>
      <c r="CZ42" s="68">
        <v>79.790000000000006</v>
      </c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</row>
    <row r="43" spans="1:116" x14ac:dyDescent="0.25">
      <c r="A43" s="68">
        <v>1050</v>
      </c>
      <c r="B43" s="68">
        <v>0</v>
      </c>
      <c r="C43" s="68">
        <v>0</v>
      </c>
      <c r="D43" s="68">
        <v>0</v>
      </c>
      <c r="E43" s="68"/>
      <c r="F43" s="68">
        <v>4025</v>
      </c>
      <c r="G43" s="68">
        <v>5</v>
      </c>
      <c r="H43" s="68">
        <v>4.8600000000000003</v>
      </c>
      <c r="I43" s="68">
        <v>4.84</v>
      </c>
      <c r="J43" s="68"/>
      <c r="K43" s="68">
        <v>7025</v>
      </c>
      <c r="L43" s="68">
        <v>10</v>
      </c>
      <c r="M43" s="68">
        <v>8.86</v>
      </c>
      <c r="N43" s="68">
        <v>8.86</v>
      </c>
      <c r="O43" s="68"/>
      <c r="P43" s="68">
        <v>10025</v>
      </c>
      <c r="Q43" s="68">
        <v>15</v>
      </c>
      <c r="R43" s="68">
        <v>13.57</v>
      </c>
      <c r="S43" s="68">
        <v>13.56</v>
      </c>
      <c r="T43" s="68"/>
      <c r="U43" s="68">
        <v>13025</v>
      </c>
      <c r="V43" s="68">
        <v>20</v>
      </c>
      <c r="W43" s="68">
        <v>17.43</v>
      </c>
      <c r="X43" s="68">
        <v>17.3</v>
      </c>
      <c r="Y43" s="68"/>
      <c r="Z43" s="68">
        <v>16000</v>
      </c>
      <c r="AA43" s="68">
        <v>25</v>
      </c>
      <c r="AB43" s="68">
        <v>21.71</v>
      </c>
      <c r="AC43" s="68">
        <v>21.84</v>
      </c>
      <c r="AD43" s="68"/>
      <c r="AE43" s="68">
        <v>19000</v>
      </c>
      <c r="AF43" s="68">
        <v>30</v>
      </c>
      <c r="AG43" s="68">
        <v>25.57</v>
      </c>
      <c r="AH43" s="68">
        <v>25.63</v>
      </c>
      <c r="AI43" s="68"/>
      <c r="AJ43" s="68">
        <v>22000</v>
      </c>
      <c r="AK43" s="68">
        <v>35</v>
      </c>
      <c r="AL43" s="68">
        <v>29.14</v>
      </c>
      <c r="AM43" s="68">
        <v>29.21</v>
      </c>
      <c r="AN43" s="68"/>
      <c r="AO43" s="68">
        <v>25000</v>
      </c>
      <c r="AP43" s="68">
        <v>40</v>
      </c>
      <c r="AQ43" s="68">
        <v>34.43</v>
      </c>
      <c r="AR43" s="68">
        <v>34.409999999999997</v>
      </c>
      <c r="AS43" s="68"/>
      <c r="AT43" s="68">
        <v>28000</v>
      </c>
      <c r="AU43" s="68">
        <v>45</v>
      </c>
      <c r="AV43" s="68">
        <v>37.86</v>
      </c>
      <c r="AW43" s="68">
        <v>37.770000000000003</v>
      </c>
      <c r="AX43" s="68"/>
      <c r="AY43" s="68">
        <v>30975</v>
      </c>
      <c r="AZ43" s="68">
        <v>50</v>
      </c>
      <c r="BA43" s="68">
        <v>42.57</v>
      </c>
      <c r="BB43" s="68">
        <v>42.57</v>
      </c>
      <c r="BC43" s="68"/>
      <c r="BD43" s="68">
        <v>33975</v>
      </c>
      <c r="BE43" s="68">
        <v>55</v>
      </c>
      <c r="BF43" s="68">
        <v>46.14</v>
      </c>
      <c r="BG43" s="68">
        <v>45.96</v>
      </c>
      <c r="BH43" s="68"/>
      <c r="BI43" s="68">
        <v>36975</v>
      </c>
      <c r="BJ43" s="68">
        <v>60</v>
      </c>
      <c r="BK43" s="68">
        <v>49.14</v>
      </c>
      <c r="BL43" s="68">
        <v>49.2</v>
      </c>
      <c r="BM43" s="68"/>
      <c r="BN43" s="68">
        <v>39975</v>
      </c>
      <c r="BO43" s="68">
        <v>65</v>
      </c>
      <c r="BP43" s="68">
        <v>54</v>
      </c>
      <c r="BQ43" s="68">
        <v>54.07</v>
      </c>
      <c r="BR43" s="68"/>
      <c r="BS43" s="68">
        <v>42975</v>
      </c>
      <c r="BT43" s="68">
        <v>70</v>
      </c>
      <c r="BU43" s="68">
        <v>57.57</v>
      </c>
      <c r="BV43" s="68">
        <v>57.61</v>
      </c>
      <c r="BW43" s="68"/>
      <c r="BX43" s="68">
        <v>45950</v>
      </c>
      <c r="BY43" s="68">
        <v>75</v>
      </c>
      <c r="BZ43" s="68">
        <v>61.57</v>
      </c>
      <c r="CA43" s="68">
        <v>61.66</v>
      </c>
      <c r="CB43" s="68"/>
      <c r="CC43" s="68">
        <v>48950</v>
      </c>
      <c r="CD43" s="68">
        <v>80</v>
      </c>
      <c r="CE43" s="68">
        <v>65.290000000000006</v>
      </c>
      <c r="CF43" s="68">
        <v>65.239999999999995</v>
      </c>
      <c r="CG43" s="68"/>
      <c r="CH43" s="68">
        <v>51950</v>
      </c>
      <c r="CI43" s="68">
        <v>85</v>
      </c>
      <c r="CJ43" s="68">
        <v>68.14</v>
      </c>
      <c r="CK43" s="68">
        <v>68.33</v>
      </c>
      <c r="CL43" s="68"/>
      <c r="CM43" s="68">
        <v>54950</v>
      </c>
      <c r="CN43" s="68">
        <v>90</v>
      </c>
      <c r="CO43" s="68">
        <v>72.430000000000007</v>
      </c>
      <c r="CP43" s="68">
        <v>72.400000000000006</v>
      </c>
      <c r="CQ43" s="68"/>
      <c r="CR43" s="68">
        <v>57950</v>
      </c>
      <c r="CS43" s="68">
        <v>95</v>
      </c>
      <c r="CT43" s="68">
        <v>75.430000000000007</v>
      </c>
      <c r="CU43" s="68">
        <v>75.459999999999994</v>
      </c>
      <c r="CV43" s="68"/>
      <c r="CW43" s="68">
        <v>60950</v>
      </c>
      <c r="CX43" s="68">
        <v>100</v>
      </c>
      <c r="CY43" s="68">
        <v>79.569999999999993</v>
      </c>
      <c r="CZ43" s="68">
        <v>79.709999999999994</v>
      </c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</row>
    <row r="44" spans="1:116" x14ac:dyDescent="0.25">
      <c r="A44" s="68">
        <v>1075</v>
      </c>
      <c r="B44" s="68">
        <v>0</v>
      </c>
      <c r="C44" s="68">
        <v>0</v>
      </c>
      <c r="D44" s="68">
        <v>0</v>
      </c>
      <c r="E44" s="68"/>
      <c r="F44" s="68">
        <v>4050</v>
      </c>
      <c r="G44" s="68">
        <v>5</v>
      </c>
      <c r="H44" s="68">
        <v>4.71</v>
      </c>
      <c r="I44" s="68">
        <v>4.7300000000000004</v>
      </c>
      <c r="J44" s="68"/>
      <c r="K44" s="68">
        <v>7050</v>
      </c>
      <c r="L44" s="68">
        <v>10</v>
      </c>
      <c r="M44" s="68">
        <v>8.86</v>
      </c>
      <c r="N44" s="68">
        <v>8.84</v>
      </c>
      <c r="O44" s="68"/>
      <c r="P44" s="68">
        <v>10050</v>
      </c>
      <c r="Q44" s="68">
        <v>15</v>
      </c>
      <c r="R44" s="68">
        <v>13.14</v>
      </c>
      <c r="S44" s="68">
        <v>13.13</v>
      </c>
      <c r="T44" s="68"/>
      <c r="U44" s="68">
        <v>13050</v>
      </c>
      <c r="V44" s="68">
        <v>20</v>
      </c>
      <c r="W44" s="68">
        <v>17.14</v>
      </c>
      <c r="X44" s="68">
        <v>17.14</v>
      </c>
      <c r="Y44" s="68"/>
      <c r="Z44" s="68">
        <v>16025</v>
      </c>
      <c r="AA44" s="68">
        <v>25</v>
      </c>
      <c r="AB44" s="68">
        <v>21.71</v>
      </c>
      <c r="AC44" s="68">
        <v>21.66</v>
      </c>
      <c r="AD44" s="68"/>
      <c r="AE44" s="68">
        <v>19025</v>
      </c>
      <c r="AF44" s="68">
        <v>30</v>
      </c>
      <c r="AG44" s="68">
        <v>25.86</v>
      </c>
      <c r="AH44" s="68">
        <v>25.79</v>
      </c>
      <c r="AI44" s="68"/>
      <c r="AJ44" s="68">
        <v>22025</v>
      </c>
      <c r="AK44" s="68">
        <v>35</v>
      </c>
      <c r="AL44" s="68">
        <v>29.43</v>
      </c>
      <c r="AM44" s="68">
        <v>29.36</v>
      </c>
      <c r="AN44" s="68"/>
      <c r="AO44" s="68">
        <v>25025</v>
      </c>
      <c r="AP44" s="68">
        <v>40</v>
      </c>
      <c r="AQ44" s="68">
        <v>34.14</v>
      </c>
      <c r="AR44" s="68">
        <v>34.299999999999997</v>
      </c>
      <c r="AS44" s="68"/>
      <c r="AT44" s="68">
        <v>28025</v>
      </c>
      <c r="AU44" s="68">
        <v>45</v>
      </c>
      <c r="AV44" s="68">
        <v>37.86</v>
      </c>
      <c r="AW44" s="68">
        <v>37.840000000000003</v>
      </c>
      <c r="AX44" s="68"/>
      <c r="AY44" s="68">
        <v>31000</v>
      </c>
      <c r="AZ44" s="68">
        <v>50</v>
      </c>
      <c r="BA44" s="68">
        <v>42.43</v>
      </c>
      <c r="BB44" s="68">
        <v>42.5</v>
      </c>
      <c r="BC44" s="68"/>
      <c r="BD44" s="68">
        <v>34000</v>
      </c>
      <c r="BE44" s="68">
        <v>55</v>
      </c>
      <c r="BF44" s="68">
        <v>45.86</v>
      </c>
      <c r="BG44" s="68">
        <v>45.8</v>
      </c>
      <c r="BH44" s="68"/>
      <c r="BI44" s="68">
        <v>37000</v>
      </c>
      <c r="BJ44" s="68">
        <v>60</v>
      </c>
      <c r="BK44" s="68">
        <v>49.43</v>
      </c>
      <c r="BL44" s="68">
        <v>49.46</v>
      </c>
      <c r="BM44" s="68"/>
      <c r="BN44" s="68">
        <v>40000</v>
      </c>
      <c r="BO44" s="68">
        <v>65</v>
      </c>
      <c r="BP44" s="68">
        <v>54.14</v>
      </c>
      <c r="BQ44" s="68">
        <v>54.14</v>
      </c>
      <c r="BR44" s="68"/>
      <c r="BS44" s="68">
        <v>43000</v>
      </c>
      <c r="BT44" s="68">
        <v>70</v>
      </c>
      <c r="BU44" s="68">
        <v>57.71</v>
      </c>
      <c r="BV44" s="68">
        <v>57.63</v>
      </c>
      <c r="BW44" s="68"/>
      <c r="BX44" s="68">
        <v>45975</v>
      </c>
      <c r="BY44" s="68">
        <v>75</v>
      </c>
      <c r="BZ44" s="68">
        <v>61.86</v>
      </c>
      <c r="CA44" s="68">
        <v>61.9</v>
      </c>
      <c r="CB44" s="68"/>
      <c r="CC44" s="68">
        <v>48975</v>
      </c>
      <c r="CD44" s="68">
        <v>80</v>
      </c>
      <c r="CE44" s="68">
        <v>65.290000000000006</v>
      </c>
      <c r="CF44" s="68">
        <v>65.239999999999995</v>
      </c>
      <c r="CG44" s="68"/>
      <c r="CH44" s="68">
        <v>51975</v>
      </c>
      <c r="CI44" s="68">
        <v>85</v>
      </c>
      <c r="CJ44" s="68">
        <v>68.290000000000006</v>
      </c>
      <c r="CK44" s="68">
        <v>68.3</v>
      </c>
      <c r="CL44" s="68"/>
      <c r="CM44" s="68">
        <v>54975</v>
      </c>
      <c r="CN44" s="68">
        <v>90</v>
      </c>
      <c r="CO44" s="68">
        <v>72.430000000000007</v>
      </c>
      <c r="CP44" s="68">
        <v>72.400000000000006</v>
      </c>
      <c r="CQ44" s="68"/>
      <c r="CR44" s="68">
        <v>57975</v>
      </c>
      <c r="CS44" s="68">
        <v>95</v>
      </c>
      <c r="CT44" s="68">
        <v>75.430000000000007</v>
      </c>
      <c r="CU44" s="68">
        <v>75.44</v>
      </c>
      <c r="CV44" s="68"/>
      <c r="CW44" s="68">
        <v>60975</v>
      </c>
      <c r="CX44" s="68">
        <v>100</v>
      </c>
      <c r="CY44" s="68">
        <v>79.709999999999994</v>
      </c>
      <c r="CZ44" s="68">
        <v>79.69</v>
      </c>
      <c r="DA44" s="68"/>
      <c r="DB44" s="68"/>
      <c r="DC44" s="68"/>
      <c r="DD44" s="68"/>
      <c r="DE44" s="68"/>
      <c r="DF44" s="68"/>
      <c r="DG44" s="68"/>
      <c r="DH44" s="68"/>
      <c r="DI44" s="68"/>
      <c r="DJ44" s="68"/>
      <c r="DK44" s="68"/>
      <c r="DL44" s="68"/>
    </row>
    <row r="45" spans="1:116" x14ac:dyDescent="0.25">
      <c r="A45" s="68">
        <v>1100</v>
      </c>
      <c r="B45" s="68">
        <v>0</v>
      </c>
      <c r="C45" s="68">
        <v>0</v>
      </c>
      <c r="D45" s="68">
        <v>0</v>
      </c>
      <c r="E45" s="68"/>
      <c r="F45" s="68">
        <v>4075</v>
      </c>
      <c r="G45" s="68">
        <v>5</v>
      </c>
      <c r="H45" s="68">
        <v>4.8600000000000003</v>
      </c>
      <c r="I45" s="68">
        <v>4.87</v>
      </c>
      <c r="J45" s="68"/>
      <c r="K45" s="68">
        <v>7075</v>
      </c>
      <c r="L45" s="68">
        <v>10</v>
      </c>
      <c r="M45" s="68">
        <v>8.7100000000000009</v>
      </c>
      <c r="N45" s="68">
        <v>8.6</v>
      </c>
      <c r="O45" s="68"/>
      <c r="P45" s="68">
        <v>10075</v>
      </c>
      <c r="Q45" s="68">
        <v>15</v>
      </c>
      <c r="R45" s="68">
        <v>13</v>
      </c>
      <c r="S45" s="68">
        <v>13.04</v>
      </c>
      <c r="T45" s="68"/>
      <c r="U45" s="68">
        <v>13075</v>
      </c>
      <c r="V45" s="68">
        <v>20</v>
      </c>
      <c r="W45" s="68">
        <v>16.86</v>
      </c>
      <c r="X45" s="68">
        <v>16.829999999999998</v>
      </c>
      <c r="Y45" s="68"/>
      <c r="Z45" s="68">
        <v>16050</v>
      </c>
      <c r="AA45" s="68">
        <v>25</v>
      </c>
      <c r="AB45" s="68">
        <v>21.71</v>
      </c>
      <c r="AC45" s="68">
        <v>21.74</v>
      </c>
      <c r="AD45" s="68"/>
      <c r="AE45" s="68">
        <v>19050</v>
      </c>
      <c r="AF45" s="68">
        <v>30</v>
      </c>
      <c r="AG45" s="68">
        <v>25.86</v>
      </c>
      <c r="AH45" s="68">
        <v>25.86</v>
      </c>
      <c r="AI45" s="68"/>
      <c r="AJ45" s="68">
        <v>22050</v>
      </c>
      <c r="AK45" s="68">
        <v>35</v>
      </c>
      <c r="AL45" s="68">
        <v>29.57</v>
      </c>
      <c r="AM45" s="68">
        <v>29.56</v>
      </c>
      <c r="AN45" s="68"/>
      <c r="AO45" s="68">
        <v>25050</v>
      </c>
      <c r="AP45" s="68">
        <v>40</v>
      </c>
      <c r="AQ45" s="68">
        <v>34.29</v>
      </c>
      <c r="AR45" s="68">
        <v>34.229999999999997</v>
      </c>
      <c r="AS45" s="68"/>
      <c r="AT45" s="68">
        <v>28050</v>
      </c>
      <c r="AU45" s="68">
        <v>45</v>
      </c>
      <c r="AV45" s="68">
        <v>38</v>
      </c>
      <c r="AW45" s="68">
        <v>37.93</v>
      </c>
      <c r="AX45" s="68"/>
      <c r="AY45" s="68">
        <v>31025</v>
      </c>
      <c r="AZ45" s="68">
        <v>50</v>
      </c>
      <c r="BA45" s="68">
        <v>42.71</v>
      </c>
      <c r="BB45" s="68">
        <v>42.69</v>
      </c>
      <c r="BC45" s="68"/>
      <c r="BD45" s="68">
        <v>34025</v>
      </c>
      <c r="BE45" s="68">
        <v>55</v>
      </c>
      <c r="BF45" s="68">
        <v>46</v>
      </c>
      <c r="BG45" s="68">
        <v>45.91</v>
      </c>
      <c r="BH45" s="68"/>
      <c r="BI45" s="68">
        <v>37025</v>
      </c>
      <c r="BJ45" s="68">
        <v>60</v>
      </c>
      <c r="BK45" s="68">
        <v>49.57</v>
      </c>
      <c r="BL45" s="68">
        <v>49.46</v>
      </c>
      <c r="BM45" s="68"/>
      <c r="BN45" s="68">
        <v>40025</v>
      </c>
      <c r="BO45" s="68">
        <v>65</v>
      </c>
      <c r="BP45" s="68">
        <v>54</v>
      </c>
      <c r="BQ45" s="68">
        <v>54.17</v>
      </c>
      <c r="BR45" s="68"/>
      <c r="BS45" s="68">
        <v>43025</v>
      </c>
      <c r="BT45" s="68">
        <v>70</v>
      </c>
      <c r="BU45" s="68">
        <v>57.57</v>
      </c>
      <c r="BV45" s="68">
        <v>57.54</v>
      </c>
      <c r="BW45" s="68"/>
      <c r="BX45" s="68">
        <v>46000</v>
      </c>
      <c r="BY45" s="68">
        <v>75</v>
      </c>
      <c r="BZ45" s="68">
        <v>61.86</v>
      </c>
      <c r="CA45" s="68">
        <v>61.97</v>
      </c>
      <c r="CB45" s="68"/>
      <c r="CC45" s="68">
        <v>49000</v>
      </c>
      <c r="CD45" s="68">
        <v>80</v>
      </c>
      <c r="CE45" s="68">
        <v>65.290000000000006</v>
      </c>
      <c r="CF45" s="68">
        <v>65.39</v>
      </c>
      <c r="CG45" s="68"/>
      <c r="CH45" s="68">
        <v>52000</v>
      </c>
      <c r="CI45" s="68">
        <v>85</v>
      </c>
      <c r="CJ45" s="68">
        <v>68.290000000000006</v>
      </c>
      <c r="CK45" s="68">
        <v>68.260000000000005</v>
      </c>
      <c r="CL45" s="68"/>
      <c r="CM45" s="68">
        <v>55000</v>
      </c>
      <c r="CN45" s="68">
        <v>90</v>
      </c>
      <c r="CO45" s="68">
        <v>72.430000000000007</v>
      </c>
      <c r="CP45" s="68">
        <v>72.510000000000005</v>
      </c>
      <c r="CQ45" s="68"/>
      <c r="CR45" s="68">
        <v>58000</v>
      </c>
      <c r="CS45" s="68">
        <v>95</v>
      </c>
      <c r="CT45" s="68">
        <v>75.569999999999993</v>
      </c>
      <c r="CU45" s="68">
        <v>75.47</v>
      </c>
      <c r="CV45" s="68"/>
      <c r="CW45" s="68">
        <v>61000</v>
      </c>
      <c r="CX45" s="68">
        <v>100</v>
      </c>
      <c r="CY45" s="68">
        <v>79.86</v>
      </c>
      <c r="CZ45" s="68">
        <v>79.81</v>
      </c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</row>
    <row r="46" spans="1:116" x14ac:dyDescent="0.25">
      <c r="A46" s="68">
        <v>1125</v>
      </c>
      <c r="B46" s="68">
        <v>0</v>
      </c>
      <c r="C46" s="68">
        <v>0</v>
      </c>
      <c r="D46" s="68">
        <v>0</v>
      </c>
      <c r="E46" s="68"/>
      <c r="F46" s="68">
        <v>4100</v>
      </c>
      <c r="G46" s="68">
        <v>5</v>
      </c>
      <c r="H46" s="68">
        <v>5</v>
      </c>
      <c r="I46" s="68">
        <v>5.03</v>
      </c>
      <c r="J46" s="68"/>
      <c r="K46" s="68">
        <v>7100</v>
      </c>
      <c r="L46" s="68">
        <v>10</v>
      </c>
      <c r="M46" s="68">
        <v>8.43</v>
      </c>
      <c r="N46" s="68">
        <v>8.49</v>
      </c>
      <c r="O46" s="68"/>
      <c r="P46" s="68">
        <v>10100</v>
      </c>
      <c r="Q46" s="68">
        <v>15</v>
      </c>
      <c r="R46" s="68">
        <v>13</v>
      </c>
      <c r="S46" s="68">
        <v>13</v>
      </c>
      <c r="T46" s="68"/>
      <c r="U46" s="68">
        <v>13100</v>
      </c>
      <c r="V46" s="68">
        <v>20</v>
      </c>
      <c r="W46" s="68">
        <v>16.86</v>
      </c>
      <c r="X46" s="68">
        <v>16.79</v>
      </c>
      <c r="Y46" s="68"/>
      <c r="Z46" s="68">
        <v>16075</v>
      </c>
      <c r="AA46" s="68">
        <v>25</v>
      </c>
      <c r="AB46" s="68">
        <v>21.86</v>
      </c>
      <c r="AC46" s="68">
        <v>21.9</v>
      </c>
      <c r="AD46" s="68"/>
      <c r="AE46" s="68">
        <v>19075</v>
      </c>
      <c r="AF46" s="68">
        <v>30</v>
      </c>
      <c r="AG46" s="68">
        <v>25.43</v>
      </c>
      <c r="AH46" s="68">
        <v>25.59</v>
      </c>
      <c r="AI46" s="68"/>
      <c r="AJ46" s="68">
        <v>22075</v>
      </c>
      <c r="AK46" s="68">
        <v>35</v>
      </c>
      <c r="AL46" s="68">
        <v>29.57</v>
      </c>
      <c r="AM46" s="68">
        <v>29.61</v>
      </c>
      <c r="AN46" s="68"/>
      <c r="AO46" s="68">
        <v>25075</v>
      </c>
      <c r="AP46" s="68">
        <v>40</v>
      </c>
      <c r="AQ46" s="68">
        <v>34.14</v>
      </c>
      <c r="AR46" s="68">
        <v>34.24</v>
      </c>
      <c r="AS46" s="68"/>
      <c r="AT46" s="68">
        <v>28075</v>
      </c>
      <c r="AU46" s="68">
        <v>45</v>
      </c>
      <c r="AV46" s="68">
        <v>38</v>
      </c>
      <c r="AW46" s="68">
        <v>38.04</v>
      </c>
      <c r="AX46" s="68"/>
      <c r="AY46" s="68">
        <v>31050</v>
      </c>
      <c r="AZ46" s="68">
        <v>50</v>
      </c>
      <c r="BA46" s="68">
        <v>42.71</v>
      </c>
      <c r="BB46" s="68">
        <v>42.76</v>
      </c>
      <c r="BC46" s="68"/>
      <c r="BD46" s="68">
        <v>34050</v>
      </c>
      <c r="BE46" s="68">
        <v>55</v>
      </c>
      <c r="BF46" s="68">
        <v>46</v>
      </c>
      <c r="BG46" s="68">
        <v>45.91</v>
      </c>
      <c r="BH46" s="68"/>
      <c r="BI46" s="68">
        <v>37050</v>
      </c>
      <c r="BJ46" s="68">
        <v>60</v>
      </c>
      <c r="BK46" s="68">
        <v>49.43</v>
      </c>
      <c r="BL46" s="68">
        <v>49.39</v>
      </c>
      <c r="BM46" s="68"/>
      <c r="BN46" s="68">
        <v>40050</v>
      </c>
      <c r="BO46" s="68">
        <v>65</v>
      </c>
      <c r="BP46" s="68">
        <v>54</v>
      </c>
      <c r="BQ46" s="68">
        <v>54.13</v>
      </c>
      <c r="BR46" s="68"/>
      <c r="BS46" s="68">
        <v>43050</v>
      </c>
      <c r="BT46" s="68">
        <v>70</v>
      </c>
      <c r="BU46" s="68">
        <v>57.57</v>
      </c>
      <c r="BV46" s="68">
        <v>57.71</v>
      </c>
      <c r="BW46" s="68"/>
      <c r="BX46" s="68">
        <v>46025</v>
      </c>
      <c r="BY46" s="68">
        <v>75</v>
      </c>
      <c r="BZ46" s="68">
        <v>62</v>
      </c>
      <c r="CA46" s="68">
        <v>61.91</v>
      </c>
      <c r="CB46" s="68"/>
      <c r="CC46" s="68">
        <v>49025</v>
      </c>
      <c r="CD46" s="68">
        <v>80</v>
      </c>
      <c r="CE46" s="68">
        <v>65.14</v>
      </c>
      <c r="CF46" s="68">
        <v>65.31</v>
      </c>
      <c r="CG46" s="68"/>
      <c r="CH46" s="68">
        <v>52025</v>
      </c>
      <c r="CI46" s="68">
        <v>85</v>
      </c>
      <c r="CJ46" s="68">
        <v>68.430000000000007</v>
      </c>
      <c r="CK46" s="68">
        <v>68.290000000000006</v>
      </c>
      <c r="CL46" s="68"/>
      <c r="CM46" s="68">
        <v>55025</v>
      </c>
      <c r="CN46" s="68">
        <v>90</v>
      </c>
      <c r="CO46" s="68">
        <v>72.430000000000007</v>
      </c>
      <c r="CP46" s="68">
        <v>72.540000000000006</v>
      </c>
      <c r="CQ46" s="68"/>
      <c r="CR46" s="68">
        <v>58025</v>
      </c>
      <c r="CS46" s="68">
        <v>95</v>
      </c>
      <c r="CT46" s="68">
        <v>75.569999999999993</v>
      </c>
      <c r="CU46" s="68">
        <v>75.540000000000006</v>
      </c>
      <c r="CV46" s="68"/>
      <c r="CW46" s="68">
        <v>61025</v>
      </c>
      <c r="CX46" s="68">
        <v>100</v>
      </c>
      <c r="CY46" s="68">
        <v>80</v>
      </c>
      <c r="CZ46" s="68">
        <v>80.040000000000006</v>
      </c>
      <c r="DA46" s="68"/>
      <c r="DB46" s="68"/>
      <c r="DC46" s="68"/>
      <c r="DD46" s="68"/>
      <c r="DE46" s="68"/>
      <c r="DF46" s="68"/>
      <c r="DG46" s="68"/>
      <c r="DH46" s="68"/>
      <c r="DI46" s="68"/>
      <c r="DJ46" s="68"/>
      <c r="DK46" s="68"/>
      <c r="DL46" s="68"/>
    </row>
    <row r="47" spans="1:116" x14ac:dyDescent="0.25">
      <c r="A47" s="68">
        <v>1150</v>
      </c>
      <c r="B47" s="68">
        <v>0</v>
      </c>
      <c r="C47" s="68">
        <v>0</v>
      </c>
      <c r="D47" s="68">
        <v>0</v>
      </c>
      <c r="E47" s="68"/>
      <c r="F47" s="68">
        <v>4125</v>
      </c>
      <c r="G47" s="68">
        <v>5</v>
      </c>
      <c r="H47" s="68">
        <v>5.14</v>
      </c>
      <c r="I47" s="68">
        <v>5.19</v>
      </c>
      <c r="J47" s="68"/>
      <c r="K47" s="68">
        <v>7125</v>
      </c>
      <c r="L47" s="68">
        <v>10</v>
      </c>
      <c r="M47" s="68">
        <v>8.57</v>
      </c>
      <c r="N47" s="68">
        <v>8.49</v>
      </c>
      <c r="O47" s="68"/>
      <c r="P47" s="68">
        <v>10125</v>
      </c>
      <c r="Q47" s="68">
        <v>15</v>
      </c>
      <c r="R47" s="68">
        <v>13</v>
      </c>
      <c r="S47" s="68">
        <v>12.94</v>
      </c>
      <c r="T47" s="68"/>
      <c r="U47" s="68">
        <v>13125</v>
      </c>
      <c r="V47" s="68">
        <v>20</v>
      </c>
      <c r="W47" s="68">
        <v>16.57</v>
      </c>
      <c r="X47" s="68">
        <v>16.61</v>
      </c>
      <c r="Y47" s="68"/>
      <c r="Z47" s="68">
        <v>16100</v>
      </c>
      <c r="AA47" s="68">
        <v>25</v>
      </c>
      <c r="AB47" s="68">
        <v>22.14</v>
      </c>
      <c r="AC47" s="68">
        <v>22.14</v>
      </c>
      <c r="AD47" s="68"/>
      <c r="AE47" s="68">
        <v>19100</v>
      </c>
      <c r="AF47" s="68">
        <v>30</v>
      </c>
      <c r="AG47" s="68">
        <v>25.43</v>
      </c>
      <c r="AH47" s="68">
        <v>25.44</v>
      </c>
      <c r="AI47" s="68"/>
      <c r="AJ47" s="68">
        <v>22100</v>
      </c>
      <c r="AK47" s="68">
        <v>35</v>
      </c>
      <c r="AL47" s="68">
        <v>29.29</v>
      </c>
      <c r="AM47" s="68">
        <v>29.36</v>
      </c>
      <c r="AN47" s="68"/>
      <c r="AO47" s="68">
        <v>25100</v>
      </c>
      <c r="AP47" s="68">
        <v>40</v>
      </c>
      <c r="AQ47" s="68">
        <v>34.29</v>
      </c>
      <c r="AR47" s="68">
        <v>34.29</v>
      </c>
      <c r="AS47" s="68"/>
      <c r="AT47" s="68">
        <v>28100</v>
      </c>
      <c r="AU47" s="68">
        <v>45</v>
      </c>
      <c r="AV47" s="68">
        <v>37.86</v>
      </c>
      <c r="AW47" s="68">
        <v>37.770000000000003</v>
      </c>
      <c r="AX47" s="68"/>
      <c r="AY47" s="68">
        <v>31075</v>
      </c>
      <c r="AZ47" s="68">
        <v>50</v>
      </c>
      <c r="BA47" s="68">
        <v>42.86</v>
      </c>
      <c r="BB47" s="68">
        <v>42.81</v>
      </c>
      <c r="BC47" s="68"/>
      <c r="BD47" s="68">
        <v>34075</v>
      </c>
      <c r="BE47" s="68">
        <v>55</v>
      </c>
      <c r="BF47" s="68">
        <v>46</v>
      </c>
      <c r="BG47" s="68">
        <v>46</v>
      </c>
      <c r="BH47" s="68"/>
      <c r="BI47" s="68">
        <v>37075</v>
      </c>
      <c r="BJ47" s="68">
        <v>60</v>
      </c>
      <c r="BK47" s="68">
        <v>49.43</v>
      </c>
      <c r="BL47" s="68">
        <v>49.34</v>
      </c>
      <c r="BM47" s="68"/>
      <c r="BN47" s="68">
        <v>40075</v>
      </c>
      <c r="BO47" s="68">
        <v>65</v>
      </c>
      <c r="BP47" s="68">
        <v>54.14</v>
      </c>
      <c r="BQ47" s="68">
        <v>54.21</v>
      </c>
      <c r="BR47" s="68"/>
      <c r="BS47" s="68">
        <v>43075</v>
      </c>
      <c r="BT47" s="68">
        <v>70</v>
      </c>
      <c r="BU47" s="68">
        <v>57.57</v>
      </c>
      <c r="BV47" s="68">
        <v>57.67</v>
      </c>
      <c r="BW47" s="68"/>
      <c r="BX47" s="68">
        <v>46050</v>
      </c>
      <c r="BY47" s="68">
        <v>75</v>
      </c>
      <c r="BZ47" s="68">
        <v>61.86</v>
      </c>
      <c r="CA47" s="68">
        <v>61.83</v>
      </c>
      <c r="CB47" s="68"/>
      <c r="CC47" s="68">
        <v>49050</v>
      </c>
      <c r="CD47" s="68">
        <v>80</v>
      </c>
      <c r="CE47" s="68">
        <v>65.14</v>
      </c>
      <c r="CF47" s="68">
        <v>65.27</v>
      </c>
      <c r="CG47" s="68"/>
      <c r="CH47" s="68">
        <v>52050</v>
      </c>
      <c r="CI47" s="68">
        <v>85</v>
      </c>
      <c r="CJ47" s="68">
        <v>68.430000000000007</v>
      </c>
      <c r="CK47" s="68">
        <v>68.260000000000005</v>
      </c>
      <c r="CL47" s="68"/>
      <c r="CM47" s="68">
        <v>55050</v>
      </c>
      <c r="CN47" s="68">
        <v>90</v>
      </c>
      <c r="CO47" s="68">
        <v>72.430000000000007</v>
      </c>
      <c r="CP47" s="68">
        <v>72.44</v>
      </c>
      <c r="CQ47" s="68"/>
      <c r="CR47" s="68">
        <v>58050</v>
      </c>
      <c r="CS47" s="68">
        <v>95</v>
      </c>
      <c r="CT47" s="68">
        <v>75.290000000000006</v>
      </c>
      <c r="CU47" s="68">
        <v>75.36</v>
      </c>
      <c r="CV47" s="68"/>
      <c r="CW47" s="68">
        <v>61050</v>
      </c>
      <c r="CX47" s="68">
        <v>100</v>
      </c>
      <c r="CY47" s="68">
        <v>79.86</v>
      </c>
      <c r="CZ47" s="68">
        <v>79.83</v>
      </c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</row>
    <row r="48" spans="1:116" x14ac:dyDescent="0.25">
      <c r="A48" s="68">
        <v>1175</v>
      </c>
      <c r="B48" s="68">
        <v>0</v>
      </c>
      <c r="C48" s="68">
        <v>0</v>
      </c>
      <c r="D48" s="68">
        <v>0</v>
      </c>
      <c r="E48" s="68"/>
      <c r="F48" s="68">
        <v>4150</v>
      </c>
      <c r="G48" s="68">
        <v>5</v>
      </c>
      <c r="H48" s="68">
        <v>5.29</v>
      </c>
      <c r="I48" s="68">
        <v>5.3</v>
      </c>
      <c r="J48" s="68"/>
      <c r="K48" s="68">
        <v>7150</v>
      </c>
      <c r="L48" s="68">
        <v>10</v>
      </c>
      <c r="M48" s="68">
        <v>8.43</v>
      </c>
      <c r="N48" s="68">
        <v>8.44</v>
      </c>
      <c r="O48" s="68"/>
      <c r="P48" s="68">
        <v>10150</v>
      </c>
      <c r="Q48" s="68">
        <v>15</v>
      </c>
      <c r="R48" s="68">
        <v>13</v>
      </c>
      <c r="S48" s="68">
        <v>13.01</v>
      </c>
      <c r="T48" s="68"/>
      <c r="U48" s="68">
        <v>13150</v>
      </c>
      <c r="V48" s="68">
        <v>20</v>
      </c>
      <c r="W48" s="68">
        <v>16.43</v>
      </c>
      <c r="X48" s="68">
        <v>16.489999999999998</v>
      </c>
      <c r="Y48" s="68"/>
      <c r="Z48" s="68">
        <v>16125</v>
      </c>
      <c r="AA48" s="68">
        <v>25</v>
      </c>
      <c r="AB48" s="68">
        <v>22.14</v>
      </c>
      <c r="AC48" s="68">
        <v>22.16</v>
      </c>
      <c r="AD48" s="68"/>
      <c r="AE48" s="68">
        <v>19125</v>
      </c>
      <c r="AF48" s="68">
        <v>30</v>
      </c>
      <c r="AG48" s="68">
        <v>25.43</v>
      </c>
      <c r="AH48" s="68">
        <v>25.44</v>
      </c>
      <c r="AI48" s="68"/>
      <c r="AJ48" s="68">
        <v>22125</v>
      </c>
      <c r="AK48" s="68">
        <v>35</v>
      </c>
      <c r="AL48" s="68">
        <v>29.43</v>
      </c>
      <c r="AM48" s="68">
        <v>29.34</v>
      </c>
      <c r="AN48" s="68"/>
      <c r="AO48" s="68">
        <v>25125</v>
      </c>
      <c r="AP48" s="68">
        <v>40</v>
      </c>
      <c r="AQ48" s="68">
        <v>34.29</v>
      </c>
      <c r="AR48" s="68">
        <v>34.36</v>
      </c>
      <c r="AS48" s="68"/>
      <c r="AT48" s="68">
        <v>28125</v>
      </c>
      <c r="AU48" s="68">
        <v>45</v>
      </c>
      <c r="AV48" s="68">
        <v>37.71</v>
      </c>
      <c r="AW48" s="68">
        <v>37.799999999999997</v>
      </c>
      <c r="AX48" s="68"/>
      <c r="AY48" s="68">
        <v>31100</v>
      </c>
      <c r="AZ48" s="68">
        <v>50</v>
      </c>
      <c r="BA48" s="68">
        <v>42.71</v>
      </c>
      <c r="BB48" s="68">
        <v>42.73</v>
      </c>
      <c r="BC48" s="68"/>
      <c r="BD48" s="68">
        <v>34100</v>
      </c>
      <c r="BE48" s="68">
        <v>55</v>
      </c>
      <c r="BF48" s="68">
        <v>45.71</v>
      </c>
      <c r="BG48" s="68">
        <v>45.77</v>
      </c>
      <c r="BH48" s="68"/>
      <c r="BI48" s="68">
        <v>37100</v>
      </c>
      <c r="BJ48" s="68">
        <v>60</v>
      </c>
      <c r="BK48" s="68">
        <v>49.29</v>
      </c>
      <c r="BL48" s="68">
        <v>49.47</v>
      </c>
      <c r="BM48" s="68"/>
      <c r="BN48" s="68">
        <v>40100</v>
      </c>
      <c r="BO48" s="68">
        <v>65</v>
      </c>
      <c r="BP48" s="68">
        <v>54.29</v>
      </c>
      <c r="BQ48" s="68">
        <v>54.23</v>
      </c>
      <c r="BR48" s="68"/>
      <c r="BS48" s="68">
        <v>43100</v>
      </c>
      <c r="BT48" s="68">
        <v>70</v>
      </c>
      <c r="BU48" s="68">
        <v>57.57</v>
      </c>
      <c r="BV48" s="68">
        <v>57.6</v>
      </c>
      <c r="BW48" s="68"/>
      <c r="BX48" s="68">
        <v>46075</v>
      </c>
      <c r="BY48" s="68">
        <v>75</v>
      </c>
      <c r="BZ48" s="68">
        <v>62</v>
      </c>
      <c r="CA48" s="68">
        <v>61.96</v>
      </c>
      <c r="CB48" s="68"/>
      <c r="CC48" s="68">
        <v>49075</v>
      </c>
      <c r="CD48" s="68">
        <v>80</v>
      </c>
      <c r="CE48" s="68">
        <v>65.290000000000006</v>
      </c>
      <c r="CF48" s="68">
        <v>65.17</v>
      </c>
      <c r="CG48" s="68"/>
      <c r="CH48" s="68">
        <v>52075</v>
      </c>
      <c r="CI48" s="68">
        <v>85</v>
      </c>
      <c r="CJ48" s="68">
        <v>68.290000000000006</v>
      </c>
      <c r="CK48" s="68">
        <v>68.290000000000006</v>
      </c>
      <c r="CL48" s="68"/>
      <c r="CM48" s="68">
        <v>55075</v>
      </c>
      <c r="CN48" s="68">
        <v>90</v>
      </c>
      <c r="CO48" s="68">
        <v>72.569999999999993</v>
      </c>
      <c r="CP48" s="68">
        <v>72.510000000000005</v>
      </c>
      <c r="CQ48" s="68"/>
      <c r="CR48" s="68">
        <v>58075</v>
      </c>
      <c r="CS48" s="68">
        <v>95</v>
      </c>
      <c r="CT48" s="68">
        <v>75.290000000000006</v>
      </c>
      <c r="CU48" s="68">
        <v>75.36</v>
      </c>
      <c r="CV48" s="68"/>
      <c r="CW48" s="68">
        <v>61075</v>
      </c>
      <c r="CX48" s="68">
        <v>100</v>
      </c>
      <c r="CY48" s="68">
        <v>79.709999999999994</v>
      </c>
      <c r="CZ48" s="68">
        <v>79.66</v>
      </c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</row>
    <row r="49" spans="1:116" x14ac:dyDescent="0.25">
      <c r="A49" s="68">
        <v>1200</v>
      </c>
      <c r="B49" s="68">
        <v>0</v>
      </c>
      <c r="C49" s="68">
        <v>0</v>
      </c>
      <c r="D49" s="68">
        <v>0</v>
      </c>
      <c r="E49" s="68"/>
      <c r="F49" s="68">
        <v>4175</v>
      </c>
      <c r="G49" s="68">
        <v>5</v>
      </c>
      <c r="H49" s="68">
        <v>5.57</v>
      </c>
      <c r="I49" s="68">
        <v>5.49</v>
      </c>
      <c r="J49" s="68"/>
      <c r="K49" s="68">
        <v>7175</v>
      </c>
      <c r="L49" s="68">
        <v>10</v>
      </c>
      <c r="M49" s="68">
        <v>8.2899999999999991</v>
      </c>
      <c r="N49" s="68">
        <v>8.36</v>
      </c>
      <c r="O49" s="68"/>
      <c r="P49" s="68">
        <v>10175</v>
      </c>
      <c r="Q49" s="68">
        <v>15</v>
      </c>
      <c r="R49" s="68">
        <v>13.14</v>
      </c>
      <c r="S49" s="68">
        <v>13.19</v>
      </c>
      <c r="T49" s="68"/>
      <c r="U49" s="68">
        <v>13175</v>
      </c>
      <c r="V49" s="68">
        <v>20</v>
      </c>
      <c r="W49" s="68">
        <v>16.57</v>
      </c>
      <c r="X49" s="68">
        <v>16.600000000000001</v>
      </c>
      <c r="Y49" s="68"/>
      <c r="Z49" s="68">
        <v>16150</v>
      </c>
      <c r="AA49" s="68">
        <v>25</v>
      </c>
      <c r="AB49" s="68">
        <v>21.86</v>
      </c>
      <c r="AC49" s="68">
        <v>21.81</v>
      </c>
      <c r="AD49" s="68"/>
      <c r="AE49" s="68">
        <v>19150</v>
      </c>
      <c r="AF49" s="68">
        <v>30</v>
      </c>
      <c r="AG49" s="68">
        <v>25.71</v>
      </c>
      <c r="AH49" s="68">
        <v>25.56</v>
      </c>
      <c r="AI49" s="68"/>
      <c r="AJ49" s="68">
        <v>22150</v>
      </c>
      <c r="AK49" s="68">
        <v>35</v>
      </c>
      <c r="AL49" s="68">
        <v>29.29</v>
      </c>
      <c r="AM49" s="68">
        <v>29.31</v>
      </c>
      <c r="AN49" s="68"/>
      <c r="AO49" s="68">
        <v>25150</v>
      </c>
      <c r="AP49" s="68">
        <v>40</v>
      </c>
      <c r="AQ49" s="68">
        <v>34.14</v>
      </c>
      <c r="AR49" s="68">
        <v>34.229999999999997</v>
      </c>
      <c r="AS49" s="68"/>
      <c r="AT49" s="68">
        <v>28150</v>
      </c>
      <c r="AU49" s="68">
        <v>45</v>
      </c>
      <c r="AV49" s="68">
        <v>37.71</v>
      </c>
      <c r="AW49" s="68">
        <v>37.64</v>
      </c>
      <c r="AX49" s="68"/>
      <c r="AY49" s="68">
        <v>31125</v>
      </c>
      <c r="AZ49" s="68">
        <v>50</v>
      </c>
      <c r="BA49" s="68">
        <v>42.57</v>
      </c>
      <c r="BB49" s="68">
        <v>42.49</v>
      </c>
      <c r="BC49" s="68"/>
      <c r="BD49" s="68">
        <v>34125</v>
      </c>
      <c r="BE49" s="68">
        <v>55</v>
      </c>
      <c r="BF49" s="68">
        <v>45.86</v>
      </c>
      <c r="BG49" s="68">
        <v>45.8</v>
      </c>
      <c r="BH49" s="68"/>
      <c r="BI49" s="68">
        <v>37125</v>
      </c>
      <c r="BJ49" s="68">
        <v>60</v>
      </c>
      <c r="BK49" s="68">
        <v>49.57</v>
      </c>
      <c r="BL49" s="68">
        <v>49.49</v>
      </c>
      <c r="BM49" s="68"/>
      <c r="BN49" s="68">
        <v>40125</v>
      </c>
      <c r="BO49" s="68">
        <v>65</v>
      </c>
      <c r="BP49" s="68">
        <v>54.43</v>
      </c>
      <c r="BQ49" s="68">
        <v>54.26</v>
      </c>
      <c r="BR49" s="68"/>
      <c r="BS49" s="68">
        <v>43125</v>
      </c>
      <c r="BT49" s="68">
        <v>70</v>
      </c>
      <c r="BU49" s="68">
        <v>57.71</v>
      </c>
      <c r="BV49" s="68">
        <v>57.61</v>
      </c>
      <c r="BW49" s="68"/>
      <c r="BX49" s="68">
        <v>46100</v>
      </c>
      <c r="BY49" s="68">
        <v>75</v>
      </c>
      <c r="BZ49" s="68">
        <v>62.14</v>
      </c>
      <c r="CA49" s="68">
        <v>62.09</v>
      </c>
      <c r="CB49" s="68"/>
      <c r="CC49" s="68">
        <v>49100</v>
      </c>
      <c r="CD49" s="68">
        <v>80</v>
      </c>
      <c r="CE49" s="68">
        <v>65.290000000000006</v>
      </c>
      <c r="CF49" s="68">
        <v>65.19</v>
      </c>
      <c r="CG49" s="68"/>
      <c r="CH49" s="68">
        <v>52100</v>
      </c>
      <c r="CI49" s="68">
        <v>85</v>
      </c>
      <c r="CJ49" s="68">
        <v>68.14</v>
      </c>
      <c r="CK49" s="68">
        <v>68.239999999999995</v>
      </c>
      <c r="CL49" s="68"/>
      <c r="CM49" s="68">
        <v>55100</v>
      </c>
      <c r="CN49" s="68">
        <v>90</v>
      </c>
      <c r="CO49" s="68">
        <v>72.430000000000007</v>
      </c>
      <c r="CP49" s="68">
        <v>72.510000000000005</v>
      </c>
      <c r="CQ49" s="68"/>
      <c r="CR49" s="68">
        <v>58100</v>
      </c>
      <c r="CS49" s="68">
        <v>95</v>
      </c>
      <c r="CT49" s="68">
        <v>75.430000000000007</v>
      </c>
      <c r="CU49" s="68">
        <v>75.44</v>
      </c>
      <c r="CV49" s="68"/>
      <c r="CW49" s="68">
        <v>61100</v>
      </c>
      <c r="CX49" s="68">
        <v>100</v>
      </c>
      <c r="CY49" s="68">
        <v>79.86</v>
      </c>
      <c r="CZ49" s="68">
        <v>79.790000000000006</v>
      </c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</row>
    <row r="50" spans="1:116" x14ac:dyDescent="0.25">
      <c r="A50" s="68">
        <v>1225</v>
      </c>
      <c r="B50" s="68">
        <v>0</v>
      </c>
      <c r="C50" s="68">
        <v>0</v>
      </c>
      <c r="D50" s="68">
        <v>0</v>
      </c>
      <c r="E50" s="68"/>
      <c r="F50" s="68">
        <v>4200</v>
      </c>
      <c r="G50" s="68">
        <v>5</v>
      </c>
      <c r="H50" s="68">
        <v>5.43</v>
      </c>
      <c r="I50" s="68">
        <v>5.43</v>
      </c>
      <c r="J50" s="68"/>
      <c r="K50" s="68">
        <v>7200</v>
      </c>
      <c r="L50" s="68">
        <v>10</v>
      </c>
      <c r="M50" s="68">
        <v>8.43</v>
      </c>
      <c r="N50" s="68">
        <v>8.41</v>
      </c>
      <c r="O50" s="68"/>
      <c r="P50" s="68">
        <v>10200</v>
      </c>
      <c r="Q50" s="68">
        <v>15</v>
      </c>
      <c r="R50" s="68">
        <v>13.43</v>
      </c>
      <c r="S50" s="68">
        <v>13.39</v>
      </c>
      <c r="T50" s="68"/>
      <c r="U50" s="68">
        <v>13200</v>
      </c>
      <c r="V50" s="68">
        <v>20</v>
      </c>
      <c r="W50" s="68">
        <v>16.86</v>
      </c>
      <c r="X50" s="68">
        <v>16.84</v>
      </c>
      <c r="Y50" s="68"/>
      <c r="Z50" s="68">
        <v>16175</v>
      </c>
      <c r="AA50" s="68">
        <v>25</v>
      </c>
      <c r="AB50" s="68">
        <v>21.71</v>
      </c>
      <c r="AC50" s="68">
        <v>21.76</v>
      </c>
      <c r="AD50" s="68"/>
      <c r="AE50" s="68">
        <v>19175</v>
      </c>
      <c r="AF50" s="68">
        <v>30</v>
      </c>
      <c r="AG50" s="68">
        <v>25.71</v>
      </c>
      <c r="AH50" s="68">
        <v>25.66</v>
      </c>
      <c r="AI50" s="68"/>
      <c r="AJ50" s="68">
        <v>22175</v>
      </c>
      <c r="AK50" s="68">
        <v>35</v>
      </c>
      <c r="AL50" s="68">
        <v>29.43</v>
      </c>
      <c r="AM50" s="68">
        <v>29.46</v>
      </c>
      <c r="AN50" s="68"/>
      <c r="AO50" s="68">
        <v>25175</v>
      </c>
      <c r="AP50" s="68">
        <v>40</v>
      </c>
      <c r="AQ50" s="68">
        <v>34.14</v>
      </c>
      <c r="AR50" s="68">
        <v>34.090000000000003</v>
      </c>
      <c r="AS50" s="68"/>
      <c r="AT50" s="68">
        <v>28175</v>
      </c>
      <c r="AU50" s="68">
        <v>45</v>
      </c>
      <c r="AV50" s="68">
        <v>37.86</v>
      </c>
      <c r="AW50" s="68">
        <v>37.770000000000003</v>
      </c>
      <c r="AX50" s="68"/>
      <c r="AY50" s="68">
        <v>31150</v>
      </c>
      <c r="AZ50" s="68">
        <v>50</v>
      </c>
      <c r="BA50" s="68">
        <v>42.43</v>
      </c>
      <c r="BB50" s="68">
        <v>42.54</v>
      </c>
      <c r="BC50" s="68"/>
      <c r="BD50" s="68">
        <v>34150</v>
      </c>
      <c r="BE50" s="68">
        <v>55</v>
      </c>
      <c r="BF50" s="68">
        <v>45.86</v>
      </c>
      <c r="BG50" s="68">
        <v>45.89</v>
      </c>
      <c r="BH50" s="68"/>
      <c r="BI50" s="68">
        <v>37150</v>
      </c>
      <c r="BJ50" s="68">
        <v>60</v>
      </c>
      <c r="BK50" s="68">
        <v>49.57</v>
      </c>
      <c r="BL50" s="68">
        <v>49.53</v>
      </c>
      <c r="BM50" s="68"/>
      <c r="BN50" s="68">
        <v>40150</v>
      </c>
      <c r="BO50" s="68">
        <v>65</v>
      </c>
      <c r="BP50" s="68">
        <v>54.29</v>
      </c>
      <c r="BQ50" s="68">
        <v>54.21</v>
      </c>
      <c r="BR50" s="68"/>
      <c r="BS50" s="68">
        <v>43150</v>
      </c>
      <c r="BT50" s="68">
        <v>70</v>
      </c>
      <c r="BU50" s="68">
        <v>57.43</v>
      </c>
      <c r="BV50" s="68">
        <v>57.41</v>
      </c>
      <c r="BW50" s="68"/>
      <c r="BX50" s="68">
        <v>46125</v>
      </c>
      <c r="BY50" s="68">
        <v>75</v>
      </c>
      <c r="BZ50" s="68">
        <v>62</v>
      </c>
      <c r="CA50" s="68">
        <v>62.04</v>
      </c>
      <c r="CB50" s="68"/>
      <c r="CC50" s="68">
        <v>49125</v>
      </c>
      <c r="CD50" s="68">
        <v>80</v>
      </c>
      <c r="CE50" s="68">
        <v>65.14</v>
      </c>
      <c r="CF50" s="68">
        <v>65.2</v>
      </c>
      <c r="CG50" s="68"/>
      <c r="CH50" s="68">
        <v>52125</v>
      </c>
      <c r="CI50" s="68">
        <v>85</v>
      </c>
      <c r="CJ50" s="68">
        <v>68.290000000000006</v>
      </c>
      <c r="CK50" s="68">
        <v>68.17</v>
      </c>
      <c r="CL50" s="68"/>
      <c r="CM50" s="68">
        <v>55125</v>
      </c>
      <c r="CN50" s="68">
        <v>90</v>
      </c>
      <c r="CO50" s="68">
        <v>72.430000000000007</v>
      </c>
      <c r="CP50" s="68">
        <v>72.47</v>
      </c>
      <c r="CQ50" s="68"/>
      <c r="CR50" s="68">
        <v>58125</v>
      </c>
      <c r="CS50" s="68">
        <v>95</v>
      </c>
      <c r="CT50" s="68">
        <v>75.290000000000006</v>
      </c>
      <c r="CU50" s="68">
        <v>75.36</v>
      </c>
      <c r="CV50" s="68"/>
      <c r="CW50" s="68">
        <v>61125</v>
      </c>
      <c r="CX50" s="68">
        <v>100</v>
      </c>
      <c r="CY50" s="68">
        <v>79.709999999999994</v>
      </c>
      <c r="CZ50" s="68">
        <v>79.83</v>
      </c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</row>
    <row r="51" spans="1:116" x14ac:dyDescent="0.25">
      <c r="A51" s="68">
        <v>1250</v>
      </c>
      <c r="B51" s="68">
        <v>0</v>
      </c>
      <c r="C51" s="68">
        <v>0</v>
      </c>
      <c r="D51" s="68">
        <v>0</v>
      </c>
      <c r="E51" s="68"/>
      <c r="F51" s="68">
        <v>4225</v>
      </c>
      <c r="G51" s="68">
        <v>5</v>
      </c>
      <c r="H51" s="68">
        <v>5.29</v>
      </c>
      <c r="I51" s="68">
        <v>5.27</v>
      </c>
      <c r="J51" s="68"/>
      <c r="K51" s="68">
        <v>7225</v>
      </c>
      <c r="L51" s="68">
        <v>10</v>
      </c>
      <c r="M51" s="68">
        <v>8.7100000000000009</v>
      </c>
      <c r="N51" s="68">
        <v>8.59</v>
      </c>
      <c r="O51" s="68"/>
      <c r="P51" s="68">
        <v>10225</v>
      </c>
      <c r="Q51" s="68">
        <v>15</v>
      </c>
      <c r="R51" s="68">
        <v>13.57</v>
      </c>
      <c r="S51" s="68">
        <v>13.56</v>
      </c>
      <c r="T51" s="68"/>
      <c r="U51" s="68">
        <v>13225</v>
      </c>
      <c r="V51" s="68">
        <v>20</v>
      </c>
      <c r="W51" s="68">
        <v>17</v>
      </c>
      <c r="X51" s="68">
        <v>17.04</v>
      </c>
      <c r="Y51" s="68"/>
      <c r="Z51" s="68">
        <v>16200</v>
      </c>
      <c r="AA51" s="68">
        <v>25</v>
      </c>
      <c r="AB51" s="68">
        <v>21.86</v>
      </c>
      <c r="AC51" s="68">
        <v>21.73</v>
      </c>
      <c r="AD51" s="68"/>
      <c r="AE51" s="68">
        <v>19200</v>
      </c>
      <c r="AF51" s="68">
        <v>30</v>
      </c>
      <c r="AG51" s="68">
        <v>25.71</v>
      </c>
      <c r="AH51" s="68">
        <v>25.77</v>
      </c>
      <c r="AI51" s="68"/>
      <c r="AJ51" s="68">
        <v>22200</v>
      </c>
      <c r="AK51" s="68">
        <v>35</v>
      </c>
      <c r="AL51" s="68">
        <v>29.71</v>
      </c>
      <c r="AM51" s="68">
        <v>29.59</v>
      </c>
      <c r="AN51" s="68"/>
      <c r="AO51" s="68">
        <v>25200</v>
      </c>
      <c r="AP51" s="68">
        <v>40</v>
      </c>
      <c r="AQ51" s="68">
        <v>34</v>
      </c>
      <c r="AR51" s="68">
        <v>34</v>
      </c>
      <c r="AS51" s="68"/>
      <c r="AT51" s="68">
        <v>28200</v>
      </c>
      <c r="AU51" s="68">
        <v>45</v>
      </c>
      <c r="AV51" s="68">
        <v>37.86</v>
      </c>
      <c r="AW51" s="68">
        <v>38.01</v>
      </c>
      <c r="AX51" s="68"/>
      <c r="AY51" s="68">
        <v>31175</v>
      </c>
      <c r="AZ51" s="68">
        <v>50</v>
      </c>
      <c r="BA51" s="68">
        <v>42.71</v>
      </c>
      <c r="BB51" s="68">
        <v>42.64</v>
      </c>
      <c r="BC51" s="68"/>
      <c r="BD51" s="68">
        <v>34175</v>
      </c>
      <c r="BE51" s="68">
        <v>55</v>
      </c>
      <c r="BF51" s="68">
        <v>46</v>
      </c>
      <c r="BG51" s="68">
        <v>45.97</v>
      </c>
      <c r="BH51" s="68"/>
      <c r="BI51" s="68">
        <v>37175</v>
      </c>
      <c r="BJ51" s="68">
        <v>60</v>
      </c>
      <c r="BK51" s="68">
        <v>49.43</v>
      </c>
      <c r="BL51" s="68">
        <v>49.37</v>
      </c>
      <c r="BM51" s="68"/>
      <c r="BN51" s="68">
        <v>40175</v>
      </c>
      <c r="BO51" s="68">
        <v>65</v>
      </c>
      <c r="BP51" s="68">
        <v>54.29</v>
      </c>
      <c r="BQ51" s="68">
        <v>54.26</v>
      </c>
      <c r="BR51" s="68"/>
      <c r="BS51" s="68">
        <v>43175</v>
      </c>
      <c r="BT51" s="68">
        <v>70</v>
      </c>
      <c r="BU51" s="68">
        <v>57.43</v>
      </c>
      <c r="BV51" s="68">
        <v>57.4</v>
      </c>
      <c r="BW51" s="68"/>
      <c r="BX51" s="68">
        <v>46150</v>
      </c>
      <c r="BY51" s="68">
        <v>75</v>
      </c>
      <c r="BZ51" s="68">
        <v>61.86</v>
      </c>
      <c r="CA51" s="68">
        <v>62.07</v>
      </c>
      <c r="CB51" s="68"/>
      <c r="CC51" s="68">
        <v>49150</v>
      </c>
      <c r="CD51" s="68">
        <v>80</v>
      </c>
      <c r="CE51" s="68">
        <v>65</v>
      </c>
      <c r="CF51" s="68">
        <v>65.14</v>
      </c>
      <c r="CG51" s="68"/>
      <c r="CH51" s="68">
        <v>52150</v>
      </c>
      <c r="CI51" s="68">
        <v>85</v>
      </c>
      <c r="CJ51" s="68">
        <v>68</v>
      </c>
      <c r="CK51" s="68">
        <v>68.09</v>
      </c>
      <c r="CL51" s="68"/>
      <c r="CM51" s="68">
        <v>55150</v>
      </c>
      <c r="CN51" s="68">
        <v>90</v>
      </c>
      <c r="CO51" s="68">
        <v>72.430000000000007</v>
      </c>
      <c r="CP51" s="68">
        <v>72.47</v>
      </c>
      <c r="CQ51" s="68"/>
      <c r="CR51" s="68">
        <v>58150</v>
      </c>
      <c r="CS51" s="68">
        <v>95</v>
      </c>
      <c r="CT51" s="68">
        <v>75.290000000000006</v>
      </c>
      <c r="CU51" s="68">
        <v>75.37</v>
      </c>
      <c r="CV51" s="68"/>
      <c r="CW51" s="68">
        <v>61150</v>
      </c>
      <c r="CX51" s="68">
        <v>100</v>
      </c>
      <c r="CY51" s="68">
        <v>79.709999999999994</v>
      </c>
      <c r="CZ51" s="68">
        <v>79.760000000000005</v>
      </c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</row>
    <row r="52" spans="1:116" x14ac:dyDescent="0.25">
      <c r="A52" s="68">
        <v>1275</v>
      </c>
      <c r="B52" s="68">
        <v>0</v>
      </c>
      <c r="C52" s="68">
        <v>0</v>
      </c>
      <c r="D52" s="68">
        <v>0</v>
      </c>
      <c r="E52" s="68"/>
      <c r="F52" s="68">
        <v>4250</v>
      </c>
      <c r="G52" s="68">
        <v>5</v>
      </c>
      <c r="H52" s="68">
        <v>5.14</v>
      </c>
      <c r="I52" s="68">
        <v>5.13</v>
      </c>
      <c r="J52" s="68"/>
      <c r="K52" s="68">
        <v>7250</v>
      </c>
      <c r="L52" s="68">
        <v>10</v>
      </c>
      <c r="M52" s="68">
        <v>8.7100000000000009</v>
      </c>
      <c r="N52" s="68">
        <v>8.7100000000000009</v>
      </c>
      <c r="O52" s="68"/>
      <c r="P52" s="68">
        <v>10250</v>
      </c>
      <c r="Q52" s="68">
        <v>15</v>
      </c>
      <c r="R52" s="68">
        <v>13.57</v>
      </c>
      <c r="S52" s="68">
        <v>13.54</v>
      </c>
      <c r="T52" s="68"/>
      <c r="U52" s="68">
        <v>13250</v>
      </c>
      <c r="V52" s="68">
        <v>20</v>
      </c>
      <c r="W52" s="68">
        <v>17</v>
      </c>
      <c r="X52" s="68">
        <v>17</v>
      </c>
      <c r="Y52" s="68"/>
      <c r="Z52" s="68">
        <v>16225</v>
      </c>
      <c r="AA52" s="68">
        <v>25</v>
      </c>
      <c r="AB52" s="68">
        <v>21.71</v>
      </c>
      <c r="AC52" s="68">
        <v>21.84</v>
      </c>
      <c r="AD52" s="68"/>
      <c r="AE52" s="68">
        <v>19225</v>
      </c>
      <c r="AF52" s="68">
        <v>30</v>
      </c>
      <c r="AG52" s="68">
        <v>25.86</v>
      </c>
      <c r="AH52" s="68">
        <v>25.83</v>
      </c>
      <c r="AI52" s="68"/>
      <c r="AJ52" s="68">
        <v>22225</v>
      </c>
      <c r="AK52" s="68">
        <v>35</v>
      </c>
      <c r="AL52" s="68">
        <v>29.57</v>
      </c>
      <c r="AM52" s="68">
        <v>29.64</v>
      </c>
      <c r="AN52" s="68"/>
      <c r="AO52" s="68">
        <v>25225</v>
      </c>
      <c r="AP52" s="68">
        <v>40</v>
      </c>
      <c r="AQ52" s="68">
        <v>34.14</v>
      </c>
      <c r="AR52" s="68">
        <v>34.04</v>
      </c>
      <c r="AS52" s="68"/>
      <c r="AT52" s="68">
        <v>28225</v>
      </c>
      <c r="AU52" s="68">
        <v>45</v>
      </c>
      <c r="AV52" s="68">
        <v>37.71</v>
      </c>
      <c r="AW52" s="68">
        <v>37.799999999999997</v>
      </c>
      <c r="AX52" s="68"/>
      <c r="AY52" s="68">
        <v>31200</v>
      </c>
      <c r="AZ52" s="68">
        <v>50</v>
      </c>
      <c r="BA52" s="68">
        <v>42.57</v>
      </c>
      <c r="BB52" s="68">
        <v>42.66</v>
      </c>
      <c r="BC52" s="68"/>
      <c r="BD52" s="68">
        <v>34200</v>
      </c>
      <c r="BE52" s="68">
        <v>55</v>
      </c>
      <c r="BF52" s="68">
        <v>46.14</v>
      </c>
      <c r="BG52" s="68">
        <v>46.01</v>
      </c>
      <c r="BH52" s="68"/>
      <c r="BI52" s="68">
        <v>37200</v>
      </c>
      <c r="BJ52" s="68">
        <v>60</v>
      </c>
      <c r="BK52" s="68">
        <v>49.43</v>
      </c>
      <c r="BL52" s="68">
        <v>49.37</v>
      </c>
      <c r="BM52" s="68"/>
      <c r="BN52" s="68">
        <v>40200</v>
      </c>
      <c r="BO52" s="68">
        <v>65</v>
      </c>
      <c r="BP52" s="68">
        <v>54.29</v>
      </c>
      <c r="BQ52" s="68">
        <v>54.4</v>
      </c>
      <c r="BR52" s="68"/>
      <c r="BS52" s="68">
        <v>43200</v>
      </c>
      <c r="BT52" s="68">
        <v>70</v>
      </c>
      <c r="BU52" s="68">
        <v>57.43</v>
      </c>
      <c r="BV52" s="68">
        <v>57.53</v>
      </c>
      <c r="BW52" s="68"/>
      <c r="BX52" s="68">
        <v>46175</v>
      </c>
      <c r="BY52" s="68">
        <v>75</v>
      </c>
      <c r="BZ52" s="68">
        <v>61.86</v>
      </c>
      <c r="CA52" s="68">
        <v>61.9</v>
      </c>
      <c r="CB52" s="68"/>
      <c r="CC52" s="68">
        <v>49175</v>
      </c>
      <c r="CD52" s="68">
        <v>80</v>
      </c>
      <c r="CE52" s="68">
        <v>65.290000000000006</v>
      </c>
      <c r="CF52" s="68">
        <v>65.2</v>
      </c>
      <c r="CG52" s="68"/>
      <c r="CH52" s="68">
        <v>52175</v>
      </c>
      <c r="CI52" s="68">
        <v>85</v>
      </c>
      <c r="CJ52" s="68">
        <v>68.290000000000006</v>
      </c>
      <c r="CK52" s="68">
        <v>68.209999999999994</v>
      </c>
      <c r="CL52" s="68"/>
      <c r="CM52" s="68">
        <v>55175</v>
      </c>
      <c r="CN52" s="68">
        <v>90</v>
      </c>
      <c r="CO52" s="68">
        <v>72.569999999999993</v>
      </c>
      <c r="CP52" s="68">
        <v>72.489999999999995</v>
      </c>
      <c r="CQ52" s="68"/>
      <c r="CR52" s="68">
        <v>58175</v>
      </c>
      <c r="CS52" s="68">
        <v>95</v>
      </c>
      <c r="CT52" s="68">
        <v>75.569999999999993</v>
      </c>
      <c r="CU52" s="68">
        <v>75.39</v>
      </c>
      <c r="CV52" s="68"/>
      <c r="CW52" s="68">
        <v>61175</v>
      </c>
      <c r="CX52" s="68">
        <v>100</v>
      </c>
      <c r="CY52" s="68">
        <v>79.86</v>
      </c>
      <c r="CZ52" s="68">
        <v>79.760000000000005</v>
      </c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</row>
    <row r="53" spans="1:116" x14ac:dyDescent="0.25">
      <c r="A53" s="68">
        <v>1300</v>
      </c>
      <c r="B53" s="68">
        <v>0</v>
      </c>
      <c r="C53" s="68">
        <v>0</v>
      </c>
      <c r="D53" s="68">
        <v>0</v>
      </c>
      <c r="E53" s="68"/>
      <c r="F53" s="68">
        <v>4275</v>
      </c>
      <c r="G53" s="68">
        <v>5</v>
      </c>
      <c r="H53" s="68">
        <v>5.14</v>
      </c>
      <c r="I53" s="68">
        <v>5.16</v>
      </c>
      <c r="J53" s="68"/>
      <c r="K53" s="68">
        <v>7275</v>
      </c>
      <c r="L53" s="68">
        <v>10</v>
      </c>
      <c r="M53" s="68">
        <v>8.86</v>
      </c>
      <c r="N53" s="68">
        <v>8.84</v>
      </c>
      <c r="O53" s="68"/>
      <c r="P53" s="68">
        <v>10275</v>
      </c>
      <c r="Q53" s="68">
        <v>15</v>
      </c>
      <c r="R53" s="68">
        <v>13.29</v>
      </c>
      <c r="S53" s="68">
        <v>13.26</v>
      </c>
      <c r="T53" s="68"/>
      <c r="U53" s="68">
        <v>13275</v>
      </c>
      <c r="V53" s="68">
        <v>20</v>
      </c>
      <c r="W53" s="68">
        <v>16.71</v>
      </c>
      <c r="X53" s="68">
        <v>16.739999999999998</v>
      </c>
      <c r="Y53" s="68"/>
      <c r="Z53" s="68">
        <v>16250</v>
      </c>
      <c r="AA53" s="68">
        <v>25</v>
      </c>
      <c r="AB53" s="68">
        <v>22</v>
      </c>
      <c r="AC53" s="68">
        <v>21.93</v>
      </c>
      <c r="AD53" s="68"/>
      <c r="AE53" s="68">
        <v>19250</v>
      </c>
      <c r="AF53" s="68">
        <v>30</v>
      </c>
      <c r="AG53" s="68">
        <v>25.57</v>
      </c>
      <c r="AH53" s="68">
        <v>25.51</v>
      </c>
      <c r="AI53" s="68"/>
      <c r="AJ53" s="68">
        <v>22250</v>
      </c>
      <c r="AK53" s="68">
        <v>35</v>
      </c>
      <c r="AL53" s="68">
        <v>29.43</v>
      </c>
      <c r="AM53" s="68">
        <v>29.43</v>
      </c>
      <c r="AN53" s="68"/>
      <c r="AO53" s="68">
        <v>25250</v>
      </c>
      <c r="AP53" s="68">
        <v>40</v>
      </c>
      <c r="AQ53" s="68">
        <v>34.29</v>
      </c>
      <c r="AR53" s="68">
        <v>34.200000000000003</v>
      </c>
      <c r="AS53" s="68"/>
      <c r="AT53" s="68">
        <v>28250</v>
      </c>
      <c r="AU53" s="68">
        <v>45</v>
      </c>
      <c r="AV53" s="68">
        <v>37.57</v>
      </c>
      <c r="AW53" s="68">
        <v>37.67</v>
      </c>
      <c r="AX53" s="68"/>
      <c r="AY53" s="68">
        <v>31225</v>
      </c>
      <c r="AZ53" s="68">
        <v>50</v>
      </c>
      <c r="BA53" s="68">
        <v>42.57</v>
      </c>
      <c r="BB53" s="68">
        <v>42.61</v>
      </c>
      <c r="BC53" s="68"/>
      <c r="BD53" s="68">
        <v>34225</v>
      </c>
      <c r="BE53" s="68">
        <v>55</v>
      </c>
      <c r="BF53" s="68">
        <v>46</v>
      </c>
      <c r="BG53" s="68">
        <v>45.84</v>
      </c>
      <c r="BH53" s="68"/>
      <c r="BI53" s="68">
        <v>37225</v>
      </c>
      <c r="BJ53" s="68">
        <v>60</v>
      </c>
      <c r="BK53" s="68">
        <v>49.29</v>
      </c>
      <c r="BL53" s="68">
        <v>49.36</v>
      </c>
      <c r="BM53" s="68"/>
      <c r="BN53" s="68">
        <v>40225</v>
      </c>
      <c r="BO53" s="68">
        <v>65</v>
      </c>
      <c r="BP53" s="68">
        <v>54</v>
      </c>
      <c r="BQ53" s="68">
        <v>54.17</v>
      </c>
      <c r="BR53" s="68"/>
      <c r="BS53" s="68">
        <v>43225</v>
      </c>
      <c r="BT53" s="68">
        <v>70</v>
      </c>
      <c r="BU53" s="68">
        <v>57.43</v>
      </c>
      <c r="BV53" s="68">
        <v>57.49</v>
      </c>
      <c r="BW53" s="68"/>
      <c r="BX53" s="68">
        <v>46200</v>
      </c>
      <c r="BY53" s="68">
        <v>75</v>
      </c>
      <c r="BZ53" s="68">
        <v>62</v>
      </c>
      <c r="CA53" s="68">
        <v>61.99</v>
      </c>
      <c r="CB53" s="68"/>
      <c r="CC53" s="68">
        <v>49200</v>
      </c>
      <c r="CD53" s="68">
        <v>80</v>
      </c>
      <c r="CE53" s="68">
        <v>65.14</v>
      </c>
      <c r="CF53" s="68">
        <v>65.290000000000006</v>
      </c>
      <c r="CG53" s="68"/>
      <c r="CH53" s="68">
        <v>52200</v>
      </c>
      <c r="CI53" s="68">
        <v>85</v>
      </c>
      <c r="CJ53" s="68">
        <v>68.290000000000006</v>
      </c>
      <c r="CK53" s="68">
        <v>68.17</v>
      </c>
      <c r="CL53" s="68"/>
      <c r="CM53" s="68">
        <v>55200</v>
      </c>
      <c r="CN53" s="68">
        <v>90</v>
      </c>
      <c r="CO53" s="68">
        <v>72.430000000000007</v>
      </c>
      <c r="CP53" s="68">
        <v>72.37</v>
      </c>
      <c r="CQ53" s="68"/>
      <c r="CR53" s="68">
        <v>58200</v>
      </c>
      <c r="CS53" s="68">
        <v>95</v>
      </c>
      <c r="CT53" s="68">
        <v>75.290000000000006</v>
      </c>
      <c r="CU53" s="68">
        <v>75.34</v>
      </c>
      <c r="CV53" s="68"/>
      <c r="CW53" s="68">
        <v>61200</v>
      </c>
      <c r="CX53" s="68">
        <v>100</v>
      </c>
      <c r="CY53" s="68">
        <v>79.86</v>
      </c>
      <c r="CZ53" s="68">
        <v>79.900000000000006</v>
      </c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</row>
    <row r="54" spans="1:116" x14ac:dyDescent="0.25">
      <c r="A54" s="68">
        <v>1325</v>
      </c>
      <c r="B54" s="68">
        <v>0</v>
      </c>
      <c r="C54" s="68">
        <v>0</v>
      </c>
      <c r="D54" s="68">
        <v>0</v>
      </c>
      <c r="E54" s="68"/>
      <c r="F54" s="68">
        <v>4300</v>
      </c>
      <c r="G54" s="68">
        <v>5</v>
      </c>
      <c r="H54" s="68">
        <v>5.14</v>
      </c>
      <c r="I54" s="68">
        <v>5.1100000000000003</v>
      </c>
      <c r="J54" s="68"/>
      <c r="K54" s="68">
        <v>7300</v>
      </c>
      <c r="L54" s="68">
        <v>10</v>
      </c>
      <c r="M54" s="68">
        <v>8.86</v>
      </c>
      <c r="N54" s="68">
        <v>8.86</v>
      </c>
      <c r="O54" s="68"/>
      <c r="P54" s="68">
        <v>10300</v>
      </c>
      <c r="Q54" s="68">
        <v>15</v>
      </c>
      <c r="R54" s="68">
        <v>13.14</v>
      </c>
      <c r="S54" s="68">
        <v>13.14</v>
      </c>
      <c r="T54" s="68"/>
      <c r="U54" s="68">
        <v>13300</v>
      </c>
      <c r="V54" s="68">
        <v>20</v>
      </c>
      <c r="W54" s="68">
        <v>16.71</v>
      </c>
      <c r="X54" s="68">
        <v>16.73</v>
      </c>
      <c r="Y54" s="68"/>
      <c r="Z54" s="68">
        <v>16275</v>
      </c>
      <c r="AA54" s="68">
        <v>25</v>
      </c>
      <c r="AB54" s="68">
        <v>22.14</v>
      </c>
      <c r="AC54" s="68">
        <v>22.09</v>
      </c>
      <c r="AD54" s="68"/>
      <c r="AE54" s="68">
        <v>19275</v>
      </c>
      <c r="AF54" s="68">
        <v>30</v>
      </c>
      <c r="AG54" s="68">
        <v>25.43</v>
      </c>
      <c r="AH54" s="68">
        <v>25.41</v>
      </c>
      <c r="AI54" s="68"/>
      <c r="AJ54" s="68">
        <v>22275</v>
      </c>
      <c r="AK54" s="68">
        <v>35</v>
      </c>
      <c r="AL54" s="68">
        <v>29.29</v>
      </c>
      <c r="AM54" s="68">
        <v>29.39</v>
      </c>
      <c r="AN54" s="68"/>
      <c r="AO54" s="68">
        <v>25275</v>
      </c>
      <c r="AP54" s="68">
        <v>40</v>
      </c>
      <c r="AQ54" s="68">
        <v>34.29</v>
      </c>
      <c r="AR54" s="68">
        <v>34.200000000000003</v>
      </c>
      <c r="AS54" s="68"/>
      <c r="AT54" s="68">
        <v>28275</v>
      </c>
      <c r="AU54" s="68">
        <v>45</v>
      </c>
      <c r="AV54" s="68">
        <v>37.71</v>
      </c>
      <c r="AW54" s="68">
        <v>37.799999999999997</v>
      </c>
      <c r="AX54" s="68"/>
      <c r="AY54" s="68">
        <v>31250</v>
      </c>
      <c r="AZ54" s="68">
        <v>50</v>
      </c>
      <c r="BA54" s="68">
        <v>42.57</v>
      </c>
      <c r="BB54" s="68">
        <v>42.6</v>
      </c>
      <c r="BC54" s="68"/>
      <c r="BD54" s="68">
        <v>34250</v>
      </c>
      <c r="BE54" s="68">
        <v>55</v>
      </c>
      <c r="BF54" s="68">
        <v>46.14</v>
      </c>
      <c r="BG54" s="68">
        <v>46.06</v>
      </c>
      <c r="BH54" s="68"/>
      <c r="BI54" s="68">
        <v>37250</v>
      </c>
      <c r="BJ54" s="68">
        <v>60</v>
      </c>
      <c r="BK54" s="68">
        <v>49.43</v>
      </c>
      <c r="BL54" s="68">
        <v>49.4</v>
      </c>
      <c r="BM54" s="68"/>
      <c r="BN54" s="68">
        <v>40250</v>
      </c>
      <c r="BO54" s="68">
        <v>65</v>
      </c>
      <c r="BP54" s="68">
        <v>54.14</v>
      </c>
      <c r="BQ54" s="68">
        <v>54.24</v>
      </c>
      <c r="BR54" s="68"/>
      <c r="BS54" s="68">
        <v>43250</v>
      </c>
      <c r="BT54" s="68">
        <v>70</v>
      </c>
      <c r="BU54" s="68">
        <v>57.57</v>
      </c>
      <c r="BV54" s="68">
        <v>57.54</v>
      </c>
      <c r="BW54" s="68"/>
      <c r="BX54" s="68">
        <v>46225</v>
      </c>
      <c r="BY54" s="68">
        <v>75</v>
      </c>
      <c r="BZ54" s="68">
        <v>62</v>
      </c>
      <c r="CA54" s="68">
        <v>61.93</v>
      </c>
      <c r="CB54" s="68"/>
      <c r="CC54" s="68">
        <v>49225</v>
      </c>
      <c r="CD54" s="68">
        <v>80</v>
      </c>
      <c r="CE54" s="68">
        <v>65</v>
      </c>
      <c r="CF54" s="68">
        <v>65.13</v>
      </c>
      <c r="CG54" s="68"/>
      <c r="CH54" s="68">
        <v>52225</v>
      </c>
      <c r="CI54" s="68">
        <v>85</v>
      </c>
      <c r="CJ54" s="68">
        <v>68.290000000000006</v>
      </c>
      <c r="CK54" s="68">
        <v>68.260000000000005</v>
      </c>
      <c r="CL54" s="68"/>
      <c r="CM54" s="68">
        <v>55225</v>
      </c>
      <c r="CN54" s="68">
        <v>90</v>
      </c>
      <c r="CO54" s="68">
        <v>72.569999999999993</v>
      </c>
      <c r="CP54" s="68">
        <v>72.510000000000005</v>
      </c>
      <c r="CQ54" s="68"/>
      <c r="CR54" s="68">
        <v>58225</v>
      </c>
      <c r="CS54" s="68">
        <v>95</v>
      </c>
      <c r="CT54" s="68">
        <v>75.290000000000006</v>
      </c>
      <c r="CU54" s="68">
        <v>75.34</v>
      </c>
      <c r="CV54" s="68"/>
      <c r="CW54" s="68">
        <v>61225</v>
      </c>
      <c r="CX54" s="68">
        <v>100</v>
      </c>
      <c r="CY54" s="68">
        <v>79.709999999999994</v>
      </c>
      <c r="CZ54" s="68">
        <v>79.8</v>
      </c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</row>
    <row r="55" spans="1:116" x14ac:dyDescent="0.25">
      <c r="A55" s="68">
        <v>1350</v>
      </c>
      <c r="B55" s="68">
        <v>0</v>
      </c>
      <c r="C55" s="68">
        <v>0</v>
      </c>
      <c r="D55" s="68">
        <v>0</v>
      </c>
      <c r="E55" s="68"/>
      <c r="F55" s="68">
        <v>4325</v>
      </c>
      <c r="G55" s="68">
        <v>5</v>
      </c>
      <c r="H55" s="68">
        <v>5.14</v>
      </c>
      <c r="I55" s="68">
        <v>5.1100000000000003</v>
      </c>
      <c r="J55" s="68"/>
      <c r="K55" s="68">
        <v>7325</v>
      </c>
      <c r="L55" s="68">
        <v>10</v>
      </c>
      <c r="M55" s="68">
        <v>8.57</v>
      </c>
      <c r="N55" s="68">
        <v>8.6</v>
      </c>
      <c r="O55" s="68"/>
      <c r="P55" s="68">
        <v>10325</v>
      </c>
      <c r="Q55" s="68">
        <v>15</v>
      </c>
      <c r="R55" s="68">
        <v>13.14</v>
      </c>
      <c r="S55" s="68">
        <v>13.13</v>
      </c>
      <c r="T55" s="68"/>
      <c r="U55" s="68">
        <v>13325</v>
      </c>
      <c r="V55" s="68">
        <v>20</v>
      </c>
      <c r="W55" s="68">
        <v>16.71</v>
      </c>
      <c r="X55" s="68">
        <v>16.71</v>
      </c>
      <c r="Y55" s="68"/>
      <c r="Z55" s="68">
        <v>16300</v>
      </c>
      <c r="AA55" s="68">
        <v>25</v>
      </c>
      <c r="AB55" s="68">
        <v>22.14</v>
      </c>
      <c r="AC55" s="68">
        <v>22.16</v>
      </c>
      <c r="AD55" s="68"/>
      <c r="AE55" s="68">
        <v>19300</v>
      </c>
      <c r="AF55" s="68">
        <v>30</v>
      </c>
      <c r="AG55" s="68">
        <v>25.29</v>
      </c>
      <c r="AH55" s="68">
        <v>25.4</v>
      </c>
      <c r="AI55" s="68"/>
      <c r="AJ55" s="68">
        <v>22300</v>
      </c>
      <c r="AK55" s="68">
        <v>35</v>
      </c>
      <c r="AL55" s="68">
        <v>29.43</v>
      </c>
      <c r="AM55" s="68">
        <v>29.33</v>
      </c>
      <c r="AN55" s="68"/>
      <c r="AO55" s="68">
        <v>25300</v>
      </c>
      <c r="AP55" s="68">
        <v>40</v>
      </c>
      <c r="AQ55" s="68">
        <v>34</v>
      </c>
      <c r="AR55" s="68">
        <v>33.909999999999997</v>
      </c>
      <c r="AS55" s="68"/>
      <c r="AT55" s="68">
        <v>28300</v>
      </c>
      <c r="AU55" s="68">
        <v>45</v>
      </c>
      <c r="AV55" s="68">
        <v>37.86</v>
      </c>
      <c r="AW55" s="68">
        <v>37.89</v>
      </c>
      <c r="AX55" s="68"/>
      <c r="AY55" s="68">
        <v>31275</v>
      </c>
      <c r="AZ55" s="68">
        <v>50</v>
      </c>
      <c r="BA55" s="68">
        <v>42.71</v>
      </c>
      <c r="BB55" s="68">
        <v>42.64</v>
      </c>
      <c r="BC55" s="68"/>
      <c r="BD55" s="68">
        <v>34275</v>
      </c>
      <c r="BE55" s="68">
        <v>55</v>
      </c>
      <c r="BF55" s="68">
        <v>46.14</v>
      </c>
      <c r="BG55" s="68">
        <v>46.03</v>
      </c>
      <c r="BH55" s="68"/>
      <c r="BI55" s="68">
        <v>37275</v>
      </c>
      <c r="BJ55" s="68">
        <v>60</v>
      </c>
      <c r="BK55" s="68">
        <v>49.14</v>
      </c>
      <c r="BL55" s="68">
        <v>49.26</v>
      </c>
      <c r="BM55" s="68"/>
      <c r="BN55" s="68">
        <v>40275</v>
      </c>
      <c r="BO55" s="68">
        <v>65</v>
      </c>
      <c r="BP55" s="68">
        <v>54.43</v>
      </c>
      <c r="BQ55" s="68">
        <v>54.26</v>
      </c>
      <c r="BR55" s="68"/>
      <c r="BS55" s="68">
        <v>43275</v>
      </c>
      <c r="BT55" s="68">
        <v>70</v>
      </c>
      <c r="BU55" s="68">
        <v>57.71</v>
      </c>
      <c r="BV55" s="68">
        <v>57.67</v>
      </c>
      <c r="BW55" s="68"/>
      <c r="BX55" s="68">
        <v>46250</v>
      </c>
      <c r="BY55" s="68">
        <v>75</v>
      </c>
      <c r="BZ55" s="68">
        <v>62</v>
      </c>
      <c r="CA55" s="68">
        <v>61.97</v>
      </c>
      <c r="CB55" s="68"/>
      <c r="CC55" s="68">
        <v>49250</v>
      </c>
      <c r="CD55" s="68">
        <v>80</v>
      </c>
      <c r="CE55" s="68">
        <v>65.290000000000006</v>
      </c>
      <c r="CF55" s="68">
        <v>65.19</v>
      </c>
      <c r="CG55" s="68"/>
      <c r="CH55" s="68">
        <v>52250</v>
      </c>
      <c r="CI55" s="68">
        <v>85</v>
      </c>
      <c r="CJ55" s="68">
        <v>68.430000000000007</v>
      </c>
      <c r="CK55" s="68">
        <v>68.47</v>
      </c>
      <c r="CL55" s="68"/>
      <c r="CM55" s="68">
        <v>55250</v>
      </c>
      <c r="CN55" s="68">
        <v>90</v>
      </c>
      <c r="CO55" s="68">
        <v>72.430000000000007</v>
      </c>
      <c r="CP55" s="68">
        <v>72.510000000000005</v>
      </c>
      <c r="CQ55" s="68"/>
      <c r="CR55" s="68">
        <v>58250</v>
      </c>
      <c r="CS55" s="68">
        <v>95</v>
      </c>
      <c r="CT55" s="68">
        <v>75.430000000000007</v>
      </c>
      <c r="CU55" s="68">
        <v>75.36</v>
      </c>
      <c r="CV55" s="68"/>
      <c r="CW55" s="68">
        <v>61250</v>
      </c>
      <c r="CX55" s="68">
        <v>100</v>
      </c>
      <c r="CY55" s="68">
        <v>79.709999999999994</v>
      </c>
      <c r="CZ55" s="68">
        <v>79.77</v>
      </c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</row>
    <row r="56" spans="1:116" x14ac:dyDescent="0.25">
      <c r="A56" s="68">
        <v>1375</v>
      </c>
      <c r="B56" s="68">
        <v>0</v>
      </c>
      <c r="C56" s="68">
        <v>0</v>
      </c>
      <c r="D56" s="68">
        <v>0</v>
      </c>
      <c r="E56" s="68"/>
      <c r="F56" s="68">
        <v>4350</v>
      </c>
      <c r="G56" s="68">
        <v>5</v>
      </c>
      <c r="H56" s="68">
        <v>5</v>
      </c>
      <c r="I56" s="68">
        <v>4.99</v>
      </c>
      <c r="J56" s="68"/>
      <c r="K56" s="68">
        <v>7350</v>
      </c>
      <c r="L56" s="68">
        <v>10</v>
      </c>
      <c r="M56" s="68">
        <v>8.2899999999999991</v>
      </c>
      <c r="N56" s="68">
        <v>8.33</v>
      </c>
      <c r="O56" s="68"/>
      <c r="P56" s="68">
        <v>10350</v>
      </c>
      <c r="Q56" s="68">
        <v>15</v>
      </c>
      <c r="R56" s="68">
        <v>13</v>
      </c>
      <c r="S56" s="68">
        <v>13.04</v>
      </c>
      <c r="T56" s="68"/>
      <c r="U56" s="68">
        <v>13350</v>
      </c>
      <c r="V56" s="68">
        <v>20</v>
      </c>
      <c r="W56" s="68">
        <v>16.71</v>
      </c>
      <c r="X56" s="68">
        <v>16.64</v>
      </c>
      <c r="Y56" s="68"/>
      <c r="Z56" s="68">
        <v>16325</v>
      </c>
      <c r="AA56" s="68">
        <v>25</v>
      </c>
      <c r="AB56" s="68">
        <v>22</v>
      </c>
      <c r="AC56" s="68">
        <v>21.93</v>
      </c>
      <c r="AD56" s="68"/>
      <c r="AE56" s="68">
        <v>19325</v>
      </c>
      <c r="AF56" s="68">
        <v>30</v>
      </c>
      <c r="AG56" s="68">
        <v>25.57</v>
      </c>
      <c r="AH56" s="68">
        <v>25.57</v>
      </c>
      <c r="AI56" s="68"/>
      <c r="AJ56" s="68">
        <v>22325</v>
      </c>
      <c r="AK56" s="68">
        <v>35</v>
      </c>
      <c r="AL56" s="68">
        <v>29.43</v>
      </c>
      <c r="AM56" s="68">
        <v>29.51</v>
      </c>
      <c r="AN56" s="68"/>
      <c r="AO56" s="68">
        <v>25325</v>
      </c>
      <c r="AP56" s="68">
        <v>40</v>
      </c>
      <c r="AQ56" s="68">
        <v>34</v>
      </c>
      <c r="AR56" s="68">
        <v>33.86</v>
      </c>
      <c r="AS56" s="68"/>
      <c r="AT56" s="68">
        <v>28325</v>
      </c>
      <c r="AU56" s="68">
        <v>45</v>
      </c>
      <c r="AV56" s="68">
        <v>38</v>
      </c>
      <c r="AW56" s="68">
        <v>37.96</v>
      </c>
      <c r="AX56" s="68"/>
      <c r="AY56" s="68">
        <v>31300</v>
      </c>
      <c r="AZ56" s="68">
        <v>50</v>
      </c>
      <c r="BA56" s="68">
        <v>42.71</v>
      </c>
      <c r="BB56" s="68">
        <v>42.7</v>
      </c>
      <c r="BC56" s="68"/>
      <c r="BD56" s="68">
        <v>34300</v>
      </c>
      <c r="BE56" s="68">
        <v>55</v>
      </c>
      <c r="BF56" s="68">
        <v>46</v>
      </c>
      <c r="BG56" s="68">
        <v>46.06</v>
      </c>
      <c r="BH56" s="68"/>
      <c r="BI56" s="68">
        <v>37300</v>
      </c>
      <c r="BJ56" s="68">
        <v>60</v>
      </c>
      <c r="BK56" s="68">
        <v>49.71</v>
      </c>
      <c r="BL56" s="68">
        <v>49.47</v>
      </c>
      <c r="BM56" s="68"/>
      <c r="BN56" s="68">
        <v>40300</v>
      </c>
      <c r="BO56" s="68">
        <v>65</v>
      </c>
      <c r="BP56" s="68">
        <v>54.29</v>
      </c>
      <c r="BQ56" s="68">
        <v>54.23</v>
      </c>
      <c r="BR56" s="68"/>
      <c r="BS56" s="68">
        <v>43300</v>
      </c>
      <c r="BT56" s="68">
        <v>70</v>
      </c>
      <c r="BU56" s="68">
        <v>57.57</v>
      </c>
      <c r="BV56" s="68">
        <v>57.69</v>
      </c>
      <c r="BW56" s="68"/>
      <c r="BX56" s="68">
        <v>46275</v>
      </c>
      <c r="BY56" s="68">
        <v>75</v>
      </c>
      <c r="BZ56" s="68">
        <v>62</v>
      </c>
      <c r="CA56" s="68">
        <v>61.93</v>
      </c>
      <c r="CB56" s="68"/>
      <c r="CC56" s="68">
        <v>49275</v>
      </c>
      <c r="CD56" s="68">
        <v>80</v>
      </c>
      <c r="CE56" s="68">
        <v>65</v>
      </c>
      <c r="CF56" s="68">
        <v>65.040000000000006</v>
      </c>
      <c r="CG56" s="68"/>
      <c r="CH56" s="68">
        <v>52275</v>
      </c>
      <c r="CI56" s="68">
        <v>85</v>
      </c>
      <c r="CJ56" s="68">
        <v>68.290000000000006</v>
      </c>
      <c r="CK56" s="68">
        <v>68.41</v>
      </c>
      <c r="CL56" s="68"/>
      <c r="CM56" s="68">
        <v>55275</v>
      </c>
      <c r="CN56" s="68">
        <v>90</v>
      </c>
      <c r="CO56" s="68">
        <v>72.430000000000007</v>
      </c>
      <c r="CP56" s="68">
        <v>72.41</v>
      </c>
      <c r="CQ56" s="68"/>
      <c r="CR56" s="68">
        <v>58275</v>
      </c>
      <c r="CS56" s="68">
        <v>95</v>
      </c>
      <c r="CT56" s="68">
        <v>75.290000000000006</v>
      </c>
      <c r="CU56" s="68">
        <v>75.34</v>
      </c>
      <c r="CV56" s="68"/>
      <c r="CW56" s="68">
        <v>61275</v>
      </c>
      <c r="CX56" s="68">
        <v>100</v>
      </c>
      <c r="CY56" s="68">
        <v>79.709999999999994</v>
      </c>
      <c r="CZ56" s="68">
        <v>79.67</v>
      </c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</row>
    <row r="57" spans="1:116" x14ac:dyDescent="0.25">
      <c r="A57" s="68">
        <v>1400</v>
      </c>
      <c r="B57" s="68">
        <v>0</v>
      </c>
      <c r="C57" s="68">
        <v>0</v>
      </c>
      <c r="D57" s="68">
        <v>0</v>
      </c>
      <c r="E57" s="68"/>
      <c r="F57" s="68">
        <v>4375</v>
      </c>
      <c r="G57" s="68">
        <v>5</v>
      </c>
      <c r="H57" s="68">
        <v>5.14</v>
      </c>
      <c r="I57" s="68">
        <v>5.13</v>
      </c>
      <c r="J57" s="68"/>
      <c r="K57" s="68">
        <v>7375</v>
      </c>
      <c r="L57" s="68">
        <v>10</v>
      </c>
      <c r="M57" s="68">
        <v>8.43</v>
      </c>
      <c r="N57" s="68">
        <v>8.33</v>
      </c>
      <c r="O57" s="68"/>
      <c r="P57" s="68">
        <v>10375</v>
      </c>
      <c r="Q57" s="68">
        <v>15</v>
      </c>
      <c r="R57" s="68">
        <v>13.14</v>
      </c>
      <c r="S57" s="68">
        <v>13.19</v>
      </c>
      <c r="T57" s="68"/>
      <c r="U57" s="68">
        <v>13375</v>
      </c>
      <c r="V57" s="68">
        <v>20</v>
      </c>
      <c r="W57" s="68">
        <v>16.86</v>
      </c>
      <c r="X57" s="68">
        <v>16.829999999999998</v>
      </c>
      <c r="Y57" s="68"/>
      <c r="Z57" s="68">
        <v>16350</v>
      </c>
      <c r="AA57" s="68">
        <v>25</v>
      </c>
      <c r="AB57" s="68">
        <v>21.86</v>
      </c>
      <c r="AC57" s="68">
        <v>21.84</v>
      </c>
      <c r="AD57" s="68"/>
      <c r="AE57" s="68">
        <v>19350</v>
      </c>
      <c r="AF57" s="68">
        <v>30</v>
      </c>
      <c r="AG57" s="68">
        <v>25.86</v>
      </c>
      <c r="AH57" s="68">
        <v>25.77</v>
      </c>
      <c r="AI57" s="68"/>
      <c r="AJ57" s="68">
        <v>22350</v>
      </c>
      <c r="AK57" s="68">
        <v>35</v>
      </c>
      <c r="AL57" s="68">
        <v>29.57</v>
      </c>
      <c r="AM57" s="68">
        <v>29.64</v>
      </c>
      <c r="AN57" s="68"/>
      <c r="AO57" s="68">
        <v>25350</v>
      </c>
      <c r="AP57" s="68">
        <v>40</v>
      </c>
      <c r="AQ57" s="68">
        <v>33.86</v>
      </c>
      <c r="AR57" s="68">
        <v>33.97</v>
      </c>
      <c r="AS57" s="68"/>
      <c r="AT57" s="68">
        <v>28350</v>
      </c>
      <c r="AU57" s="68">
        <v>45</v>
      </c>
      <c r="AV57" s="68">
        <v>37.71</v>
      </c>
      <c r="AW57" s="68">
        <v>37.86</v>
      </c>
      <c r="AX57" s="68"/>
      <c r="AY57" s="68">
        <v>31325</v>
      </c>
      <c r="AZ57" s="68">
        <v>50</v>
      </c>
      <c r="BA57" s="68">
        <v>42.57</v>
      </c>
      <c r="BB57" s="68">
        <v>42.53</v>
      </c>
      <c r="BC57" s="68"/>
      <c r="BD57" s="68">
        <v>34325</v>
      </c>
      <c r="BE57" s="68">
        <v>55</v>
      </c>
      <c r="BF57" s="68">
        <v>46</v>
      </c>
      <c r="BG57" s="68">
        <v>45.99</v>
      </c>
      <c r="BH57" s="68"/>
      <c r="BI57" s="68">
        <v>37325</v>
      </c>
      <c r="BJ57" s="68">
        <v>60</v>
      </c>
      <c r="BK57" s="68">
        <v>49.29</v>
      </c>
      <c r="BL57" s="68">
        <v>49.37</v>
      </c>
      <c r="BM57" s="68"/>
      <c r="BN57" s="68">
        <v>40325</v>
      </c>
      <c r="BO57" s="68">
        <v>65</v>
      </c>
      <c r="BP57" s="68">
        <v>54.29</v>
      </c>
      <c r="BQ57" s="68">
        <v>54.24</v>
      </c>
      <c r="BR57" s="68"/>
      <c r="BS57" s="68">
        <v>43325</v>
      </c>
      <c r="BT57" s="68">
        <v>70</v>
      </c>
      <c r="BU57" s="68">
        <v>57.57</v>
      </c>
      <c r="BV57" s="68">
        <v>57.53</v>
      </c>
      <c r="BW57" s="68"/>
      <c r="BX57" s="68">
        <v>46300</v>
      </c>
      <c r="BY57" s="68">
        <v>75</v>
      </c>
      <c r="BZ57" s="68">
        <v>61.86</v>
      </c>
      <c r="CA57" s="68">
        <v>61.87</v>
      </c>
      <c r="CB57" s="68"/>
      <c r="CC57" s="68">
        <v>49300</v>
      </c>
      <c r="CD57" s="68">
        <v>80</v>
      </c>
      <c r="CE57" s="68">
        <v>65</v>
      </c>
      <c r="CF57" s="68">
        <v>64.900000000000006</v>
      </c>
      <c r="CG57" s="68"/>
      <c r="CH57" s="68">
        <v>52300</v>
      </c>
      <c r="CI57" s="68">
        <v>85</v>
      </c>
      <c r="CJ57" s="68">
        <v>68.430000000000007</v>
      </c>
      <c r="CK57" s="68">
        <v>68.430000000000007</v>
      </c>
      <c r="CL57" s="68"/>
      <c r="CM57" s="68">
        <v>55300</v>
      </c>
      <c r="CN57" s="68">
        <v>90</v>
      </c>
      <c r="CO57" s="68">
        <v>72.430000000000007</v>
      </c>
      <c r="CP57" s="68">
        <v>72.489999999999995</v>
      </c>
      <c r="CQ57" s="68"/>
      <c r="CR57" s="68">
        <v>58300</v>
      </c>
      <c r="CS57" s="68">
        <v>95</v>
      </c>
      <c r="CT57" s="68">
        <v>75.290000000000006</v>
      </c>
      <c r="CU57" s="68">
        <v>75.37</v>
      </c>
      <c r="CV57" s="68"/>
      <c r="CW57" s="68">
        <v>61300</v>
      </c>
      <c r="CX57" s="68">
        <v>100</v>
      </c>
      <c r="CY57" s="68">
        <v>79.86</v>
      </c>
      <c r="CZ57" s="68">
        <v>79.760000000000005</v>
      </c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</row>
    <row r="58" spans="1:116" x14ac:dyDescent="0.25">
      <c r="A58" s="68">
        <v>1425</v>
      </c>
      <c r="B58" s="68">
        <v>0</v>
      </c>
      <c r="C58" s="68">
        <v>0</v>
      </c>
      <c r="D58" s="68">
        <v>0</v>
      </c>
      <c r="E58" s="68"/>
      <c r="F58" s="68">
        <v>4400</v>
      </c>
      <c r="G58" s="68">
        <v>5</v>
      </c>
      <c r="H58" s="68">
        <v>5.29</v>
      </c>
      <c r="I58" s="68">
        <v>5.27</v>
      </c>
      <c r="J58" s="68"/>
      <c r="K58" s="68">
        <v>7400</v>
      </c>
      <c r="L58" s="68">
        <v>10</v>
      </c>
      <c r="M58" s="68">
        <v>8.2899999999999991</v>
      </c>
      <c r="N58" s="68">
        <v>8.24</v>
      </c>
      <c r="O58" s="68"/>
      <c r="P58" s="68">
        <v>10400</v>
      </c>
      <c r="Q58" s="68">
        <v>15</v>
      </c>
      <c r="R58" s="68">
        <v>13.29</v>
      </c>
      <c r="S58" s="68">
        <v>13.3</v>
      </c>
      <c r="T58" s="68"/>
      <c r="U58" s="68">
        <v>13400</v>
      </c>
      <c r="V58" s="68">
        <v>20</v>
      </c>
      <c r="W58" s="68">
        <v>17</v>
      </c>
      <c r="X58" s="68">
        <v>16.96</v>
      </c>
      <c r="Y58" s="68"/>
      <c r="Z58" s="68">
        <v>16375</v>
      </c>
      <c r="AA58" s="68">
        <v>25</v>
      </c>
      <c r="AB58" s="68">
        <v>21.86</v>
      </c>
      <c r="AC58" s="68">
        <v>21.79</v>
      </c>
      <c r="AD58" s="68"/>
      <c r="AE58" s="68">
        <v>19375</v>
      </c>
      <c r="AF58" s="68">
        <v>30</v>
      </c>
      <c r="AG58" s="68">
        <v>25.86</v>
      </c>
      <c r="AH58" s="68">
        <v>25.94</v>
      </c>
      <c r="AI58" s="68"/>
      <c r="AJ58" s="68">
        <v>22375</v>
      </c>
      <c r="AK58" s="68">
        <v>35</v>
      </c>
      <c r="AL58" s="68">
        <v>29.71</v>
      </c>
      <c r="AM58" s="68">
        <v>29.69</v>
      </c>
      <c r="AN58" s="68"/>
      <c r="AO58" s="68">
        <v>25375</v>
      </c>
      <c r="AP58" s="68">
        <v>40</v>
      </c>
      <c r="AQ58" s="68">
        <v>34.14</v>
      </c>
      <c r="AR58" s="68">
        <v>34.200000000000003</v>
      </c>
      <c r="AS58" s="68"/>
      <c r="AT58" s="68">
        <v>28375</v>
      </c>
      <c r="AU58" s="68">
        <v>45</v>
      </c>
      <c r="AV58" s="68">
        <v>37.71</v>
      </c>
      <c r="AW58" s="68">
        <v>37.81</v>
      </c>
      <c r="AX58" s="68"/>
      <c r="AY58" s="68">
        <v>31350</v>
      </c>
      <c r="AZ58" s="68">
        <v>50</v>
      </c>
      <c r="BA58" s="68">
        <v>42.57</v>
      </c>
      <c r="BB58" s="68">
        <v>42.53</v>
      </c>
      <c r="BC58" s="68"/>
      <c r="BD58" s="68">
        <v>34350</v>
      </c>
      <c r="BE58" s="68">
        <v>55</v>
      </c>
      <c r="BF58" s="68">
        <v>45.71</v>
      </c>
      <c r="BG58" s="68">
        <v>45.76</v>
      </c>
      <c r="BH58" s="68"/>
      <c r="BI58" s="68">
        <v>37350</v>
      </c>
      <c r="BJ58" s="68">
        <v>60</v>
      </c>
      <c r="BK58" s="68">
        <v>49.43</v>
      </c>
      <c r="BL58" s="68">
        <v>49.37</v>
      </c>
      <c r="BM58" s="68"/>
      <c r="BN58" s="68">
        <v>40350</v>
      </c>
      <c r="BO58" s="68">
        <v>65</v>
      </c>
      <c r="BP58" s="68">
        <v>54</v>
      </c>
      <c r="BQ58" s="68">
        <v>54.06</v>
      </c>
      <c r="BR58" s="68"/>
      <c r="BS58" s="68">
        <v>43350</v>
      </c>
      <c r="BT58" s="68">
        <v>70</v>
      </c>
      <c r="BU58" s="68">
        <v>57.86</v>
      </c>
      <c r="BV58" s="68">
        <v>57.69</v>
      </c>
      <c r="BW58" s="68"/>
      <c r="BX58" s="68">
        <v>46325</v>
      </c>
      <c r="BY58" s="68">
        <v>75</v>
      </c>
      <c r="BZ58" s="68">
        <v>62.14</v>
      </c>
      <c r="CA58" s="68">
        <v>62.13</v>
      </c>
      <c r="CB58" s="68"/>
      <c r="CC58" s="68">
        <v>49325</v>
      </c>
      <c r="CD58" s="68">
        <v>80</v>
      </c>
      <c r="CE58" s="68">
        <v>64.86</v>
      </c>
      <c r="CF58" s="68">
        <v>64.87</v>
      </c>
      <c r="CG58" s="68"/>
      <c r="CH58" s="68">
        <v>52325</v>
      </c>
      <c r="CI58" s="68">
        <v>85</v>
      </c>
      <c r="CJ58" s="68">
        <v>68.290000000000006</v>
      </c>
      <c r="CK58" s="68">
        <v>68.290000000000006</v>
      </c>
      <c r="CL58" s="68"/>
      <c r="CM58" s="68">
        <v>55325</v>
      </c>
      <c r="CN58" s="68">
        <v>90</v>
      </c>
      <c r="CO58" s="68">
        <v>72.430000000000007</v>
      </c>
      <c r="CP58" s="68">
        <v>72.47</v>
      </c>
      <c r="CQ58" s="68"/>
      <c r="CR58" s="68">
        <v>58325</v>
      </c>
      <c r="CS58" s="68">
        <v>95</v>
      </c>
      <c r="CT58" s="68">
        <v>75.430000000000007</v>
      </c>
      <c r="CU58" s="68">
        <v>75.44</v>
      </c>
      <c r="CV58" s="68"/>
      <c r="CW58" s="68">
        <v>61325</v>
      </c>
      <c r="CX58" s="68">
        <v>100</v>
      </c>
      <c r="CY58" s="68">
        <v>79.709999999999994</v>
      </c>
      <c r="CZ58" s="68">
        <v>79.81</v>
      </c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</row>
    <row r="59" spans="1:116" x14ac:dyDescent="0.25">
      <c r="A59" s="68">
        <v>1450</v>
      </c>
      <c r="B59" s="68">
        <v>0</v>
      </c>
      <c r="C59" s="68">
        <v>0</v>
      </c>
      <c r="D59" s="68">
        <v>0</v>
      </c>
      <c r="E59" s="68"/>
      <c r="F59" s="68">
        <v>4425</v>
      </c>
      <c r="G59" s="68">
        <v>5</v>
      </c>
      <c r="H59" s="68">
        <v>5.29</v>
      </c>
      <c r="I59" s="68">
        <v>5.34</v>
      </c>
      <c r="J59" s="68"/>
      <c r="K59" s="68">
        <v>7425</v>
      </c>
      <c r="L59" s="68">
        <v>10</v>
      </c>
      <c r="M59" s="68">
        <v>8</v>
      </c>
      <c r="N59" s="68">
        <v>8.1300000000000008</v>
      </c>
      <c r="O59" s="68"/>
      <c r="P59" s="68">
        <v>10425</v>
      </c>
      <c r="Q59" s="68">
        <v>15</v>
      </c>
      <c r="R59" s="68">
        <v>13.43</v>
      </c>
      <c r="S59" s="68">
        <v>13.46</v>
      </c>
      <c r="T59" s="68"/>
      <c r="U59" s="68">
        <v>13425</v>
      </c>
      <c r="V59" s="68">
        <v>20</v>
      </c>
      <c r="W59" s="68">
        <v>17.14</v>
      </c>
      <c r="X59" s="68">
        <v>17.170000000000002</v>
      </c>
      <c r="Y59" s="68"/>
      <c r="Z59" s="68">
        <v>16400</v>
      </c>
      <c r="AA59" s="68">
        <v>25</v>
      </c>
      <c r="AB59" s="68">
        <v>21.71</v>
      </c>
      <c r="AC59" s="68">
        <v>21.77</v>
      </c>
      <c r="AD59" s="68"/>
      <c r="AE59" s="68">
        <v>19400</v>
      </c>
      <c r="AF59" s="68">
        <v>30</v>
      </c>
      <c r="AG59" s="68">
        <v>25.86</v>
      </c>
      <c r="AH59" s="68">
        <v>25.76</v>
      </c>
      <c r="AI59" s="68"/>
      <c r="AJ59" s="68">
        <v>22400</v>
      </c>
      <c r="AK59" s="68">
        <v>35</v>
      </c>
      <c r="AL59" s="68">
        <v>29.43</v>
      </c>
      <c r="AM59" s="68">
        <v>29.49</v>
      </c>
      <c r="AN59" s="68"/>
      <c r="AO59" s="68">
        <v>25400</v>
      </c>
      <c r="AP59" s="68">
        <v>40</v>
      </c>
      <c r="AQ59" s="68">
        <v>34.29</v>
      </c>
      <c r="AR59" s="68">
        <v>34.33</v>
      </c>
      <c r="AS59" s="68"/>
      <c r="AT59" s="68">
        <v>28400</v>
      </c>
      <c r="AU59" s="68">
        <v>45</v>
      </c>
      <c r="AV59" s="68">
        <v>37.86</v>
      </c>
      <c r="AW59" s="68">
        <v>37.909999999999997</v>
      </c>
      <c r="AX59" s="68"/>
      <c r="AY59" s="68">
        <v>31375</v>
      </c>
      <c r="AZ59" s="68">
        <v>50</v>
      </c>
      <c r="BA59" s="68">
        <v>42.57</v>
      </c>
      <c r="BB59" s="68">
        <v>42.57</v>
      </c>
      <c r="BC59" s="68"/>
      <c r="BD59" s="68">
        <v>34375</v>
      </c>
      <c r="BE59" s="68">
        <v>55</v>
      </c>
      <c r="BF59" s="68">
        <v>45.86</v>
      </c>
      <c r="BG59" s="68">
        <v>46</v>
      </c>
      <c r="BH59" s="68"/>
      <c r="BI59" s="68">
        <v>37375</v>
      </c>
      <c r="BJ59" s="68">
        <v>60</v>
      </c>
      <c r="BK59" s="68">
        <v>49.14</v>
      </c>
      <c r="BL59" s="68">
        <v>49.19</v>
      </c>
      <c r="BM59" s="68"/>
      <c r="BN59" s="68">
        <v>40375</v>
      </c>
      <c r="BO59" s="68">
        <v>65</v>
      </c>
      <c r="BP59" s="68">
        <v>54</v>
      </c>
      <c r="BQ59" s="68">
        <v>54.04</v>
      </c>
      <c r="BR59" s="68"/>
      <c r="BS59" s="68">
        <v>43375</v>
      </c>
      <c r="BT59" s="68">
        <v>70</v>
      </c>
      <c r="BU59" s="68">
        <v>57.86</v>
      </c>
      <c r="BV59" s="68">
        <v>57.79</v>
      </c>
      <c r="BW59" s="68"/>
      <c r="BX59" s="68">
        <v>46350</v>
      </c>
      <c r="BY59" s="68">
        <v>75</v>
      </c>
      <c r="BZ59" s="68">
        <v>61.86</v>
      </c>
      <c r="CA59" s="68">
        <v>61.96</v>
      </c>
      <c r="CB59" s="68"/>
      <c r="CC59" s="68">
        <v>49350</v>
      </c>
      <c r="CD59" s="68">
        <v>80</v>
      </c>
      <c r="CE59" s="68">
        <v>65</v>
      </c>
      <c r="CF59" s="68">
        <v>65.03</v>
      </c>
      <c r="CG59" s="68"/>
      <c r="CH59" s="68">
        <v>52350</v>
      </c>
      <c r="CI59" s="68">
        <v>85</v>
      </c>
      <c r="CJ59" s="68">
        <v>68.290000000000006</v>
      </c>
      <c r="CK59" s="68">
        <v>68.23</v>
      </c>
      <c r="CL59" s="68"/>
      <c r="CM59" s="68">
        <v>55350</v>
      </c>
      <c r="CN59" s="68">
        <v>90</v>
      </c>
      <c r="CO59" s="68">
        <v>72.290000000000006</v>
      </c>
      <c r="CP59" s="68">
        <v>72.34</v>
      </c>
      <c r="CQ59" s="68"/>
      <c r="CR59" s="68">
        <v>58350</v>
      </c>
      <c r="CS59" s="68">
        <v>95</v>
      </c>
      <c r="CT59" s="68">
        <v>75.569999999999993</v>
      </c>
      <c r="CU59" s="68">
        <v>75.459999999999994</v>
      </c>
      <c r="CV59" s="68"/>
      <c r="CW59" s="68">
        <v>61350</v>
      </c>
      <c r="CX59" s="68">
        <v>100</v>
      </c>
      <c r="CY59" s="68">
        <v>79.709999999999994</v>
      </c>
      <c r="CZ59" s="68">
        <v>79.790000000000006</v>
      </c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</row>
    <row r="60" spans="1:116" x14ac:dyDescent="0.25">
      <c r="A60" s="68">
        <v>1475</v>
      </c>
      <c r="B60" s="68">
        <v>0</v>
      </c>
      <c r="C60" s="68">
        <v>0</v>
      </c>
      <c r="D60" s="68">
        <v>0</v>
      </c>
      <c r="E60" s="68"/>
      <c r="F60" s="68">
        <v>4450</v>
      </c>
      <c r="G60" s="68">
        <v>5</v>
      </c>
      <c r="H60" s="68">
        <v>5.43</v>
      </c>
      <c r="I60" s="68">
        <v>5.5</v>
      </c>
      <c r="J60" s="68"/>
      <c r="K60" s="68">
        <v>7450</v>
      </c>
      <c r="L60" s="68">
        <v>10</v>
      </c>
      <c r="M60" s="68">
        <v>8.14</v>
      </c>
      <c r="N60" s="68">
        <v>8.09</v>
      </c>
      <c r="O60" s="68"/>
      <c r="P60" s="68">
        <v>10450</v>
      </c>
      <c r="Q60" s="68">
        <v>15</v>
      </c>
      <c r="R60" s="68">
        <v>13.71</v>
      </c>
      <c r="S60" s="68">
        <v>13.67</v>
      </c>
      <c r="T60" s="68"/>
      <c r="U60" s="68">
        <v>13450</v>
      </c>
      <c r="V60" s="68">
        <v>20</v>
      </c>
      <c r="W60" s="68">
        <v>17.29</v>
      </c>
      <c r="X60" s="68">
        <v>17.190000000000001</v>
      </c>
      <c r="Y60" s="68"/>
      <c r="Z60" s="68">
        <v>16425</v>
      </c>
      <c r="AA60" s="68">
        <v>25</v>
      </c>
      <c r="AB60" s="68">
        <v>21.86</v>
      </c>
      <c r="AC60" s="68">
        <v>21.93</v>
      </c>
      <c r="AD60" s="68"/>
      <c r="AE60" s="68">
        <v>19425</v>
      </c>
      <c r="AF60" s="68">
        <v>30</v>
      </c>
      <c r="AG60" s="68">
        <v>25.86</v>
      </c>
      <c r="AH60" s="68">
        <v>25.7</v>
      </c>
      <c r="AI60" s="68"/>
      <c r="AJ60" s="68">
        <v>22425</v>
      </c>
      <c r="AK60" s="68">
        <v>35</v>
      </c>
      <c r="AL60" s="68">
        <v>29.43</v>
      </c>
      <c r="AM60" s="68">
        <v>29.4</v>
      </c>
      <c r="AN60" s="68"/>
      <c r="AO60" s="68">
        <v>25425</v>
      </c>
      <c r="AP60" s="68">
        <v>40</v>
      </c>
      <c r="AQ60" s="68">
        <v>34.29</v>
      </c>
      <c r="AR60" s="68">
        <v>34.19</v>
      </c>
      <c r="AS60" s="68"/>
      <c r="AT60" s="68">
        <v>28425</v>
      </c>
      <c r="AU60" s="68">
        <v>45</v>
      </c>
      <c r="AV60" s="68">
        <v>38</v>
      </c>
      <c r="AW60" s="68">
        <v>37.94</v>
      </c>
      <c r="AX60" s="68"/>
      <c r="AY60" s="68">
        <v>31400</v>
      </c>
      <c r="AZ60" s="68">
        <v>50</v>
      </c>
      <c r="BA60" s="68">
        <v>42.71</v>
      </c>
      <c r="BB60" s="68">
        <v>42.7</v>
      </c>
      <c r="BC60" s="68"/>
      <c r="BD60" s="68">
        <v>34400</v>
      </c>
      <c r="BE60" s="68">
        <v>55</v>
      </c>
      <c r="BF60" s="68">
        <v>46</v>
      </c>
      <c r="BG60" s="68">
        <v>46.01</v>
      </c>
      <c r="BH60" s="68"/>
      <c r="BI60" s="68">
        <v>37400</v>
      </c>
      <c r="BJ60" s="68">
        <v>60</v>
      </c>
      <c r="BK60" s="68">
        <v>49.14</v>
      </c>
      <c r="BL60" s="68">
        <v>49.23</v>
      </c>
      <c r="BM60" s="68"/>
      <c r="BN60" s="68">
        <v>40400</v>
      </c>
      <c r="BO60" s="68">
        <v>65</v>
      </c>
      <c r="BP60" s="68">
        <v>54</v>
      </c>
      <c r="BQ60" s="68">
        <v>54.11</v>
      </c>
      <c r="BR60" s="68"/>
      <c r="BS60" s="68">
        <v>43400</v>
      </c>
      <c r="BT60" s="68">
        <v>70</v>
      </c>
      <c r="BU60" s="68">
        <v>57.57</v>
      </c>
      <c r="BV60" s="68">
        <v>57.61</v>
      </c>
      <c r="BW60" s="68"/>
      <c r="BX60" s="68">
        <v>46375</v>
      </c>
      <c r="BY60" s="68">
        <v>75</v>
      </c>
      <c r="BZ60" s="68">
        <v>61.86</v>
      </c>
      <c r="CA60" s="68">
        <v>61.93</v>
      </c>
      <c r="CB60" s="68"/>
      <c r="CC60" s="68">
        <v>49375</v>
      </c>
      <c r="CD60" s="68">
        <v>80</v>
      </c>
      <c r="CE60" s="68">
        <v>65</v>
      </c>
      <c r="CF60" s="68">
        <v>65.13</v>
      </c>
      <c r="CG60" s="68"/>
      <c r="CH60" s="68">
        <v>52375</v>
      </c>
      <c r="CI60" s="68">
        <v>85</v>
      </c>
      <c r="CJ60" s="68">
        <v>68.14</v>
      </c>
      <c r="CK60" s="68">
        <v>68.260000000000005</v>
      </c>
      <c r="CL60" s="68"/>
      <c r="CM60" s="68">
        <v>55375</v>
      </c>
      <c r="CN60" s="68">
        <v>90</v>
      </c>
      <c r="CO60" s="68">
        <v>72.569999999999993</v>
      </c>
      <c r="CP60" s="68">
        <v>72.44</v>
      </c>
      <c r="CQ60" s="68"/>
      <c r="CR60" s="68">
        <v>58375</v>
      </c>
      <c r="CS60" s="68">
        <v>95</v>
      </c>
      <c r="CT60" s="68">
        <v>75.430000000000007</v>
      </c>
      <c r="CU60" s="68">
        <v>75.540000000000006</v>
      </c>
      <c r="CV60" s="68"/>
      <c r="CW60" s="68">
        <v>61375</v>
      </c>
      <c r="CX60" s="68">
        <v>100</v>
      </c>
      <c r="CY60" s="68">
        <v>79.86</v>
      </c>
      <c r="CZ60" s="68">
        <v>79.930000000000007</v>
      </c>
      <c r="DA60" s="68"/>
      <c r="DB60" s="68"/>
      <c r="DC60" s="68"/>
      <c r="DD60" s="68"/>
      <c r="DE60" s="68"/>
      <c r="DF60" s="68"/>
      <c r="DG60" s="68"/>
      <c r="DH60" s="68"/>
      <c r="DI60" s="68"/>
      <c r="DJ60" s="68"/>
      <c r="DK60" s="68"/>
      <c r="DL60" s="68"/>
    </row>
    <row r="61" spans="1:116" x14ac:dyDescent="0.25">
      <c r="A61" s="68">
        <v>1500</v>
      </c>
      <c r="B61" s="68">
        <v>0</v>
      </c>
      <c r="C61" s="68">
        <v>0</v>
      </c>
      <c r="D61" s="68">
        <v>0</v>
      </c>
      <c r="E61" s="68"/>
      <c r="F61" s="68">
        <v>4475</v>
      </c>
      <c r="G61" s="68">
        <v>5</v>
      </c>
      <c r="H61" s="68">
        <v>5.57</v>
      </c>
      <c r="I61" s="68">
        <v>5.54</v>
      </c>
      <c r="J61" s="68"/>
      <c r="K61" s="68">
        <v>7475</v>
      </c>
      <c r="L61" s="68">
        <v>10</v>
      </c>
      <c r="M61" s="68">
        <v>8.2899999999999991</v>
      </c>
      <c r="N61" s="68">
        <v>8.3000000000000007</v>
      </c>
      <c r="O61" s="68"/>
      <c r="P61" s="68">
        <v>10475</v>
      </c>
      <c r="Q61" s="68">
        <v>15</v>
      </c>
      <c r="R61" s="68">
        <v>13.71</v>
      </c>
      <c r="S61" s="68">
        <v>13.6</v>
      </c>
      <c r="T61" s="68"/>
      <c r="U61" s="68">
        <v>13475</v>
      </c>
      <c r="V61" s="68">
        <v>20</v>
      </c>
      <c r="W61" s="68">
        <v>16.86</v>
      </c>
      <c r="X61" s="68">
        <v>16.87</v>
      </c>
      <c r="Y61" s="68"/>
      <c r="Z61" s="68">
        <v>16450</v>
      </c>
      <c r="AA61" s="68">
        <v>25</v>
      </c>
      <c r="AB61" s="68">
        <v>22.14</v>
      </c>
      <c r="AC61" s="68">
        <v>22.13</v>
      </c>
      <c r="AD61" s="68"/>
      <c r="AE61" s="68">
        <v>19450</v>
      </c>
      <c r="AF61" s="68">
        <v>30</v>
      </c>
      <c r="AG61" s="68">
        <v>25.57</v>
      </c>
      <c r="AH61" s="68">
        <v>25.61</v>
      </c>
      <c r="AI61" s="68"/>
      <c r="AJ61" s="68">
        <v>22450</v>
      </c>
      <c r="AK61" s="68">
        <v>35</v>
      </c>
      <c r="AL61" s="68">
        <v>29.29</v>
      </c>
      <c r="AM61" s="68">
        <v>29.26</v>
      </c>
      <c r="AN61" s="68"/>
      <c r="AO61" s="68">
        <v>25450</v>
      </c>
      <c r="AP61" s="68">
        <v>40</v>
      </c>
      <c r="AQ61" s="68">
        <v>34</v>
      </c>
      <c r="AR61" s="68">
        <v>34.1</v>
      </c>
      <c r="AS61" s="68"/>
      <c r="AT61" s="68">
        <v>28450</v>
      </c>
      <c r="AU61" s="68">
        <v>45</v>
      </c>
      <c r="AV61" s="68">
        <v>38.14</v>
      </c>
      <c r="AW61" s="68">
        <v>38</v>
      </c>
      <c r="AX61" s="68"/>
      <c r="AY61" s="68">
        <v>31425</v>
      </c>
      <c r="AZ61" s="68">
        <v>50</v>
      </c>
      <c r="BA61" s="68">
        <v>42.71</v>
      </c>
      <c r="BB61" s="68">
        <v>42.76</v>
      </c>
      <c r="BC61" s="68"/>
      <c r="BD61" s="68">
        <v>34425</v>
      </c>
      <c r="BE61" s="68">
        <v>55</v>
      </c>
      <c r="BF61" s="68">
        <v>45.86</v>
      </c>
      <c r="BG61" s="68">
        <v>45.91</v>
      </c>
      <c r="BH61" s="68"/>
      <c r="BI61" s="68">
        <v>37425</v>
      </c>
      <c r="BJ61" s="68">
        <v>60</v>
      </c>
      <c r="BK61" s="68">
        <v>49.29</v>
      </c>
      <c r="BL61" s="68">
        <v>49.33</v>
      </c>
      <c r="BM61" s="68"/>
      <c r="BN61" s="68">
        <v>40425</v>
      </c>
      <c r="BO61" s="68">
        <v>65</v>
      </c>
      <c r="BP61" s="68">
        <v>54</v>
      </c>
      <c r="BQ61" s="68">
        <v>54.03</v>
      </c>
      <c r="BR61" s="68"/>
      <c r="BS61" s="68">
        <v>43425</v>
      </c>
      <c r="BT61" s="68">
        <v>70</v>
      </c>
      <c r="BU61" s="68">
        <v>57.71</v>
      </c>
      <c r="BV61" s="68">
        <v>57.79</v>
      </c>
      <c r="BW61" s="68"/>
      <c r="BX61" s="68">
        <v>46400</v>
      </c>
      <c r="BY61" s="68">
        <v>75</v>
      </c>
      <c r="BZ61" s="68">
        <v>61.71</v>
      </c>
      <c r="CA61" s="68">
        <v>61.84</v>
      </c>
      <c r="CB61" s="68"/>
      <c r="CC61" s="68">
        <v>49400</v>
      </c>
      <c r="CD61" s="68">
        <v>80</v>
      </c>
      <c r="CE61" s="68">
        <v>65</v>
      </c>
      <c r="CF61" s="68">
        <v>65.06</v>
      </c>
      <c r="CG61" s="68"/>
      <c r="CH61" s="68">
        <v>52400</v>
      </c>
      <c r="CI61" s="68">
        <v>85</v>
      </c>
      <c r="CJ61" s="68">
        <v>68.14</v>
      </c>
      <c r="CK61" s="68">
        <v>68.19</v>
      </c>
      <c r="CL61" s="68"/>
      <c r="CM61" s="68">
        <v>55400</v>
      </c>
      <c r="CN61" s="68">
        <v>90</v>
      </c>
      <c r="CO61" s="68">
        <v>72.569999999999993</v>
      </c>
      <c r="CP61" s="68">
        <v>72.53</v>
      </c>
      <c r="CQ61" s="68"/>
      <c r="CR61" s="68">
        <v>58400</v>
      </c>
      <c r="CS61" s="68">
        <v>95</v>
      </c>
      <c r="CT61" s="68">
        <v>75.430000000000007</v>
      </c>
      <c r="CU61" s="68">
        <v>75.489999999999995</v>
      </c>
      <c r="CV61" s="68"/>
      <c r="CW61" s="68">
        <v>61400</v>
      </c>
      <c r="CX61" s="68">
        <v>100</v>
      </c>
      <c r="CY61" s="68">
        <v>79.709999999999994</v>
      </c>
      <c r="CZ61" s="68">
        <v>79.64</v>
      </c>
      <c r="DA61" s="68"/>
      <c r="DB61" s="68"/>
      <c r="DC61" s="68"/>
      <c r="DD61" s="68"/>
      <c r="DE61" s="68"/>
      <c r="DF61" s="68"/>
      <c r="DG61" s="68"/>
      <c r="DH61" s="68"/>
      <c r="DI61" s="68"/>
      <c r="DJ61" s="68"/>
      <c r="DK61" s="68"/>
      <c r="DL61" s="68"/>
    </row>
    <row r="62" spans="1:116" x14ac:dyDescent="0.25">
      <c r="A62" s="68">
        <v>1525</v>
      </c>
      <c r="B62" s="68">
        <v>0</v>
      </c>
      <c r="C62" s="68">
        <v>0</v>
      </c>
      <c r="D62" s="68">
        <v>0</v>
      </c>
      <c r="E62" s="68"/>
      <c r="F62" s="68">
        <v>4500</v>
      </c>
      <c r="G62" s="68">
        <v>5</v>
      </c>
      <c r="H62" s="68">
        <v>5.43</v>
      </c>
      <c r="I62" s="68">
        <v>5.47</v>
      </c>
      <c r="J62" s="68"/>
      <c r="K62" s="68">
        <v>7500</v>
      </c>
      <c r="L62" s="68">
        <v>10</v>
      </c>
      <c r="M62" s="68">
        <v>8.43</v>
      </c>
      <c r="N62" s="68">
        <v>8.49</v>
      </c>
      <c r="O62" s="68"/>
      <c r="P62" s="68">
        <v>10500</v>
      </c>
      <c r="Q62" s="68">
        <v>15</v>
      </c>
      <c r="R62" s="68">
        <v>13.29</v>
      </c>
      <c r="S62" s="68">
        <v>13.31</v>
      </c>
      <c r="T62" s="68"/>
      <c r="U62" s="68">
        <v>13500</v>
      </c>
      <c r="V62" s="68">
        <v>20</v>
      </c>
      <c r="W62" s="68">
        <v>16.86</v>
      </c>
      <c r="X62" s="68">
        <v>16.93</v>
      </c>
      <c r="Y62" s="68"/>
      <c r="Z62" s="68">
        <v>16475</v>
      </c>
      <c r="AA62" s="68">
        <v>25</v>
      </c>
      <c r="AB62" s="68">
        <v>22.14</v>
      </c>
      <c r="AC62" s="68">
        <v>22.16</v>
      </c>
      <c r="AD62" s="68"/>
      <c r="AE62" s="68">
        <v>19475</v>
      </c>
      <c r="AF62" s="68">
        <v>30</v>
      </c>
      <c r="AG62" s="68">
        <v>25.57</v>
      </c>
      <c r="AH62" s="68">
        <v>25.64</v>
      </c>
      <c r="AI62" s="68"/>
      <c r="AJ62" s="68">
        <v>22475</v>
      </c>
      <c r="AK62" s="68">
        <v>35</v>
      </c>
      <c r="AL62" s="68">
        <v>29.43</v>
      </c>
      <c r="AM62" s="68">
        <v>29.33</v>
      </c>
      <c r="AN62" s="68"/>
      <c r="AO62" s="68">
        <v>25475</v>
      </c>
      <c r="AP62" s="68">
        <v>40</v>
      </c>
      <c r="AQ62" s="68">
        <v>34</v>
      </c>
      <c r="AR62" s="68">
        <v>34.06</v>
      </c>
      <c r="AS62" s="68"/>
      <c r="AT62" s="68">
        <v>28475</v>
      </c>
      <c r="AU62" s="68">
        <v>45</v>
      </c>
      <c r="AV62" s="68">
        <v>37.86</v>
      </c>
      <c r="AW62" s="68">
        <v>37.909999999999997</v>
      </c>
      <c r="AX62" s="68"/>
      <c r="AY62" s="68">
        <v>31450</v>
      </c>
      <c r="AZ62" s="68">
        <v>50</v>
      </c>
      <c r="BA62" s="68">
        <v>42.57</v>
      </c>
      <c r="BB62" s="68">
        <v>42.51</v>
      </c>
      <c r="BC62" s="68"/>
      <c r="BD62" s="68">
        <v>34450</v>
      </c>
      <c r="BE62" s="68">
        <v>55</v>
      </c>
      <c r="BF62" s="68">
        <v>45.86</v>
      </c>
      <c r="BG62" s="68">
        <v>45.9</v>
      </c>
      <c r="BH62" s="68"/>
      <c r="BI62" s="68">
        <v>37450</v>
      </c>
      <c r="BJ62" s="68">
        <v>60</v>
      </c>
      <c r="BK62" s="68">
        <v>49.43</v>
      </c>
      <c r="BL62" s="68">
        <v>49.39</v>
      </c>
      <c r="BM62" s="68"/>
      <c r="BN62" s="68">
        <v>40450</v>
      </c>
      <c r="BO62" s="68">
        <v>65</v>
      </c>
      <c r="BP62" s="68">
        <v>54</v>
      </c>
      <c r="BQ62" s="68">
        <v>54.07</v>
      </c>
      <c r="BR62" s="68"/>
      <c r="BS62" s="68">
        <v>43450</v>
      </c>
      <c r="BT62" s="68">
        <v>70</v>
      </c>
      <c r="BU62" s="68">
        <v>57.71</v>
      </c>
      <c r="BV62" s="68">
        <v>57.74</v>
      </c>
      <c r="BW62" s="68"/>
      <c r="BX62" s="68">
        <v>46425</v>
      </c>
      <c r="BY62" s="68">
        <v>75</v>
      </c>
      <c r="BZ62" s="68">
        <v>61.86</v>
      </c>
      <c r="CA62" s="68">
        <v>61.83</v>
      </c>
      <c r="CB62" s="68"/>
      <c r="CC62" s="68">
        <v>49425</v>
      </c>
      <c r="CD62" s="68">
        <v>80</v>
      </c>
      <c r="CE62" s="68">
        <v>65.14</v>
      </c>
      <c r="CF62" s="68">
        <v>65.069999999999993</v>
      </c>
      <c r="CG62" s="68"/>
      <c r="CH62" s="68">
        <v>52425</v>
      </c>
      <c r="CI62" s="68">
        <v>85</v>
      </c>
      <c r="CJ62" s="68">
        <v>68.14</v>
      </c>
      <c r="CK62" s="68">
        <v>68.099999999999994</v>
      </c>
      <c r="CL62" s="68"/>
      <c r="CM62" s="68">
        <v>55425</v>
      </c>
      <c r="CN62" s="68">
        <v>90</v>
      </c>
      <c r="CO62" s="68">
        <v>72.430000000000007</v>
      </c>
      <c r="CP62" s="68">
        <v>72.47</v>
      </c>
      <c r="CQ62" s="68"/>
      <c r="CR62" s="68">
        <v>58425</v>
      </c>
      <c r="CS62" s="68">
        <v>95</v>
      </c>
      <c r="CT62" s="68">
        <v>75.430000000000007</v>
      </c>
      <c r="CU62" s="68">
        <v>75.33</v>
      </c>
      <c r="CV62" s="68"/>
      <c r="CW62" s="68">
        <v>61425</v>
      </c>
      <c r="CX62" s="68">
        <v>100</v>
      </c>
      <c r="CY62" s="68">
        <v>79.709999999999994</v>
      </c>
      <c r="CZ62" s="68">
        <v>79.61</v>
      </c>
      <c r="DA62" s="68"/>
      <c r="DB62" s="68"/>
      <c r="DC62" s="68"/>
      <c r="DD62" s="68"/>
      <c r="DE62" s="68"/>
      <c r="DF62" s="68"/>
      <c r="DG62" s="68"/>
      <c r="DH62" s="68"/>
      <c r="DI62" s="68"/>
      <c r="DJ62" s="68"/>
      <c r="DK62" s="68"/>
      <c r="DL62" s="68"/>
    </row>
    <row r="63" spans="1:116" x14ac:dyDescent="0.25">
      <c r="A63" s="68">
        <v>1550</v>
      </c>
      <c r="B63" s="68">
        <v>0</v>
      </c>
      <c r="C63" s="68">
        <v>0</v>
      </c>
      <c r="D63" s="68">
        <v>0</v>
      </c>
      <c r="E63" s="68"/>
      <c r="F63" s="68">
        <v>4525</v>
      </c>
      <c r="G63" s="68">
        <v>5</v>
      </c>
      <c r="H63" s="68">
        <v>5.29</v>
      </c>
      <c r="I63" s="68">
        <v>5.23</v>
      </c>
      <c r="J63" s="68"/>
      <c r="K63" s="68">
        <v>7525</v>
      </c>
      <c r="L63" s="68">
        <v>10</v>
      </c>
      <c r="M63" s="68">
        <v>8.57</v>
      </c>
      <c r="N63" s="68">
        <v>8.67</v>
      </c>
      <c r="O63" s="68"/>
      <c r="P63" s="68">
        <v>10525</v>
      </c>
      <c r="Q63" s="68">
        <v>15</v>
      </c>
      <c r="R63" s="68">
        <v>13.29</v>
      </c>
      <c r="S63" s="68">
        <v>13.24</v>
      </c>
      <c r="T63" s="68"/>
      <c r="U63" s="68">
        <v>13525</v>
      </c>
      <c r="V63" s="68">
        <v>20</v>
      </c>
      <c r="W63" s="68">
        <v>17</v>
      </c>
      <c r="X63" s="68">
        <v>16.899999999999999</v>
      </c>
      <c r="Y63" s="68"/>
      <c r="Z63" s="68">
        <v>16500</v>
      </c>
      <c r="AA63" s="68">
        <v>25</v>
      </c>
      <c r="AB63" s="68">
        <v>21.71</v>
      </c>
      <c r="AC63" s="68">
        <v>21.86</v>
      </c>
      <c r="AD63" s="68"/>
      <c r="AE63" s="68">
        <v>19500</v>
      </c>
      <c r="AF63" s="68">
        <v>30</v>
      </c>
      <c r="AG63" s="68">
        <v>25.71</v>
      </c>
      <c r="AH63" s="68">
        <v>25.79</v>
      </c>
      <c r="AI63" s="68"/>
      <c r="AJ63" s="68">
        <v>22500</v>
      </c>
      <c r="AK63" s="68">
        <v>35</v>
      </c>
      <c r="AL63" s="68">
        <v>29.57</v>
      </c>
      <c r="AM63" s="68">
        <v>29.5</v>
      </c>
      <c r="AN63" s="68"/>
      <c r="AO63" s="68">
        <v>25500</v>
      </c>
      <c r="AP63" s="68">
        <v>40</v>
      </c>
      <c r="AQ63" s="68">
        <v>34</v>
      </c>
      <c r="AR63" s="68">
        <v>34.17</v>
      </c>
      <c r="AS63" s="68"/>
      <c r="AT63" s="68">
        <v>28500</v>
      </c>
      <c r="AU63" s="68">
        <v>45</v>
      </c>
      <c r="AV63" s="68">
        <v>37.71</v>
      </c>
      <c r="AW63" s="68">
        <v>37.840000000000003</v>
      </c>
      <c r="AX63" s="68"/>
      <c r="AY63" s="68">
        <v>31475</v>
      </c>
      <c r="AZ63" s="68">
        <v>50</v>
      </c>
      <c r="BA63" s="68">
        <v>42.57</v>
      </c>
      <c r="BB63" s="68">
        <v>42.57</v>
      </c>
      <c r="BC63" s="68"/>
      <c r="BD63" s="68">
        <v>34475</v>
      </c>
      <c r="BE63" s="68">
        <v>55</v>
      </c>
      <c r="BF63" s="68">
        <v>46</v>
      </c>
      <c r="BG63" s="68">
        <v>45.96</v>
      </c>
      <c r="BH63" s="68"/>
      <c r="BI63" s="68">
        <v>37475</v>
      </c>
      <c r="BJ63" s="68">
        <v>60</v>
      </c>
      <c r="BK63" s="68">
        <v>49.29</v>
      </c>
      <c r="BL63" s="68">
        <v>49.4</v>
      </c>
      <c r="BM63" s="68"/>
      <c r="BN63" s="68">
        <v>40475</v>
      </c>
      <c r="BO63" s="68">
        <v>65</v>
      </c>
      <c r="BP63" s="68">
        <v>54</v>
      </c>
      <c r="BQ63" s="68">
        <v>54.14</v>
      </c>
      <c r="BR63" s="68"/>
      <c r="BS63" s="68">
        <v>43475</v>
      </c>
      <c r="BT63" s="68">
        <v>70</v>
      </c>
      <c r="BU63" s="68">
        <v>57.57</v>
      </c>
      <c r="BV63" s="68">
        <v>57.53</v>
      </c>
      <c r="BW63" s="68"/>
      <c r="BX63" s="68">
        <v>46450</v>
      </c>
      <c r="BY63" s="68">
        <v>75</v>
      </c>
      <c r="BZ63" s="68">
        <v>62</v>
      </c>
      <c r="CA63" s="68">
        <v>61.96</v>
      </c>
      <c r="CB63" s="68"/>
      <c r="CC63" s="68">
        <v>49450</v>
      </c>
      <c r="CD63" s="68">
        <v>80</v>
      </c>
      <c r="CE63" s="68">
        <v>65</v>
      </c>
      <c r="CF63" s="68">
        <v>65.069999999999993</v>
      </c>
      <c r="CG63" s="68"/>
      <c r="CH63" s="68">
        <v>52450</v>
      </c>
      <c r="CI63" s="68">
        <v>85</v>
      </c>
      <c r="CJ63" s="68">
        <v>68</v>
      </c>
      <c r="CK63" s="68">
        <v>68.069999999999993</v>
      </c>
      <c r="CL63" s="68"/>
      <c r="CM63" s="68">
        <v>55450</v>
      </c>
      <c r="CN63" s="68">
        <v>90</v>
      </c>
      <c r="CO63" s="68">
        <v>72.569999999999993</v>
      </c>
      <c r="CP63" s="68">
        <v>72.59</v>
      </c>
      <c r="CQ63" s="68"/>
      <c r="CR63" s="68">
        <v>58450</v>
      </c>
      <c r="CS63" s="68">
        <v>95</v>
      </c>
      <c r="CT63" s="68">
        <v>75.430000000000007</v>
      </c>
      <c r="CU63" s="68">
        <v>75.39</v>
      </c>
      <c r="CV63" s="68"/>
      <c r="CW63" s="68">
        <v>61450</v>
      </c>
      <c r="CX63" s="68">
        <v>100</v>
      </c>
      <c r="CY63" s="68">
        <v>79.709999999999994</v>
      </c>
      <c r="CZ63" s="68">
        <v>79.66</v>
      </c>
      <c r="DA63" s="68"/>
      <c r="DB63" s="68"/>
      <c r="DC63" s="68"/>
      <c r="DD63" s="68"/>
      <c r="DE63" s="68"/>
      <c r="DF63" s="68"/>
      <c r="DG63" s="68"/>
      <c r="DH63" s="68"/>
      <c r="DI63" s="68"/>
      <c r="DJ63" s="68"/>
      <c r="DK63" s="68"/>
      <c r="DL63" s="68"/>
    </row>
    <row r="64" spans="1:116" x14ac:dyDescent="0.25">
      <c r="A64" s="68">
        <v>1575</v>
      </c>
      <c r="B64" s="68">
        <v>0</v>
      </c>
      <c r="C64" s="68">
        <v>0</v>
      </c>
      <c r="D64" s="68">
        <v>0</v>
      </c>
      <c r="E64" s="68"/>
      <c r="F64" s="68">
        <v>4550</v>
      </c>
      <c r="G64" s="68">
        <v>5</v>
      </c>
      <c r="H64" s="68">
        <v>5</v>
      </c>
      <c r="I64" s="68">
        <v>5.01</v>
      </c>
      <c r="J64" s="68"/>
      <c r="K64" s="68">
        <v>7550</v>
      </c>
      <c r="L64" s="68">
        <v>10</v>
      </c>
      <c r="M64" s="68">
        <v>8.7100000000000009</v>
      </c>
      <c r="N64" s="68">
        <v>8.84</v>
      </c>
      <c r="O64" s="68"/>
      <c r="P64" s="68">
        <v>10550</v>
      </c>
      <c r="Q64" s="68">
        <v>15</v>
      </c>
      <c r="R64" s="68">
        <v>13.29</v>
      </c>
      <c r="S64" s="68">
        <v>13.19</v>
      </c>
      <c r="T64" s="68"/>
      <c r="U64" s="68">
        <v>13550</v>
      </c>
      <c r="V64" s="68">
        <v>20</v>
      </c>
      <c r="W64" s="68">
        <v>16.71</v>
      </c>
      <c r="X64" s="68">
        <v>16.79</v>
      </c>
      <c r="Y64" s="68"/>
      <c r="Z64" s="68">
        <v>16525</v>
      </c>
      <c r="AA64" s="68">
        <v>25</v>
      </c>
      <c r="AB64" s="68">
        <v>21.71</v>
      </c>
      <c r="AC64" s="68">
        <v>21.8</v>
      </c>
      <c r="AD64" s="68"/>
      <c r="AE64" s="68">
        <v>19525</v>
      </c>
      <c r="AF64" s="68">
        <v>30</v>
      </c>
      <c r="AG64" s="68">
        <v>26</v>
      </c>
      <c r="AH64" s="68">
        <v>25.96</v>
      </c>
      <c r="AI64" s="68"/>
      <c r="AJ64" s="68">
        <v>22525</v>
      </c>
      <c r="AK64" s="68">
        <v>35</v>
      </c>
      <c r="AL64" s="68">
        <v>29.71</v>
      </c>
      <c r="AM64" s="68">
        <v>29.59</v>
      </c>
      <c r="AN64" s="68"/>
      <c r="AO64" s="68">
        <v>25525</v>
      </c>
      <c r="AP64" s="68">
        <v>40</v>
      </c>
      <c r="AQ64" s="68">
        <v>34.29</v>
      </c>
      <c r="AR64" s="68">
        <v>34.340000000000003</v>
      </c>
      <c r="AS64" s="68"/>
      <c r="AT64" s="68">
        <v>28525</v>
      </c>
      <c r="AU64" s="68">
        <v>45</v>
      </c>
      <c r="AV64" s="68">
        <v>37.71</v>
      </c>
      <c r="AW64" s="68">
        <v>37.64</v>
      </c>
      <c r="AX64" s="68"/>
      <c r="AY64" s="68">
        <v>31500</v>
      </c>
      <c r="AZ64" s="68">
        <v>50</v>
      </c>
      <c r="BA64" s="68">
        <v>42.43</v>
      </c>
      <c r="BB64" s="68">
        <v>42.5</v>
      </c>
      <c r="BC64" s="68"/>
      <c r="BD64" s="68">
        <v>34500</v>
      </c>
      <c r="BE64" s="68">
        <v>55</v>
      </c>
      <c r="BF64" s="68">
        <v>46.14</v>
      </c>
      <c r="BG64" s="68">
        <v>46.16</v>
      </c>
      <c r="BH64" s="68"/>
      <c r="BI64" s="68">
        <v>37500</v>
      </c>
      <c r="BJ64" s="68">
        <v>60</v>
      </c>
      <c r="BK64" s="68">
        <v>49.43</v>
      </c>
      <c r="BL64" s="68">
        <v>49.34</v>
      </c>
      <c r="BM64" s="68"/>
      <c r="BN64" s="68">
        <v>40500</v>
      </c>
      <c r="BO64" s="68">
        <v>65</v>
      </c>
      <c r="BP64" s="68">
        <v>54.14</v>
      </c>
      <c r="BQ64" s="68">
        <v>54.29</v>
      </c>
      <c r="BR64" s="68"/>
      <c r="BS64" s="68">
        <v>43500</v>
      </c>
      <c r="BT64" s="68">
        <v>70</v>
      </c>
      <c r="BU64" s="68">
        <v>57.43</v>
      </c>
      <c r="BV64" s="68">
        <v>57.49</v>
      </c>
      <c r="BW64" s="68"/>
      <c r="BX64" s="68">
        <v>46475</v>
      </c>
      <c r="BY64" s="68">
        <v>75</v>
      </c>
      <c r="BZ64" s="68">
        <v>61.86</v>
      </c>
      <c r="CA64" s="68">
        <v>61.93</v>
      </c>
      <c r="CB64" s="68"/>
      <c r="CC64" s="68">
        <v>49475</v>
      </c>
      <c r="CD64" s="68">
        <v>80</v>
      </c>
      <c r="CE64" s="68">
        <v>65</v>
      </c>
      <c r="CF64" s="68">
        <v>65.099999999999994</v>
      </c>
      <c r="CG64" s="68"/>
      <c r="CH64" s="68">
        <v>52475</v>
      </c>
      <c r="CI64" s="68">
        <v>85</v>
      </c>
      <c r="CJ64" s="68">
        <v>68.290000000000006</v>
      </c>
      <c r="CK64" s="68">
        <v>68.17</v>
      </c>
      <c r="CL64" s="68"/>
      <c r="CM64" s="68">
        <v>55475</v>
      </c>
      <c r="CN64" s="68">
        <v>90</v>
      </c>
      <c r="CO64" s="68">
        <v>72.569999999999993</v>
      </c>
      <c r="CP64" s="68">
        <v>72.56</v>
      </c>
      <c r="CQ64" s="68"/>
      <c r="CR64" s="68">
        <v>58475</v>
      </c>
      <c r="CS64" s="68">
        <v>95</v>
      </c>
      <c r="CT64" s="68">
        <v>75.290000000000006</v>
      </c>
      <c r="CU64" s="68">
        <v>75.37</v>
      </c>
      <c r="CV64" s="68"/>
      <c r="CW64" s="68">
        <v>61475</v>
      </c>
      <c r="CX64" s="68">
        <v>100</v>
      </c>
      <c r="CY64" s="68">
        <v>79.569999999999993</v>
      </c>
      <c r="CZ64" s="68">
        <v>79.599999999999994</v>
      </c>
      <c r="DA64" s="68"/>
      <c r="DB64" s="68"/>
      <c r="DC64" s="68"/>
      <c r="DD64" s="68"/>
      <c r="DE64" s="68"/>
      <c r="DF64" s="68"/>
      <c r="DG64" s="68"/>
      <c r="DH64" s="68"/>
      <c r="DI64" s="68"/>
      <c r="DJ64" s="68"/>
      <c r="DK64" s="68"/>
      <c r="DL64" s="68"/>
    </row>
    <row r="65" spans="1:116" x14ac:dyDescent="0.25">
      <c r="A65" s="68">
        <v>1600</v>
      </c>
      <c r="B65" s="68">
        <v>0</v>
      </c>
      <c r="C65" s="68">
        <v>0</v>
      </c>
      <c r="D65" s="68">
        <v>0</v>
      </c>
      <c r="E65" s="68"/>
      <c r="F65" s="68">
        <v>4575</v>
      </c>
      <c r="G65" s="68">
        <v>5</v>
      </c>
      <c r="H65" s="68">
        <v>5.14</v>
      </c>
      <c r="I65" s="68">
        <v>5.03</v>
      </c>
      <c r="J65" s="68"/>
      <c r="K65" s="68">
        <v>7575</v>
      </c>
      <c r="L65" s="68">
        <v>10</v>
      </c>
      <c r="M65" s="68">
        <v>8.57</v>
      </c>
      <c r="N65" s="68">
        <v>8.6300000000000008</v>
      </c>
      <c r="O65" s="68"/>
      <c r="P65" s="68">
        <v>10575</v>
      </c>
      <c r="Q65" s="68">
        <v>15</v>
      </c>
      <c r="R65" s="68">
        <v>13</v>
      </c>
      <c r="S65" s="68">
        <v>13.07</v>
      </c>
      <c r="T65" s="68"/>
      <c r="U65" s="68">
        <v>13575</v>
      </c>
      <c r="V65" s="68">
        <v>20</v>
      </c>
      <c r="W65" s="68">
        <v>17</v>
      </c>
      <c r="X65" s="68">
        <v>17.04</v>
      </c>
      <c r="Y65" s="68"/>
      <c r="Z65" s="68">
        <v>16550</v>
      </c>
      <c r="AA65" s="68">
        <v>25</v>
      </c>
      <c r="AB65" s="68">
        <v>21.86</v>
      </c>
      <c r="AC65" s="68">
        <v>21.77</v>
      </c>
      <c r="AD65" s="68"/>
      <c r="AE65" s="68">
        <v>19550</v>
      </c>
      <c r="AF65" s="68">
        <v>30</v>
      </c>
      <c r="AG65" s="68">
        <v>25.86</v>
      </c>
      <c r="AH65" s="68">
        <v>25.91</v>
      </c>
      <c r="AI65" s="68"/>
      <c r="AJ65" s="68">
        <v>22550</v>
      </c>
      <c r="AK65" s="68">
        <v>35</v>
      </c>
      <c r="AL65" s="68">
        <v>29.29</v>
      </c>
      <c r="AM65" s="68">
        <v>29.34</v>
      </c>
      <c r="AN65" s="68"/>
      <c r="AO65" s="68">
        <v>25550</v>
      </c>
      <c r="AP65" s="68">
        <v>40</v>
      </c>
      <c r="AQ65" s="68">
        <v>34.43</v>
      </c>
      <c r="AR65" s="68">
        <v>34.369999999999997</v>
      </c>
      <c r="AS65" s="68"/>
      <c r="AT65" s="68">
        <v>28550</v>
      </c>
      <c r="AU65" s="68">
        <v>45</v>
      </c>
      <c r="AV65" s="68">
        <v>37.71</v>
      </c>
      <c r="AW65" s="68">
        <v>37.69</v>
      </c>
      <c r="AX65" s="68"/>
      <c r="AY65" s="68">
        <v>31525</v>
      </c>
      <c r="AZ65" s="68">
        <v>50</v>
      </c>
      <c r="BA65" s="68">
        <v>42.57</v>
      </c>
      <c r="BB65" s="68">
        <v>42.61</v>
      </c>
      <c r="BC65" s="68"/>
      <c r="BD65" s="68">
        <v>34525</v>
      </c>
      <c r="BE65" s="68">
        <v>55</v>
      </c>
      <c r="BF65" s="68">
        <v>46.29</v>
      </c>
      <c r="BG65" s="68">
        <v>46.13</v>
      </c>
      <c r="BH65" s="68"/>
      <c r="BI65" s="68">
        <v>37525</v>
      </c>
      <c r="BJ65" s="68">
        <v>60</v>
      </c>
      <c r="BK65" s="68">
        <v>49.29</v>
      </c>
      <c r="BL65" s="68">
        <v>49.36</v>
      </c>
      <c r="BM65" s="68"/>
      <c r="BN65" s="68">
        <v>40525</v>
      </c>
      <c r="BO65" s="68">
        <v>65</v>
      </c>
      <c r="BP65" s="68">
        <v>54.14</v>
      </c>
      <c r="BQ65" s="68">
        <v>54.21</v>
      </c>
      <c r="BR65" s="68"/>
      <c r="BS65" s="68">
        <v>43525</v>
      </c>
      <c r="BT65" s="68">
        <v>70</v>
      </c>
      <c r="BU65" s="68">
        <v>57.57</v>
      </c>
      <c r="BV65" s="68">
        <v>57.56</v>
      </c>
      <c r="BW65" s="68"/>
      <c r="BX65" s="68">
        <v>46500</v>
      </c>
      <c r="BY65" s="68">
        <v>75</v>
      </c>
      <c r="BZ65" s="68">
        <v>62.14</v>
      </c>
      <c r="CA65" s="68">
        <v>62.01</v>
      </c>
      <c r="CB65" s="68"/>
      <c r="CC65" s="68">
        <v>49500</v>
      </c>
      <c r="CD65" s="68">
        <v>80</v>
      </c>
      <c r="CE65" s="68">
        <v>65.14</v>
      </c>
      <c r="CF65" s="68">
        <v>65.11</v>
      </c>
      <c r="CG65" s="68"/>
      <c r="CH65" s="68">
        <v>52500</v>
      </c>
      <c r="CI65" s="68">
        <v>85</v>
      </c>
      <c r="CJ65" s="68">
        <v>68.14</v>
      </c>
      <c r="CK65" s="68">
        <v>68.260000000000005</v>
      </c>
      <c r="CL65" s="68"/>
      <c r="CM65" s="68">
        <v>55500</v>
      </c>
      <c r="CN65" s="68">
        <v>90</v>
      </c>
      <c r="CO65" s="68">
        <v>72.290000000000006</v>
      </c>
      <c r="CP65" s="68">
        <v>72.430000000000007</v>
      </c>
      <c r="CQ65" s="68"/>
      <c r="CR65" s="68">
        <v>58500</v>
      </c>
      <c r="CS65" s="68">
        <v>95</v>
      </c>
      <c r="CT65" s="68">
        <v>75.290000000000006</v>
      </c>
      <c r="CU65" s="68">
        <v>75.36</v>
      </c>
      <c r="CV65" s="68"/>
      <c r="CW65" s="68">
        <v>61500</v>
      </c>
      <c r="CX65" s="68">
        <v>100</v>
      </c>
      <c r="CY65" s="68">
        <v>79.430000000000007</v>
      </c>
      <c r="CZ65" s="68">
        <v>79.459999999999994</v>
      </c>
      <c r="DA65" s="68"/>
      <c r="DB65" s="68"/>
      <c r="DC65" s="68"/>
      <c r="DD65" s="68"/>
      <c r="DE65" s="68"/>
      <c r="DF65" s="68"/>
      <c r="DG65" s="68"/>
      <c r="DH65" s="68"/>
      <c r="DI65" s="68"/>
      <c r="DJ65" s="68"/>
      <c r="DK65" s="68"/>
      <c r="DL65" s="68"/>
    </row>
    <row r="66" spans="1:116" x14ac:dyDescent="0.25">
      <c r="A66" s="68">
        <v>1625</v>
      </c>
      <c r="B66" s="68">
        <v>0</v>
      </c>
      <c r="C66" s="68">
        <v>0</v>
      </c>
      <c r="D66" s="68">
        <v>0</v>
      </c>
      <c r="E66" s="68"/>
      <c r="F66" s="68">
        <v>4600</v>
      </c>
      <c r="G66" s="68">
        <v>5</v>
      </c>
      <c r="H66" s="68">
        <v>5</v>
      </c>
      <c r="I66" s="68">
        <v>5.03</v>
      </c>
      <c r="J66" s="68"/>
      <c r="K66" s="68">
        <v>7600</v>
      </c>
      <c r="L66" s="68">
        <v>10</v>
      </c>
      <c r="M66" s="68">
        <v>8.2899999999999991</v>
      </c>
      <c r="N66" s="68">
        <v>8.27</v>
      </c>
      <c r="O66" s="68"/>
      <c r="P66" s="68">
        <v>10600</v>
      </c>
      <c r="Q66" s="68">
        <v>15</v>
      </c>
      <c r="R66" s="68">
        <v>13</v>
      </c>
      <c r="S66" s="68">
        <v>13.14</v>
      </c>
      <c r="T66" s="68"/>
      <c r="U66" s="68">
        <v>13600</v>
      </c>
      <c r="V66" s="68">
        <v>20</v>
      </c>
      <c r="W66" s="68">
        <v>17.14</v>
      </c>
      <c r="X66" s="68">
        <v>17.11</v>
      </c>
      <c r="Y66" s="68"/>
      <c r="Z66" s="68">
        <v>16575</v>
      </c>
      <c r="AA66" s="68">
        <v>25</v>
      </c>
      <c r="AB66" s="68">
        <v>21.71</v>
      </c>
      <c r="AC66" s="68">
        <v>21.66</v>
      </c>
      <c r="AD66" s="68"/>
      <c r="AE66" s="68">
        <v>19575</v>
      </c>
      <c r="AF66" s="68">
        <v>30</v>
      </c>
      <c r="AG66" s="68">
        <v>25.71</v>
      </c>
      <c r="AH66" s="68">
        <v>25.71</v>
      </c>
      <c r="AI66" s="68"/>
      <c r="AJ66" s="68">
        <v>22575</v>
      </c>
      <c r="AK66" s="68">
        <v>35</v>
      </c>
      <c r="AL66" s="68">
        <v>29.29</v>
      </c>
      <c r="AM66" s="68">
        <v>29.31</v>
      </c>
      <c r="AN66" s="68"/>
      <c r="AO66" s="68">
        <v>25575</v>
      </c>
      <c r="AP66" s="68">
        <v>40</v>
      </c>
      <c r="AQ66" s="68">
        <v>34.14</v>
      </c>
      <c r="AR66" s="68">
        <v>34.24</v>
      </c>
      <c r="AS66" s="68"/>
      <c r="AT66" s="68">
        <v>28575</v>
      </c>
      <c r="AU66" s="68">
        <v>45</v>
      </c>
      <c r="AV66" s="68">
        <v>37.86</v>
      </c>
      <c r="AW66" s="68">
        <v>37.770000000000003</v>
      </c>
      <c r="AX66" s="68"/>
      <c r="AY66" s="68">
        <v>31550</v>
      </c>
      <c r="AZ66" s="68">
        <v>50</v>
      </c>
      <c r="BA66" s="68">
        <v>42.71</v>
      </c>
      <c r="BB66" s="68">
        <v>42.69</v>
      </c>
      <c r="BC66" s="68"/>
      <c r="BD66" s="68">
        <v>34550</v>
      </c>
      <c r="BE66" s="68">
        <v>55</v>
      </c>
      <c r="BF66" s="68">
        <v>46</v>
      </c>
      <c r="BG66" s="68">
        <v>45.94</v>
      </c>
      <c r="BH66" s="68"/>
      <c r="BI66" s="68">
        <v>37550</v>
      </c>
      <c r="BJ66" s="68">
        <v>60</v>
      </c>
      <c r="BK66" s="68">
        <v>49.43</v>
      </c>
      <c r="BL66" s="68">
        <v>49.36</v>
      </c>
      <c r="BM66" s="68"/>
      <c r="BN66" s="68">
        <v>40550</v>
      </c>
      <c r="BO66" s="68">
        <v>65</v>
      </c>
      <c r="BP66" s="68">
        <v>54</v>
      </c>
      <c r="BQ66" s="68">
        <v>54.04</v>
      </c>
      <c r="BR66" s="68"/>
      <c r="BS66" s="68">
        <v>43550</v>
      </c>
      <c r="BT66" s="68">
        <v>70</v>
      </c>
      <c r="BU66" s="68">
        <v>57.57</v>
      </c>
      <c r="BV66" s="68">
        <v>57.53</v>
      </c>
      <c r="BW66" s="68"/>
      <c r="BX66" s="68">
        <v>46525</v>
      </c>
      <c r="BY66" s="68">
        <v>75</v>
      </c>
      <c r="BZ66" s="68">
        <v>62</v>
      </c>
      <c r="CA66" s="68">
        <v>61.91</v>
      </c>
      <c r="CB66" s="68"/>
      <c r="CC66" s="68">
        <v>49525</v>
      </c>
      <c r="CD66" s="68">
        <v>80</v>
      </c>
      <c r="CE66" s="68">
        <v>65.14</v>
      </c>
      <c r="CF66" s="68">
        <v>65.06</v>
      </c>
      <c r="CG66" s="68"/>
      <c r="CH66" s="68">
        <v>52525</v>
      </c>
      <c r="CI66" s="68">
        <v>85</v>
      </c>
      <c r="CJ66" s="68">
        <v>68</v>
      </c>
      <c r="CK66" s="68">
        <v>68.13</v>
      </c>
      <c r="CL66" s="68"/>
      <c r="CM66" s="68">
        <v>55525</v>
      </c>
      <c r="CN66" s="68">
        <v>90</v>
      </c>
      <c r="CO66" s="68">
        <v>72.430000000000007</v>
      </c>
      <c r="CP66" s="68">
        <v>72.510000000000005</v>
      </c>
      <c r="CQ66" s="68"/>
      <c r="CR66" s="68">
        <v>58525</v>
      </c>
      <c r="CS66" s="68">
        <v>95</v>
      </c>
      <c r="CT66" s="68">
        <v>75.430000000000007</v>
      </c>
      <c r="CU66" s="68">
        <v>75.39</v>
      </c>
      <c r="CV66" s="68"/>
      <c r="CW66" s="68">
        <v>61525</v>
      </c>
      <c r="CX66" s="68">
        <v>100</v>
      </c>
      <c r="CY66" s="68">
        <v>79.569999999999993</v>
      </c>
      <c r="CZ66" s="68">
        <v>79.66</v>
      </c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</row>
    <row r="67" spans="1:116" x14ac:dyDescent="0.25">
      <c r="A67" s="68">
        <v>1650</v>
      </c>
      <c r="B67" s="68">
        <v>0</v>
      </c>
      <c r="C67" s="68">
        <v>0</v>
      </c>
      <c r="D67" s="68">
        <v>0</v>
      </c>
      <c r="E67" s="68"/>
      <c r="F67" s="68">
        <v>4625</v>
      </c>
      <c r="G67" s="68">
        <v>5</v>
      </c>
      <c r="H67" s="68">
        <v>5</v>
      </c>
      <c r="I67" s="68">
        <v>4.96</v>
      </c>
      <c r="J67" s="68"/>
      <c r="K67" s="68">
        <v>7625</v>
      </c>
      <c r="L67" s="68">
        <v>10</v>
      </c>
      <c r="M67" s="68">
        <v>8.14</v>
      </c>
      <c r="N67" s="68">
        <v>8.1</v>
      </c>
      <c r="O67" s="68"/>
      <c r="P67" s="68">
        <v>10625</v>
      </c>
      <c r="Q67" s="68">
        <v>15</v>
      </c>
      <c r="R67" s="68">
        <v>13.29</v>
      </c>
      <c r="S67" s="68">
        <v>13.29</v>
      </c>
      <c r="T67" s="68"/>
      <c r="U67" s="68">
        <v>13625</v>
      </c>
      <c r="V67" s="68">
        <v>20</v>
      </c>
      <c r="W67" s="68">
        <v>17.29</v>
      </c>
      <c r="X67" s="68">
        <v>17.21</v>
      </c>
      <c r="Y67" s="68"/>
      <c r="Z67" s="68">
        <v>16600</v>
      </c>
      <c r="AA67" s="68">
        <v>25</v>
      </c>
      <c r="AB67" s="68">
        <v>21.86</v>
      </c>
      <c r="AC67" s="68">
        <v>21.87</v>
      </c>
      <c r="AD67" s="68"/>
      <c r="AE67" s="68">
        <v>19600</v>
      </c>
      <c r="AF67" s="68">
        <v>30</v>
      </c>
      <c r="AG67" s="68">
        <v>25.57</v>
      </c>
      <c r="AH67" s="68">
        <v>25.63</v>
      </c>
      <c r="AI67" s="68"/>
      <c r="AJ67" s="68">
        <v>22600</v>
      </c>
      <c r="AK67" s="68">
        <v>35</v>
      </c>
      <c r="AL67" s="68">
        <v>29.29</v>
      </c>
      <c r="AM67" s="68">
        <v>29.23</v>
      </c>
      <c r="AN67" s="68"/>
      <c r="AO67" s="68">
        <v>25600</v>
      </c>
      <c r="AP67" s="68">
        <v>40</v>
      </c>
      <c r="AQ67" s="68">
        <v>34.14</v>
      </c>
      <c r="AR67" s="68">
        <v>34.21</v>
      </c>
      <c r="AS67" s="68"/>
      <c r="AT67" s="68">
        <v>28600</v>
      </c>
      <c r="AU67" s="68">
        <v>45</v>
      </c>
      <c r="AV67" s="68">
        <v>37.86</v>
      </c>
      <c r="AW67" s="68">
        <v>37.9</v>
      </c>
      <c r="AX67" s="68"/>
      <c r="AY67" s="68">
        <v>31575</v>
      </c>
      <c r="AZ67" s="68">
        <v>50</v>
      </c>
      <c r="BA67" s="68">
        <v>42.57</v>
      </c>
      <c r="BB67" s="68">
        <v>42.63</v>
      </c>
      <c r="BC67" s="68"/>
      <c r="BD67" s="68">
        <v>34575</v>
      </c>
      <c r="BE67" s="68">
        <v>55</v>
      </c>
      <c r="BF67" s="68">
        <v>46</v>
      </c>
      <c r="BG67" s="68">
        <v>45.96</v>
      </c>
      <c r="BH67" s="68"/>
      <c r="BI67" s="68">
        <v>37575</v>
      </c>
      <c r="BJ67" s="68">
        <v>60</v>
      </c>
      <c r="BK67" s="68">
        <v>49.14</v>
      </c>
      <c r="BL67" s="68">
        <v>49.3</v>
      </c>
      <c r="BM67" s="68"/>
      <c r="BN67" s="68">
        <v>40575</v>
      </c>
      <c r="BO67" s="68">
        <v>65</v>
      </c>
      <c r="BP67" s="68">
        <v>54.14</v>
      </c>
      <c r="BQ67" s="68">
        <v>54.14</v>
      </c>
      <c r="BR67" s="68"/>
      <c r="BS67" s="68">
        <v>43575</v>
      </c>
      <c r="BT67" s="68">
        <v>70</v>
      </c>
      <c r="BU67" s="68">
        <v>57.57</v>
      </c>
      <c r="BV67" s="68">
        <v>57.63</v>
      </c>
      <c r="BW67" s="68"/>
      <c r="BX67" s="68">
        <v>46550</v>
      </c>
      <c r="BY67" s="68">
        <v>75</v>
      </c>
      <c r="BZ67" s="68">
        <v>62</v>
      </c>
      <c r="CA67" s="68">
        <v>62</v>
      </c>
      <c r="CB67" s="68"/>
      <c r="CC67" s="68">
        <v>49550</v>
      </c>
      <c r="CD67" s="68">
        <v>80</v>
      </c>
      <c r="CE67" s="68">
        <v>65.14</v>
      </c>
      <c r="CF67" s="68">
        <v>65.11</v>
      </c>
      <c r="CG67" s="68"/>
      <c r="CH67" s="68">
        <v>52550</v>
      </c>
      <c r="CI67" s="68">
        <v>85</v>
      </c>
      <c r="CJ67" s="68">
        <v>68.290000000000006</v>
      </c>
      <c r="CK67" s="68">
        <v>68.16</v>
      </c>
      <c r="CL67" s="68"/>
      <c r="CM67" s="68">
        <v>55550</v>
      </c>
      <c r="CN67" s="68">
        <v>90</v>
      </c>
      <c r="CO67" s="68">
        <v>72.569999999999993</v>
      </c>
      <c r="CP67" s="68">
        <v>72.540000000000006</v>
      </c>
      <c r="CQ67" s="68"/>
      <c r="CR67" s="68">
        <v>58550</v>
      </c>
      <c r="CS67" s="68">
        <v>95</v>
      </c>
      <c r="CT67" s="68">
        <v>75.569999999999993</v>
      </c>
      <c r="CU67" s="68">
        <v>75.44</v>
      </c>
      <c r="CV67" s="68"/>
      <c r="CW67" s="68">
        <v>61550</v>
      </c>
      <c r="CX67" s="68">
        <v>100</v>
      </c>
      <c r="CY67" s="68">
        <v>79.569999999999993</v>
      </c>
      <c r="CZ67" s="68">
        <v>79.66</v>
      </c>
      <c r="DA67" s="68"/>
      <c r="DB67" s="68"/>
      <c r="DC67" s="68"/>
      <c r="DD67" s="68"/>
      <c r="DE67" s="68"/>
      <c r="DF67" s="68"/>
      <c r="DG67" s="68"/>
      <c r="DH67" s="68"/>
      <c r="DI67" s="68"/>
      <c r="DJ67" s="68"/>
      <c r="DK67" s="68"/>
      <c r="DL67" s="68"/>
    </row>
    <row r="68" spans="1:116" x14ac:dyDescent="0.25">
      <c r="A68" s="68">
        <v>1675</v>
      </c>
      <c r="B68" s="68">
        <v>0</v>
      </c>
      <c r="C68" s="68">
        <v>0</v>
      </c>
      <c r="D68" s="68">
        <v>0</v>
      </c>
      <c r="E68" s="68"/>
      <c r="F68" s="68">
        <v>4650</v>
      </c>
      <c r="G68" s="68">
        <v>5</v>
      </c>
      <c r="H68" s="68">
        <v>5</v>
      </c>
      <c r="I68" s="68">
        <v>4.91</v>
      </c>
      <c r="J68" s="68"/>
      <c r="K68" s="68">
        <v>7650</v>
      </c>
      <c r="L68" s="68">
        <v>10</v>
      </c>
      <c r="M68" s="68">
        <v>8.14</v>
      </c>
      <c r="N68" s="68">
        <v>8.11</v>
      </c>
      <c r="O68" s="68"/>
      <c r="P68" s="68">
        <v>10650</v>
      </c>
      <c r="Q68" s="68">
        <v>15</v>
      </c>
      <c r="R68" s="68">
        <v>13.43</v>
      </c>
      <c r="S68" s="68">
        <v>13.4</v>
      </c>
      <c r="T68" s="68"/>
      <c r="U68" s="68">
        <v>13650</v>
      </c>
      <c r="V68" s="68">
        <v>20</v>
      </c>
      <c r="W68" s="68">
        <v>17.14</v>
      </c>
      <c r="X68" s="68">
        <v>17.21</v>
      </c>
      <c r="Y68" s="68"/>
      <c r="Z68" s="68">
        <v>16625</v>
      </c>
      <c r="AA68" s="68">
        <v>25</v>
      </c>
      <c r="AB68" s="68">
        <v>22.14</v>
      </c>
      <c r="AC68" s="68">
        <v>22</v>
      </c>
      <c r="AD68" s="68"/>
      <c r="AE68" s="68">
        <v>19625</v>
      </c>
      <c r="AF68" s="68">
        <v>30</v>
      </c>
      <c r="AG68" s="68">
        <v>25.43</v>
      </c>
      <c r="AH68" s="68">
        <v>25.41</v>
      </c>
      <c r="AI68" s="68"/>
      <c r="AJ68" s="68">
        <v>22625</v>
      </c>
      <c r="AK68" s="68">
        <v>35</v>
      </c>
      <c r="AL68" s="68">
        <v>29.29</v>
      </c>
      <c r="AM68" s="68">
        <v>29.4</v>
      </c>
      <c r="AN68" s="68"/>
      <c r="AO68" s="68">
        <v>25625</v>
      </c>
      <c r="AP68" s="68">
        <v>40</v>
      </c>
      <c r="AQ68" s="68">
        <v>34.14</v>
      </c>
      <c r="AR68" s="68">
        <v>34.270000000000003</v>
      </c>
      <c r="AS68" s="68"/>
      <c r="AT68" s="68">
        <v>28625</v>
      </c>
      <c r="AU68" s="68">
        <v>45</v>
      </c>
      <c r="AV68" s="68">
        <v>37.71</v>
      </c>
      <c r="AW68" s="68">
        <v>37.76</v>
      </c>
      <c r="AX68" s="68"/>
      <c r="AY68" s="68">
        <v>31600</v>
      </c>
      <c r="AZ68" s="68">
        <v>50</v>
      </c>
      <c r="BA68" s="68">
        <v>42.43</v>
      </c>
      <c r="BB68" s="68">
        <v>42.49</v>
      </c>
      <c r="BC68" s="68"/>
      <c r="BD68" s="68">
        <v>34600</v>
      </c>
      <c r="BE68" s="68">
        <v>55</v>
      </c>
      <c r="BF68" s="68">
        <v>46.14</v>
      </c>
      <c r="BG68" s="68">
        <v>45.97</v>
      </c>
      <c r="BH68" s="68"/>
      <c r="BI68" s="68">
        <v>37600</v>
      </c>
      <c r="BJ68" s="68">
        <v>60</v>
      </c>
      <c r="BK68" s="68">
        <v>49.43</v>
      </c>
      <c r="BL68" s="68">
        <v>49.29</v>
      </c>
      <c r="BM68" s="68"/>
      <c r="BN68" s="68">
        <v>40600</v>
      </c>
      <c r="BO68" s="68">
        <v>65</v>
      </c>
      <c r="BP68" s="68">
        <v>54.14</v>
      </c>
      <c r="BQ68" s="68">
        <v>54.1</v>
      </c>
      <c r="BR68" s="68"/>
      <c r="BS68" s="68">
        <v>43600</v>
      </c>
      <c r="BT68" s="68">
        <v>70</v>
      </c>
      <c r="BU68" s="68">
        <v>57.57</v>
      </c>
      <c r="BV68" s="68">
        <v>57.59</v>
      </c>
      <c r="BW68" s="68"/>
      <c r="BX68" s="68">
        <v>46575</v>
      </c>
      <c r="BY68" s="68">
        <v>75</v>
      </c>
      <c r="BZ68" s="68">
        <v>62</v>
      </c>
      <c r="CA68" s="68">
        <v>62.04</v>
      </c>
      <c r="CB68" s="68"/>
      <c r="CC68" s="68">
        <v>49575</v>
      </c>
      <c r="CD68" s="68">
        <v>80</v>
      </c>
      <c r="CE68" s="68">
        <v>65.14</v>
      </c>
      <c r="CF68" s="68">
        <v>65.06</v>
      </c>
      <c r="CG68" s="68"/>
      <c r="CH68" s="68">
        <v>52575</v>
      </c>
      <c r="CI68" s="68">
        <v>85</v>
      </c>
      <c r="CJ68" s="68">
        <v>68.14</v>
      </c>
      <c r="CK68" s="68">
        <v>68.14</v>
      </c>
      <c r="CL68" s="68"/>
      <c r="CM68" s="68">
        <v>55575</v>
      </c>
      <c r="CN68" s="68">
        <v>90</v>
      </c>
      <c r="CO68" s="68">
        <v>72.569999999999993</v>
      </c>
      <c r="CP68" s="68">
        <v>72.489999999999995</v>
      </c>
      <c r="CQ68" s="68"/>
      <c r="CR68" s="68">
        <v>58575</v>
      </c>
      <c r="CS68" s="68">
        <v>95</v>
      </c>
      <c r="CT68" s="68">
        <v>75.430000000000007</v>
      </c>
      <c r="CU68" s="68">
        <v>75.489999999999995</v>
      </c>
      <c r="CV68" s="68"/>
      <c r="CW68" s="68">
        <v>61575</v>
      </c>
      <c r="CX68" s="68">
        <v>100</v>
      </c>
      <c r="CY68" s="68">
        <v>79.569999999999993</v>
      </c>
      <c r="CZ68" s="68">
        <v>79.67</v>
      </c>
      <c r="DA68" s="68"/>
      <c r="DB68" s="68"/>
      <c r="DC68" s="68"/>
      <c r="DD68" s="68"/>
      <c r="DE68" s="68"/>
      <c r="DF68" s="68"/>
      <c r="DG68" s="68"/>
      <c r="DH68" s="68"/>
      <c r="DI68" s="68"/>
      <c r="DJ68" s="68"/>
      <c r="DK68" s="68"/>
      <c r="DL68" s="68"/>
    </row>
    <row r="69" spans="1:116" x14ac:dyDescent="0.25">
      <c r="A69" s="68">
        <v>1700</v>
      </c>
      <c r="B69" s="68">
        <v>0</v>
      </c>
      <c r="C69" s="68">
        <v>0</v>
      </c>
      <c r="D69" s="68">
        <v>0</v>
      </c>
      <c r="E69" s="68"/>
      <c r="F69" s="68">
        <v>4675</v>
      </c>
      <c r="G69" s="68">
        <v>5</v>
      </c>
      <c r="H69" s="68">
        <v>5</v>
      </c>
      <c r="I69" s="68">
        <v>5.03</v>
      </c>
      <c r="J69" s="68"/>
      <c r="K69" s="68">
        <v>7675</v>
      </c>
      <c r="L69" s="68">
        <v>10</v>
      </c>
      <c r="M69" s="68">
        <v>8</v>
      </c>
      <c r="N69" s="68">
        <v>8</v>
      </c>
      <c r="O69" s="68"/>
      <c r="P69" s="68">
        <v>10675</v>
      </c>
      <c r="Q69" s="68">
        <v>15</v>
      </c>
      <c r="R69" s="68">
        <v>13.57</v>
      </c>
      <c r="S69" s="68">
        <v>13.53</v>
      </c>
      <c r="T69" s="68"/>
      <c r="U69" s="68">
        <v>13675</v>
      </c>
      <c r="V69" s="68">
        <v>20</v>
      </c>
      <c r="W69" s="68">
        <v>16.86</v>
      </c>
      <c r="X69" s="68">
        <v>16.79</v>
      </c>
      <c r="Y69" s="68"/>
      <c r="Z69" s="68">
        <v>16650</v>
      </c>
      <c r="AA69" s="68">
        <v>25</v>
      </c>
      <c r="AB69" s="68">
        <v>22.14</v>
      </c>
      <c r="AC69" s="68">
        <v>22.13</v>
      </c>
      <c r="AD69" s="68"/>
      <c r="AE69" s="68">
        <v>19650</v>
      </c>
      <c r="AF69" s="68">
        <v>30</v>
      </c>
      <c r="AG69" s="68">
        <v>25.57</v>
      </c>
      <c r="AH69" s="68">
        <v>25.54</v>
      </c>
      <c r="AI69" s="68"/>
      <c r="AJ69" s="68">
        <v>22650</v>
      </c>
      <c r="AK69" s="68">
        <v>35</v>
      </c>
      <c r="AL69" s="68">
        <v>29.43</v>
      </c>
      <c r="AM69" s="68">
        <v>29.54</v>
      </c>
      <c r="AN69" s="68"/>
      <c r="AO69" s="68">
        <v>25650</v>
      </c>
      <c r="AP69" s="68">
        <v>40</v>
      </c>
      <c r="AQ69" s="68">
        <v>34.29</v>
      </c>
      <c r="AR69" s="68">
        <v>34.31</v>
      </c>
      <c r="AS69" s="68"/>
      <c r="AT69" s="68">
        <v>28650</v>
      </c>
      <c r="AU69" s="68">
        <v>45</v>
      </c>
      <c r="AV69" s="68">
        <v>37.71</v>
      </c>
      <c r="AW69" s="68">
        <v>37.64</v>
      </c>
      <c r="AX69" s="68"/>
      <c r="AY69" s="68">
        <v>31625</v>
      </c>
      <c r="AZ69" s="68">
        <v>50</v>
      </c>
      <c r="BA69" s="68">
        <v>42.71</v>
      </c>
      <c r="BB69" s="68">
        <v>42.63</v>
      </c>
      <c r="BC69" s="68"/>
      <c r="BD69" s="68">
        <v>34625</v>
      </c>
      <c r="BE69" s="68">
        <v>55</v>
      </c>
      <c r="BF69" s="68">
        <v>46.29</v>
      </c>
      <c r="BG69" s="68">
        <v>46.19</v>
      </c>
      <c r="BH69" s="68"/>
      <c r="BI69" s="68">
        <v>37625</v>
      </c>
      <c r="BJ69" s="68">
        <v>60</v>
      </c>
      <c r="BK69" s="68">
        <v>49.29</v>
      </c>
      <c r="BL69" s="68">
        <v>49.37</v>
      </c>
      <c r="BM69" s="68"/>
      <c r="BN69" s="68">
        <v>40625</v>
      </c>
      <c r="BO69" s="68">
        <v>65</v>
      </c>
      <c r="BP69" s="68">
        <v>54.14</v>
      </c>
      <c r="BQ69" s="68">
        <v>54.11</v>
      </c>
      <c r="BR69" s="68"/>
      <c r="BS69" s="68">
        <v>43625</v>
      </c>
      <c r="BT69" s="68">
        <v>70</v>
      </c>
      <c r="BU69" s="68">
        <v>57.57</v>
      </c>
      <c r="BV69" s="68">
        <v>57.57</v>
      </c>
      <c r="BW69" s="68"/>
      <c r="BX69" s="68">
        <v>46600</v>
      </c>
      <c r="BY69" s="68">
        <v>75</v>
      </c>
      <c r="BZ69" s="68">
        <v>62</v>
      </c>
      <c r="CA69" s="68">
        <v>62.09</v>
      </c>
      <c r="CB69" s="68"/>
      <c r="CC69" s="68">
        <v>49600</v>
      </c>
      <c r="CD69" s="68">
        <v>80</v>
      </c>
      <c r="CE69" s="68">
        <v>65</v>
      </c>
      <c r="CF69" s="68">
        <v>65.11</v>
      </c>
      <c r="CG69" s="68"/>
      <c r="CH69" s="68">
        <v>52600</v>
      </c>
      <c r="CI69" s="68">
        <v>85</v>
      </c>
      <c r="CJ69" s="68">
        <v>68.14</v>
      </c>
      <c r="CK69" s="68">
        <v>68.06</v>
      </c>
      <c r="CL69" s="68"/>
      <c r="CM69" s="68">
        <v>55600</v>
      </c>
      <c r="CN69" s="68">
        <v>90</v>
      </c>
      <c r="CO69" s="68">
        <v>72.430000000000007</v>
      </c>
      <c r="CP69" s="68">
        <v>72.59</v>
      </c>
      <c r="CQ69" s="68"/>
      <c r="CR69" s="68">
        <v>58600</v>
      </c>
      <c r="CS69" s="68">
        <v>95</v>
      </c>
      <c r="CT69" s="68">
        <v>75.430000000000007</v>
      </c>
      <c r="CU69" s="68">
        <v>75.5</v>
      </c>
      <c r="CV69" s="68"/>
      <c r="CW69" s="68">
        <v>61600</v>
      </c>
      <c r="CX69" s="68">
        <v>100</v>
      </c>
      <c r="CY69" s="68">
        <v>79.709999999999994</v>
      </c>
      <c r="CZ69" s="68">
        <v>79.64</v>
      </c>
      <c r="DA69" s="68"/>
      <c r="DB69" s="68"/>
      <c r="DC69" s="68"/>
      <c r="DD69" s="68"/>
      <c r="DE69" s="68"/>
      <c r="DF69" s="68"/>
      <c r="DG69" s="68"/>
      <c r="DH69" s="68"/>
      <c r="DI69" s="68"/>
      <c r="DJ69" s="68"/>
      <c r="DK69" s="68"/>
      <c r="DL69" s="68"/>
    </row>
    <row r="70" spans="1:116" x14ac:dyDescent="0.25">
      <c r="A70" s="68">
        <v>1725</v>
      </c>
      <c r="B70" s="68">
        <v>0</v>
      </c>
      <c r="C70" s="68">
        <v>0</v>
      </c>
      <c r="D70" s="68">
        <v>0</v>
      </c>
      <c r="E70" s="68"/>
      <c r="F70" s="68">
        <v>4700</v>
      </c>
      <c r="G70" s="68">
        <v>5</v>
      </c>
      <c r="H70" s="68">
        <v>5.14</v>
      </c>
      <c r="I70" s="68">
        <v>5.17</v>
      </c>
      <c r="J70" s="68"/>
      <c r="K70" s="68">
        <v>7700</v>
      </c>
      <c r="L70" s="68">
        <v>10</v>
      </c>
      <c r="M70" s="68">
        <v>7.71</v>
      </c>
      <c r="N70" s="68">
        <v>7.83</v>
      </c>
      <c r="O70" s="68"/>
      <c r="P70" s="68">
        <v>10700</v>
      </c>
      <c r="Q70" s="68">
        <v>15</v>
      </c>
      <c r="R70" s="68">
        <v>13.57</v>
      </c>
      <c r="S70" s="68">
        <v>13.47</v>
      </c>
      <c r="T70" s="68"/>
      <c r="U70" s="68">
        <v>13700</v>
      </c>
      <c r="V70" s="68">
        <v>20</v>
      </c>
      <c r="W70" s="68">
        <v>16.71</v>
      </c>
      <c r="X70" s="68">
        <v>16.739999999999998</v>
      </c>
      <c r="Y70" s="68"/>
      <c r="Z70" s="68">
        <v>16675</v>
      </c>
      <c r="AA70" s="68">
        <v>25</v>
      </c>
      <c r="AB70" s="68">
        <v>21.86</v>
      </c>
      <c r="AC70" s="68">
        <v>21.89</v>
      </c>
      <c r="AD70" s="68"/>
      <c r="AE70" s="68">
        <v>19675</v>
      </c>
      <c r="AF70" s="68">
        <v>30</v>
      </c>
      <c r="AG70" s="68">
        <v>25.57</v>
      </c>
      <c r="AH70" s="68">
        <v>25.69</v>
      </c>
      <c r="AI70" s="68"/>
      <c r="AJ70" s="68">
        <v>22675</v>
      </c>
      <c r="AK70" s="68">
        <v>35</v>
      </c>
      <c r="AL70" s="68">
        <v>29.57</v>
      </c>
      <c r="AM70" s="68">
        <v>29.63</v>
      </c>
      <c r="AN70" s="68"/>
      <c r="AO70" s="68">
        <v>25675</v>
      </c>
      <c r="AP70" s="68">
        <v>40</v>
      </c>
      <c r="AQ70" s="68">
        <v>34.43</v>
      </c>
      <c r="AR70" s="68">
        <v>34.340000000000003</v>
      </c>
      <c r="AS70" s="68"/>
      <c r="AT70" s="68">
        <v>28675</v>
      </c>
      <c r="AU70" s="68">
        <v>45</v>
      </c>
      <c r="AV70" s="68">
        <v>37.71</v>
      </c>
      <c r="AW70" s="68">
        <v>37.64</v>
      </c>
      <c r="AX70" s="68"/>
      <c r="AY70" s="68">
        <v>31650</v>
      </c>
      <c r="AZ70" s="68">
        <v>50</v>
      </c>
      <c r="BA70" s="68">
        <v>42.71</v>
      </c>
      <c r="BB70" s="68">
        <v>42.76</v>
      </c>
      <c r="BC70" s="68"/>
      <c r="BD70" s="68">
        <v>34650</v>
      </c>
      <c r="BE70" s="68">
        <v>55</v>
      </c>
      <c r="BF70" s="68">
        <v>46</v>
      </c>
      <c r="BG70" s="68">
        <v>45.94</v>
      </c>
      <c r="BH70" s="68"/>
      <c r="BI70" s="68">
        <v>37650</v>
      </c>
      <c r="BJ70" s="68">
        <v>60</v>
      </c>
      <c r="BK70" s="68">
        <v>49.43</v>
      </c>
      <c r="BL70" s="68">
        <v>49.4</v>
      </c>
      <c r="BM70" s="68"/>
      <c r="BN70" s="68">
        <v>40650</v>
      </c>
      <c r="BO70" s="68">
        <v>65</v>
      </c>
      <c r="BP70" s="68">
        <v>54</v>
      </c>
      <c r="BQ70" s="68">
        <v>54.03</v>
      </c>
      <c r="BR70" s="68"/>
      <c r="BS70" s="68">
        <v>43650</v>
      </c>
      <c r="BT70" s="68">
        <v>70</v>
      </c>
      <c r="BU70" s="68">
        <v>57.57</v>
      </c>
      <c r="BV70" s="68">
        <v>57.63</v>
      </c>
      <c r="BW70" s="68"/>
      <c r="BX70" s="68">
        <v>46625</v>
      </c>
      <c r="BY70" s="68">
        <v>75</v>
      </c>
      <c r="BZ70" s="68">
        <v>62.29</v>
      </c>
      <c r="CA70" s="68">
        <v>62.14</v>
      </c>
      <c r="CB70" s="68"/>
      <c r="CC70" s="68">
        <v>49625</v>
      </c>
      <c r="CD70" s="68">
        <v>80</v>
      </c>
      <c r="CE70" s="68">
        <v>65.290000000000006</v>
      </c>
      <c r="CF70" s="68">
        <v>65.19</v>
      </c>
      <c r="CG70" s="68"/>
      <c r="CH70" s="68">
        <v>52625</v>
      </c>
      <c r="CI70" s="68">
        <v>85</v>
      </c>
      <c r="CJ70" s="68">
        <v>68.290000000000006</v>
      </c>
      <c r="CK70" s="68">
        <v>68.290000000000006</v>
      </c>
      <c r="CL70" s="68"/>
      <c r="CM70" s="68">
        <v>55625</v>
      </c>
      <c r="CN70" s="68">
        <v>90</v>
      </c>
      <c r="CO70" s="68">
        <v>72.569999999999993</v>
      </c>
      <c r="CP70" s="68">
        <v>72.599999999999994</v>
      </c>
      <c r="CQ70" s="68"/>
      <c r="CR70" s="68">
        <v>58625</v>
      </c>
      <c r="CS70" s="68">
        <v>95</v>
      </c>
      <c r="CT70" s="68">
        <v>75.569999999999993</v>
      </c>
      <c r="CU70" s="68">
        <v>75.5</v>
      </c>
      <c r="CV70" s="68"/>
      <c r="CW70" s="68">
        <v>61625</v>
      </c>
      <c r="CX70" s="68">
        <v>100</v>
      </c>
      <c r="CY70" s="68">
        <v>79.709999999999994</v>
      </c>
      <c r="CZ70" s="68">
        <v>79.66</v>
      </c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</row>
    <row r="71" spans="1:116" x14ac:dyDescent="0.25">
      <c r="A71" s="68">
        <v>1750</v>
      </c>
      <c r="B71" s="68">
        <v>0</v>
      </c>
      <c r="C71" s="68">
        <v>0</v>
      </c>
      <c r="D71" s="68">
        <v>0</v>
      </c>
      <c r="E71" s="68"/>
      <c r="F71" s="68">
        <v>4725</v>
      </c>
      <c r="G71" s="68">
        <v>5</v>
      </c>
      <c r="H71" s="68">
        <v>5.29</v>
      </c>
      <c r="I71" s="68">
        <v>5.31</v>
      </c>
      <c r="J71" s="68"/>
      <c r="K71" s="68">
        <v>7725</v>
      </c>
      <c r="L71" s="68">
        <v>10</v>
      </c>
      <c r="M71" s="68">
        <v>8</v>
      </c>
      <c r="N71" s="68">
        <v>8.0299999999999994</v>
      </c>
      <c r="O71" s="68"/>
      <c r="P71" s="68">
        <v>10725</v>
      </c>
      <c r="Q71" s="68">
        <v>15</v>
      </c>
      <c r="R71" s="68">
        <v>13.14</v>
      </c>
      <c r="S71" s="68">
        <v>13.13</v>
      </c>
      <c r="T71" s="68"/>
      <c r="U71" s="68">
        <v>13725</v>
      </c>
      <c r="V71" s="68">
        <v>20</v>
      </c>
      <c r="W71" s="68">
        <v>16.57</v>
      </c>
      <c r="X71" s="68">
        <v>16.64</v>
      </c>
      <c r="Y71" s="68"/>
      <c r="Z71" s="68">
        <v>16700</v>
      </c>
      <c r="AA71" s="68">
        <v>25</v>
      </c>
      <c r="AB71" s="68">
        <v>21.86</v>
      </c>
      <c r="AC71" s="68">
        <v>21.8</v>
      </c>
      <c r="AD71" s="68"/>
      <c r="AE71" s="68">
        <v>19700</v>
      </c>
      <c r="AF71" s="68">
        <v>30</v>
      </c>
      <c r="AG71" s="68">
        <v>25.71</v>
      </c>
      <c r="AH71" s="68">
        <v>25.79</v>
      </c>
      <c r="AI71" s="68"/>
      <c r="AJ71" s="68">
        <v>22700</v>
      </c>
      <c r="AK71" s="68">
        <v>35</v>
      </c>
      <c r="AL71" s="68">
        <v>29.29</v>
      </c>
      <c r="AM71" s="68">
        <v>29.27</v>
      </c>
      <c r="AN71" s="68"/>
      <c r="AO71" s="68">
        <v>25700</v>
      </c>
      <c r="AP71" s="68">
        <v>40</v>
      </c>
      <c r="AQ71" s="68">
        <v>34.29</v>
      </c>
      <c r="AR71" s="68">
        <v>34.270000000000003</v>
      </c>
      <c r="AS71" s="68"/>
      <c r="AT71" s="68">
        <v>28700</v>
      </c>
      <c r="AU71" s="68">
        <v>45</v>
      </c>
      <c r="AV71" s="68">
        <v>37.86</v>
      </c>
      <c r="AW71" s="68">
        <v>37.86</v>
      </c>
      <c r="AX71" s="68"/>
      <c r="AY71" s="68">
        <v>31675</v>
      </c>
      <c r="AZ71" s="68">
        <v>50</v>
      </c>
      <c r="BA71" s="68">
        <v>42.71</v>
      </c>
      <c r="BB71" s="68">
        <v>42.7</v>
      </c>
      <c r="BC71" s="68"/>
      <c r="BD71" s="68">
        <v>34675</v>
      </c>
      <c r="BE71" s="68">
        <v>55</v>
      </c>
      <c r="BF71" s="68">
        <v>45.86</v>
      </c>
      <c r="BG71" s="68">
        <v>45.86</v>
      </c>
      <c r="BH71" s="68"/>
      <c r="BI71" s="68">
        <v>37675</v>
      </c>
      <c r="BJ71" s="68">
        <v>60</v>
      </c>
      <c r="BK71" s="68">
        <v>49.43</v>
      </c>
      <c r="BL71" s="68">
        <v>49.44</v>
      </c>
      <c r="BM71" s="68"/>
      <c r="BN71" s="68">
        <v>40675</v>
      </c>
      <c r="BO71" s="68">
        <v>65</v>
      </c>
      <c r="BP71" s="68">
        <v>54.14</v>
      </c>
      <c r="BQ71" s="68">
        <v>54.07</v>
      </c>
      <c r="BR71" s="68"/>
      <c r="BS71" s="68">
        <v>43675</v>
      </c>
      <c r="BT71" s="68">
        <v>70</v>
      </c>
      <c r="BU71" s="68">
        <v>57.57</v>
      </c>
      <c r="BV71" s="68">
        <v>57.53</v>
      </c>
      <c r="BW71" s="68"/>
      <c r="BX71" s="68">
        <v>46650</v>
      </c>
      <c r="BY71" s="68">
        <v>75</v>
      </c>
      <c r="BZ71" s="68">
        <v>62.14</v>
      </c>
      <c r="CA71" s="68">
        <v>62.07</v>
      </c>
      <c r="CB71" s="68"/>
      <c r="CC71" s="68">
        <v>49650</v>
      </c>
      <c r="CD71" s="68">
        <v>80</v>
      </c>
      <c r="CE71" s="68">
        <v>65</v>
      </c>
      <c r="CF71" s="68">
        <v>65.03</v>
      </c>
      <c r="CG71" s="68"/>
      <c r="CH71" s="68">
        <v>52650</v>
      </c>
      <c r="CI71" s="68">
        <v>85</v>
      </c>
      <c r="CJ71" s="68">
        <v>68.14</v>
      </c>
      <c r="CK71" s="68">
        <v>68.14</v>
      </c>
      <c r="CL71" s="68"/>
      <c r="CM71" s="68">
        <v>55650</v>
      </c>
      <c r="CN71" s="68">
        <v>90</v>
      </c>
      <c r="CO71" s="68">
        <v>72.569999999999993</v>
      </c>
      <c r="CP71" s="68">
        <v>72.540000000000006</v>
      </c>
      <c r="CQ71" s="68"/>
      <c r="CR71" s="68">
        <v>58650</v>
      </c>
      <c r="CS71" s="68">
        <v>95</v>
      </c>
      <c r="CT71" s="68">
        <v>75.430000000000007</v>
      </c>
      <c r="CU71" s="68">
        <v>75.44</v>
      </c>
      <c r="CV71" s="68"/>
      <c r="CW71" s="68">
        <v>61650</v>
      </c>
      <c r="CX71" s="68">
        <v>100</v>
      </c>
      <c r="CY71" s="68">
        <v>79.709999999999994</v>
      </c>
      <c r="CZ71" s="68">
        <v>79.77</v>
      </c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</row>
    <row r="72" spans="1:116" x14ac:dyDescent="0.25">
      <c r="A72" s="68">
        <v>1775</v>
      </c>
      <c r="B72" s="68">
        <v>0</v>
      </c>
      <c r="C72" s="68">
        <v>0</v>
      </c>
      <c r="D72" s="68">
        <v>0</v>
      </c>
      <c r="E72" s="68"/>
      <c r="F72" s="68">
        <v>4750</v>
      </c>
      <c r="G72" s="68">
        <v>5</v>
      </c>
      <c r="H72" s="68">
        <v>5.43</v>
      </c>
      <c r="I72" s="68">
        <v>5.43</v>
      </c>
      <c r="J72" s="68"/>
      <c r="K72" s="68">
        <v>7750</v>
      </c>
      <c r="L72" s="68">
        <v>10</v>
      </c>
      <c r="M72" s="68">
        <v>8.2899999999999991</v>
      </c>
      <c r="N72" s="68">
        <v>8.26</v>
      </c>
      <c r="O72" s="68"/>
      <c r="P72" s="68">
        <v>10750</v>
      </c>
      <c r="Q72" s="68">
        <v>15</v>
      </c>
      <c r="R72" s="68">
        <v>13.14</v>
      </c>
      <c r="S72" s="68">
        <v>13.13</v>
      </c>
      <c r="T72" s="68"/>
      <c r="U72" s="68">
        <v>13750</v>
      </c>
      <c r="V72" s="68">
        <v>20</v>
      </c>
      <c r="W72" s="68">
        <v>16.43</v>
      </c>
      <c r="X72" s="68">
        <v>16.53</v>
      </c>
      <c r="Y72" s="68"/>
      <c r="Z72" s="68">
        <v>16725</v>
      </c>
      <c r="AA72" s="68">
        <v>25</v>
      </c>
      <c r="AB72" s="68">
        <v>21.57</v>
      </c>
      <c r="AC72" s="68">
        <v>21.66</v>
      </c>
      <c r="AD72" s="68"/>
      <c r="AE72" s="68">
        <v>19725</v>
      </c>
      <c r="AF72" s="68">
        <v>30</v>
      </c>
      <c r="AG72" s="68">
        <v>25.43</v>
      </c>
      <c r="AH72" s="68">
        <v>25.53</v>
      </c>
      <c r="AI72" s="68"/>
      <c r="AJ72" s="68">
        <v>22725</v>
      </c>
      <c r="AK72" s="68">
        <v>35</v>
      </c>
      <c r="AL72" s="68">
        <v>29.14</v>
      </c>
      <c r="AM72" s="68">
        <v>29.21</v>
      </c>
      <c r="AN72" s="68"/>
      <c r="AO72" s="68">
        <v>25725</v>
      </c>
      <c r="AP72" s="68">
        <v>40</v>
      </c>
      <c r="AQ72" s="68">
        <v>34.29</v>
      </c>
      <c r="AR72" s="68">
        <v>34.200000000000003</v>
      </c>
      <c r="AS72" s="68"/>
      <c r="AT72" s="68">
        <v>28725</v>
      </c>
      <c r="AU72" s="68">
        <v>45</v>
      </c>
      <c r="AV72" s="68">
        <v>37.86</v>
      </c>
      <c r="AW72" s="68">
        <v>37.99</v>
      </c>
      <c r="AX72" s="68"/>
      <c r="AY72" s="68">
        <v>31700</v>
      </c>
      <c r="AZ72" s="68">
        <v>50</v>
      </c>
      <c r="BA72" s="68">
        <v>42.71</v>
      </c>
      <c r="BB72" s="68">
        <v>42.73</v>
      </c>
      <c r="BC72" s="68"/>
      <c r="BD72" s="68">
        <v>34700</v>
      </c>
      <c r="BE72" s="68">
        <v>55</v>
      </c>
      <c r="BF72" s="68">
        <v>45.86</v>
      </c>
      <c r="BG72" s="68">
        <v>45.87</v>
      </c>
      <c r="BH72" s="68"/>
      <c r="BI72" s="68">
        <v>37700</v>
      </c>
      <c r="BJ72" s="68">
        <v>60</v>
      </c>
      <c r="BK72" s="68">
        <v>49.14</v>
      </c>
      <c r="BL72" s="68">
        <v>49.24</v>
      </c>
      <c r="BM72" s="68"/>
      <c r="BN72" s="68">
        <v>40700</v>
      </c>
      <c r="BO72" s="68">
        <v>65</v>
      </c>
      <c r="BP72" s="68">
        <v>54.29</v>
      </c>
      <c r="BQ72" s="68">
        <v>54.19</v>
      </c>
      <c r="BR72" s="68"/>
      <c r="BS72" s="68">
        <v>43700</v>
      </c>
      <c r="BT72" s="68">
        <v>70</v>
      </c>
      <c r="BU72" s="68">
        <v>57.57</v>
      </c>
      <c r="BV72" s="68">
        <v>57.5</v>
      </c>
      <c r="BW72" s="68"/>
      <c r="BX72" s="68">
        <v>46675</v>
      </c>
      <c r="BY72" s="68">
        <v>75</v>
      </c>
      <c r="BZ72" s="68">
        <v>62.14</v>
      </c>
      <c r="CA72" s="68">
        <v>62.19</v>
      </c>
      <c r="CB72" s="68"/>
      <c r="CC72" s="68">
        <v>49675</v>
      </c>
      <c r="CD72" s="68">
        <v>80</v>
      </c>
      <c r="CE72" s="68">
        <v>65</v>
      </c>
      <c r="CF72" s="68">
        <v>65.010000000000005</v>
      </c>
      <c r="CG72" s="68"/>
      <c r="CH72" s="68">
        <v>52675</v>
      </c>
      <c r="CI72" s="68">
        <v>85</v>
      </c>
      <c r="CJ72" s="68">
        <v>68.290000000000006</v>
      </c>
      <c r="CK72" s="68">
        <v>68.2</v>
      </c>
      <c r="CL72" s="68"/>
      <c r="CM72" s="68">
        <v>55675</v>
      </c>
      <c r="CN72" s="68">
        <v>90</v>
      </c>
      <c r="CO72" s="68">
        <v>72.430000000000007</v>
      </c>
      <c r="CP72" s="68">
        <v>72.489999999999995</v>
      </c>
      <c r="CQ72" s="68"/>
      <c r="CR72" s="68">
        <v>58675</v>
      </c>
      <c r="CS72" s="68">
        <v>95</v>
      </c>
      <c r="CT72" s="68">
        <v>75.290000000000006</v>
      </c>
      <c r="CU72" s="68">
        <v>75.400000000000006</v>
      </c>
      <c r="CV72" s="68"/>
      <c r="CW72" s="68">
        <v>61675</v>
      </c>
      <c r="CX72" s="68">
        <v>100</v>
      </c>
      <c r="CY72" s="68">
        <v>79.569999999999993</v>
      </c>
      <c r="CZ72" s="68">
        <v>79.69</v>
      </c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</row>
    <row r="73" spans="1:116" x14ac:dyDescent="0.25">
      <c r="A73" s="68">
        <v>1800</v>
      </c>
      <c r="B73" s="68">
        <v>0</v>
      </c>
      <c r="C73" s="68">
        <v>0</v>
      </c>
      <c r="D73" s="68">
        <v>0</v>
      </c>
      <c r="E73" s="68"/>
      <c r="F73" s="68">
        <v>4775</v>
      </c>
      <c r="G73" s="68">
        <v>5</v>
      </c>
      <c r="H73" s="68">
        <v>5.43</v>
      </c>
      <c r="I73" s="68">
        <v>5.46</v>
      </c>
      <c r="J73" s="68"/>
      <c r="K73" s="68">
        <v>7775</v>
      </c>
      <c r="L73" s="68">
        <v>10</v>
      </c>
      <c r="M73" s="68">
        <v>8.43</v>
      </c>
      <c r="N73" s="68">
        <v>8.51</v>
      </c>
      <c r="O73" s="68"/>
      <c r="P73" s="68">
        <v>10775</v>
      </c>
      <c r="Q73" s="68">
        <v>15</v>
      </c>
      <c r="R73" s="68">
        <v>13</v>
      </c>
      <c r="S73" s="68">
        <v>13.07</v>
      </c>
      <c r="T73" s="68"/>
      <c r="U73" s="68">
        <v>13775</v>
      </c>
      <c r="V73" s="68">
        <v>20</v>
      </c>
      <c r="W73" s="68">
        <v>16.71</v>
      </c>
      <c r="X73" s="68">
        <v>16.73</v>
      </c>
      <c r="Y73" s="68"/>
      <c r="Z73" s="68">
        <v>16750</v>
      </c>
      <c r="AA73" s="68">
        <v>25</v>
      </c>
      <c r="AB73" s="68">
        <v>21.71</v>
      </c>
      <c r="AC73" s="68">
        <v>21.64</v>
      </c>
      <c r="AD73" s="68"/>
      <c r="AE73" s="68">
        <v>19750</v>
      </c>
      <c r="AF73" s="68">
        <v>30</v>
      </c>
      <c r="AG73" s="68">
        <v>25.29</v>
      </c>
      <c r="AH73" s="68">
        <v>25.4</v>
      </c>
      <c r="AI73" s="68"/>
      <c r="AJ73" s="68">
        <v>22750</v>
      </c>
      <c r="AK73" s="68">
        <v>35</v>
      </c>
      <c r="AL73" s="68">
        <v>29.14</v>
      </c>
      <c r="AM73" s="68">
        <v>29.11</v>
      </c>
      <c r="AN73" s="68"/>
      <c r="AO73" s="68">
        <v>25750</v>
      </c>
      <c r="AP73" s="68">
        <v>40</v>
      </c>
      <c r="AQ73" s="68">
        <v>34.14</v>
      </c>
      <c r="AR73" s="68">
        <v>34.200000000000003</v>
      </c>
      <c r="AS73" s="68"/>
      <c r="AT73" s="68">
        <v>28750</v>
      </c>
      <c r="AU73" s="68">
        <v>45</v>
      </c>
      <c r="AV73" s="68">
        <v>37.86</v>
      </c>
      <c r="AW73" s="68">
        <v>37.89</v>
      </c>
      <c r="AX73" s="68"/>
      <c r="AY73" s="68">
        <v>31725</v>
      </c>
      <c r="AZ73" s="68">
        <v>50</v>
      </c>
      <c r="BA73" s="68">
        <v>42.86</v>
      </c>
      <c r="BB73" s="68">
        <v>42.81</v>
      </c>
      <c r="BC73" s="68"/>
      <c r="BD73" s="68">
        <v>34725</v>
      </c>
      <c r="BE73" s="68">
        <v>55</v>
      </c>
      <c r="BF73" s="68">
        <v>45.86</v>
      </c>
      <c r="BG73" s="68">
        <v>45.96</v>
      </c>
      <c r="BH73" s="68"/>
      <c r="BI73" s="68">
        <v>37725</v>
      </c>
      <c r="BJ73" s="68">
        <v>60</v>
      </c>
      <c r="BK73" s="68">
        <v>49.29</v>
      </c>
      <c r="BL73" s="68">
        <v>49.4</v>
      </c>
      <c r="BM73" s="68"/>
      <c r="BN73" s="68">
        <v>40725</v>
      </c>
      <c r="BO73" s="68">
        <v>65</v>
      </c>
      <c r="BP73" s="68">
        <v>54.14</v>
      </c>
      <c r="BQ73" s="68">
        <v>54.06</v>
      </c>
      <c r="BR73" s="68"/>
      <c r="BS73" s="68">
        <v>43725</v>
      </c>
      <c r="BT73" s="68">
        <v>70</v>
      </c>
      <c r="BU73" s="68">
        <v>57.43</v>
      </c>
      <c r="BV73" s="68">
        <v>57.49</v>
      </c>
      <c r="BW73" s="68"/>
      <c r="BX73" s="68">
        <v>46700</v>
      </c>
      <c r="BY73" s="68">
        <v>75</v>
      </c>
      <c r="BZ73" s="68">
        <v>62</v>
      </c>
      <c r="CA73" s="68">
        <v>62.11</v>
      </c>
      <c r="CB73" s="68"/>
      <c r="CC73" s="68">
        <v>49700</v>
      </c>
      <c r="CD73" s="68">
        <v>80</v>
      </c>
      <c r="CE73" s="68">
        <v>65.14</v>
      </c>
      <c r="CF73" s="68">
        <v>65.069999999999993</v>
      </c>
      <c r="CG73" s="68"/>
      <c r="CH73" s="68">
        <v>52700</v>
      </c>
      <c r="CI73" s="68">
        <v>85</v>
      </c>
      <c r="CJ73" s="68">
        <v>68.290000000000006</v>
      </c>
      <c r="CK73" s="68">
        <v>68.19</v>
      </c>
      <c r="CL73" s="68"/>
      <c r="CM73" s="68">
        <v>55700</v>
      </c>
      <c r="CN73" s="68">
        <v>90</v>
      </c>
      <c r="CO73" s="68">
        <v>72.430000000000007</v>
      </c>
      <c r="CP73" s="68">
        <v>72.489999999999995</v>
      </c>
      <c r="CQ73" s="68"/>
      <c r="CR73" s="68">
        <v>58700</v>
      </c>
      <c r="CS73" s="68">
        <v>95</v>
      </c>
      <c r="CT73" s="68">
        <v>75.430000000000007</v>
      </c>
      <c r="CU73" s="68">
        <v>75.5</v>
      </c>
      <c r="CV73" s="68"/>
      <c r="CW73" s="68">
        <v>61700</v>
      </c>
      <c r="CX73" s="68">
        <v>100</v>
      </c>
      <c r="CY73" s="68">
        <v>79.569999999999993</v>
      </c>
      <c r="CZ73" s="68">
        <v>79.540000000000006</v>
      </c>
      <c r="DA73" s="68"/>
      <c r="DB73" s="68"/>
      <c r="DC73" s="68"/>
      <c r="DD73" s="68"/>
      <c r="DE73" s="68"/>
      <c r="DF73" s="68"/>
      <c r="DG73" s="68"/>
      <c r="DH73" s="68"/>
      <c r="DI73" s="68"/>
      <c r="DJ73" s="68"/>
      <c r="DK73" s="68"/>
      <c r="DL73" s="68"/>
    </row>
    <row r="74" spans="1:116" x14ac:dyDescent="0.25">
      <c r="A74" s="68">
        <v>1825</v>
      </c>
      <c r="B74" s="68">
        <v>0</v>
      </c>
      <c r="C74" s="68">
        <v>0</v>
      </c>
      <c r="D74" s="68">
        <v>0</v>
      </c>
      <c r="E74" s="68"/>
      <c r="F74" s="68">
        <v>4800</v>
      </c>
      <c r="G74" s="68">
        <v>5</v>
      </c>
      <c r="H74" s="68">
        <v>5.43</v>
      </c>
      <c r="I74" s="68">
        <v>5.43</v>
      </c>
      <c r="J74" s="68"/>
      <c r="K74" s="68">
        <v>7800</v>
      </c>
      <c r="L74" s="68">
        <v>10</v>
      </c>
      <c r="M74" s="68">
        <v>8.7100000000000009</v>
      </c>
      <c r="N74" s="68">
        <v>8.6300000000000008</v>
      </c>
      <c r="O74" s="68"/>
      <c r="P74" s="68">
        <v>10800</v>
      </c>
      <c r="Q74" s="68">
        <v>15</v>
      </c>
      <c r="R74" s="68">
        <v>12.86</v>
      </c>
      <c r="S74" s="68">
        <v>12.93</v>
      </c>
      <c r="T74" s="68"/>
      <c r="U74" s="68">
        <v>13800</v>
      </c>
      <c r="V74" s="68">
        <v>20</v>
      </c>
      <c r="W74" s="68">
        <v>17</v>
      </c>
      <c r="X74" s="68">
        <v>16.96</v>
      </c>
      <c r="Y74" s="68"/>
      <c r="Z74" s="68">
        <v>16775</v>
      </c>
      <c r="AA74" s="68">
        <v>25</v>
      </c>
      <c r="AB74" s="68">
        <v>21.71</v>
      </c>
      <c r="AC74" s="68">
        <v>21.86</v>
      </c>
      <c r="AD74" s="68"/>
      <c r="AE74" s="68">
        <v>19775</v>
      </c>
      <c r="AF74" s="68">
        <v>30</v>
      </c>
      <c r="AG74" s="68">
        <v>25.43</v>
      </c>
      <c r="AH74" s="68">
        <v>25.4</v>
      </c>
      <c r="AI74" s="68"/>
      <c r="AJ74" s="68">
        <v>22775</v>
      </c>
      <c r="AK74" s="68">
        <v>35</v>
      </c>
      <c r="AL74" s="68">
        <v>29.14</v>
      </c>
      <c r="AM74" s="68">
        <v>29.3</v>
      </c>
      <c r="AN74" s="68"/>
      <c r="AO74" s="68">
        <v>25775</v>
      </c>
      <c r="AP74" s="68">
        <v>40</v>
      </c>
      <c r="AQ74" s="68">
        <v>34.29</v>
      </c>
      <c r="AR74" s="68">
        <v>34.24</v>
      </c>
      <c r="AS74" s="68"/>
      <c r="AT74" s="68">
        <v>28775</v>
      </c>
      <c r="AU74" s="68">
        <v>45</v>
      </c>
      <c r="AV74" s="68">
        <v>37.86</v>
      </c>
      <c r="AW74" s="68">
        <v>37.76</v>
      </c>
      <c r="AX74" s="68"/>
      <c r="AY74" s="68">
        <v>31750</v>
      </c>
      <c r="AZ74" s="68">
        <v>50</v>
      </c>
      <c r="BA74" s="68">
        <v>42.86</v>
      </c>
      <c r="BB74" s="68">
        <v>42.77</v>
      </c>
      <c r="BC74" s="68"/>
      <c r="BD74" s="68">
        <v>34750</v>
      </c>
      <c r="BE74" s="68">
        <v>55</v>
      </c>
      <c r="BF74" s="68">
        <v>46</v>
      </c>
      <c r="BG74" s="68">
        <v>46.03</v>
      </c>
      <c r="BH74" s="68"/>
      <c r="BI74" s="68">
        <v>37750</v>
      </c>
      <c r="BJ74" s="68">
        <v>60</v>
      </c>
      <c r="BK74" s="68">
        <v>49.43</v>
      </c>
      <c r="BL74" s="68">
        <v>49.43</v>
      </c>
      <c r="BM74" s="68"/>
      <c r="BN74" s="68">
        <v>40750</v>
      </c>
      <c r="BO74" s="68">
        <v>65</v>
      </c>
      <c r="BP74" s="68">
        <v>54.14</v>
      </c>
      <c r="BQ74" s="68">
        <v>54.1</v>
      </c>
      <c r="BR74" s="68"/>
      <c r="BS74" s="68">
        <v>43750</v>
      </c>
      <c r="BT74" s="68">
        <v>70</v>
      </c>
      <c r="BU74" s="68">
        <v>57.57</v>
      </c>
      <c r="BV74" s="68">
        <v>57.66</v>
      </c>
      <c r="BW74" s="68"/>
      <c r="BX74" s="68">
        <v>46725</v>
      </c>
      <c r="BY74" s="68">
        <v>75</v>
      </c>
      <c r="BZ74" s="68">
        <v>62</v>
      </c>
      <c r="CA74" s="68">
        <v>61.99</v>
      </c>
      <c r="CB74" s="68"/>
      <c r="CC74" s="68">
        <v>49725</v>
      </c>
      <c r="CD74" s="68">
        <v>80</v>
      </c>
      <c r="CE74" s="68">
        <v>65</v>
      </c>
      <c r="CF74" s="68">
        <v>65.09</v>
      </c>
      <c r="CG74" s="68"/>
      <c r="CH74" s="68">
        <v>52725</v>
      </c>
      <c r="CI74" s="68">
        <v>85</v>
      </c>
      <c r="CJ74" s="68">
        <v>68.14</v>
      </c>
      <c r="CK74" s="68">
        <v>68.209999999999994</v>
      </c>
      <c r="CL74" s="68"/>
      <c r="CM74" s="68">
        <v>55725</v>
      </c>
      <c r="CN74" s="68">
        <v>90</v>
      </c>
      <c r="CO74" s="68">
        <v>72.569999999999993</v>
      </c>
      <c r="CP74" s="68">
        <v>72.430000000000007</v>
      </c>
      <c r="CQ74" s="68"/>
      <c r="CR74" s="68">
        <v>58725</v>
      </c>
      <c r="CS74" s="68">
        <v>95</v>
      </c>
      <c r="CT74" s="68">
        <v>75.569999999999993</v>
      </c>
      <c r="CU74" s="68">
        <v>75.569999999999993</v>
      </c>
      <c r="CV74" s="68"/>
      <c r="CW74" s="68">
        <v>61725</v>
      </c>
      <c r="CX74" s="68">
        <v>100</v>
      </c>
      <c r="CY74" s="68">
        <v>79.86</v>
      </c>
      <c r="CZ74" s="68">
        <v>79.900000000000006</v>
      </c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</row>
    <row r="75" spans="1:116" x14ac:dyDescent="0.25">
      <c r="A75" s="68">
        <v>1850</v>
      </c>
      <c r="B75" s="68">
        <v>0</v>
      </c>
      <c r="C75" s="68">
        <v>0</v>
      </c>
      <c r="D75" s="68">
        <v>0</v>
      </c>
      <c r="E75" s="68"/>
      <c r="F75" s="68">
        <v>4825</v>
      </c>
      <c r="G75" s="68">
        <v>5</v>
      </c>
      <c r="H75" s="68">
        <v>5.29</v>
      </c>
      <c r="I75" s="68">
        <v>5.21</v>
      </c>
      <c r="J75" s="68"/>
      <c r="K75" s="68">
        <v>7825</v>
      </c>
      <c r="L75" s="68">
        <v>10</v>
      </c>
      <c r="M75" s="68">
        <v>8.57</v>
      </c>
      <c r="N75" s="68">
        <v>8.66</v>
      </c>
      <c r="O75" s="68"/>
      <c r="P75" s="68">
        <v>10825</v>
      </c>
      <c r="Q75" s="68">
        <v>15</v>
      </c>
      <c r="R75" s="68">
        <v>13</v>
      </c>
      <c r="S75" s="68">
        <v>13.01</v>
      </c>
      <c r="T75" s="68"/>
      <c r="U75" s="68">
        <v>13825</v>
      </c>
      <c r="V75" s="68">
        <v>20</v>
      </c>
      <c r="W75" s="68">
        <v>17.14</v>
      </c>
      <c r="X75" s="68">
        <v>17.14</v>
      </c>
      <c r="Y75" s="68"/>
      <c r="Z75" s="68">
        <v>16800</v>
      </c>
      <c r="AA75" s="68">
        <v>25</v>
      </c>
      <c r="AB75" s="68">
        <v>22</v>
      </c>
      <c r="AC75" s="68">
        <v>21.99</v>
      </c>
      <c r="AD75" s="68"/>
      <c r="AE75" s="68">
        <v>19800</v>
      </c>
      <c r="AF75" s="68">
        <v>30</v>
      </c>
      <c r="AG75" s="68">
        <v>25.43</v>
      </c>
      <c r="AH75" s="68">
        <v>25.49</v>
      </c>
      <c r="AI75" s="68"/>
      <c r="AJ75" s="68">
        <v>22800</v>
      </c>
      <c r="AK75" s="68">
        <v>35</v>
      </c>
      <c r="AL75" s="68">
        <v>29.43</v>
      </c>
      <c r="AM75" s="68">
        <v>29.47</v>
      </c>
      <c r="AN75" s="68"/>
      <c r="AO75" s="68">
        <v>25800</v>
      </c>
      <c r="AP75" s="68">
        <v>40</v>
      </c>
      <c r="AQ75" s="68">
        <v>34.43</v>
      </c>
      <c r="AR75" s="68">
        <v>34.39</v>
      </c>
      <c r="AS75" s="68"/>
      <c r="AT75" s="68">
        <v>28800</v>
      </c>
      <c r="AU75" s="68">
        <v>45</v>
      </c>
      <c r="AV75" s="68">
        <v>37.86</v>
      </c>
      <c r="AW75" s="68">
        <v>37.99</v>
      </c>
      <c r="AX75" s="68"/>
      <c r="AY75" s="68">
        <v>31775</v>
      </c>
      <c r="AZ75" s="68">
        <v>50</v>
      </c>
      <c r="BA75" s="68">
        <v>42.86</v>
      </c>
      <c r="BB75" s="68">
        <v>42.94</v>
      </c>
      <c r="BC75" s="68"/>
      <c r="BD75" s="68">
        <v>34775</v>
      </c>
      <c r="BE75" s="68">
        <v>55</v>
      </c>
      <c r="BF75" s="68">
        <v>45.71</v>
      </c>
      <c r="BG75" s="68">
        <v>45.77</v>
      </c>
      <c r="BH75" s="68"/>
      <c r="BI75" s="68">
        <v>37775</v>
      </c>
      <c r="BJ75" s="68">
        <v>60</v>
      </c>
      <c r="BK75" s="68">
        <v>49.57</v>
      </c>
      <c r="BL75" s="68">
        <v>49.49</v>
      </c>
      <c r="BM75" s="68"/>
      <c r="BN75" s="68">
        <v>40775</v>
      </c>
      <c r="BO75" s="68">
        <v>65</v>
      </c>
      <c r="BP75" s="68">
        <v>54.14</v>
      </c>
      <c r="BQ75" s="68">
        <v>54.06</v>
      </c>
      <c r="BR75" s="68"/>
      <c r="BS75" s="68">
        <v>43775</v>
      </c>
      <c r="BT75" s="68">
        <v>70</v>
      </c>
      <c r="BU75" s="68">
        <v>57.71</v>
      </c>
      <c r="BV75" s="68">
        <v>57.59</v>
      </c>
      <c r="BW75" s="68"/>
      <c r="BX75" s="68">
        <v>46750</v>
      </c>
      <c r="BY75" s="68">
        <v>75</v>
      </c>
      <c r="BZ75" s="68">
        <v>62</v>
      </c>
      <c r="CA75" s="68">
        <v>61.81</v>
      </c>
      <c r="CB75" s="68"/>
      <c r="CC75" s="68">
        <v>49750</v>
      </c>
      <c r="CD75" s="68">
        <v>80</v>
      </c>
      <c r="CE75" s="68">
        <v>65.14</v>
      </c>
      <c r="CF75" s="68">
        <v>65.14</v>
      </c>
      <c r="CG75" s="68"/>
      <c r="CH75" s="68">
        <v>52750</v>
      </c>
      <c r="CI75" s="68">
        <v>85</v>
      </c>
      <c r="CJ75" s="68">
        <v>68.14</v>
      </c>
      <c r="CK75" s="68">
        <v>68.2</v>
      </c>
      <c r="CL75" s="68"/>
      <c r="CM75" s="68">
        <v>55750</v>
      </c>
      <c r="CN75" s="68">
        <v>90</v>
      </c>
      <c r="CO75" s="68">
        <v>72.430000000000007</v>
      </c>
      <c r="CP75" s="68">
        <v>72.290000000000006</v>
      </c>
      <c r="CQ75" s="68"/>
      <c r="CR75" s="68">
        <v>58750</v>
      </c>
      <c r="CS75" s="68">
        <v>95</v>
      </c>
      <c r="CT75" s="68">
        <v>75.569999999999993</v>
      </c>
      <c r="CU75" s="68">
        <v>75.63</v>
      </c>
      <c r="CV75" s="68"/>
      <c r="CW75" s="68">
        <v>61750</v>
      </c>
      <c r="CX75" s="68">
        <v>100</v>
      </c>
      <c r="CY75" s="68">
        <v>79.569999999999993</v>
      </c>
      <c r="CZ75" s="68">
        <v>79.739999999999995</v>
      </c>
      <c r="DA75" s="68"/>
      <c r="DB75" s="68"/>
      <c r="DC75" s="68"/>
      <c r="DD75" s="68"/>
      <c r="DE75" s="68"/>
      <c r="DF75" s="68"/>
      <c r="DG75" s="68"/>
      <c r="DH75" s="68"/>
      <c r="DI75" s="68"/>
      <c r="DJ75" s="68"/>
      <c r="DK75" s="68"/>
      <c r="DL75" s="68"/>
    </row>
    <row r="76" spans="1:116" x14ac:dyDescent="0.25">
      <c r="A76" s="68">
        <v>1875</v>
      </c>
      <c r="B76" s="68">
        <v>0</v>
      </c>
      <c r="C76" s="68">
        <v>0</v>
      </c>
      <c r="D76" s="68">
        <v>0</v>
      </c>
      <c r="E76" s="68"/>
      <c r="F76" s="68">
        <v>4850</v>
      </c>
      <c r="G76" s="68">
        <v>5</v>
      </c>
      <c r="H76" s="68">
        <v>5.14</v>
      </c>
      <c r="I76" s="68">
        <v>5.14</v>
      </c>
      <c r="J76" s="68"/>
      <c r="K76" s="68">
        <v>7850</v>
      </c>
      <c r="L76" s="68">
        <v>10</v>
      </c>
      <c r="M76" s="68">
        <v>8.43</v>
      </c>
      <c r="N76" s="68">
        <v>8.44</v>
      </c>
      <c r="O76" s="68"/>
      <c r="P76" s="68">
        <v>10850</v>
      </c>
      <c r="Q76" s="68">
        <v>15</v>
      </c>
      <c r="R76" s="68">
        <v>13.29</v>
      </c>
      <c r="S76" s="68">
        <v>13.23</v>
      </c>
      <c r="T76" s="68"/>
      <c r="U76" s="68">
        <v>13850</v>
      </c>
      <c r="V76" s="68">
        <v>20</v>
      </c>
      <c r="W76" s="68">
        <v>17</v>
      </c>
      <c r="X76" s="68">
        <v>17.07</v>
      </c>
      <c r="Y76" s="68"/>
      <c r="Z76" s="68">
        <v>16825</v>
      </c>
      <c r="AA76" s="68">
        <v>25</v>
      </c>
      <c r="AB76" s="68">
        <v>22.14</v>
      </c>
      <c r="AC76" s="68">
        <v>22.1</v>
      </c>
      <c r="AD76" s="68"/>
      <c r="AE76" s="68">
        <v>19825</v>
      </c>
      <c r="AF76" s="68">
        <v>30</v>
      </c>
      <c r="AG76" s="68">
        <v>25.57</v>
      </c>
      <c r="AH76" s="68">
        <v>25.69</v>
      </c>
      <c r="AI76" s="68"/>
      <c r="AJ76" s="68">
        <v>22825</v>
      </c>
      <c r="AK76" s="68">
        <v>35</v>
      </c>
      <c r="AL76" s="68">
        <v>29.43</v>
      </c>
      <c r="AM76" s="68">
        <v>29.56</v>
      </c>
      <c r="AN76" s="68"/>
      <c r="AO76" s="68">
        <v>25825</v>
      </c>
      <c r="AP76" s="68">
        <v>40</v>
      </c>
      <c r="AQ76" s="68">
        <v>34.43</v>
      </c>
      <c r="AR76" s="68">
        <v>34.369999999999997</v>
      </c>
      <c r="AS76" s="68"/>
      <c r="AT76" s="68">
        <v>28825</v>
      </c>
      <c r="AU76" s="68">
        <v>45</v>
      </c>
      <c r="AV76" s="68">
        <v>38</v>
      </c>
      <c r="AW76" s="68">
        <v>37.97</v>
      </c>
      <c r="AX76" s="68"/>
      <c r="AY76" s="68">
        <v>31800</v>
      </c>
      <c r="AZ76" s="68">
        <v>50</v>
      </c>
      <c r="BA76" s="68">
        <v>42.86</v>
      </c>
      <c r="BB76" s="68">
        <v>42.79</v>
      </c>
      <c r="BC76" s="68"/>
      <c r="BD76" s="68">
        <v>34800</v>
      </c>
      <c r="BE76" s="68">
        <v>55</v>
      </c>
      <c r="BF76" s="68">
        <v>45.71</v>
      </c>
      <c r="BG76" s="68">
        <v>45.79</v>
      </c>
      <c r="BH76" s="68"/>
      <c r="BI76" s="68">
        <v>37800</v>
      </c>
      <c r="BJ76" s="68">
        <v>60</v>
      </c>
      <c r="BK76" s="68">
        <v>49.14</v>
      </c>
      <c r="BL76" s="68">
        <v>49.21</v>
      </c>
      <c r="BM76" s="68"/>
      <c r="BN76" s="68">
        <v>40800</v>
      </c>
      <c r="BO76" s="68">
        <v>65</v>
      </c>
      <c r="BP76" s="68">
        <v>54.29</v>
      </c>
      <c r="BQ76" s="68">
        <v>54.13</v>
      </c>
      <c r="BR76" s="68"/>
      <c r="BS76" s="68">
        <v>43800</v>
      </c>
      <c r="BT76" s="68">
        <v>70</v>
      </c>
      <c r="BU76" s="68">
        <v>57.71</v>
      </c>
      <c r="BV76" s="68">
        <v>57.59</v>
      </c>
      <c r="BW76" s="68"/>
      <c r="BX76" s="68">
        <v>46775</v>
      </c>
      <c r="BY76" s="68">
        <v>75</v>
      </c>
      <c r="BZ76" s="68">
        <v>62</v>
      </c>
      <c r="CA76" s="68">
        <v>61.91</v>
      </c>
      <c r="CB76" s="68"/>
      <c r="CC76" s="68">
        <v>49775</v>
      </c>
      <c r="CD76" s="68">
        <v>80</v>
      </c>
      <c r="CE76" s="68">
        <v>65.290000000000006</v>
      </c>
      <c r="CF76" s="68">
        <v>65.19</v>
      </c>
      <c r="CG76" s="68"/>
      <c r="CH76" s="68">
        <v>52775</v>
      </c>
      <c r="CI76" s="68">
        <v>85</v>
      </c>
      <c r="CJ76" s="68">
        <v>68.14</v>
      </c>
      <c r="CK76" s="68">
        <v>68.209999999999994</v>
      </c>
      <c r="CL76" s="68"/>
      <c r="CM76" s="68">
        <v>55775</v>
      </c>
      <c r="CN76" s="68">
        <v>90</v>
      </c>
      <c r="CO76" s="68">
        <v>72.430000000000007</v>
      </c>
      <c r="CP76" s="68">
        <v>72.37</v>
      </c>
      <c r="CQ76" s="68"/>
      <c r="CR76" s="68">
        <v>58775</v>
      </c>
      <c r="CS76" s="68">
        <v>95</v>
      </c>
      <c r="CT76" s="68">
        <v>75.709999999999994</v>
      </c>
      <c r="CU76" s="68">
        <v>75.64</v>
      </c>
      <c r="CV76" s="68"/>
      <c r="CW76" s="68">
        <v>61775</v>
      </c>
      <c r="CX76" s="68">
        <v>100</v>
      </c>
      <c r="CY76" s="68">
        <v>79.709999999999994</v>
      </c>
      <c r="CZ76" s="68">
        <v>79.760000000000005</v>
      </c>
      <c r="DA76" s="68"/>
      <c r="DB76" s="68"/>
      <c r="DC76" s="68"/>
      <c r="DD76" s="68"/>
      <c r="DE76" s="68"/>
      <c r="DF76" s="68"/>
      <c r="DG76" s="68"/>
      <c r="DH76" s="68"/>
      <c r="DI76" s="68"/>
      <c r="DJ76" s="68"/>
      <c r="DK76" s="68"/>
      <c r="DL76" s="68"/>
    </row>
    <row r="77" spans="1:116" x14ac:dyDescent="0.25">
      <c r="A77" s="68">
        <v>1900</v>
      </c>
      <c r="B77" s="68">
        <v>0</v>
      </c>
      <c r="C77" s="68">
        <v>0</v>
      </c>
      <c r="D77" s="68">
        <v>0</v>
      </c>
      <c r="E77" s="68"/>
      <c r="F77" s="68">
        <v>4875</v>
      </c>
      <c r="G77" s="68">
        <v>5</v>
      </c>
      <c r="H77" s="68">
        <v>5.14</v>
      </c>
      <c r="I77" s="68">
        <v>5.14</v>
      </c>
      <c r="J77" s="68"/>
      <c r="K77" s="68">
        <v>7875</v>
      </c>
      <c r="L77" s="68">
        <v>10</v>
      </c>
      <c r="M77" s="68">
        <v>8.2899999999999991</v>
      </c>
      <c r="N77" s="68">
        <v>8.19</v>
      </c>
      <c r="O77" s="68"/>
      <c r="P77" s="68">
        <v>10875</v>
      </c>
      <c r="Q77" s="68">
        <v>15</v>
      </c>
      <c r="R77" s="68">
        <v>13.43</v>
      </c>
      <c r="S77" s="68">
        <v>13.39</v>
      </c>
      <c r="T77" s="68"/>
      <c r="U77" s="68">
        <v>13875</v>
      </c>
      <c r="V77" s="68">
        <v>20</v>
      </c>
      <c r="W77" s="68">
        <v>16.71</v>
      </c>
      <c r="X77" s="68">
        <v>16.8</v>
      </c>
      <c r="Y77" s="68"/>
      <c r="Z77" s="68">
        <v>16850</v>
      </c>
      <c r="AA77" s="68">
        <v>25</v>
      </c>
      <c r="AB77" s="68">
        <v>22</v>
      </c>
      <c r="AC77" s="68">
        <v>21.93</v>
      </c>
      <c r="AD77" s="68"/>
      <c r="AE77" s="68">
        <v>19850</v>
      </c>
      <c r="AF77" s="68">
        <v>30</v>
      </c>
      <c r="AG77" s="68">
        <v>26</v>
      </c>
      <c r="AH77" s="68">
        <v>25.86</v>
      </c>
      <c r="AI77" s="68"/>
      <c r="AJ77" s="68">
        <v>22850</v>
      </c>
      <c r="AK77" s="68">
        <v>35</v>
      </c>
      <c r="AL77" s="68">
        <v>29.29</v>
      </c>
      <c r="AM77" s="68">
        <v>29.27</v>
      </c>
      <c r="AN77" s="68"/>
      <c r="AO77" s="68">
        <v>25850</v>
      </c>
      <c r="AP77" s="68">
        <v>40</v>
      </c>
      <c r="AQ77" s="68">
        <v>34.14</v>
      </c>
      <c r="AR77" s="68">
        <v>34.06</v>
      </c>
      <c r="AS77" s="68"/>
      <c r="AT77" s="68">
        <v>28850</v>
      </c>
      <c r="AU77" s="68">
        <v>45</v>
      </c>
      <c r="AV77" s="68">
        <v>38.14</v>
      </c>
      <c r="AW77" s="68">
        <v>38.07</v>
      </c>
      <c r="AX77" s="68"/>
      <c r="AY77" s="68">
        <v>31825</v>
      </c>
      <c r="AZ77" s="68">
        <v>50</v>
      </c>
      <c r="BA77" s="68">
        <v>42.57</v>
      </c>
      <c r="BB77" s="68">
        <v>42.61</v>
      </c>
      <c r="BC77" s="68"/>
      <c r="BD77" s="68">
        <v>34825</v>
      </c>
      <c r="BE77" s="68">
        <v>55</v>
      </c>
      <c r="BF77" s="68">
        <v>46</v>
      </c>
      <c r="BG77" s="68">
        <v>45.97</v>
      </c>
      <c r="BH77" s="68"/>
      <c r="BI77" s="68">
        <v>37825</v>
      </c>
      <c r="BJ77" s="68">
        <v>60</v>
      </c>
      <c r="BK77" s="68">
        <v>49.43</v>
      </c>
      <c r="BL77" s="68">
        <v>49.34</v>
      </c>
      <c r="BM77" s="68"/>
      <c r="BN77" s="68">
        <v>40825</v>
      </c>
      <c r="BO77" s="68">
        <v>65</v>
      </c>
      <c r="BP77" s="68">
        <v>54.29</v>
      </c>
      <c r="BQ77" s="68">
        <v>54.14</v>
      </c>
      <c r="BR77" s="68"/>
      <c r="BS77" s="68">
        <v>43825</v>
      </c>
      <c r="BT77" s="68">
        <v>70</v>
      </c>
      <c r="BU77" s="68">
        <v>57.43</v>
      </c>
      <c r="BV77" s="68">
        <v>57.53</v>
      </c>
      <c r="BW77" s="68"/>
      <c r="BX77" s="68">
        <v>46800</v>
      </c>
      <c r="BY77" s="68">
        <v>75</v>
      </c>
      <c r="BZ77" s="68">
        <v>62</v>
      </c>
      <c r="CA77" s="68">
        <v>62.07</v>
      </c>
      <c r="CB77" s="68"/>
      <c r="CC77" s="68">
        <v>49800</v>
      </c>
      <c r="CD77" s="68">
        <v>80</v>
      </c>
      <c r="CE77" s="68">
        <v>65</v>
      </c>
      <c r="CF77" s="68">
        <v>65.040000000000006</v>
      </c>
      <c r="CG77" s="68"/>
      <c r="CH77" s="68">
        <v>52800</v>
      </c>
      <c r="CI77" s="68">
        <v>85</v>
      </c>
      <c r="CJ77" s="68">
        <v>68.14</v>
      </c>
      <c r="CK77" s="68">
        <v>68.209999999999994</v>
      </c>
      <c r="CL77" s="68"/>
      <c r="CM77" s="68">
        <v>55800</v>
      </c>
      <c r="CN77" s="68">
        <v>90</v>
      </c>
      <c r="CO77" s="68">
        <v>72.290000000000006</v>
      </c>
      <c r="CP77" s="68">
        <v>72.31</v>
      </c>
      <c r="CQ77" s="68"/>
      <c r="CR77" s="68">
        <v>58800</v>
      </c>
      <c r="CS77" s="68">
        <v>95</v>
      </c>
      <c r="CT77" s="68">
        <v>75.86</v>
      </c>
      <c r="CU77" s="68">
        <v>75.77</v>
      </c>
      <c r="CV77" s="68"/>
      <c r="CW77" s="68">
        <v>61800</v>
      </c>
      <c r="CX77" s="68">
        <v>100</v>
      </c>
      <c r="CY77" s="68">
        <v>79.709999999999994</v>
      </c>
      <c r="CZ77" s="68">
        <v>79.66</v>
      </c>
      <c r="DA77" s="68"/>
      <c r="DB77" s="68"/>
      <c r="DC77" s="68"/>
      <c r="DD77" s="68"/>
      <c r="DE77" s="68"/>
      <c r="DF77" s="68"/>
      <c r="DG77" s="68"/>
      <c r="DH77" s="68"/>
      <c r="DI77" s="68"/>
      <c r="DJ77" s="68"/>
      <c r="DK77" s="68"/>
      <c r="DL77" s="68"/>
    </row>
    <row r="78" spans="1:116" x14ac:dyDescent="0.25">
      <c r="A78" s="68">
        <v>1925</v>
      </c>
      <c r="B78" s="68">
        <v>0</v>
      </c>
      <c r="C78" s="68">
        <v>0</v>
      </c>
      <c r="D78" s="68">
        <v>0</v>
      </c>
      <c r="E78" s="68"/>
      <c r="F78" s="68">
        <v>4900</v>
      </c>
      <c r="G78" s="68">
        <v>5</v>
      </c>
      <c r="H78" s="68">
        <v>5.14</v>
      </c>
      <c r="I78" s="68">
        <v>5.0999999999999996</v>
      </c>
      <c r="J78" s="68"/>
      <c r="K78" s="68">
        <v>7900</v>
      </c>
      <c r="L78" s="68">
        <v>10</v>
      </c>
      <c r="M78" s="68">
        <v>8.14</v>
      </c>
      <c r="N78" s="68">
        <v>8.17</v>
      </c>
      <c r="O78" s="68"/>
      <c r="P78" s="68">
        <v>10900</v>
      </c>
      <c r="Q78" s="68">
        <v>15</v>
      </c>
      <c r="R78" s="68">
        <v>13.43</v>
      </c>
      <c r="S78" s="68">
        <v>13.51</v>
      </c>
      <c r="T78" s="68"/>
      <c r="U78" s="68">
        <v>13900</v>
      </c>
      <c r="V78" s="68">
        <v>20</v>
      </c>
      <c r="W78" s="68">
        <v>16.86</v>
      </c>
      <c r="X78" s="68">
        <v>16.8</v>
      </c>
      <c r="Y78" s="68"/>
      <c r="Z78" s="68">
        <v>16875</v>
      </c>
      <c r="AA78" s="68">
        <v>25</v>
      </c>
      <c r="AB78" s="68">
        <v>21.71</v>
      </c>
      <c r="AC78" s="68">
        <v>21.84</v>
      </c>
      <c r="AD78" s="68"/>
      <c r="AE78" s="68">
        <v>19875</v>
      </c>
      <c r="AF78" s="68">
        <v>30</v>
      </c>
      <c r="AG78" s="68">
        <v>25.86</v>
      </c>
      <c r="AH78" s="68">
        <v>25.91</v>
      </c>
      <c r="AI78" s="68"/>
      <c r="AJ78" s="68">
        <v>22875</v>
      </c>
      <c r="AK78" s="68">
        <v>35</v>
      </c>
      <c r="AL78" s="68">
        <v>29.29</v>
      </c>
      <c r="AM78" s="68">
        <v>29.27</v>
      </c>
      <c r="AN78" s="68"/>
      <c r="AO78" s="68">
        <v>25875</v>
      </c>
      <c r="AP78" s="68">
        <v>40</v>
      </c>
      <c r="AQ78" s="68">
        <v>33.86</v>
      </c>
      <c r="AR78" s="68">
        <v>33.97</v>
      </c>
      <c r="AS78" s="68"/>
      <c r="AT78" s="68">
        <v>28875</v>
      </c>
      <c r="AU78" s="68">
        <v>45</v>
      </c>
      <c r="AV78" s="68">
        <v>37.86</v>
      </c>
      <c r="AW78" s="68">
        <v>37.869999999999997</v>
      </c>
      <c r="AX78" s="68"/>
      <c r="AY78" s="68">
        <v>31850</v>
      </c>
      <c r="AZ78" s="68">
        <v>50</v>
      </c>
      <c r="BA78" s="68">
        <v>42.43</v>
      </c>
      <c r="BB78" s="68">
        <v>42.54</v>
      </c>
      <c r="BC78" s="68"/>
      <c r="BD78" s="68">
        <v>34850</v>
      </c>
      <c r="BE78" s="68">
        <v>55</v>
      </c>
      <c r="BF78" s="68">
        <v>45.86</v>
      </c>
      <c r="BG78" s="68">
        <v>45.99</v>
      </c>
      <c r="BH78" s="68"/>
      <c r="BI78" s="68">
        <v>37850</v>
      </c>
      <c r="BJ78" s="68">
        <v>60</v>
      </c>
      <c r="BK78" s="68">
        <v>49.14</v>
      </c>
      <c r="BL78" s="68">
        <v>49.2</v>
      </c>
      <c r="BM78" s="68"/>
      <c r="BN78" s="68">
        <v>40850</v>
      </c>
      <c r="BO78" s="68">
        <v>65</v>
      </c>
      <c r="BP78" s="68">
        <v>54.29</v>
      </c>
      <c r="BQ78" s="68">
        <v>54.23</v>
      </c>
      <c r="BR78" s="68"/>
      <c r="BS78" s="68">
        <v>43850</v>
      </c>
      <c r="BT78" s="68">
        <v>70</v>
      </c>
      <c r="BU78" s="68">
        <v>57.57</v>
      </c>
      <c r="BV78" s="68">
        <v>57.5</v>
      </c>
      <c r="BW78" s="68"/>
      <c r="BX78" s="68">
        <v>46825</v>
      </c>
      <c r="BY78" s="68">
        <v>75</v>
      </c>
      <c r="BZ78" s="68">
        <v>62</v>
      </c>
      <c r="CA78" s="68">
        <v>62.07</v>
      </c>
      <c r="CB78" s="68"/>
      <c r="CC78" s="68">
        <v>49825</v>
      </c>
      <c r="CD78" s="68">
        <v>80</v>
      </c>
      <c r="CE78" s="68">
        <v>65</v>
      </c>
      <c r="CF78" s="68">
        <v>64.989999999999995</v>
      </c>
      <c r="CG78" s="68"/>
      <c r="CH78" s="68">
        <v>52825</v>
      </c>
      <c r="CI78" s="68">
        <v>85</v>
      </c>
      <c r="CJ78" s="68">
        <v>68.14</v>
      </c>
      <c r="CK78" s="68">
        <v>68.209999999999994</v>
      </c>
      <c r="CL78" s="68"/>
      <c r="CM78" s="68">
        <v>55825</v>
      </c>
      <c r="CN78" s="68">
        <v>90</v>
      </c>
      <c r="CO78" s="68">
        <v>72.290000000000006</v>
      </c>
      <c r="CP78" s="68">
        <v>72.27</v>
      </c>
      <c r="CQ78" s="68"/>
      <c r="CR78" s="68">
        <v>58825</v>
      </c>
      <c r="CS78" s="68">
        <v>95</v>
      </c>
      <c r="CT78" s="68">
        <v>75.86</v>
      </c>
      <c r="CU78" s="68">
        <v>75.64</v>
      </c>
      <c r="CV78" s="68"/>
      <c r="CW78" s="68">
        <v>61825</v>
      </c>
      <c r="CX78" s="68">
        <v>100</v>
      </c>
      <c r="CY78" s="68">
        <v>79.709999999999994</v>
      </c>
      <c r="CZ78" s="68">
        <v>79.59</v>
      </c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</row>
    <row r="79" spans="1:116" x14ac:dyDescent="0.25">
      <c r="A79" s="68">
        <v>1950</v>
      </c>
      <c r="B79" s="68">
        <v>0</v>
      </c>
      <c r="C79" s="68">
        <v>0</v>
      </c>
      <c r="D79" s="68">
        <v>0</v>
      </c>
      <c r="E79" s="68"/>
      <c r="F79" s="68">
        <v>4925</v>
      </c>
      <c r="G79" s="68">
        <v>5</v>
      </c>
      <c r="H79" s="68">
        <v>4.8600000000000003</v>
      </c>
      <c r="I79" s="68">
        <v>4.93</v>
      </c>
      <c r="J79" s="68"/>
      <c r="K79" s="68">
        <v>7925</v>
      </c>
      <c r="L79" s="68">
        <v>10</v>
      </c>
      <c r="M79" s="68">
        <v>8.14</v>
      </c>
      <c r="N79" s="68">
        <v>8.17</v>
      </c>
      <c r="O79" s="68"/>
      <c r="P79" s="68">
        <v>10925</v>
      </c>
      <c r="Q79" s="68">
        <v>15</v>
      </c>
      <c r="R79" s="68">
        <v>13.43</v>
      </c>
      <c r="S79" s="68">
        <v>13.4</v>
      </c>
      <c r="T79" s="68"/>
      <c r="U79" s="68">
        <v>13925</v>
      </c>
      <c r="V79" s="68">
        <v>20</v>
      </c>
      <c r="W79" s="68">
        <v>16.71</v>
      </c>
      <c r="X79" s="68">
        <v>16.760000000000002</v>
      </c>
      <c r="Y79" s="68"/>
      <c r="Z79" s="68">
        <v>16900</v>
      </c>
      <c r="AA79" s="68">
        <v>25</v>
      </c>
      <c r="AB79" s="68">
        <v>21.71</v>
      </c>
      <c r="AC79" s="68">
        <v>21.76</v>
      </c>
      <c r="AD79" s="68"/>
      <c r="AE79" s="68">
        <v>19900</v>
      </c>
      <c r="AF79" s="68">
        <v>30</v>
      </c>
      <c r="AG79" s="68">
        <v>25.57</v>
      </c>
      <c r="AH79" s="68">
        <v>25.66</v>
      </c>
      <c r="AI79" s="68"/>
      <c r="AJ79" s="68">
        <v>22900</v>
      </c>
      <c r="AK79" s="68">
        <v>35</v>
      </c>
      <c r="AL79" s="68">
        <v>29.29</v>
      </c>
      <c r="AM79" s="68">
        <v>29.24</v>
      </c>
      <c r="AN79" s="68"/>
      <c r="AO79" s="68">
        <v>25900</v>
      </c>
      <c r="AP79" s="68">
        <v>40</v>
      </c>
      <c r="AQ79" s="68">
        <v>34</v>
      </c>
      <c r="AR79" s="68">
        <v>33.97</v>
      </c>
      <c r="AS79" s="68"/>
      <c r="AT79" s="68">
        <v>28900</v>
      </c>
      <c r="AU79" s="68">
        <v>45</v>
      </c>
      <c r="AV79" s="68">
        <v>37.86</v>
      </c>
      <c r="AW79" s="68">
        <v>37.770000000000003</v>
      </c>
      <c r="AX79" s="68"/>
      <c r="AY79" s="68">
        <v>31875</v>
      </c>
      <c r="AZ79" s="68">
        <v>50</v>
      </c>
      <c r="BA79" s="68">
        <v>42.71</v>
      </c>
      <c r="BB79" s="68">
        <v>42.69</v>
      </c>
      <c r="BC79" s="68"/>
      <c r="BD79" s="68">
        <v>34875</v>
      </c>
      <c r="BE79" s="68">
        <v>55</v>
      </c>
      <c r="BF79" s="68">
        <v>45.86</v>
      </c>
      <c r="BG79" s="68">
        <v>45.96</v>
      </c>
      <c r="BH79" s="68"/>
      <c r="BI79" s="68">
        <v>37875</v>
      </c>
      <c r="BJ79" s="68">
        <v>60</v>
      </c>
      <c r="BK79" s="68">
        <v>49.43</v>
      </c>
      <c r="BL79" s="68">
        <v>49.33</v>
      </c>
      <c r="BM79" s="68"/>
      <c r="BN79" s="68">
        <v>40875</v>
      </c>
      <c r="BO79" s="68">
        <v>65</v>
      </c>
      <c r="BP79" s="68">
        <v>54.43</v>
      </c>
      <c r="BQ79" s="68">
        <v>54.46</v>
      </c>
      <c r="BR79" s="68"/>
      <c r="BS79" s="68">
        <v>43875</v>
      </c>
      <c r="BT79" s="68">
        <v>70</v>
      </c>
      <c r="BU79" s="68">
        <v>57.43</v>
      </c>
      <c r="BV79" s="68">
        <v>57.5</v>
      </c>
      <c r="BW79" s="68"/>
      <c r="BX79" s="68">
        <v>46850</v>
      </c>
      <c r="BY79" s="68">
        <v>75</v>
      </c>
      <c r="BZ79" s="68">
        <v>61.86</v>
      </c>
      <c r="CA79" s="68">
        <v>62.03</v>
      </c>
      <c r="CB79" s="68"/>
      <c r="CC79" s="68">
        <v>49850</v>
      </c>
      <c r="CD79" s="68">
        <v>80</v>
      </c>
      <c r="CE79" s="68">
        <v>65</v>
      </c>
      <c r="CF79" s="68">
        <v>65.09</v>
      </c>
      <c r="CG79" s="68"/>
      <c r="CH79" s="68">
        <v>52850</v>
      </c>
      <c r="CI79" s="68">
        <v>85</v>
      </c>
      <c r="CJ79" s="68">
        <v>68.14</v>
      </c>
      <c r="CK79" s="68">
        <v>68.11</v>
      </c>
      <c r="CL79" s="68"/>
      <c r="CM79" s="68">
        <v>55850</v>
      </c>
      <c r="CN79" s="68">
        <v>90</v>
      </c>
      <c r="CO79" s="68">
        <v>72.430000000000007</v>
      </c>
      <c r="CP79" s="68">
        <v>72.36</v>
      </c>
      <c r="CQ79" s="68"/>
      <c r="CR79" s="68">
        <v>58850</v>
      </c>
      <c r="CS79" s="68">
        <v>95</v>
      </c>
      <c r="CT79" s="68">
        <v>75.569999999999993</v>
      </c>
      <c r="CU79" s="68">
        <v>75.5</v>
      </c>
      <c r="CV79" s="68"/>
      <c r="CW79" s="68">
        <v>61850</v>
      </c>
      <c r="CX79" s="68">
        <v>100</v>
      </c>
      <c r="CY79" s="68">
        <v>79.709999999999994</v>
      </c>
      <c r="CZ79" s="68">
        <v>79.64</v>
      </c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</row>
    <row r="80" spans="1:116" x14ac:dyDescent="0.25">
      <c r="A80" s="68">
        <v>1975</v>
      </c>
      <c r="B80" s="68">
        <v>0</v>
      </c>
      <c r="C80" s="68">
        <v>0</v>
      </c>
      <c r="D80" s="68">
        <v>0</v>
      </c>
      <c r="E80" s="68"/>
      <c r="F80" s="68">
        <v>4950</v>
      </c>
      <c r="G80" s="68">
        <v>5</v>
      </c>
      <c r="H80" s="68">
        <v>4.8600000000000003</v>
      </c>
      <c r="I80" s="68">
        <v>4.96</v>
      </c>
      <c r="J80" s="68"/>
      <c r="K80" s="68">
        <v>7950</v>
      </c>
      <c r="L80" s="68">
        <v>10</v>
      </c>
      <c r="M80" s="68">
        <v>8.14</v>
      </c>
      <c r="N80" s="68">
        <v>8.01</v>
      </c>
      <c r="O80" s="68"/>
      <c r="P80" s="68">
        <v>10950</v>
      </c>
      <c r="Q80" s="68">
        <v>15</v>
      </c>
      <c r="R80" s="68">
        <v>13.14</v>
      </c>
      <c r="S80" s="68">
        <v>13.04</v>
      </c>
      <c r="T80" s="68"/>
      <c r="U80" s="68">
        <v>13950</v>
      </c>
      <c r="V80" s="68">
        <v>20</v>
      </c>
      <c r="W80" s="68">
        <v>16.71</v>
      </c>
      <c r="X80" s="68">
        <v>16.66</v>
      </c>
      <c r="Y80" s="68"/>
      <c r="Z80" s="68">
        <v>16925</v>
      </c>
      <c r="AA80" s="68">
        <v>25</v>
      </c>
      <c r="AB80" s="68">
        <v>21.57</v>
      </c>
      <c r="AC80" s="68">
        <v>21.66</v>
      </c>
      <c r="AD80" s="68"/>
      <c r="AE80" s="68">
        <v>19925</v>
      </c>
      <c r="AF80" s="68">
        <v>30</v>
      </c>
      <c r="AG80" s="68">
        <v>25.57</v>
      </c>
      <c r="AH80" s="68">
        <v>25.63</v>
      </c>
      <c r="AI80" s="68"/>
      <c r="AJ80" s="68">
        <v>22925</v>
      </c>
      <c r="AK80" s="68">
        <v>35</v>
      </c>
      <c r="AL80" s="68">
        <v>29.29</v>
      </c>
      <c r="AM80" s="68">
        <v>29.34</v>
      </c>
      <c r="AN80" s="68"/>
      <c r="AO80" s="68">
        <v>25925</v>
      </c>
      <c r="AP80" s="68">
        <v>40</v>
      </c>
      <c r="AQ80" s="68">
        <v>34</v>
      </c>
      <c r="AR80" s="68">
        <v>34.090000000000003</v>
      </c>
      <c r="AS80" s="68"/>
      <c r="AT80" s="68">
        <v>28925</v>
      </c>
      <c r="AU80" s="68">
        <v>45</v>
      </c>
      <c r="AV80" s="68">
        <v>38</v>
      </c>
      <c r="AW80" s="68">
        <v>37.89</v>
      </c>
      <c r="AX80" s="68"/>
      <c r="AY80" s="68">
        <v>31900</v>
      </c>
      <c r="AZ80" s="68">
        <v>50</v>
      </c>
      <c r="BA80" s="68">
        <v>42.57</v>
      </c>
      <c r="BB80" s="68">
        <v>42.59</v>
      </c>
      <c r="BC80" s="68"/>
      <c r="BD80" s="68">
        <v>34900</v>
      </c>
      <c r="BE80" s="68">
        <v>55</v>
      </c>
      <c r="BF80" s="68">
        <v>45.86</v>
      </c>
      <c r="BG80" s="68">
        <v>45.87</v>
      </c>
      <c r="BH80" s="68"/>
      <c r="BI80" s="68">
        <v>37900</v>
      </c>
      <c r="BJ80" s="68">
        <v>60</v>
      </c>
      <c r="BK80" s="68">
        <v>49.14</v>
      </c>
      <c r="BL80" s="68">
        <v>49.21</v>
      </c>
      <c r="BM80" s="68"/>
      <c r="BN80" s="68">
        <v>40900</v>
      </c>
      <c r="BO80" s="68">
        <v>65</v>
      </c>
      <c r="BP80" s="68">
        <v>54.29</v>
      </c>
      <c r="BQ80" s="68">
        <v>54.36</v>
      </c>
      <c r="BR80" s="68"/>
      <c r="BS80" s="68">
        <v>43900</v>
      </c>
      <c r="BT80" s="68">
        <v>70</v>
      </c>
      <c r="BU80" s="68">
        <v>57.43</v>
      </c>
      <c r="BV80" s="68">
        <v>57.63</v>
      </c>
      <c r="BW80" s="68"/>
      <c r="BX80" s="68">
        <v>46875</v>
      </c>
      <c r="BY80" s="68">
        <v>75</v>
      </c>
      <c r="BZ80" s="68">
        <v>61.86</v>
      </c>
      <c r="CA80" s="68">
        <v>61.89</v>
      </c>
      <c r="CB80" s="68"/>
      <c r="CC80" s="68">
        <v>49875</v>
      </c>
      <c r="CD80" s="68">
        <v>80</v>
      </c>
      <c r="CE80" s="68">
        <v>65</v>
      </c>
      <c r="CF80" s="68">
        <v>65.2</v>
      </c>
      <c r="CG80" s="68"/>
      <c r="CH80" s="68">
        <v>52875</v>
      </c>
      <c r="CI80" s="68">
        <v>85</v>
      </c>
      <c r="CJ80" s="68">
        <v>68.290000000000006</v>
      </c>
      <c r="CK80" s="68">
        <v>68.23</v>
      </c>
      <c r="CL80" s="68"/>
      <c r="CM80" s="68">
        <v>55875</v>
      </c>
      <c r="CN80" s="68">
        <v>90</v>
      </c>
      <c r="CO80" s="68">
        <v>72.290000000000006</v>
      </c>
      <c r="CP80" s="68">
        <v>72.27</v>
      </c>
      <c r="CQ80" s="68"/>
      <c r="CR80" s="68">
        <v>58875</v>
      </c>
      <c r="CS80" s="68">
        <v>95</v>
      </c>
      <c r="CT80" s="68">
        <v>75.569999999999993</v>
      </c>
      <c r="CU80" s="68">
        <v>75.709999999999994</v>
      </c>
      <c r="CV80" s="68"/>
      <c r="CW80" s="68">
        <v>61875</v>
      </c>
      <c r="CX80" s="68">
        <v>100</v>
      </c>
      <c r="CY80" s="68">
        <v>79.709999999999994</v>
      </c>
      <c r="CZ80" s="68">
        <v>79.760000000000005</v>
      </c>
      <c r="DA80" s="68"/>
      <c r="DB80" s="68"/>
      <c r="DC80" s="68"/>
      <c r="DD80" s="68"/>
      <c r="DE80" s="68"/>
      <c r="DF80" s="68"/>
      <c r="DG80" s="68"/>
      <c r="DH80" s="68"/>
      <c r="DI80" s="68"/>
      <c r="DJ80" s="68"/>
      <c r="DK80" s="68"/>
      <c r="DL80" s="68"/>
    </row>
    <row r="81" spans="1:116" x14ac:dyDescent="0.25">
      <c r="A81" s="68">
        <v>2000</v>
      </c>
      <c r="B81" s="68">
        <v>0</v>
      </c>
      <c r="C81" s="68">
        <v>0</v>
      </c>
      <c r="D81" s="68">
        <v>0</v>
      </c>
      <c r="E81" s="68"/>
      <c r="F81" s="68">
        <v>4975</v>
      </c>
      <c r="G81" s="68">
        <v>5</v>
      </c>
      <c r="H81" s="68">
        <v>5.14</v>
      </c>
      <c r="I81" s="68">
        <v>5.01</v>
      </c>
      <c r="J81" s="68"/>
      <c r="K81" s="68">
        <v>7975</v>
      </c>
      <c r="L81" s="68">
        <v>10</v>
      </c>
      <c r="M81" s="68">
        <v>8.14</v>
      </c>
      <c r="N81" s="68">
        <v>8.1300000000000008</v>
      </c>
      <c r="O81" s="68"/>
      <c r="P81" s="68">
        <v>10975</v>
      </c>
      <c r="Q81" s="68">
        <v>15</v>
      </c>
      <c r="R81" s="68">
        <v>13.14</v>
      </c>
      <c r="S81" s="68">
        <v>12.97</v>
      </c>
      <c r="T81" s="68"/>
      <c r="U81" s="68">
        <v>13975</v>
      </c>
      <c r="V81" s="68">
        <v>20</v>
      </c>
      <c r="W81" s="68">
        <v>16.71</v>
      </c>
      <c r="X81" s="68">
        <v>16.8</v>
      </c>
      <c r="Y81" s="68"/>
      <c r="Z81" s="68">
        <v>16950</v>
      </c>
      <c r="AA81" s="68">
        <v>25</v>
      </c>
      <c r="AB81" s="68">
        <v>21.71</v>
      </c>
      <c r="AC81" s="68">
        <v>21.79</v>
      </c>
      <c r="AD81" s="68"/>
      <c r="AE81" s="68">
        <v>19950</v>
      </c>
      <c r="AF81" s="68">
        <v>30</v>
      </c>
      <c r="AG81" s="68">
        <v>25.43</v>
      </c>
      <c r="AH81" s="68">
        <v>25.44</v>
      </c>
      <c r="AI81" s="68"/>
      <c r="AJ81" s="68">
        <v>22950</v>
      </c>
      <c r="AK81" s="68">
        <v>35</v>
      </c>
      <c r="AL81" s="68">
        <v>29.43</v>
      </c>
      <c r="AM81" s="68">
        <v>29.51</v>
      </c>
      <c r="AN81" s="68"/>
      <c r="AO81" s="68">
        <v>25950</v>
      </c>
      <c r="AP81" s="68">
        <v>40</v>
      </c>
      <c r="AQ81" s="68">
        <v>34.29</v>
      </c>
      <c r="AR81" s="68">
        <v>34.229999999999997</v>
      </c>
      <c r="AS81" s="68"/>
      <c r="AT81" s="68">
        <v>28950</v>
      </c>
      <c r="AU81" s="68">
        <v>45</v>
      </c>
      <c r="AV81" s="68">
        <v>38</v>
      </c>
      <c r="AW81" s="68">
        <v>37.94</v>
      </c>
      <c r="AX81" s="68"/>
      <c r="AY81" s="68">
        <v>31925</v>
      </c>
      <c r="AZ81" s="68">
        <v>50</v>
      </c>
      <c r="BA81" s="68">
        <v>42.57</v>
      </c>
      <c r="BB81" s="68">
        <v>42.49</v>
      </c>
      <c r="BC81" s="68"/>
      <c r="BD81" s="68">
        <v>34925</v>
      </c>
      <c r="BE81" s="68">
        <v>55</v>
      </c>
      <c r="BF81" s="68">
        <v>45.86</v>
      </c>
      <c r="BG81" s="68">
        <v>45.94</v>
      </c>
      <c r="BH81" s="68"/>
      <c r="BI81" s="68">
        <v>37925</v>
      </c>
      <c r="BJ81" s="68">
        <v>60</v>
      </c>
      <c r="BK81" s="68">
        <v>49.14</v>
      </c>
      <c r="BL81" s="68">
        <v>49.29</v>
      </c>
      <c r="BM81" s="68"/>
      <c r="BN81" s="68">
        <v>40925</v>
      </c>
      <c r="BO81" s="68">
        <v>65</v>
      </c>
      <c r="BP81" s="68">
        <v>54.43</v>
      </c>
      <c r="BQ81" s="68">
        <v>54.31</v>
      </c>
      <c r="BR81" s="68"/>
      <c r="BS81" s="68">
        <v>43925</v>
      </c>
      <c r="BT81" s="68">
        <v>70</v>
      </c>
      <c r="BU81" s="68">
        <v>57.57</v>
      </c>
      <c r="BV81" s="68">
        <v>57.63</v>
      </c>
      <c r="BW81" s="68"/>
      <c r="BX81" s="68">
        <v>46900</v>
      </c>
      <c r="BY81" s="68">
        <v>75</v>
      </c>
      <c r="BZ81" s="68">
        <v>61.86</v>
      </c>
      <c r="CA81" s="68">
        <v>61.91</v>
      </c>
      <c r="CB81" s="68"/>
      <c r="CC81" s="68">
        <v>49900</v>
      </c>
      <c r="CD81" s="68">
        <v>80</v>
      </c>
      <c r="CE81" s="68">
        <v>65.14</v>
      </c>
      <c r="CF81" s="68">
        <v>65.069999999999993</v>
      </c>
      <c r="CG81" s="68"/>
      <c r="CH81" s="68">
        <v>52900</v>
      </c>
      <c r="CI81" s="68">
        <v>85</v>
      </c>
      <c r="CJ81" s="68">
        <v>68.290000000000006</v>
      </c>
      <c r="CK81" s="68">
        <v>68.239999999999995</v>
      </c>
      <c r="CL81" s="68"/>
      <c r="CM81" s="68">
        <v>55900</v>
      </c>
      <c r="CN81" s="68">
        <v>90</v>
      </c>
      <c r="CO81" s="68">
        <v>72.569999999999993</v>
      </c>
      <c r="CP81" s="68">
        <v>72.569999999999993</v>
      </c>
      <c r="CQ81" s="68"/>
      <c r="CR81" s="68">
        <v>58900</v>
      </c>
      <c r="CS81" s="68">
        <v>95</v>
      </c>
      <c r="CT81" s="68">
        <v>75.430000000000007</v>
      </c>
      <c r="CU81" s="68">
        <v>75.61</v>
      </c>
      <c r="CV81" s="68"/>
      <c r="CW81" s="68">
        <v>61900</v>
      </c>
      <c r="CX81" s="68">
        <v>100</v>
      </c>
      <c r="CY81" s="68">
        <v>79.709999999999994</v>
      </c>
      <c r="CZ81" s="68">
        <v>79.81</v>
      </c>
      <c r="DA81" s="68"/>
      <c r="DB81" s="68"/>
      <c r="DC81" s="68"/>
      <c r="DD81" s="68"/>
      <c r="DE81" s="68"/>
      <c r="DF81" s="68"/>
      <c r="DG81" s="68"/>
      <c r="DH81" s="68"/>
      <c r="DI81" s="68"/>
      <c r="DJ81" s="68"/>
      <c r="DK81" s="68"/>
      <c r="DL81" s="68"/>
    </row>
    <row r="82" spans="1:116" x14ac:dyDescent="0.25">
      <c r="A82" s="68">
        <v>2025</v>
      </c>
      <c r="B82" s="68">
        <v>0</v>
      </c>
      <c r="C82" s="68">
        <v>0</v>
      </c>
      <c r="D82" s="68">
        <v>0</v>
      </c>
      <c r="E82" s="68"/>
      <c r="F82" s="68">
        <v>5000</v>
      </c>
      <c r="G82" s="68">
        <v>5</v>
      </c>
      <c r="H82" s="68">
        <v>5.14</v>
      </c>
      <c r="I82" s="68">
        <v>5.14</v>
      </c>
      <c r="J82" s="68"/>
      <c r="K82" s="68">
        <v>8000</v>
      </c>
      <c r="L82" s="68">
        <v>10</v>
      </c>
      <c r="M82" s="68">
        <v>8.2899999999999991</v>
      </c>
      <c r="N82" s="68">
        <v>8.3000000000000007</v>
      </c>
      <c r="O82" s="68"/>
      <c r="P82" s="68">
        <v>11000</v>
      </c>
      <c r="Q82" s="68">
        <v>15</v>
      </c>
      <c r="R82" s="68">
        <v>12.86</v>
      </c>
      <c r="S82" s="68">
        <v>12.91</v>
      </c>
      <c r="T82" s="68"/>
      <c r="U82" s="68">
        <v>14000</v>
      </c>
      <c r="V82" s="68">
        <v>20</v>
      </c>
      <c r="W82" s="68">
        <v>17</v>
      </c>
      <c r="X82" s="68">
        <v>17.03</v>
      </c>
      <c r="Y82" s="68"/>
      <c r="Z82" s="68">
        <v>16975</v>
      </c>
      <c r="AA82" s="68">
        <v>25</v>
      </c>
      <c r="AB82" s="68">
        <v>22</v>
      </c>
      <c r="AC82" s="68">
        <v>21.9</v>
      </c>
      <c r="AD82" s="68"/>
      <c r="AE82" s="68">
        <v>19975</v>
      </c>
      <c r="AF82" s="68">
        <v>30</v>
      </c>
      <c r="AG82" s="68">
        <v>25.57</v>
      </c>
      <c r="AH82" s="68">
        <v>25.53</v>
      </c>
      <c r="AI82" s="68"/>
      <c r="AJ82" s="68">
        <v>22975</v>
      </c>
      <c r="AK82" s="68">
        <v>35</v>
      </c>
      <c r="AL82" s="68">
        <v>29.57</v>
      </c>
      <c r="AM82" s="68">
        <v>29.6</v>
      </c>
      <c r="AN82" s="68"/>
      <c r="AO82" s="68">
        <v>25975</v>
      </c>
      <c r="AP82" s="68">
        <v>40</v>
      </c>
      <c r="AQ82" s="68">
        <v>34.14</v>
      </c>
      <c r="AR82" s="68">
        <v>34.17</v>
      </c>
      <c r="AS82" s="68"/>
      <c r="AT82" s="68">
        <v>28975</v>
      </c>
      <c r="AU82" s="68">
        <v>45</v>
      </c>
      <c r="AV82" s="68">
        <v>38.14</v>
      </c>
      <c r="AW82" s="68">
        <v>38.11</v>
      </c>
      <c r="AX82" s="68"/>
      <c r="AY82" s="68">
        <v>31950</v>
      </c>
      <c r="AZ82" s="68">
        <v>50</v>
      </c>
      <c r="BA82" s="68">
        <v>42.43</v>
      </c>
      <c r="BB82" s="68">
        <v>42.51</v>
      </c>
      <c r="BC82" s="68"/>
      <c r="BD82" s="68">
        <v>34950</v>
      </c>
      <c r="BE82" s="68">
        <v>55</v>
      </c>
      <c r="BF82" s="68">
        <v>46</v>
      </c>
      <c r="BG82" s="68">
        <v>45.96</v>
      </c>
      <c r="BH82" s="68"/>
      <c r="BI82" s="68">
        <v>37950</v>
      </c>
      <c r="BJ82" s="68">
        <v>60</v>
      </c>
      <c r="BK82" s="68">
        <v>49.29</v>
      </c>
      <c r="BL82" s="68">
        <v>49.19</v>
      </c>
      <c r="BM82" s="68"/>
      <c r="BN82" s="68">
        <v>40950</v>
      </c>
      <c r="BO82" s="68">
        <v>65</v>
      </c>
      <c r="BP82" s="68">
        <v>54.57</v>
      </c>
      <c r="BQ82" s="68">
        <v>54.46</v>
      </c>
      <c r="BR82" s="68"/>
      <c r="BS82" s="68">
        <v>43950</v>
      </c>
      <c r="BT82" s="68">
        <v>70</v>
      </c>
      <c r="BU82" s="68">
        <v>57.57</v>
      </c>
      <c r="BV82" s="68">
        <v>57.53</v>
      </c>
      <c r="BW82" s="68"/>
      <c r="BX82" s="68">
        <v>46925</v>
      </c>
      <c r="BY82" s="68">
        <v>75</v>
      </c>
      <c r="BZ82" s="68">
        <v>61.71</v>
      </c>
      <c r="CA82" s="68">
        <v>61.83</v>
      </c>
      <c r="CB82" s="68"/>
      <c r="CC82" s="68">
        <v>49925</v>
      </c>
      <c r="CD82" s="68">
        <v>80</v>
      </c>
      <c r="CE82" s="68">
        <v>65.290000000000006</v>
      </c>
      <c r="CF82" s="68">
        <v>65.099999999999994</v>
      </c>
      <c r="CG82" s="68"/>
      <c r="CH82" s="68">
        <v>52925</v>
      </c>
      <c r="CI82" s="68">
        <v>85</v>
      </c>
      <c r="CJ82" s="68">
        <v>68.14</v>
      </c>
      <c r="CK82" s="68">
        <v>68.11</v>
      </c>
      <c r="CL82" s="68"/>
      <c r="CM82" s="68">
        <v>55925</v>
      </c>
      <c r="CN82" s="68">
        <v>90</v>
      </c>
      <c r="CO82" s="68">
        <v>72.290000000000006</v>
      </c>
      <c r="CP82" s="68">
        <v>72.36</v>
      </c>
      <c r="CQ82" s="68"/>
      <c r="CR82" s="68">
        <v>58925</v>
      </c>
      <c r="CS82" s="68">
        <v>95</v>
      </c>
      <c r="CT82" s="68">
        <v>75.430000000000007</v>
      </c>
      <c r="CU82" s="68">
        <v>75.510000000000005</v>
      </c>
      <c r="CV82" s="68"/>
      <c r="CW82" s="68">
        <v>61925</v>
      </c>
      <c r="CX82" s="68">
        <v>100</v>
      </c>
      <c r="CY82" s="68">
        <v>79.569999999999993</v>
      </c>
      <c r="CZ82" s="68">
        <v>79.709999999999994</v>
      </c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</row>
    <row r="83" spans="1:116" x14ac:dyDescent="0.25">
      <c r="A83" s="68">
        <v>2050</v>
      </c>
      <c r="B83" s="68">
        <v>0</v>
      </c>
      <c r="C83" s="68">
        <v>0</v>
      </c>
      <c r="D83" s="68">
        <v>0</v>
      </c>
      <c r="E83" s="68"/>
      <c r="F83" s="68">
        <v>5025</v>
      </c>
      <c r="G83" s="68">
        <v>5</v>
      </c>
      <c r="H83" s="68">
        <v>5.29</v>
      </c>
      <c r="I83" s="68">
        <v>5.29</v>
      </c>
      <c r="J83" s="68"/>
      <c r="K83" s="68">
        <v>8025</v>
      </c>
      <c r="L83" s="68">
        <v>10</v>
      </c>
      <c r="M83" s="68">
        <v>8.57</v>
      </c>
      <c r="N83" s="68">
        <v>8.4700000000000006</v>
      </c>
      <c r="O83" s="68"/>
      <c r="P83" s="68">
        <v>11025</v>
      </c>
      <c r="Q83" s="68">
        <v>15</v>
      </c>
      <c r="R83" s="68">
        <v>12.86</v>
      </c>
      <c r="S83" s="68">
        <v>12.86</v>
      </c>
      <c r="T83" s="68"/>
      <c r="U83" s="68">
        <v>14025</v>
      </c>
      <c r="V83" s="68">
        <v>20</v>
      </c>
      <c r="W83" s="68">
        <v>17.14</v>
      </c>
      <c r="X83" s="68">
        <v>17.21</v>
      </c>
      <c r="Y83" s="68"/>
      <c r="Z83" s="68">
        <v>17000</v>
      </c>
      <c r="AA83" s="68">
        <v>25</v>
      </c>
      <c r="AB83" s="68">
        <v>22.14</v>
      </c>
      <c r="AC83" s="68">
        <v>22.06</v>
      </c>
      <c r="AD83" s="68"/>
      <c r="AE83" s="68">
        <v>20000</v>
      </c>
      <c r="AF83" s="68">
        <v>30</v>
      </c>
      <c r="AG83" s="68">
        <v>25.71</v>
      </c>
      <c r="AH83" s="68">
        <v>25.69</v>
      </c>
      <c r="AI83" s="68"/>
      <c r="AJ83" s="68">
        <v>23000</v>
      </c>
      <c r="AK83" s="68">
        <v>35</v>
      </c>
      <c r="AL83" s="68">
        <v>29.43</v>
      </c>
      <c r="AM83" s="68">
        <v>29.41</v>
      </c>
      <c r="AN83" s="68"/>
      <c r="AO83" s="68">
        <v>26000</v>
      </c>
      <c r="AP83" s="68">
        <v>40</v>
      </c>
      <c r="AQ83" s="68">
        <v>34.14</v>
      </c>
      <c r="AR83" s="68">
        <v>34.06</v>
      </c>
      <c r="AS83" s="68"/>
      <c r="AT83" s="68">
        <v>29000</v>
      </c>
      <c r="AU83" s="68">
        <v>45</v>
      </c>
      <c r="AV83" s="68">
        <v>37.86</v>
      </c>
      <c r="AW83" s="68">
        <v>37.83</v>
      </c>
      <c r="AX83" s="68"/>
      <c r="AY83" s="68">
        <v>31975</v>
      </c>
      <c r="AZ83" s="68">
        <v>50</v>
      </c>
      <c r="BA83" s="68">
        <v>42.57</v>
      </c>
      <c r="BB83" s="68">
        <v>42.56</v>
      </c>
      <c r="BC83" s="68"/>
      <c r="BD83" s="68">
        <v>34975</v>
      </c>
      <c r="BE83" s="68">
        <v>55</v>
      </c>
      <c r="BF83" s="68">
        <v>45.86</v>
      </c>
      <c r="BG83" s="68">
        <v>45.86</v>
      </c>
      <c r="BH83" s="68"/>
      <c r="BI83" s="68">
        <v>37975</v>
      </c>
      <c r="BJ83" s="68">
        <v>60</v>
      </c>
      <c r="BK83" s="68">
        <v>49.29</v>
      </c>
      <c r="BL83" s="68">
        <v>49.41</v>
      </c>
      <c r="BM83" s="68"/>
      <c r="BN83" s="68">
        <v>40975</v>
      </c>
      <c r="BO83" s="68">
        <v>65</v>
      </c>
      <c r="BP83" s="68">
        <v>54.29</v>
      </c>
      <c r="BQ83" s="68">
        <v>54.37</v>
      </c>
      <c r="BR83" s="68"/>
      <c r="BS83" s="68">
        <v>43975</v>
      </c>
      <c r="BT83" s="68">
        <v>70</v>
      </c>
      <c r="BU83" s="68">
        <v>57.57</v>
      </c>
      <c r="BV83" s="68">
        <v>57.61</v>
      </c>
      <c r="BW83" s="68"/>
      <c r="BX83" s="68">
        <v>46950</v>
      </c>
      <c r="BY83" s="68">
        <v>75</v>
      </c>
      <c r="BZ83" s="68">
        <v>61.86</v>
      </c>
      <c r="CA83" s="68">
        <v>61.89</v>
      </c>
      <c r="CB83" s="68"/>
      <c r="CC83" s="68">
        <v>49950</v>
      </c>
      <c r="CD83" s="68">
        <v>80</v>
      </c>
      <c r="CE83" s="68">
        <v>65.14</v>
      </c>
      <c r="CF83" s="68">
        <v>65.11</v>
      </c>
      <c r="CG83" s="68"/>
      <c r="CH83" s="68">
        <v>52950</v>
      </c>
      <c r="CI83" s="68">
        <v>85</v>
      </c>
      <c r="CJ83" s="68">
        <v>68.430000000000007</v>
      </c>
      <c r="CK83" s="68">
        <v>68.290000000000006</v>
      </c>
      <c r="CL83" s="68"/>
      <c r="CM83" s="68">
        <v>55950</v>
      </c>
      <c r="CN83" s="68">
        <v>90</v>
      </c>
      <c r="CO83" s="68">
        <v>72.430000000000007</v>
      </c>
      <c r="CP83" s="68">
        <v>72.33</v>
      </c>
      <c r="CQ83" s="68"/>
      <c r="CR83" s="68">
        <v>58950</v>
      </c>
      <c r="CS83" s="68">
        <v>95</v>
      </c>
      <c r="CT83" s="68">
        <v>75.709999999999994</v>
      </c>
      <c r="CU83" s="68">
        <v>75.84</v>
      </c>
      <c r="CV83" s="68"/>
      <c r="CW83" s="68">
        <v>61950</v>
      </c>
      <c r="CX83" s="68">
        <v>100</v>
      </c>
      <c r="CY83" s="68">
        <v>80.569999999999993</v>
      </c>
      <c r="CZ83" s="68">
        <v>80.489999999999995</v>
      </c>
      <c r="DA83" s="68"/>
      <c r="DB83" s="68"/>
      <c r="DC83" s="68"/>
      <c r="DD83" s="68"/>
      <c r="DE83" s="68"/>
      <c r="DF83" s="68"/>
      <c r="DG83" s="68"/>
      <c r="DH83" s="68"/>
      <c r="DI83" s="68"/>
      <c r="DJ83" s="68"/>
      <c r="DK83" s="68"/>
      <c r="DL83" s="68"/>
    </row>
    <row r="84" spans="1:116" x14ac:dyDescent="0.25">
      <c r="A84" s="68">
        <v>2075</v>
      </c>
      <c r="B84" s="68">
        <v>0</v>
      </c>
      <c r="C84" s="68">
        <v>0</v>
      </c>
      <c r="D84" s="68">
        <v>0</v>
      </c>
      <c r="E84" s="68"/>
      <c r="F84" s="68">
        <v>5050</v>
      </c>
      <c r="G84" s="68">
        <v>5</v>
      </c>
      <c r="H84" s="68">
        <v>5.43</v>
      </c>
      <c r="I84" s="68">
        <v>5.44</v>
      </c>
      <c r="J84" s="68"/>
      <c r="K84" s="68">
        <v>8050</v>
      </c>
      <c r="L84" s="68">
        <v>10</v>
      </c>
      <c r="M84" s="68">
        <v>8.57</v>
      </c>
      <c r="N84" s="68">
        <v>8.67</v>
      </c>
      <c r="O84" s="68"/>
      <c r="P84" s="68">
        <v>11050</v>
      </c>
      <c r="Q84" s="68">
        <v>15</v>
      </c>
      <c r="R84" s="68">
        <v>13</v>
      </c>
      <c r="S84" s="68">
        <v>12.89</v>
      </c>
      <c r="T84" s="68"/>
      <c r="U84" s="68">
        <v>14050</v>
      </c>
      <c r="V84" s="68">
        <v>20</v>
      </c>
      <c r="W84" s="68">
        <v>17.14</v>
      </c>
      <c r="X84" s="68">
        <v>17.2</v>
      </c>
      <c r="Y84" s="68"/>
      <c r="Z84" s="68">
        <v>17025</v>
      </c>
      <c r="AA84" s="68">
        <v>25</v>
      </c>
      <c r="AB84" s="68">
        <v>21.86</v>
      </c>
      <c r="AC84" s="68">
        <v>21.93</v>
      </c>
      <c r="AD84" s="68"/>
      <c r="AE84" s="68">
        <v>20025</v>
      </c>
      <c r="AF84" s="68">
        <v>30</v>
      </c>
      <c r="AG84" s="68">
        <v>25.86</v>
      </c>
      <c r="AH84" s="68">
        <v>25.86</v>
      </c>
      <c r="AI84" s="68"/>
      <c r="AJ84" s="68">
        <v>23025</v>
      </c>
      <c r="AK84" s="68">
        <v>35</v>
      </c>
      <c r="AL84" s="68">
        <v>29.43</v>
      </c>
      <c r="AM84" s="68">
        <v>29.36</v>
      </c>
      <c r="AN84" s="68"/>
      <c r="AO84" s="68">
        <v>26025</v>
      </c>
      <c r="AP84" s="68">
        <v>40</v>
      </c>
      <c r="AQ84" s="68">
        <v>34.14</v>
      </c>
      <c r="AR84" s="68">
        <v>34.04</v>
      </c>
      <c r="AS84" s="68"/>
      <c r="AT84" s="68">
        <v>29025</v>
      </c>
      <c r="AU84" s="68">
        <v>45</v>
      </c>
      <c r="AV84" s="68">
        <v>37.71</v>
      </c>
      <c r="AW84" s="68">
        <v>37.729999999999997</v>
      </c>
      <c r="AX84" s="68"/>
      <c r="AY84" s="68">
        <v>32000</v>
      </c>
      <c r="AZ84" s="68">
        <v>50</v>
      </c>
      <c r="BA84" s="68">
        <v>42.57</v>
      </c>
      <c r="BB84" s="68">
        <v>42.61</v>
      </c>
      <c r="BC84" s="68"/>
      <c r="BD84" s="68">
        <v>35000</v>
      </c>
      <c r="BE84" s="68">
        <v>55</v>
      </c>
      <c r="BF84" s="68">
        <v>45.71</v>
      </c>
      <c r="BG84" s="68">
        <v>45.86</v>
      </c>
      <c r="BH84" s="68"/>
      <c r="BI84" s="68">
        <v>38000</v>
      </c>
      <c r="BJ84" s="68">
        <v>60</v>
      </c>
      <c r="BK84" s="68">
        <v>49.29</v>
      </c>
      <c r="BL84" s="68">
        <v>49.24</v>
      </c>
      <c r="BM84" s="68"/>
      <c r="BN84" s="68">
        <v>41000</v>
      </c>
      <c r="BO84" s="68">
        <v>65</v>
      </c>
      <c r="BP84" s="68">
        <v>54.43</v>
      </c>
      <c r="BQ84" s="68">
        <v>54.39</v>
      </c>
      <c r="BR84" s="68"/>
      <c r="BS84" s="68">
        <v>44000</v>
      </c>
      <c r="BT84" s="68">
        <v>70</v>
      </c>
      <c r="BU84" s="68">
        <v>57.57</v>
      </c>
      <c r="BV84" s="68">
        <v>57.63</v>
      </c>
      <c r="BW84" s="68"/>
      <c r="BX84" s="68">
        <v>46975</v>
      </c>
      <c r="BY84" s="68">
        <v>75</v>
      </c>
      <c r="BZ84" s="68">
        <v>61.86</v>
      </c>
      <c r="CA84" s="68">
        <v>61.81</v>
      </c>
      <c r="CB84" s="68"/>
      <c r="CC84" s="68">
        <v>49975</v>
      </c>
      <c r="CD84" s="68">
        <v>80</v>
      </c>
      <c r="CE84" s="68">
        <v>64.86</v>
      </c>
      <c r="CF84" s="68">
        <v>65.040000000000006</v>
      </c>
      <c r="CG84" s="68"/>
      <c r="CH84" s="68">
        <v>52975</v>
      </c>
      <c r="CI84" s="68">
        <v>85</v>
      </c>
      <c r="CJ84" s="68">
        <v>68.430000000000007</v>
      </c>
      <c r="CK84" s="68">
        <v>68.41</v>
      </c>
      <c r="CL84" s="68"/>
      <c r="CM84" s="68">
        <v>55975</v>
      </c>
      <c r="CN84" s="68">
        <v>90</v>
      </c>
      <c r="CO84" s="68">
        <v>72.430000000000007</v>
      </c>
      <c r="CP84" s="68">
        <v>72.459999999999994</v>
      </c>
      <c r="CQ84" s="68"/>
      <c r="CR84" s="68">
        <v>58975</v>
      </c>
      <c r="CS84" s="68">
        <v>95</v>
      </c>
      <c r="CT84" s="68">
        <v>75.569999999999993</v>
      </c>
      <c r="CU84" s="68">
        <v>75.69</v>
      </c>
      <c r="CV84" s="68"/>
      <c r="CW84" s="68">
        <v>61975</v>
      </c>
      <c r="CX84" s="68">
        <v>100</v>
      </c>
      <c r="CY84" s="68">
        <v>81.290000000000006</v>
      </c>
      <c r="CZ84" s="68">
        <v>81.3</v>
      </c>
      <c r="DA84" s="68"/>
      <c r="DB84" s="68"/>
      <c r="DC84" s="68"/>
      <c r="DD84" s="68"/>
      <c r="DE84" s="68"/>
      <c r="DF84" s="68"/>
      <c r="DG84" s="68"/>
      <c r="DH84" s="68"/>
      <c r="DI84" s="68"/>
      <c r="DJ84" s="68"/>
      <c r="DK84" s="68"/>
      <c r="DL84" s="68"/>
    </row>
    <row r="85" spans="1:116" x14ac:dyDescent="0.25">
      <c r="A85" s="68">
        <v>2100</v>
      </c>
      <c r="B85" s="68">
        <v>0</v>
      </c>
      <c r="C85" s="68">
        <v>0</v>
      </c>
      <c r="D85" s="68">
        <v>0</v>
      </c>
      <c r="E85" s="68"/>
      <c r="F85" s="68">
        <v>5075</v>
      </c>
      <c r="G85" s="68">
        <v>5</v>
      </c>
      <c r="H85" s="68">
        <v>5.57</v>
      </c>
      <c r="I85" s="68">
        <v>5.46</v>
      </c>
      <c r="J85" s="68"/>
      <c r="K85" s="68">
        <v>8075</v>
      </c>
      <c r="L85" s="68">
        <v>10</v>
      </c>
      <c r="M85" s="68">
        <v>8.7100000000000009</v>
      </c>
      <c r="N85" s="68">
        <v>8.74</v>
      </c>
      <c r="O85" s="68"/>
      <c r="P85" s="68">
        <v>11075</v>
      </c>
      <c r="Q85" s="68">
        <v>15</v>
      </c>
      <c r="R85" s="68">
        <v>13.14</v>
      </c>
      <c r="S85" s="68">
        <v>13.1</v>
      </c>
      <c r="T85" s="68"/>
      <c r="U85" s="68">
        <v>14075</v>
      </c>
      <c r="V85" s="68">
        <v>20</v>
      </c>
      <c r="W85" s="68">
        <v>16.86</v>
      </c>
      <c r="X85" s="68">
        <v>16.809999999999999</v>
      </c>
      <c r="Y85" s="68"/>
      <c r="Z85" s="68">
        <v>17050</v>
      </c>
      <c r="AA85" s="68">
        <v>25</v>
      </c>
      <c r="AB85" s="68">
        <v>21.71</v>
      </c>
      <c r="AC85" s="68">
        <v>21.7</v>
      </c>
      <c r="AD85" s="68"/>
      <c r="AE85" s="68">
        <v>20050</v>
      </c>
      <c r="AF85" s="68">
        <v>30</v>
      </c>
      <c r="AG85" s="68">
        <v>25.71</v>
      </c>
      <c r="AH85" s="68">
        <v>25.71</v>
      </c>
      <c r="AI85" s="68"/>
      <c r="AJ85" s="68">
        <v>23050</v>
      </c>
      <c r="AK85" s="68">
        <v>35</v>
      </c>
      <c r="AL85" s="68">
        <v>29.29</v>
      </c>
      <c r="AM85" s="68">
        <v>29.24</v>
      </c>
      <c r="AN85" s="68"/>
      <c r="AO85" s="68">
        <v>26050</v>
      </c>
      <c r="AP85" s="68">
        <v>40</v>
      </c>
      <c r="AQ85" s="68">
        <v>34.14</v>
      </c>
      <c r="AR85" s="68">
        <v>34.200000000000003</v>
      </c>
      <c r="AS85" s="68"/>
      <c r="AT85" s="68">
        <v>29050</v>
      </c>
      <c r="AU85" s="68">
        <v>45</v>
      </c>
      <c r="AV85" s="68">
        <v>37.71</v>
      </c>
      <c r="AW85" s="68">
        <v>37.74</v>
      </c>
      <c r="AX85" s="68"/>
      <c r="AY85" s="68">
        <v>32025</v>
      </c>
      <c r="AZ85" s="68">
        <v>50</v>
      </c>
      <c r="BA85" s="68">
        <v>42.57</v>
      </c>
      <c r="BB85" s="68">
        <v>42.69</v>
      </c>
      <c r="BC85" s="68"/>
      <c r="BD85" s="68">
        <v>35025</v>
      </c>
      <c r="BE85" s="68">
        <v>55</v>
      </c>
      <c r="BF85" s="68">
        <v>45.86</v>
      </c>
      <c r="BG85" s="68">
        <v>45.94</v>
      </c>
      <c r="BH85" s="68"/>
      <c r="BI85" s="68">
        <v>38025</v>
      </c>
      <c r="BJ85" s="68">
        <v>60</v>
      </c>
      <c r="BK85" s="68">
        <v>49.29</v>
      </c>
      <c r="BL85" s="68">
        <v>49.36</v>
      </c>
      <c r="BM85" s="68"/>
      <c r="BN85" s="68">
        <v>41025</v>
      </c>
      <c r="BO85" s="68">
        <v>65</v>
      </c>
      <c r="BP85" s="68">
        <v>54</v>
      </c>
      <c r="BQ85" s="68">
        <v>54.07</v>
      </c>
      <c r="BR85" s="68"/>
      <c r="BS85" s="68">
        <v>44025</v>
      </c>
      <c r="BT85" s="68">
        <v>70</v>
      </c>
      <c r="BU85" s="68">
        <v>57.57</v>
      </c>
      <c r="BV85" s="68">
        <v>57.49</v>
      </c>
      <c r="BW85" s="68"/>
      <c r="BX85" s="68">
        <v>47000</v>
      </c>
      <c r="BY85" s="68">
        <v>75</v>
      </c>
      <c r="BZ85" s="68">
        <v>61.86</v>
      </c>
      <c r="CA85" s="68">
        <v>61.79</v>
      </c>
      <c r="CB85" s="68"/>
      <c r="CC85" s="68">
        <v>50000</v>
      </c>
      <c r="CD85" s="68">
        <v>80</v>
      </c>
      <c r="CE85" s="68">
        <v>65</v>
      </c>
      <c r="CF85" s="68">
        <v>65.040000000000006</v>
      </c>
      <c r="CG85" s="68"/>
      <c r="CH85" s="68">
        <v>53000</v>
      </c>
      <c r="CI85" s="68">
        <v>85</v>
      </c>
      <c r="CJ85" s="68">
        <v>68.430000000000007</v>
      </c>
      <c r="CK85" s="68">
        <v>68.44</v>
      </c>
      <c r="CL85" s="68"/>
      <c r="CM85" s="68">
        <v>56000</v>
      </c>
      <c r="CN85" s="68">
        <v>90</v>
      </c>
      <c r="CO85" s="68">
        <v>72.430000000000007</v>
      </c>
      <c r="CP85" s="68">
        <v>72.430000000000007</v>
      </c>
      <c r="CQ85" s="68"/>
      <c r="CR85" s="68">
        <v>59000</v>
      </c>
      <c r="CS85" s="68">
        <v>95</v>
      </c>
      <c r="CT85" s="68">
        <v>75.569999999999993</v>
      </c>
      <c r="CU85" s="68">
        <v>75.63</v>
      </c>
      <c r="CV85" s="68"/>
      <c r="CW85" s="68">
        <v>62000</v>
      </c>
      <c r="CX85" s="68">
        <v>100</v>
      </c>
      <c r="CY85" s="68">
        <v>80.569999999999993</v>
      </c>
      <c r="CZ85" s="68">
        <v>80.540000000000006</v>
      </c>
      <c r="DA85" s="68"/>
      <c r="DB85" s="68"/>
      <c r="DC85" s="68"/>
      <c r="DD85" s="68"/>
      <c r="DE85" s="68"/>
      <c r="DF85" s="68"/>
      <c r="DG85" s="68"/>
      <c r="DH85" s="68"/>
      <c r="DI85" s="68"/>
      <c r="DJ85" s="68"/>
      <c r="DK85" s="68"/>
      <c r="DL85" s="68"/>
    </row>
    <row r="86" spans="1:116" x14ac:dyDescent="0.25">
      <c r="A86" s="68">
        <v>2125</v>
      </c>
      <c r="B86" s="68">
        <v>0</v>
      </c>
      <c r="C86" s="68">
        <v>0</v>
      </c>
      <c r="D86" s="68">
        <v>0</v>
      </c>
      <c r="E86" s="68"/>
      <c r="F86" s="68">
        <v>5100</v>
      </c>
      <c r="G86" s="68">
        <v>5</v>
      </c>
      <c r="H86" s="68">
        <v>5.29</v>
      </c>
      <c r="I86" s="68">
        <v>5.29</v>
      </c>
      <c r="J86" s="68"/>
      <c r="K86" s="68">
        <v>8100</v>
      </c>
      <c r="L86" s="68">
        <v>10</v>
      </c>
      <c r="M86" s="68">
        <v>8.7100000000000009</v>
      </c>
      <c r="N86" s="68">
        <v>8.6999999999999993</v>
      </c>
      <c r="O86" s="68"/>
      <c r="P86" s="68">
        <v>11100</v>
      </c>
      <c r="Q86" s="68">
        <v>15</v>
      </c>
      <c r="R86" s="68">
        <v>13.29</v>
      </c>
      <c r="S86" s="68">
        <v>13.3</v>
      </c>
      <c r="T86" s="68"/>
      <c r="U86" s="68">
        <v>14100</v>
      </c>
      <c r="V86" s="68">
        <v>20</v>
      </c>
      <c r="W86" s="68">
        <v>16.71</v>
      </c>
      <c r="X86" s="68">
        <v>16.71</v>
      </c>
      <c r="Y86" s="68"/>
      <c r="Z86" s="68">
        <v>17075</v>
      </c>
      <c r="AA86" s="68">
        <v>25</v>
      </c>
      <c r="AB86" s="68">
        <v>21.86</v>
      </c>
      <c r="AC86" s="68">
        <v>21.8</v>
      </c>
      <c r="AD86" s="68"/>
      <c r="AE86" s="68">
        <v>20075</v>
      </c>
      <c r="AF86" s="68">
        <v>30</v>
      </c>
      <c r="AG86" s="68">
        <v>25.57</v>
      </c>
      <c r="AH86" s="68">
        <v>25.66</v>
      </c>
      <c r="AI86" s="68"/>
      <c r="AJ86" s="68">
        <v>23075</v>
      </c>
      <c r="AK86" s="68">
        <v>35</v>
      </c>
      <c r="AL86" s="68">
        <v>29.43</v>
      </c>
      <c r="AM86" s="68">
        <v>29.33</v>
      </c>
      <c r="AN86" s="68"/>
      <c r="AO86" s="68">
        <v>26075</v>
      </c>
      <c r="AP86" s="68">
        <v>40</v>
      </c>
      <c r="AQ86" s="68">
        <v>34.29</v>
      </c>
      <c r="AR86" s="68">
        <v>34.369999999999997</v>
      </c>
      <c r="AS86" s="68"/>
      <c r="AT86" s="68">
        <v>29075</v>
      </c>
      <c r="AU86" s="68">
        <v>45</v>
      </c>
      <c r="AV86" s="68">
        <v>37.86</v>
      </c>
      <c r="AW86" s="68">
        <v>37.9</v>
      </c>
      <c r="AX86" s="68"/>
      <c r="AY86" s="68">
        <v>32050</v>
      </c>
      <c r="AZ86" s="68">
        <v>50</v>
      </c>
      <c r="BA86" s="68">
        <v>42.57</v>
      </c>
      <c r="BB86" s="68">
        <v>42.59</v>
      </c>
      <c r="BC86" s="68"/>
      <c r="BD86" s="68">
        <v>35050</v>
      </c>
      <c r="BE86" s="68">
        <v>55</v>
      </c>
      <c r="BF86" s="68">
        <v>45.86</v>
      </c>
      <c r="BG86" s="68">
        <v>45.99</v>
      </c>
      <c r="BH86" s="68"/>
      <c r="BI86" s="68">
        <v>38050</v>
      </c>
      <c r="BJ86" s="68">
        <v>60</v>
      </c>
      <c r="BK86" s="68">
        <v>49.43</v>
      </c>
      <c r="BL86" s="68">
        <v>49.36</v>
      </c>
      <c r="BM86" s="68"/>
      <c r="BN86" s="68">
        <v>41050</v>
      </c>
      <c r="BO86" s="68">
        <v>65</v>
      </c>
      <c r="BP86" s="68">
        <v>54.29</v>
      </c>
      <c r="BQ86" s="68">
        <v>54.21</v>
      </c>
      <c r="BR86" s="68"/>
      <c r="BS86" s="68">
        <v>44050</v>
      </c>
      <c r="BT86" s="68">
        <v>70</v>
      </c>
      <c r="BU86" s="68">
        <v>57.57</v>
      </c>
      <c r="BV86" s="68">
        <v>57.57</v>
      </c>
      <c r="BW86" s="68"/>
      <c r="BX86" s="68">
        <v>47025</v>
      </c>
      <c r="BY86" s="68">
        <v>75</v>
      </c>
      <c r="BZ86" s="68">
        <v>61.86</v>
      </c>
      <c r="CA86" s="68">
        <v>62</v>
      </c>
      <c r="CB86" s="68"/>
      <c r="CC86" s="68">
        <v>50025</v>
      </c>
      <c r="CD86" s="68">
        <v>80</v>
      </c>
      <c r="CE86" s="68">
        <v>65</v>
      </c>
      <c r="CF86" s="68">
        <v>65.06</v>
      </c>
      <c r="CG86" s="68"/>
      <c r="CH86" s="68">
        <v>53025</v>
      </c>
      <c r="CI86" s="68">
        <v>85</v>
      </c>
      <c r="CJ86" s="68">
        <v>68.430000000000007</v>
      </c>
      <c r="CK86" s="68">
        <v>68.5</v>
      </c>
      <c r="CL86" s="68"/>
      <c r="CM86" s="68">
        <v>56025</v>
      </c>
      <c r="CN86" s="68">
        <v>90</v>
      </c>
      <c r="CO86" s="68">
        <v>72.290000000000006</v>
      </c>
      <c r="CP86" s="68">
        <v>72.34</v>
      </c>
      <c r="CQ86" s="68"/>
      <c r="CR86" s="68">
        <v>59025</v>
      </c>
      <c r="CS86" s="68">
        <v>95</v>
      </c>
      <c r="CT86" s="68">
        <v>75.709999999999994</v>
      </c>
      <c r="CU86" s="68">
        <v>75.599999999999994</v>
      </c>
      <c r="CV86" s="68"/>
      <c r="CW86" s="68">
        <v>62025</v>
      </c>
      <c r="CX86" s="68">
        <v>100</v>
      </c>
      <c r="CY86" s="68">
        <v>80.290000000000006</v>
      </c>
      <c r="CZ86" s="68">
        <v>80.34</v>
      </c>
      <c r="DA86" s="68"/>
      <c r="DB86" s="68"/>
      <c r="DC86" s="68"/>
      <c r="DD86" s="68"/>
      <c r="DE86" s="68"/>
      <c r="DF86" s="68"/>
      <c r="DG86" s="68"/>
      <c r="DH86" s="68"/>
      <c r="DI86" s="68"/>
      <c r="DJ86" s="68"/>
      <c r="DK86" s="68"/>
      <c r="DL86" s="68"/>
    </row>
    <row r="87" spans="1:116" x14ac:dyDescent="0.25">
      <c r="A87" s="68">
        <v>2150</v>
      </c>
      <c r="B87" s="68">
        <v>0</v>
      </c>
      <c r="C87" s="68">
        <v>0</v>
      </c>
      <c r="D87" s="68">
        <v>0</v>
      </c>
      <c r="E87" s="68"/>
      <c r="F87" s="68">
        <v>5125</v>
      </c>
      <c r="G87" s="68">
        <v>5</v>
      </c>
      <c r="H87" s="68">
        <v>5.14</v>
      </c>
      <c r="I87" s="68">
        <v>5.09</v>
      </c>
      <c r="J87" s="68"/>
      <c r="K87" s="68">
        <v>8125</v>
      </c>
      <c r="L87" s="68">
        <v>10</v>
      </c>
      <c r="M87" s="68">
        <v>8.14</v>
      </c>
      <c r="N87" s="68">
        <v>8.26</v>
      </c>
      <c r="O87" s="68"/>
      <c r="P87" s="68">
        <v>11125</v>
      </c>
      <c r="Q87" s="68">
        <v>15</v>
      </c>
      <c r="R87" s="68">
        <v>13.57</v>
      </c>
      <c r="S87" s="68">
        <v>13.47</v>
      </c>
      <c r="T87" s="68"/>
      <c r="U87" s="68">
        <v>14125</v>
      </c>
      <c r="V87" s="68">
        <v>20</v>
      </c>
      <c r="W87" s="68">
        <v>16.71</v>
      </c>
      <c r="X87" s="68">
        <v>16.690000000000001</v>
      </c>
      <c r="Y87" s="68"/>
      <c r="Z87" s="68">
        <v>17100</v>
      </c>
      <c r="AA87" s="68">
        <v>25</v>
      </c>
      <c r="AB87" s="68">
        <v>21.71</v>
      </c>
      <c r="AC87" s="68">
        <v>21.69</v>
      </c>
      <c r="AD87" s="68"/>
      <c r="AE87" s="68">
        <v>20100</v>
      </c>
      <c r="AF87" s="68">
        <v>30</v>
      </c>
      <c r="AG87" s="68">
        <v>25.57</v>
      </c>
      <c r="AH87" s="68">
        <v>25.61</v>
      </c>
      <c r="AI87" s="68"/>
      <c r="AJ87" s="68">
        <v>23100</v>
      </c>
      <c r="AK87" s="68">
        <v>35</v>
      </c>
      <c r="AL87" s="68">
        <v>29.43</v>
      </c>
      <c r="AM87" s="68">
        <v>29.49</v>
      </c>
      <c r="AN87" s="68"/>
      <c r="AO87" s="68">
        <v>26100</v>
      </c>
      <c r="AP87" s="68">
        <v>40</v>
      </c>
      <c r="AQ87" s="68">
        <v>34.43</v>
      </c>
      <c r="AR87" s="68">
        <v>34.4</v>
      </c>
      <c r="AS87" s="68"/>
      <c r="AT87" s="68">
        <v>29100</v>
      </c>
      <c r="AU87" s="68">
        <v>45</v>
      </c>
      <c r="AV87" s="68">
        <v>38</v>
      </c>
      <c r="AW87" s="68">
        <v>38</v>
      </c>
      <c r="AX87" s="68"/>
      <c r="AY87" s="68">
        <v>32075</v>
      </c>
      <c r="AZ87" s="68">
        <v>50</v>
      </c>
      <c r="BA87" s="68">
        <v>42.57</v>
      </c>
      <c r="BB87" s="68">
        <v>42.59</v>
      </c>
      <c r="BC87" s="68"/>
      <c r="BD87" s="68">
        <v>35075</v>
      </c>
      <c r="BE87" s="68">
        <v>55</v>
      </c>
      <c r="BF87" s="68">
        <v>46</v>
      </c>
      <c r="BG87" s="68">
        <v>46.03</v>
      </c>
      <c r="BH87" s="68"/>
      <c r="BI87" s="68">
        <v>38075</v>
      </c>
      <c r="BJ87" s="68">
        <v>60</v>
      </c>
      <c r="BK87" s="68">
        <v>49.57</v>
      </c>
      <c r="BL87" s="68">
        <v>49.53</v>
      </c>
      <c r="BM87" s="68"/>
      <c r="BN87" s="68">
        <v>41075</v>
      </c>
      <c r="BO87" s="68">
        <v>65</v>
      </c>
      <c r="BP87" s="68">
        <v>54.43</v>
      </c>
      <c r="BQ87" s="68">
        <v>54.31</v>
      </c>
      <c r="BR87" s="68"/>
      <c r="BS87" s="68">
        <v>44075</v>
      </c>
      <c r="BT87" s="68">
        <v>70</v>
      </c>
      <c r="BU87" s="68">
        <v>57.43</v>
      </c>
      <c r="BV87" s="68">
        <v>57.57</v>
      </c>
      <c r="BW87" s="68"/>
      <c r="BX87" s="68">
        <v>47050</v>
      </c>
      <c r="BY87" s="68">
        <v>75</v>
      </c>
      <c r="BZ87" s="68">
        <v>62.14</v>
      </c>
      <c r="CA87" s="68">
        <v>61.96</v>
      </c>
      <c r="CB87" s="68"/>
      <c r="CC87" s="68">
        <v>50050</v>
      </c>
      <c r="CD87" s="68">
        <v>80</v>
      </c>
      <c r="CE87" s="68">
        <v>65.14</v>
      </c>
      <c r="CF87" s="68">
        <v>65.16</v>
      </c>
      <c r="CG87" s="68"/>
      <c r="CH87" s="68">
        <v>53050</v>
      </c>
      <c r="CI87" s="68">
        <v>85</v>
      </c>
      <c r="CJ87" s="68">
        <v>68.430000000000007</v>
      </c>
      <c r="CK87" s="68">
        <v>68.53</v>
      </c>
      <c r="CL87" s="68"/>
      <c r="CM87" s="68">
        <v>56050</v>
      </c>
      <c r="CN87" s="68">
        <v>90</v>
      </c>
      <c r="CO87" s="68">
        <v>72.430000000000007</v>
      </c>
      <c r="CP87" s="68">
        <v>72.459999999999994</v>
      </c>
      <c r="CQ87" s="68"/>
      <c r="CR87" s="68">
        <v>59050</v>
      </c>
      <c r="CS87" s="68">
        <v>95</v>
      </c>
      <c r="CT87" s="68">
        <v>75.569999999999993</v>
      </c>
      <c r="CU87" s="68">
        <v>75.510000000000005</v>
      </c>
      <c r="CV87" s="68"/>
      <c r="CW87" s="68">
        <v>62050</v>
      </c>
      <c r="CX87" s="68">
        <v>100</v>
      </c>
      <c r="CY87" s="68">
        <v>82</v>
      </c>
      <c r="CZ87" s="68">
        <v>81.94</v>
      </c>
      <c r="DA87" s="68"/>
      <c r="DB87" s="68"/>
      <c r="DC87" s="68"/>
      <c r="DD87" s="68"/>
      <c r="DE87" s="68"/>
      <c r="DF87" s="68"/>
      <c r="DG87" s="68"/>
      <c r="DH87" s="68"/>
      <c r="DI87" s="68"/>
      <c r="DJ87" s="68"/>
      <c r="DK87" s="68"/>
      <c r="DL87" s="68"/>
    </row>
    <row r="88" spans="1:116" x14ac:dyDescent="0.25">
      <c r="A88" s="68">
        <v>2175</v>
      </c>
      <c r="B88" s="68">
        <v>0</v>
      </c>
      <c r="C88" s="68">
        <v>0</v>
      </c>
      <c r="D88" s="68">
        <v>0</v>
      </c>
      <c r="E88" s="68"/>
      <c r="F88" s="68">
        <v>5150</v>
      </c>
      <c r="G88" s="68">
        <v>5</v>
      </c>
      <c r="H88" s="68">
        <v>5</v>
      </c>
      <c r="I88" s="68">
        <v>5</v>
      </c>
      <c r="J88" s="68"/>
      <c r="K88" s="68">
        <v>8150</v>
      </c>
      <c r="L88" s="68">
        <v>10</v>
      </c>
      <c r="M88" s="68">
        <v>8.14</v>
      </c>
      <c r="N88" s="68">
        <v>8.14</v>
      </c>
      <c r="O88" s="68"/>
      <c r="P88" s="68">
        <v>11150</v>
      </c>
      <c r="Q88" s="68">
        <v>15</v>
      </c>
      <c r="R88" s="68">
        <v>13.29</v>
      </c>
      <c r="S88" s="68">
        <v>13.34</v>
      </c>
      <c r="T88" s="68"/>
      <c r="U88" s="68">
        <v>14150</v>
      </c>
      <c r="V88" s="68">
        <v>20</v>
      </c>
      <c r="W88" s="68">
        <v>16.57</v>
      </c>
      <c r="X88" s="68">
        <v>16.61</v>
      </c>
      <c r="Y88" s="68"/>
      <c r="Z88" s="68">
        <v>17125</v>
      </c>
      <c r="AA88" s="68">
        <v>25</v>
      </c>
      <c r="AB88" s="68">
        <v>21.86</v>
      </c>
      <c r="AC88" s="68">
        <v>21.79</v>
      </c>
      <c r="AD88" s="68"/>
      <c r="AE88" s="68">
        <v>20125</v>
      </c>
      <c r="AF88" s="68">
        <v>30</v>
      </c>
      <c r="AG88" s="68">
        <v>25.57</v>
      </c>
      <c r="AH88" s="68">
        <v>25.56</v>
      </c>
      <c r="AI88" s="68"/>
      <c r="AJ88" s="68">
        <v>23125</v>
      </c>
      <c r="AK88" s="68">
        <v>35</v>
      </c>
      <c r="AL88" s="68">
        <v>29.57</v>
      </c>
      <c r="AM88" s="68">
        <v>29.63</v>
      </c>
      <c r="AN88" s="68"/>
      <c r="AO88" s="68">
        <v>26125</v>
      </c>
      <c r="AP88" s="68">
        <v>40</v>
      </c>
      <c r="AQ88" s="68">
        <v>34.14</v>
      </c>
      <c r="AR88" s="68">
        <v>34.24</v>
      </c>
      <c r="AS88" s="68"/>
      <c r="AT88" s="68">
        <v>29125</v>
      </c>
      <c r="AU88" s="68">
        <v>45</v>
      </c>
      <c r="AV88" s="68">
        <v>37.71</v>
      </c>
      <c r="AW88" s="68">
        <v>37.83</v>
      </c>
      <c r="AX88" s="68"/>
      <c r="AY88" s="68">
        <v>32100</v>
      </c>
      <c r="AZ88" s="68">
        <v>50</v>
      </c>
      <c r="BA88" s="68">
        <v>42.86</v>
      </c>
      <c r="BB88" s="68">
        <v>42.84</v>
      </c>
      <c r="BC88" s="68"/>
      <c r="BD88" s="68">
        <v>35100</v>
      </c>
      <c r="BE88" s="68">
        <v>55</v>
      </c>
      <c r="BF88" s="68">
        <v>45.86</v>
      </c>
      <c r="BG88" s="68">
        <v>45.8</v>
      </c>
      <c r="BH88" s="68"/>
      <c r="BI88" s="68">
        <v>38100</v>
      </c>
      <c r="BJ88" s="68">
        <v>60</v>
      </c>
      <c r="BK88" s="68">
        <v>49.29</v>
      </c>
      <c r="BL88" s="68">
        <v>49.34</v>
      </c>
      <c r="BM88" s="68"/>
      <c r="BN88" s="68">
        <v>41100</v>
      </c>
      <c r="BO88" s="68">
        <v>65</v>
      </c>
      <c r="BP88" s="68">
        <v>54.14</v>
      </c>
      <c r="BQ88" s="68">
        <v>54.14</v>
      </c>
      <c r="BR88" s="68"/>
      <c r="BS88" s="68">
        <v>44100</v>
      </c>
      <c r="BT88" s="68">
        <v>70</v>
      </c>
      <c r="BU88" s="68">
        <v>57.57</v>
      </c>
      <c r="BV88" s="68">
        <v>57.56</v>
      </c>
      <c r="BW88" s="68"/>
      <c r="BX88" s="68">
        <v>47075</v>
      </c>
      <c r="BY88" s="68">
        <v>75</v>
      </c>
      <c r="BZ88" s="68">
        <v>62</v>
      </c>
      <c r="CA88" s="68">
        <v>62</v>
      </c>
      <c r="CB88" s="68"/>
      <c r="CC88" s="68">
        <v>50075</v>
      </c>
      <c r="CD88" s="68">
        <v>80</v>
      </c>
      <c r="CE88" s="68">
        <v>65.14</v>
      </c>
      <c r="CF88" s="68">
        <v>65.06</v>
      </c>
      <c r="CG88" s="68"/>
      <c r="CH88" s="68">
        <v>53075</v>
      </c>
      <c r="CI88" s="68">
        <v>85</v>
      </c>
      <c r="CJ88" s="68">
        <v>68.430000000000007</v>
      </c>
      <c r="CK88" s="68">
        <v>68.53</v>
      </c>
      <c r="CL88" s="68"/>
      <c r="CM88" s="68">
        <v>56075</v>
      </c>
      <c r="CN88" s="68">
        <v>90</v>
      </c>
      <c r="CO88" s="68">
        <v>72.14</v>
      </c>
      <c r="CP88" s="68">
        <v>72.260000000000005</v>
      </c>
      <c r="CQ88" s="68"/>
      <c r="CR88" s="68">
        <v>59075</v>
      </c>
      <c r="CS88" s="68">
        <v>95</v>
      </c>
      <c r="CT88" s="68">
        <v>75.569999999999993</v>
      </c>
      <c r="CU88" s="68">
        <v>75.5</v>
      </c>
      <c r="CV88" s="68"/>
      <c r="CW88" s="68">
        <v>62075</v>
      </c>
      <c r="CX88" s="68">
        <v>100</v>
      </c>
      <c r="CY88" s="68">
        <v>82.86</v>
      </c>
      <c r="CZ88" s="68">
        <v>82.96</v>
      </c>
      <c r="DA88" s="68"/>
      <c r="DB88" s="68"/>
      <c r="DC88" s="68"/>
      <c r="DD88" s="68"/>
      <c r="DE88" s="68"/>
      <c r="DF88" s="68"/>
      <c r="DG88" s="68"/>
      <c r="DH88" s="68"/>
      <c r="DI88" s="68"/>
      <c r="DJ88" s="68"/>
      <c r="DK88" s="68"/>
      <c r="DL88" s="68"/>
    </row>
    <row r="89" spans="1:116" x14ac:dyDescent="0.25">
      <c r="A89" s="68">
        <v>2200</v>
      </c>
      <c r="B89" s="68">
        <v>0</v>
      </c>
      <c r="C89" s="68">
        <v>0</v>
      </c>
      <c r="D89" s="68">
        <v>0</v>
      </c>
      <c r="E89" s="68"/>
      <c r="F89" s="68">
        <v>5175</v>
      </c>
      <c r="G89" s="68">
        <v>5</v>
      </c>
      <c r="H89" s="68">
        <v>5</v>
      </c>
      <c r="I89" s="68">
        <v>4.96</v>
      </c>
      <c r="J89" s="68"/>
      <c r="K89" s="68">
        <v>8175</v>
      </c>
      <c r="L89" s="68">
        <v>10</v>
      </c>
      <c r="M89" s="68">
        <v>8.14</v>
      </c>
      <c r="N89" s="68">
        <v>8.1999999999999993</v>
      </c>
      <c r="O89" s="68"/>
      <c r="P89" s="68">
        <v>11175</v>
      </c>
      <c r="Q89" s="68">
        <v>15</v>
      </c>
      <c r="R89" s="68">
        <v>13</v>
      </c>
      <c r="S89" s="68">
        <v>13.01</v>
      </c>
      <c r="T89" s="68"/>
      <c r="U89" s="68">
        <v>14175</v>
      </c>
      <c r="V89" s="68">
        <v>20</v>
      </c>
      <c r="W89" s="68">
        <v>16.86</v>
      </c>
      <c r="X89" s="68">
        <v>16.739999999999998</v>
      </c>
      <c r="Y89" s="68"/>
      <c r="Z89" s="68">
        <v>17150</v>
      </c>
      <c r="AA89" s="68">
        <v>25</v>
      </c>
      <c r="AB89" s="68">
        <v>21.86</v>
      </c>
      <c r="AC89" s="68">
        <v>21.91</v>
      </c>
      <c r="AD89" s="68"/>
      <c r="AE89" s="68">
        <v>20150</v>
      </c>
      <c r="AF89" s="68">
        <v>30</v>
      </c>
      <c r="AG89" s="68">
        <v>25.71</v>
      </c>
      <c r="AH89" s="68">
        <v>25.66</v>
      </c>
      <c r="AI89" s="68"/>
      <c r="AJ89" s="68">
        <v>23150</v>
      </c>
      <c r="AK89" s="68">
        <v>35</v>
      </c>
      <c r="AL89" s="68">
        <v>29.29</v>
      </c>
      <c r="AM89" s="68">
        <v>29.34</v>
      </c>
      <c r="AN89" s="68"/>
      <c r="AO89" s="68">
        <v>26150</v>
      </c>
      <c r="AP89" s="68">
        <v>40</v>
      </c>
      <c r="AQ89" s="68">
        <v>34.14</v>
      </c>
      <c r="AR89" s="68">
        <v>34.19</v>
      </c>
      <c r="AS89" s="68"/>
      <c r="AT89" s="68">
        <v>29150</v>
      </c>
      <c r="AU89" s="68">
        <v>45</v>
      </c>
      <c r="AV89" s="68">
        <v>37.71</v>
      </c>
      <c r="AW89" s="68">
        <v>37.71</v>
      </c>
      <c r="AX89" s="68"/>
      <c r="AY89" s="68">
        <v>32125</v>
      </c>
      <c r="AZ89" s="68">
        <v>50</v>
      </c>
      <c r="BA89" s="68">
        <v>42.86</v>
      </c>
      <c r="BB89" s="68">
        <v>42.8</v>
      </c>
      <c r="BC89" s="68"/>
      <c r="BD89" s="68">
        <v>35125</v>
      </c>
      <c r="BE89" s="68">
        <v>55</v>
      </c>
      <c r="BF89" s="68">
        <v>45.71</v>
      </c>
      <c r="BG89" s="68">
        <v>45.83</v>
      </c>
      <c r="BH89" s="68"/>
      <c r="BI89" s="68">
        <v>38125</v>
      </c>
      <c r="BJ89" s="68">
        <v>60</v>
      </c>
      <c r="BK89" s="68">
        <v>49.43</v>
      </c>
      <c r="BL89" s="68">
        <v>49.39</v>
      </c>
      <c r="BM89" s="68"/>
      <c r="BN89" s="68">
        <v>41125</v>
      </c>
      <c r="BO89" s="68">
        <v>65</v>
      </c>
      <c r="BP89" s="68">
        <v>54.14</v>
      </c>
      <c r="BQ89" s="68">
        <v>54.21</v>
      </c>
      <c r="BR89" s="68"/>
      <c r="BS89" s="68">
        <v>44125</v>
      </c>
      <c r="BT89" s="68">
        <v>70</v>
      </c>
      <c r="BU89" s="68">
        <v>57.71</v>
      </c>
      <c r="BV89" s="68">
        <v>57.63</v>
      </c>
      <c r="BW89" s="68"/>
      <c r="BX89" s="68">
        <v>47100</v>
      </c>
      <c r="BY89" s="68">
        <v>75</v>
      </c>
      <c r="BZ89" s="68">
        <v>61.86</v>
      </c>
      <c r="CA89" s="68">
        <v>61.93</v>
      </c>
      <c r="CB89" s="68"/>
      <c r="CC89" s="68">
        <v>50100</v>
      </c>
      <c r="CD89" s="68">
        <v>80</v>
      </c>
      <c r="CE89" s="68">
        <v>65</v>
      </c>
      <c r="CF89" s="68">
        <v>65.17</v>
      </c>
      <c r="CG89" s="68"/>
      <c r="CH89" s="68">
        <v>53100</v>
      </c>
      <c r="CI89" s="68">
        <v>85</v>
      </c>
      <c r="CJ89" s="68">
        <v>68.569999999999993</v>
      </c>
      <c r="CK89" s="68">
        <v>68.5</v>
      </c>
      <c r="CL89" s="68"/>
      <c r="CM89" s="68">
        <v>56100</v>
      </c>
      <c r="CN89" s="68">
        <v>90</v>
      </c>
      <c r="CO89" s="68">
        <v>72.14</v>
      </c>
      <c r="CP89" s="68">
        <v>72.19</v>
      </c>
      <c r="CQ89" s="68"/>
      <c r="CR89" s="68">
        <v>59100</v>
      </c>
      <c r="CS89" s="68">
        <v>95</v>
      </c>
      <c r="CT89" s="68">
        <v>75.290000000000006</v>
      </c>
      <c r="CU89" s="68">
        <v>75.44</v>
      </c>
      <c r="CV89" s="68"/>
      <c r="CW89" s="68">
        <v>62100</v>
      </c>
      <c r="CX89" s="68">
        <v>100</v>
      </c>
      <c r="CY89" s="68">
        <v>80.86</v>
      </c>
      <c r="CZ89" s="68">
        <v>80.83</v>
      </c>
      <c r="DA89" s="68"/>
      <c r="DB89" s="68"/>
      <c r="DC89" s="68"/>
      <c r="DD89" s="68"/>
      <c r="DE89" s="68"/>
      <c r="DF89" s="68"/>
      <c r="DG89" s="68"/>
      <c r="DH89" s="68"/>
      <c r="DI89" s="68"/>
      <c r="DJ89" s="68"/>
      <c r="DK89" s="68"/>
      <c r="DL89" s="68"/>
    </row>
    <row r="90" spans="1:116" x14ac:dyDescent="0.25">
      <c r="A90" s="68">
        <v>2225</v>
      </c>
      <c r="B90" s="68">
        <v>0</v>
      </c>
      <c r="C90" s="68">
        <v>0</v>
      </c>
      <c r="D90" s="68">
        <v>0</v>
      </c>
      <c r="E90" s="68"/>
      <c r="F90" s="68">
        <v>5200</v>
      </c>
      <c r="G90" s="68">
        <v>5</v>
      </c>
      <c r="H90" s="68">
        <v>4.8600000000000003</v>
      </c>
      <c r="I90" s="68">
        <v>4.7699999999999996</v>
      </c>
      <c r="J90" s="68"/>
      <c r="K90" s="68">
        <v>8200</v>
      </c>
      <c r="L90" s="68">
        <v>10</v>
      </c>
      <c r="M90" s="68">
        <v>8.14</v>
      </c>
      <c r="N90" s="68">
        <v>8.17</v>
      </c>
      <c r="O90" s="68"/>
      <c r="P90" s="68">
        <v>11200</v>
      </c>
      <c r="Q90" s="68">
        <v>15</v>
      </c>
      <c r="R90" s="68">
        <v>13</v>
      </c>
      <c r="S90" s="68">
        <v>13.06</v>
      </c>
      <c r="T90" s="68"/>
      <c r="U90" s="68">
        <v>14200</v>
      </c>
      <c r="V90" s="68">
        <v>20</v>
      </c>
      <c r="W90" s="68">
        <v>16.86</v>
      </c>
      <c r="X90" s="68">
        <v>16.87</v>
      </c>
      <c r="Y90" s="68"/>
      <c r="Z90" s="68">
        <v>17175</v>
      </c>
      <c r="AA90" s="68">
        <v>25</v>
      </c>
      <c r="AB90" s="68">
        <v>22</v>
      </c>
      <c r="AC90" s="68">
        <v>22.07</v>
      </c>
      <c r="AD90" s="68"/>
      <c r="AE90" s="68">
        <v>20175</v>
      </c>
      <c r="AF90" s="68">
        <v>30</v>
      </c>
      <c r="AG90" s="68">
        <v>25.71</v>
      </c>
      <c r="AH90" s="68">
        <v>25.8</v>
      </c>
      <c r="AI90" s="68"/>
      <c r="AJ90" s="68">
        <v>23175</v>
      </c>
      <c r="AK90" s="68">
        <v>35</v>
      </c>
      <c r="AL90" s="68">
        <v>29.29</v>
      </c>
      <c r="AM90" s="68">
        <v>29.24</v>
      </c>
      <c r="AN90" s="68"/>
      <c r="AO90" s="68">
        <v>26175</v>
      </c>
      <c r="AP90" s="68">
        <v>40</v>
      </c>
      <c r="AQ90" s="68">
        <v>34.14</v>
      </c>
      <c r="AR90" s="68">
        <v>34.21</v>
      </c>
      <c r="AS90" s="68"/>
      <c r="AT90" s="68">
        <v>29175</v>
      </c>
      <c r="AU90" s="68">
        <v>45</v>
      </c>
      <c r="AV90" s="68">
        <v>37.71</v>
      </c>
      <c r="AW90" s="68">
        <v>37.76</v>
      </c>
      <c r="AX90" s="68"/>
      <c r="AY90" s="68">
        <v>32150</v>
      </c>
      <c r="AZ90" s="68">
        <v>50</v>
      </c>
      <c r="BA90" s="68">
        <v>42.71</v>
      </c>
      <c r="BB90" s="68">
        <v>42.73</v>
      </c>
      <c r="BC90" s="68"/>
      <c r="BD90" s="68">
        <v>35150</v>
      </c>
      <c r="BE90" s="68">
        <v>55</v>
      </c>
      <c r="BF90" s="68">
        <v>45.71</v>
      </c>
      <c r="BG90" s="68">
        <v>45.8</v>
      </c>
      <c r="BH90" s="68"/>
      <c r="BI90" s="68">
        <v>38150</v>
      </c>
      <c r="BJ90" s="68">
        <v>60</v>
      </c>
      <c r="BK90" s="68">
        <v>49.43</v>
      </c>
      <c r="BL90" s="68">
        <v>49.37</v>
      </c>
      <c r="BM90" s="68"/>
      <c r="BN90" s="68">
        <v>41150</v>
      </c>
      <c r="BO90" s="68">
        <v>65</v>
      </c>
      <c r="BP90" s="68">
        <v>54.14</v>
      </c>
      <c r="BQ90" s="68">
        <v>54.14</v>
      </c>
      <c r="BR90" s="68"/>
      <c r="BS90" s="68">
        <v>44150</v>
      </c>
      <c r="BT90" s="68">
        <v>70</v>
      </c>
      <c r="BU90" s="68">
        <v>57.43</v>
      </c>
      <c r="BV90" s="68">
        <v>57.63</v>
      </c>
      <c r="BW90" s="68"/>
      <c r="BX90" s="68">
        <v>47125</v>
      </c>
      <c r="BY90" s="68">
        <v>75</v>
      </c>
      <c r="BZ90" s="68">
        <v>62</v>
      </c>
      <c r="CA90" s="68">
        <v>62.04</v>
      </c>
      <c r="CB90" s="68"/>
      <c r="CC90" s="68">
        <v>50125</v>
      </c>
      <c r="CD90" s="68">
        <v>80</v>
      </c>
      <c r="CE90" s="68">
        <v>65.14</v>
      </c>
      <c r="CF90" s="68">
        <v>65.14</v>
      </c>
      <c r="CG90" s="68"/>
      <c r="CH90" s="68">
        <v>53125</v>
      </c>
      <c r="CI90" s="68">
        <v>85</v>
      </c>
      <c r="CJ90" s="68">
        <v>68.430000000000007</v>
      </c>
      <c r="CK90" s="68">
        <v>68.47</v>
      </c>
      <c r="CL90" s="68"/>
      <c r="CM90" s="68">
        <v>56125</v>
      </c>
      <c r="CN90" s="68">
        <v>90</v>
      </c>
      <c r="CO90" s="68">
        <v>72.14</v>
      </c>
      <c r="CP90" s="68">
        <v>72.2</v>
      </c>
      <c r="CQ90" s="68"/>
      <c r="CR90" s="68">
        <v>59125</v>
      </c>
      <c r="CS90" s="68">
        <v>95</v>
      </c>
      <c r="CT90" s="68">
        <v>75.290000000000006</v>
      </c>
      <c r="CU90" s="68">
        <v>75.459999999999994</v>
      </c>
      <c r="CV90" s="68"/>
      <c r="CW90" s="68">
        <v>62125</v>
      </c>
      <c r="CX90" s="68">
        <v>100</v>
      </c>
      <c r="CY90" s="68">
        <v>80.709999999999994</v>
      </c>
      <c r="CZ90" s="68">
        <v>80.67</v>
      </c>
      <c r="DA90" s="68"/>
      <c r="DB90" s="68"/>
      <c r="DC90" s="68"/>
      <c r="DD90" s="68"/>
      <c r="DE90" s="68"/>
      <c r="DF90" s="68"/>
      <c r="DG90" s="68"/>
      <c r="DH90" s="68"/>
      <c r="DI90" s="68"/>
      <c r="DJ90" s="68"/>
      <c r="DK90" s="68"/>
      <c r="DL90" s="68"/>
    </row>
    <row r="91" spans="1:116" x14ac:dyDescent="0.25">
      <c r="A91" s="68">
        <v>2250</v>
      </c>
      <c r="B91" s="68">
        <v>0</v>
      </c>
      <c r="C91" s="68">
        <v>0</v>
      </c>
      <c r="D91" s="68">
        <v>0</v>
      </c>
      <c r="E91" s="68"/>
      <c r="F91" s="68">
        <v>5225</v>
      </c>
      <c r="G91" s="68">
        <v>5</v>
      </c>
      <c r="H91" s="68">
        <v>4.57</v>
      </c>
      <c r="I91" s="68">
        <v>4.57</v>
      </c>
      <c r="J91" s="68"/>
      <c r="K91" s="68">
        <v>8225</v>
      </c>
      <c r="L91" s="68">
        <v>10</v>
      </c>
      <c r="M91" s="68">
        <v>8</v>
      </c>
      <c r="N91" s="68">
        <v>8.11</v>
      </c>
      <c r="O91" s="68"/>
      <c r="P91" s="68">
        <v>11225</v>
      </c>
      <c r="Q91" s="68">
        <v>15</v>
      </c>
      <c r="R91" s="68">
        <v>13</v>
      </c>
      <c r="S91" s="68">
        <v>12.97</v>
      </c>
      <c r="T91" s="68"/>
      <c r="U91" s="68">
        <v>14225</v>
      </c>
      <c r="V91" s="68">
        <v>20</v>
      </c>
      <c r="W91" s="68">
        <v>17.14</v>
      </c>
      <c r="X91" s="68">
        <v>17.09</v>
      </c>
      <c r="Y91" s="68"/>
      <c r="Z91" s="68">
        <v>17200</v>
      </c>
      <c r="AA91" s="68">
        <v>25</v>
      </c>
      <c r="AB91" s="68">
        <v>22.14</v>
      </c>
      <c r="AC91" s="68">
        <v>22.06</v>
      </c>
      <c r="AD91" s="68"/>
      <c r="AE91" s="68">
        <v>20200</v>
      </c>
      <c r="AF91" s="68">
        <v>30</v>
      </c>
      <c r="AG91" s="68">
        <v>25.86</v>
      </c>
      <c r="AH91" s="68">
        <v>25.89</v>
      </c>
      <c r="AI91" s="68"/>
      <c r="AJ91" s="68">
        <v>23200</v>
      </c>
      <c r="AK91" s="68">
        <v>35</v>
      </c>
      <c r="AL91" s="68">
        <v>29.14</v>
      </c>
      <c r="AM91" s="68">
        <v>29.21</v>
      </c>
      <c r="AN91" s="68"/>
      <c r="AO91" s="68">
        <v>26200</v>
      </c>
      <c r="AP91" s="68">
        <v>40</v>
      </c>
      <c r="AQ91" s="68">
        <v>34.29</v>
      </c>
      <c r="AR91" s="68">
        <v>34.24</v>
      </c>
      <c r="AS91" s="68"/>
      <c r="AT91" s="68">
        <v>29200</v>
      </c>
      <c r="AU91" s="68">
        <v>45</v>
      </c>
      <c r="AV91" s="68">
        <v>38</v>
      </c>
      <c r="AW91" s="68">
        <v>37.909999999999997</v>
      </c>
      <c r="AX91" s="68"/>
      <c r="AY91" s="68">
        <v>32175</v>
      </c>
      <c r="AZ91" s="68">
        <v>50</v>
      </c>
      <c r="BA91" s="68">
        <v>43</v>
      </c>
      <c r="BB91" s="68">
        <v>42.8</v>
      </c>
      <c r="BC91" s="68"/>
      <c r="BD91" s="68">
        <v>35175</v>
      </c>
      <c r="BE91" s="68">
        <v>55</v>
      </c>
      <c r="BF91" s="68">
        <v>45.86</v>
      </c>
      <c r="BG91" s="68">
        <v>45.9</v>
      </c>
      <c r="BH91" s="68"/>
      <c r="BI91" s="68">
        <v>38175</v>
      </c>
      <c r="BJ91" s="68">
        <v>60</v>
      </c>
      <c r="BK91" s="68">
        <v>49.57</v>
      </c>
      <c r="BL91" s="68">
        <v>49.5</v>
      </c>
      <c r="BM91" s="68"/>
      <c r="BN91" s="68">
        <v>41175</v>
      </c>
      <c r="BO91" s="68">
        <v>65</v>
      </c>
      <c r="BP91" s="68">
        <v>54.14</v>
      </c>
      <c r="BQ91" s="68">
        <v>54.23</v>
      </c>
      <c r="BR91" s="68"/>
      <c r="BS91" s="68">
        <v>44175</v>
      </c>
      <c r="BT91" s="68">
        <v>70</v>
      </c>
      <c r="BU91" s="68">
        <v>57.43</v>
      </c>
      <c r="BV91" s="68">
        <v>57.39</v>
      </c>
      <c r="BW91" s="68"/>
      <c r="BX91" s="68">
        <v>47150</v>
      </c>
      <c r="BY91" s="68">
        <v>75</v>
      </c>
      <c r="BZ91" s="68">
        <v>62.14</v>
      </c>
      <c r="CA91" s="68">
        <v>62.13</v>
      </c>
      <c r="CB91" s="68"/>
      <c r="CC91" s="68">
        <v>50150</v>
      </c>
      <c r="CD91" s="68">
        <v>80</v>
      </c>
      <c r="CE91" s="68">
        <v>65</v>
      </c>
      <c r="CF91" s="68">
        <v>64.989999999999995</v>
      </c>
      <c r="CG91" s="68"/>
      <c r="CH91" s="68">
        <v>53150</v>
      </c>
      <c r="CI91" s="68">
        <v>85</v>
      </c>
      <c r="CJ91" s="68">
        <v>68.569999999999993</v>
      </c>
      <c r="CK91" s="68">
        <v>68.430000000000007</v>
      </c>
      <c r="CL91" s="68"/>
      <c r="CM91" s="68">
        <v>56150</v>
      </c>
      <c r="CN91" s="68">
        <v>90</v>
      </c>
      <c r="CO91" s="68">
        <v>72.14</v>
      </c>
      <c r="CP91" s="68">
        <v>72.209999999999994</v>
      </c>
      <c r="CQ91" s="68"/>
      <c r="CR91" s="68">
        <v>59150</v>
      </c>
      <c r="CS91" s="68">
        <v>95</v>
      </c>
      <c r="CT91" s="68">
        <v>75.430000000000007</v>
      </c>
      <c r="CU91" s="68">
        <v>75.5</v>
      </c>
      <c r="CV91" s="68"/>
      <c r="CW91" s="68">
        <v>62150</v>
      </c>
      <c r="CX91" s="68">
        <v>100</v>
      </c>
      <c r="CY91" s="68">
        <v>80.430000000000007</v>
      </c>
      <c r="CZ91" s="68">
        <v>80.540000000000006</v>
      </c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</row>
    <row r="92" spans="1:116" x14ac:dyDescent="0.25">
      <c r="A92" s="68">
        <v>2275</v>
      </c>
      <c r="B92" s="68">
        <v>0</v>
      </c>
      <c r="C92" s="68">
        <v>0</v>
      </c>
      <c r="D92" s="68">
        <v>0</v>
      </c>
      <c r="E92" s="68"/>
      <c r="F92" s="68">
        <v>5250</v>
      </c>
      <c r="G92" s="68">
        <v>5</v>
      </c>
      <c r="H92" s="68">
        <v>4.57</v>
      </c>
      <c r="I92" s="68">
        <v>4.54</v>
      </c>
      <c r="J92" s="68"/>
      <c r="K92" s="68">
        <v>8250</v>
      </c>
      <c r="L92" s="68">
        <v>10</v>
      </c>
      <c r="M92" s="68">
        <v>8.2899999999999991</v>
      </c>
      <c r="N92" s="68">
        <v>8.17</v>
      </c>
      <c r="O92" s="68"/>
      <c r="P92" s="68">
        <v>11250</v>
      </c>
      <c r="Q92" s="68">
        <v>15</v>
      </c>
      <c r="R92" s="68">
        <v>13</v>
      </c>
      <c r="S92" s="68">
        <v>12.97</v>
      </c>
      <c r="T92" s="68"/>
      <c r="U92" s="68">
        <v>14250</v>
      </c>
      <c r="V92" s="68">
        <v>20</v>
      </c>
      <c r="W92" s="68">
        <v>17.14</v>
      </c>
      <c r="X92" s="68">
        <v>17.13</v>
      </c>
      <c r="Y92" s="68"/>
      <c r="Z92" s="68">
        <v>17225</v>
      </c>
      <c r="AA92" s="68">
        <v>25</v>
      </c>
      <c r="AB92" s="68">
        <v>21.86</v>
      </c>
      <c r="AC92" s="68">
        <v>21.86</v>
      </c>
      <c r="AD92" s="68"/>
      <c r="AE92" s="68">
        <v>20225</v>
      </c>
      <c r="AF92" s="68">
        <v>30</v>
      </c>
      <c r="AG92" s="68">
        <v>25.71</v>
      </c>
      <c r="AH92" s="68">
        <v>25.56</v>
      </c>
      <c r="AI92" s="68"/>
      <c r="AJ92" s="68">
        <v>23225</v>
      </c>
      <c r="AK92" s="68">
        <v>35</v>
      </c>
      <c r="AL92" s="68">
        <v>29.43</v>
      </c>
      <c r="AM92" s="68">
        <v>29.31</v>
      </c>
      <c r="AN92" s="68"/>
      <c r="AO92" s="68">
        <v>26225</v>
      </c>
      <c r="AP92" s="68">
        <v>40</v>
      </c>
      <c r="AQ92" s="68">
        <v>34.29</v>
      </c>
      <c r="AR92" s="68">
        <v>34.36</v>
      </c>
      <c r="AS92" s="68"/>
      <c r="AT92" s="68">
        <v>29225</v>
      </c>
      <c r="AU92" s="68">
        <v>45</v>
      </c>
      <c r="AV92" s="68">
        <v>38</v>
      </c>
      <c r="AW92" s="68">
        <v>38.06</v>
      </c>
      <c r="AX92" s="68"/>
      <c r="AY92" s="68">
        <v>32200</v>
      </c>
      <c r="AZ92" s="68">
        <v>50</v>
      </c>
      <c r="BA92" s="68">
        <v>42.71</v>
      </c>
      <c r="BB92" s="68">
        <v>42.79</v>
      </c>
      <c r="BC92" s="68"/>
      <c r="BD92" s="68">
        <v>35200</v>
      </c>
      <c r="BE92" s="68">
        <v>55</v>
      </c>
      <c r="BF92" s="68">
        <v>45.71</v>
      </c>
      <c r="BG92" s="68">
        <v>45.76</v>
      </c>
      <c r="BH92" s="68"/>
      <c r="BI92" s="68">
        <v>38200</v>
      </c>
      <c r="BJ92" s="68">
        <v>60</v>
      </c>
      <c r="BK92" s="68">
        <v>49.29</v>
      </c>
      <c r="BL92" s="68">
        <v>49.36</v>
      </c>
      <c r="BM92" s="68"/>
      <c r="BN92" s="68">
        <v>41200</v>
      </c>
      <c r="BO92" s="68">
        <v>65</v>
      </c>
      <c r="BP92" s="68">
        <v>54.14</v>
      </c>
      <c r="BQ92" s="68">
        <v>54.19</v>
      </c>
      <c r="BR92" s="68"/>
      <c r="BS92" s="68">
        <v>44200</v>
      </c>
      <c r="BT92" s="68">
        <v>70</v>
      </c>
      <c r="BU92" s="68">
        <v>57.71</v>
      </c>
      <c r="BV92" s="68">
        <v>57.61</v>
      </c>
      <c r="BW92" s="68"/>
      <c r="BX92" s="68">
        <v>47175</v>
      </c>
      <c r="BY92" s="68">
        <v>75</v>
      </c>
      <c r="BZ92" s="68">
        <v>62.14</v>
      </c>
      <c r="CA92" s="68">
        <v>62.09</v>
      </c>
      <c r="CB92" s="68"/>
      <c r="CC92" s="68">
        <v>50175</v>
      </c>
      <c r="CD92" s="68">
        <v>80</v>
      </c>
      <c r="CE92" s="68">
        <v>65</v>
      </c>
      <c r="CF92" s="68">
        <v>65.2</v>
      </c>
      <c r="CG92" s="68"/>
      <c r="CH92" s="68">
        <v>53175</v>
      </c>
      <c r="CI92" s="68">
        <v>85</v>
      </c>
      <c r="CJ92" s="68">
        <v>68.290000000000006</v>
      </c>
      <c r="CK92" s="68">
        <v>68.239999999999995</v>
      </c>
      <c r="CL92" s="68"/>
      <c r="CM92" s="68">
        <v>56175</v>
      </c>
      <c r="CN92" s="68">
        <v>90</v>
      </c>
      <c r="CO92" s="68">
        <v>72.14</v>
      </c>
      <c r="CP92" s="68">
        <v>72.260000000000005</v>
      </c>
      <c r="CQ92" s="68"/>
      <c r="CR92" s="68">
        <v>59175</v>
      </c>
      <c r="CS92" s="68">
        <v>95</v>
      </c>
      <c r="CT92" s="68">
        <v>75.569999999999993</v>
      </c>
      <c r="CU92" s="68">
        <v>75.540000000000006</v>
      </c>
      <c r="CV92" s="68"/>
      <c r="CW92" s="68">
        <v>62175</v>
      </c>
      <c r="CX92" s="68">
        <v>100</v>
      </c>
      <c r="CY92" s="68">
        <v>80.430000000000007</v>
      </c>
      <c r="CZ92" s="68">
        <v>80.53</v>
      </c>
      <c r="DA92" s="68"/>
      <c r="DB92" s="68"/>
      <c r="DC92" s="68"/>
      <c r="DD92" s="68"/>
      <c r="DE92" s="68"/>
      <c r="DF92" s="68"/>
      <c r="DG92" s="68"/>
      <c r="DH92" s="68"/>
      <c r="DI92" s="68"/>
      <c r="DJ92" s="68"/>
      <c r="DK92" s="68"/>
      <c r="DL92" s="68"/>
    </row>
    <row r="93" spans="1:116" x14ac:dyDescent="0.25">
      <c r="A93" s="68">
        <v>2300</v>
      </c>
      <c r="B93" s="68">
        <v>0</v>
      </c>
      <c r="C93" s="68">
        <v>0</v>
      </c>
      <c r="D93" s="68">
        <v>0</v>
      </c>
      <c r="E93" s="68"/>
      <c r="F93" s="68">
        <v>5275</v>
      </c>
      <c r="G93" s="68">
        <v>5</v>
      </c>
      <c r="H93" s="68">
        <v>4.71</v>
      </c>
      <c r="I93" s="68">
        <v>4.7300000000000004</v>
      </c>
      <c r="J93" s="68"/>
      <c r="K93" s="68">
        <v>8275</v>
      </c>
      <c r="L93" s="68">
        <v>10</v>
      </c>
      <c r="M93" s="68">
        <v>8.43</v>
      </c>
      <c r="N93" s="68">
        <v>8.39</v>
      </c>
      <c r="O93" s="68"/>
      <c r="P93" s="68">
        <v>11275</v>
      </c>
      <c r="Q93" s="68">
        <v>15</v>
      </c>
      <c r="R93" s="68">
        <v>13.14</v>
      </c>
      <c r="S93" s="68">
        <v>13.16</v>
      </c>
      <c r="T93" s="68"/>
      <c r="U93" s="68">
        <v>14275</v>
      </c>
      <c r="V93" s="68">
        <v>20</v>
      </c>
      <c r="W93" s="68">
        <v>16.71</v>
      </c>
      <c r="X93" s="68">
        <v>16.84</v>
      </c>
      <c r="Y93" s="68"/>
      <c r="Z93" s="68">
        <v>17250</v>
      </c>
      <c r="AA93" s="68">
        <v>25</v>
      </c>
      <c r="AB93" s="68">
        <v>21.71</v>
      </c>
      <c r="AC93" s="68">
        <v>21.81</v>
      </c>
      <c r="AD93" s="68"/>
      <c r="AE93" s="68">
        <v>20250</v>
      </c>
      <c r="AF93" s="68">
        <v>30</v>
      </c>
      <c r="AG93" s="68">
        <v>25.57</v>
      </c>
      <c r="AH93" s="68">
        <v>25.49</v>
      </c>
      <c r="AI93" s="68"/>
      <c r="AJ93" s="68">
        <v>23250</v>
      </c>
      <c r="AK93" s="68">
        <v>35</v>
      </c>
      <c r="AL93" s="68">
        <v>29.57</v>
      </c>
      <c r="AM93" s="68">
        <v>29.44</v>
      </c>
      <c r="AN93" s="68"/>
      <c r="AO93" s="68">
        <v>26250</v>
      </c>
      <c r="AP93" s="68">
        <v>40</v>
      </c>
      <c r="AQ93" s="68">
        <v>34.14</v>
      </c>
      <c r="AR93" s="68">
        <v>34.090000000000003</v>
      </c>
      <c r="AS93" s="68"/>
      <c r="AT93" s="68">
        <v>29250</v>
      </c>
      <c r="AU93" s="68">
        <v>45</v>
      </c>
      <c r="AV93" s="68">
        <v>38</v>
      </c>
      <c r="AW93" s="68">
        <v>37.9</v>
      </c>
      <c r="AX93" s="68"/>
      <c r="AY93" s="68">
        <v>32225</v>
      </c>
      <c r="AZ93" s="68">
        <v>50</v>
      </c>
      <c r="BA93" s="68">
        <v>42.71</v>
      </c>
      <c r="BB93" s="68">
        <v>42.7</v>
      </c>
      <c r="BC93" s="68"/>
      <c r="BD93" s="68">
        <v>35225</v>
      </c>
      <c r="BE93" s="68">
        <v>55</v>
      </c>
      <c r="BF93" s="68">
        <v>45.57</v>
      </c>
      <c r="BG93" s="68">
        <v>45.59</v>
      </c>
      <c r="BH93" s="68"/>
      <c r="BI93" s="68">
        <v>38225</v>
      </c>
      <c r="BJ93" s="68">
        <v>60</v>
      </c>
      <c r="BK93" s="68">
        <v>49.43</v>
      </c>
      <c r="BL93" s="68">
        <v>49.26</v>
      </c>
      <c r="BM93" s="68"/>
      <c r="BN93" s="68">
        <v>41225</v>
      </c>
      <c r="BO93" s="68">
        <v>65</v>
      </c>
      <c r="BP93" s="68">
        <v>54</v>
      </c>
      <c r="BQ93" s="68">
        <v>54.06</v>
      </c>
      <c r="BR93" s="68"/>
      <c r="BS93" s="68">
        <v>44225</v>
      </c>
      <c r="BT93" s="68">
        <v>70</v>
      </c>
      <c r="BU93" s="68">
        <v>57.57</v>
      </c>
      <c r="BV93" s="68">
        <v>57.61</v>
      </c>
      <c r="BW93" s="68"/>
      <c r="BX93" s="68">
        <v>47200</v>
      </c>
      <c r="BY93" s="68">
        <v>75</v>
      </c>
      <c r="BZ93" s="68">
        <v>62</v>
      </c>
      <c r="CA93" s="68">
        <v>62.03</v>
      </c>
      <c r="CB93" s="68"/>
      <c r="CC93" s="68">
        <v>50200</v>
      </c>
      <c r="CD93" s="68">
        <v>80</v>
      </c>
      <c r="CE93" s="68">
        <v>65.14</v>
      </c>
      <c r="CF93" s="68">
        <v>65.14</v>
      </c>
      <c r="CG93" s="68"/>
      <c r="CH93" s="68">
        <v>53200</v>
      </c>
      <c r="CI93" s="68">
        <v>85</v>
      </c>
      <c r="CJ93" s="68">
        <v>68.430000000000007</v>
      </c>
      <c r="CK93" s="68">
        <v>68.31</v>
      </c>
      <c r="CL93" s="68"/>
      <c r="CM93" s="68">
        <v>56200</v>
      </c>
      <c r="CN93" s="68">
        <v>90</v>
      </c>
      <c r="CO93" s="68">
        <v>72.290000000000006</v>
      </c>
      <c r="CP93" s="68">
        <v>72.36</v>
      </c>
      <c r="CQ93" s="68"/>
      <c r="CR93" s="68">
        <v>59200</v>
      </c>
      <c r="CS93" s="68">
        <v>95</v>
      </c>
      <c r="CT93" s="68">
        <v>75.569999999999993</v>
      </c>
      <c r="CU93" s="68">
        <v>75.61</v>
      </c>
      <c r="CV93" s="68"/>
      <c r="CW93" s="68">
        <v>62200</v>
      </c>
      <c r="CX93" s="68">
        <v>100</v>
      </c>
      <c r="CY93" s="68">
        <v>80.290000000000006</v>
      </c>
      <c r="CZ93" s="68">
        <v>80.459999999999994</v>
      </c>
      <c r="DA93" s="68"/>
      <c r="DB93" s="68"/>
      <c r="DC93" s="68"/>
      <c r="DD93" s="68"/>
      <c r="DE93" s="68"/>
      <c r="DF93" s="68"/>
      <c r="DG93" s="68"/>
      <c r="DH93" s="68"/>
      <c r="DI93" s="68"/>
      <c r="DJ93" s="68"/>
      <c r="DK93" s="68"/>
      <c r="DL93" s="68"/>
    </row>
    <row r="94" spans="1:116" x14ac:dyDescent="0.25">
      <c r="A94" s="68">
        <v>2325</v>
      </c>
      <c r="B94" s="68">
        <v>0</v>
      </c>
      <c r="C94" s="68">
        <v>0</v>
      </c>
      <c r="D94" s="68">
        <v>0</v>
      </c>
      <c r="E94" s="68"/>
      <c r="F94" s="68">
        <v>5300</v>
      </c>
      <c r="G94" s="68">
        <v>5</v>
      </c>
      <c r="H94" s="68">
        <v>4.8600000000000003</v>
      </c>
      <c r="I94" s="68">
        <v>4.84</v>
      </c>
      <c r="J94" s="68"/>
      <c r="K94" s="68">
        <v>8300</v>
      </c>
      <c r="L94" s="68">
        <v>10</v>
      </c>
      <c r="M94" s="68">
        <v>8.57</v>
      </c>
      <c r="N94" s="68">
        <v>8.56</v>
      </c>
      <c r="O94" s="68"/>
      <c r="P94" s="68">
        <v>11300</v>
      </c>
      <c r="Q94" s="68">
        <v>15</v>
      </c>
      <c r="R94" s="68">
        <v>13.29</v>
      </c>
      <c r="S94" s="68">
        <v>13.29</v>
      </c>
      <c r="T94" s="68"/>
      <c r="U94" s="68">
        <v>14300</v>
      </c>
      <c r="V94" s="68">
        <v>20</v>
      </c>
      <c r="W94" s="68">
        <v>16.71</v>
      </c>
      <c r="X94" s="68">
        <v>16.7</v>
      </c>
      <c r="Y94" s="68"/>
      <c r="Z94" s="68">
        <v>17275</v>
      </c>
      <c r="AA94" s="68">
        <v>25</v>
      </c>
      <c r="AB94" s="68">
        <v>21.86</v>
      </c>
      <c r="AC94" s="68">
        <v>21.79</v>
      </c>
      <c r="AD94" s="68"/>
      <c r="AE94" s="68">
        <v>20275</v>
      </c>
      <c r="AF94" s="68">
        <v>30</v>
      </c>
      <c r="AG94" s="68">
        <v>25.43</v>
      </c>
      <c r="AH94" s="68">
        <v>25.36</v>
      </c>
      <c r="AI94" s="68"/>
      <c r="AJ94" s="68">
        <v>23275</v>
      </c>
      <c r="AK94" s="68">
        <v>35</v>
      </c>
      <c r="AL94" s="68">
        <v>29.57</v>
      </c>
      <c r="AM94" s="68">
        <v>29.59</v>
      </c>
      <c r="AN94" s="68"/>
      <c r="AO94" s="68">
        <v>26275</v>
      </c>
      <c r="AP94" s="68">
        <v>40</v>
      </c>
      <c r="AQ94" s="68">
        <v>34</v>
      </c>
      <c r="AR94" s="68">
        <v>34.03</v>
      </c>
      <c r="AS94" s="68"/>
      <c r="AT94" s="68">
        <v>29275</v>
      </c>
      <c r="AU94" s="68">
        <v>45</v>
      </c>
      <c r="AV94" s="68">
        <v>37.71</v>
      </c>
      <c r="AW94" s="68">
        <v>37.729999999999997</v>
      </c>
      <c r="AX94" s="68"/>
      <c r="AY94" s="68">
        <v>32250</v>
      </c>
      <c r="AZ94" s="68">
        <v>50</v>
      </c>
      <c r="BA94" s="68">
        <v>42.86</v>
      </c>
      <c r="BB94" s="68">
        <v>42.81</v>
      </c>
      <c r="BC94" s="68"/>
      <c r="BD94" s="68">
        <v>35250</v>
      </c>
      <c r="BE94" s="68">
        <v>55</v>
      </c>
      <c r="BF94" s="68">
        <v>45.86</v>
      </c>
      <c r="BG94" s="68">
        <v>45.87</v>
      </c>
      <c r="BH94" s="68"/>
      <c r="BI94" s="68">
        <v>38250</v>
      </c>
      <c r="BJ94" s="68">
        <v>60</v>
      </c>
      <c r="BK94" s="68">
        <v>49.43</v>
      </c>
      <c r="BL94" s="68">
        <v>49.46</v>
      </c>
      <c r="BM94" s="68"/>
      <c r="BN94" s="68">
        <v>41250</v>
      </c>
      <c r="BO94" s="68">
        <v>65</v>
      </c>
      <c r="BP94" s="68">
        <v>54.29</v>
      </c>
      <c r="BQ94" s="68">
        <v>54.24</v>
      </c>
      <c r="BR94" s="68"/>
      <c r="BS94" s="68">
        <v>44250</v>
      </c>
      <c r="BT94" s="68">
        <v>70</v>
      </c>
      <c r="BU94" s="68">
        <v>57.43</v>
      </c>
      <c r="BV94" s="68">
        <v>57.5</v>
      </c>
      <c r="BW94" s="68"/>
      <c r="BX94" s="68">
        <v>47225</v>
      </c>
      <c r="BY94" s="68">
        <v>75</v>
      </c>
      <c r="BZ94" s="68">
        <v>61.86</v>
      </c>
      <c r="CA94" s="68">
        <v>62.03</v>
      </c>
      <c r="CB94" s="68"/>
      <c r="CC94" s="68">
        <v>50225</v>
      </c>
      <c r="CD94" s="68">
        <v>80</v>
      </c>
      <c r="CE94" s="68">
        <v>65.14</v>
      </c>
      <c r="CF94" s="68">
        <v>65.11</v>
      </c>
      <c r="CG94" s="68"/>
      <c r="CH94" s="68">
        <v>53225</v>
      </c>
      <c r="CI94" s="68">
        <v>85</v>
      </c>
      <c r="CJ94" s="68">
        <v>68.290000000000006</v>
      </c>
      <c r="CK94" s="68">
        <v>68.37</v>
      </c>
      <c r="CL94" s="68"/>
      <c r="CM94" s="68">
        <v>56225</v>
      </c>
      <c r="CN94" s="68">
        <v>90</v>
      </c>
      <c r="CO94" s="68">
        <v>72.569999999999993</v>
      </c>
      <c r="CP94" s="68">
        <v>72.430000000000007</v>
      </c>
      <c r="CQ94" s="68"/>
      <c r="CR94" s="68">
        <v>59225</v>
      </c>
      <c r="CS94" s="68">
        <v>95</v>
      </c>
      <c r="CT94" s="68">
        <v>75.430000000000007</v>
      </c>
      <c r="CU94" s="68">
        <v>75.489999999999995</v>
      </c>
      <c r="CV94" s="68"/>
      <c r="CW94" s="68">
        <v>62225</v>
      </c>
      <c r="CX94" s="68">
        <v>100</v>
      </c>
      <c r="CY94" s="68">
        <v>80.430000000000007</v>
      </c>
      <c r="CZ94" s="68">
        <v>80.5</v>
      </c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</row>
    <row r="95" spans="1:116" x14ac:dyDescent="0.25">
      <c r="A95" s="68">
        <v>2350</v>
      </c>
      <c r="B95" s="68">
        <v>0</v>
      </c>
      <c r="C95" s="68">
        <v>0</v>
      </c>
      <c r="D95" s="68">
        <v>0</v>
      </c>
      <c r="E95" s="68"/>
      <c r="F95" s="68">
        <v>5325</v>
      </c>
      <c r="G95" s="68">
        <v>5</v>
      </c>
      <c r="H95" s="68">
        <v>5.14</v>
      </c>
      <c r="I95" s="68">
        <v>5.07</v>
      </c>
      <c r="J95" s="68"/>
      <c r="K95" s="68">
        <v>8325</v>
      </c>
      <c r="L95" s="68">
        <v>10</v>
      </c>
      <c r="M95" s="68">
        <v>8.57</v>
      </c>
      <c r="N95" s="68">
        <v>8.67</v>
      </c>
      <c r="O95" s="68"/>
      <c r="P95" s="68">
        <v>11325</v>
      </c>
      <c r="Q95" s="68">
        <v>15</v>
      </c>
      <c r="R95" s="68">
        <v>13.43</v>
      </c>
      <c r="S95" s="68">
        <v>13.43</v>
      </c>
      <c r="T95" s="68"/>
      <c r="U95" s="68">
        <v>14325</v>
      </c>
      <c r="V95" s="68">
        <v>20</v>
      </c>
      <c r="W95" s="68">
        <v>16.71</v>
      </c>
      <c r="X95" s="68">
        <v>16.670000000000002</v>
      </c>
      <c r="Y95" s="68"/>
      <c r="Z95" s="68">
        <v>17300</v>
      </c>
      <c r="AA95" s="68">
        <v>25</v>
      </c>
      <c r="AB95" s="68">
        <v>22.14</v>
      </c>
      <c r="AC95" s="68">
        <v>21.99</v>
      </c>
      <c r="AD95" s="68"/>
      <c r="AE95" s="68">
        <v>20300</v>
      </c>
      <c r="AF95" s="68">
        <v>30</v>
      </c>
      <c r="AG95" s="68">
        <v>25.43</v>
      </c>
      <c r="AH95" s="68">
        <v>25.46</v>
      </c>
      <c r="AI95" s="68"/>
      <c r="AJ95" s="68">
        <v>23300</v>
      </c>
      <c r="AK95" s="68">
        <v>35</v>
      </c>
      <c r="AL95" s="68">
        <v>29.29</v>
      </c>
      <c r="AM95" s="68">
        <v>29.31</v>
      </c>
      <c r="AN95" s="68"/>
      <c r="AO95" s="68">
        <v>26300</v>
      </c>
      <c r="AP95" s="68">
        <v>40</v>
      </c>
      <c r="AQ95" s="68">
        <v>34.14</v>
      </c>
      <c r="AR95" s="68">
        <v>33.96</v>
      </c>
      <c r="AS95" s="68"/>
      <c r="AT95" s="68">
        <v>29300</v>
      </c>
      <c r="AU95" s="68">
        <v>45</v>
      </c>
      <c r="AV95" s="68">
        <v>37.86</v>
      </c>
      <c r="AW95" s="68">
        <v>37.729999999999997</v>
      </c>
      <c r="AX95" s="68"/>
      <c r="AY95" s="68">
        <v>32275</v>
      </c>
      <c r="AZ95" s="68">
        <v>50</v>
      </c>
      <c r="BA95" s="68">
        <v>42.57</v>
      </c>
      <c r="BB95" s="68">
        <v>42.59</v>
      </c>
      <c r="BC95" s="68"/>
      <c r="BD95" s="68">
        <v>35275</v>
      </c>
      <c r="BE95" s="68">
        <v>55</v>
      </c>
      <c r="BF95" s="68">
        <v>45.86</v>
      </c>
      <c r="BG95" s="68">
        <v>45.8</v>
      </c>
      <c r="BH95" s="68"/>
      <c r="BI95" s="68">
        <v>38275</v>
      </c>
      <c r="BJ95" s="68">
        <v>60</v>
      </c>
      <c r="BK95" s="68">
        <v>49.43</v>
      </c>
      <c r="BL95" s="68">
        <v>49.47</v>
      </c>
      <c r="BM95" s="68"/>
      <c r="BN95" s="68">
        <v>41275</v>
      </c>
      <c r="BO95" s="68">
        <v>65</v>
      </c>
      <c r="BP95" s="68">
        <v>54.29</v>
      </c>
      <c r="BQ95" s="68">
        <v>54.23</v>
      </c>
      <c r="BR95" s="68"/>
      <c r="BS95" s="68">
        <v>44275</v>
      </c>
      <c r="BT95" s="68">
        <v>70</v>
      </c>
      <c r="BU95" s="68">
        <v>57.71</v>
      </c>
      <c r="BV95" s="68">
        <v>57.56</v>
      </c>
      <c r="BW95" s="68"/>
      <c r="BX95" s="68">
        <v>47250</v>
      </c>
      <c r="BY95" s="68">
        <v>75</v>
      </c>
      <c r="BZ95" s="68">
        <v>61.86</v>
      </c>
      <c r="CA95" s="68">
        <v>62.06</v>
      </c>
      <c r="CB95" s="68"/>
      <c r="CC95" s="68">
        <v>50250</v>
      </c>
      <c r="CD95" s="68">
        <v>80</v>
      </c>
      <c r="CE95" s="68">
        <v>65.14</v>
      </c>
      <c r="CF95" s="68">
        <v>65.06</v>
      </c>
      <c r="CG95" s="68"/>
      <c r="CH95" s="68">
        <v>53250</v>
      </c>
      <c r="CI95" s="68">
        <v>85</v>
      </c>
      <c r="CJ95" s="68">
        <v>68.14</v>
      </c>
      <c r="CK95" s="68">
        <v>68.33</v>
      </c>
      <c r="CL95" s="68"/>
      <c r="CM95" s="68">
        <v>56250</v>
      </c>
      <c r="CN95" s="68">
        <v>90</v>
      </c>
      <c r="CO95" s="68">
        <v>72.430000000000007</v>
      </c>
      <c r="CP95" s="68">
        <v>72.400000000000006</v>
      </c>
      <c r="CQ95" s="68"/>
      <c r="CR95" s="68">
        <v>59250</v>
      </c>
      <c r="CS95" s="68">
        <v>95</v>
      </c>
      <c r="CT95" s="68">
        <v>75.430000000000007</v>
      </c>
      <c r="CU95" s="68">
        <v>75.540000000000006</v>
      </c>
      <c r="CV95" s="68"/>
      <c r="CW95" s="68">
        <v>62250</v>
      </c>
      <c r="CX95" s="68">
        <v>100</v>
      </c>
      <c r="CY95" s="68">
        <v>80.709999999999994</v>
      </c>
      <c r="CZ95" s="68">
        <v>80.569999999999993</v>
      </c>
      <c r="DA95" s="68"/>
      <c r="DB95" s="68"/>
      <c r="DC95" s="68"/>
      <c r="DD95" s="68"/>
      <c r="DE95" s="68"/>
      <c r="DF95" s="68"/>
      <c r="DG95" s="68"/>
      <c r="DH95" s="68"/>
      <c r="DI95" s="68"/>
      <c r="DJ95" s="68"/>
      <c r="DK95" s="68"/>
      <c r="DL95" s="68"/>
    </row>
    <row r="96" spans="1:116" x14ac:dyDescent="0.25">
      <c r="A96" s="68">
        <v>2375</v>
      </c>
      <c r="B96" s="68">
        <v>0</v>
      </c>
      <c r="C96" s="68">
        <v>0</v>
      </c>
      <c r="D96" s="68">
        <v>0</v>
      </c>
      <c r="E96" s="68"/>
      <c r="F96" s="68">
        <v>5350</v>
      </c>
      <c r="G96" s="68">
        <v>5</v>
      </c>
      <c r="H96" s="68">
        <v>5.29</v>
      </c>
      <c r="I96" s="68">
        <v>5.19</v>
      </c>
      <c r="J96" s="68"/>
      <c r="K96" s="68">
        <v>8350</v>
      </c>
      <c r="L96" s="68">
        <v>10</v>
      </c>
      <c r="M96" s="68">
        <v>8.7100000000000009</v>
      </c>
      <c r="N96" s="68">
        <v>8.7100000000000009</v>
      </c>
      <c r="O96" s="68"/>
      <c r="P96" s="68">
        <v>11350</v>
      </c>
      <c r="Q96" s="68">
        <v>15</v>
      </c>
      <c r="R96" s="68">
        <v>13.57</v>
      </c>
      <c r="S96" s="68">
        <v>13.6</v>
      </c>
      <c r="T96" s="68"/>
      <c r="U96" s="68">
        <v>14350</v>
      </c>
      <c r="V96" s="68">
        <v>20</v>
      </c>
      <c r="W96" s="68">
        <v>16.57</v>
      </c>
      <c r="X96" s="68">
        <v>16.600000000000001</v>
      </c>
      <c r="Y96" s="68"/>
      <c r="Z96" s="68">
        <v>17325</v>
      </c>
      <c r="AA96" s="68">
        <v>25</v>
      </c>
      <c r="AB96" s="68">
        <v>22.14</v>
      </c>
      <c r="AC96" s="68">
        <v>22.1</v>
      </c>
      <c r="AD96" s="68"/>
      <c r="AE96" s="68">
        <v>20325</v>
      </c>
      <c r="AF96" s="68">
        <v>30</v>
      </c>
      <c r="AG96" s="68">
        <v>25.57</v>
      </c>
      <c r="AH96" s="68">
        <v>25.59</v>
      </c>
      <c r="AI96" s="68"/>
      <c r="AJ96" s="68">
        <v>23325</v>
      </c>
      <c r="AK96" s="68">
        <v>35</v>
      </c>
      <c r="AL96" s="68">
        <v>29.29</v>
      </c>
      <c r="AM96" s="68">
        <v>29.24</v>
      </c>
      <c r="AN96" s="68"/>
      <c r="AO96" s="68">
        <v>26325</v>
      </c>
      <c r="AP96" s="68">
        <v>40</v>
      </c>
      <c r="AQ96" s="68">
        <v>34.14</v>
      </c>
      <c r="AR96" s="68">
        <v>34.21</v>
      </c>
      <c r="AS96" s="68"/>
      <c r="AT96" s="68">
        <v>29325</v>
      </c>
      <c r="AU96" s="68">
        <v>45</v>
      </c>
      <c r="AV96" s="68">
        <v>37.86</v>
      </c>
      <c r="AW96" s="68">
        <v>37.94</v>
      </c>
      <c r="AX96" s="68"/>
      <c r="AY96" s="68">
        <v>32300</v>
      </c>
      <c r="AZ96" s="68">
        <v>50</v>
      </c>
      <c r="BA96" s="68">
        <v>42.43</v>
      </c>
      <c r="BB96" s="68">
        <v>42.47</v>
      </c>
      <c r="BC96" s="68"/>
      <c r="BD96" s="68">
        <v>35300</v>
      </c>
      <c r="BE96" s="68">
        <v>55</v>
      </c>
      <c r="BF96" s="68">
        <v>46.14</v>
      </c>
      <c r="BG96" s="68">
        <v>45.97</v>
      </c>
      <c r="BH96" s="68"/>
      <c r="BI96" s="68">
        <v>38300</v>
      </c>
      <c r="BJ96" s="68">
        <v>60</v>
      </c>
      <c r="BK96" s="68">
        <v>49.57</v>
      </c>
      <c r="BL96" s="68">
        <v>49.56</v>
      </c>
      <c r="BM96" s="68"/>
      <c r="BN96" s="68">
        <v>41300</v>
      </c>
      <c r="BO96" s="68">
        <v>65</v>
      </c>
      <c r="BP96" s="68">
        <v>54.29</v>
      </c>
      <c r="BQ96" s="68">
        <v>54.33</v>
      </c>
      <c r="BR96" s="68"/>
      <c r="BS96" s="68">
        <v>44300</v>
      </c>
      <c r="BT96" s="68">
        <v>70</v>
      </c>
      <c r="BU96" s="68">
        <v>57.57</v>
      </c>
      <c r="BV96" s="68">
        <v>57.66</v>
      </c>
      <c r="BW96" s="68"/>
      <c r="BX96" s="68">
        <v>47275</v>
      </c>
      <c r="BY96" s="68">
        <v>75</v>
      </c>
      <c r="BZ96" s="68">
        <v>62</v>
      </c>
      <c r="CA96" s="68">
        <v>61.97</v>
      </c>
      <c r="CB96" s="68"/>
      <c r="CC96" s="68">
        <v>50275</v>
      </c>
      <c r="CD96" s="68">
        <v>80</v>
      </c>
      <c r="CE96" s="68">
        <v>65.14</v>
      </c>
      <c r="CF96" s="68">
        <v>65.209999999999994</v>
      </c>
      <c r="CG96" s="68"/>
      <c r="CH96" s="68">
        <v>53275</v>
      </c>
      <c r="CI96" s="68">
        <v>85</v>
      </c>
      <c r="CJ96" s="68">
        <v>68.290000000000006</v>
      </c>
      <c r="CK96" s="68">
        <v>68.260000000000005</v>
      </c>
      <c r="CL96" s="68"/>
      <c r="CM96" s="68">
        <v>56275</v>
      </c>
      <c r="CN96" s="68">
        <v>90</v>
      </c>
      <c r="CO96" s="68">
        <v>72.430000000000007</v>
      </c>
      <c r="CP96" s="68">
        <v>72.489999999999995</v>
      </c>
      <c r="CQ96" s="68"/>
      <c r="CR96" s="68">
        <v>59275</v>
      </c>
      <c r="CS96" s="68">
        <v>95</v>
      </c>
      <c r="CT96" s="68">
        <v>75.430000000000007</v>
      </c>
      <c r="CU96" s="68">
        <v>75.59</v>
      </c>
      <c r="CV96" s="68"/>
      <c r="CW96" s="68">
        <v>62275</v>
      </c>
      <c r="CX96" s="68">
        <v>100</v>
      </c>
      <c r="CY96" s="68">
        <v>80.430000000000007</v>
      </c>
      <c r="CZ96" s="68">
        <v>80.400000000000006</v>
      </c>
      <c r="DA96" s="68"/>
      <c r="DB96" s="68"/>
      <c r="DC96" s="68"/>
      <c r="DD96" s="68"/>
      <c r="DE96" s="68"/>
      <c r="DF96" s="68"/>
      <c r="DG96" s="68"/>
      <c r="DH96" s="68"/>
      <c r="DI96" s="68"/>
      <c r="DJ96" s="68"/>
      <c r="DK96" s="68"/>
      <c r="DL96" s="68"/>
    </row>
    <row r="97" spans="1:116" x14ac:dyDescent="0.25">
      <c r="A97" s="68">
        <v>2400</v>
      </c>
      <c r="B97" s="68">
        <v>0</v>
      </c>
      <c r="C97" s="68">
        <v>0</v>
      </c>
      <c r="D97" s="68">
        <v>0</v>
      </c>
      <c r="E97" s="68"/>
      <c r="F97" s="68">
        <v>5375</v>
      </c>
      <c r="G97" s="68">
        <v>5</v>
      </c>
      <c r="H97" s="68">
        <v>5.29</v>
      </c>
      <c r="I97" s="68">
        <v>5.34</v>
      </c>
      <c r="J97" s="68"/>
      <c r="K97" s="68">
        <v>8375</v>
      </c>
      <c r="L97" s="68">
        <v>10</v>
      </c>
      <c r="M97" s="68">
        <v>8.43</v>
      </c>
      <c r="N97" s="68">
        <v>8.4</v>
      </c>
      <c r="O97" s="68"/>
      <c r="P97" s="68">
        <v>11375</v>
      </c>
      <c r="Q97" s="68">
        <v>15</v>
      </c>
      <c r="R97" s="68">
        <v>13.29</v>
      </c>
      <c r="S97" s="68">
        <v>13.46</v>
      </c>
      <c r="T97" s="68"/>
      <c r="U97" s="68">
        <v>14375</v>
      </c>
      <c r="V97" s="68">
        <v>20</v>
      </c>
      <c r="W97" s="68">
        <v>16.86</v>
      </c>
      <c r="X97" s="68">
        <v>16.87</v>
      </c>
      <c r="Y97" s="68"/>
      <c r="Z97" s="68">
        <v>17350</v>
      </c>
      <c r="AA97" s="68">
        <v>25</v>
      </c>
      <c r="AB97" s="68">
        <v>22.29</v>
      </c>
      <c r="AC97" s="68">
        <v>22.26</v>
      </c>
      <c r="AD97" s="68"/>
      <c r="AE97" s="68">
        <v>20350</v>
      </c>
      <c r="AF97" s="68">
        <v>30</v>
      </c>
      <c r="AG97" s="68">
        <v>25.86</v>
      </c>
      <c r="AH97" s="68">
        <v>25.81</v>
      </c>
      <c r="AI97" s="68"/>
      <c r="AJ97" s="68">
        <v>23350</v>
      </c>
      <c r="AK97" s="68">
        <v>35</v>
      </c>
      <c r="AL97" s="68">
        <v>29.14</v>
      </c>
      <c r="AM97" s="68">
        <v>29.26</v>
      </c>
      <c r="AN97" s="68"/>
      <c r="AO97" s="68">
        <v>26350</v>
      </c>
      <c r="AP97" s="68">
        <v>40</v>
      </c>
      <c r="AQ97" s="68">
        <v>34.43</v>
      </c>
      <c r="AR97" s="68">
        <v>34.340000000000003</v>
      </c>
      <c r="AS97" s="68"/>
      <c r="AT97" s="68">
        <v>29350</v>
      </c>
      <c r="AU97" s="68">
        <v>45</v>
      </c>
      <c r="AV97" s="68">
        <v>38</v>
      </c>
      <c r="AW97" s="68">
        <v>38.03</v>
      </c>
      <c r="AX97" s="68"/>
      <c r="AY97" s="68">
        <v>32325</v>
      </c>
      <c r="AZ97" s="68">
        <v>50</v>
      </c>
      <c r="BA97" s="68">
        <v>42.57</v>
      </c>
      <c r="BB97" s="68">
        <v>42.54</v>
      </c>
      <c r="BC97" s="68"/>
      <c r="BD97" s="68">
        <v>35325</v>
      </c>
      <c r="BE97" s="68">
        <v>55</v>
      </c>
      <c r="BF97" s="68">
        <v>45.86</v>
      </c>
      <c r="BG97" s="68">
        <v>45.76</v>
      </c>
      <c r="BH97" s="68"/>
      <c r="BI97" s="68">
        <v>38325</v>
      </c>
      <c r="BJ97" s="68">
        <v>60</v>
      </c>
      <c r="BK97" s="68">
        <v>49.43</v>
      </c>
      <c r="BL97" s="68">
        <v>49.37</v>
      </c>
      <c r="BM97" s="68"/>
      <c r="BN97" s="68">
        <v>41325</v>
      </c>
      <c r="BO97" s="68">
        <v>65</v>
      </c>
      <c r="BP97" s="68">
        <v>54.29</v>
      </c>
      <c r="BQ97" s="68">
        <v>54.24</v>
      </c>
      <c r="BR97" s="68"/>
      <c r="BS97" s="68">
        <v>44325</v>
      </c>
      <c r="BT97" s="68">
        <v>70</v>
      </c>
      <c r="BU97" s="68">
        <v>57.43</v>
      </c>
      <c r="BV97" s="68">
        <v>57.5</v>
      </c>
      <c r="BW97" s="68"/>
      <c r="BX97" s="68">
        <v>47300</v>
      </c>
      <c r="BY97" s="68">
        <v>75</v>
      </c>
      <c r="BZ97" s="68">
        <v>62.14</v>
      </c>
      <c r="CA97" s="68">
        <v>62.03</v>
      </c>
      <c r="CB97" s="68"/>
      <c r="CC97" s="68">
        <v>50300</v>
      </c>
      <c r="CD97" s="68">
        <v>80</v>
      </c>
      <c r="CE97" s="68">
        <v>65.14</v>
      </c>
      <c r="CF97" s="68">
        <v>65.23</v>
      </c>
      <c r="CG97" s="68"/>
      <c r="CH97" s="68">
        <v>53300</v>
      </c>
      <c r="CI97" s="68">
        <v>85</v>
      </c>
      <c r="CJ97" s="68">
        <v>68.290000000000006</v>
      </c>
      <c r="CK97" s="68">
        <v>68.209999999999994</v>
      </c>
      <c r="CL97" s="68"/>
      <c r="CM97" s="68">
        <v>56300</v>
      </c>
      <c r="CN97" s="68">
        <v>90</v>
      </c>
      <c r="CO97" s="68">
        <v>72.290000000000006</v>
      </c>
      <c r="CP97" s="68">
        <v>72.400000000000006</v>
      </c>
      <c r="CQ97" s="68"/>
      <c r="CR97" s="68">
        <v>59300</v>
      </c>
      <c r="CS97" s="68">
        <v>95</v>
      </c>
      <c r="CT97" s="68">
        <v>75.569999999999993</v>
      </c>
      <c r="CU97" s="68">
        <v>75.569999999999993</v>
      </c>
      <c r="CV97" s="68"/>
      <c r="CW97" s="68">
        <v>62300</v>
      </c>
      <c r="CX97" s="68">
        <v>100</v>
      </c>
      <c r="CY97" s="68">
        <v>80.569999999999993</v>
      </c>
      <c r="CZ97" s="68">
        <v>80.569999999999993</v>
      </c>
      <c r="DA97" s="68"/>
      <c r="DB97" s="68"/>
      <c r="DC97" s="68"/>
      <c r="DD97" s="68"/>
      <c r="DE97" s="68"/>
      <c r="DF97" s="68"/>
      <c r="DG97" s="68"/>
      <c r="DH97" s="68"/>
      <c r="DI97" s="68"/>
      <c r="DJ97" s="68"/>
      <c r="DK97" s="68"/>
      <c r="DL97" s="68"/>
    </row>
    <row r="98" spans="1:116" x14ac:dyDescent="0.25">
      <c r="A98" s="68">
        <v>2425</v>
      </c>
      <c r="B98" s="68">
        <v>0</v>
      </c>
      <c r="C98" s="68">
        <v>0</v>
      </c>
      <c r="D98" s="68">
        <v>0</v>
      </c>
      <c r="E98" s="68"/>
      <c r="F98" s="68">
        <v>5400</v>
      </c>
      <c r="G98" s="68">
        <v>5</v>
      </c>
      <c r="H98" s="68">
        <v>5.14</v>
      </c>
      <c r="I98" s="68">
        <v>5.16</v>
      </c>
      <c r="J98" s="68"/>
      <c r="K98" s="68">
        <v>8400</v>
      </c>
      <c r="L98" s="68">
        <v>10</v>
      </c>
      <c r="M98" s="68">
        <v>8.14</v>
      </c>
      <c r="N98" s="68">
        <v>8.19</v>
      </c>
      <c r="O98" s="68"/>
      <c r="P98" s="68">
        <v>11400</v>
      </c>
      <c r="Q98" s="68">
        <v>15</v>
      </c>
      <c r="R98" s="68">
        <v>13.29</v>
      </c>
      <c r="S98" s="68">
        <v>13.16</v>
      </c>
      <c r="T98" s="68"/>
      <c r="U98" s="68">
        <v>14400</v>
      </c>
      <c r="V98" s="68">
        <v>20</v>
      </c>
      <c r="W98" s="68">
        <v>17</v>
      </c>
      <c r="X98" s="68">
        <v>16.940000000000001</v>
      </c>
      <c r="Y98" s="68"/>
      <c r="Z98" s="68">
        <v>17375</v>
      </c>
      <c r="AA98" s="68">
        <v>25</v>
      </c>
      <c r="AB98" s="68">
        <v>22</v>
      </c>
      <c r="AC98" s="68">
        <v>22.1</v>
      </c>
      <c r="AD98" s="68"/>
      <c r="AE98" s="68">
        <v>20375</v>
      </c>
      <c r="AF98" s="68">
        <v>30</v>
      </c>
      <c r="AG98" s="68">
        <v>25.71</v>
      </c>
      <c r="AH98" s="68">
        <v>25.64</v>
      </c>
      <c r="AI98" s="68"/>
      <c r="AJ98" s="68">
        <v>23375</v>
      </c>
      <c r="AK98" s="68">
        <v>35</v>
      </c>
      <c r="AL98" s="68">
        <v>29.29</v>
      </c>
      <c r="AM98" s="68">
        <v>29.33</v>
      </c>
      <c r="AN98" s="68"/>
      <c r="AO98" s="68">
        <v>26375</v>
      </c>
      <c r="AP98" s="68">
        <v>40</v>
      </c>
      <c r="AQ98" s="68">
        <v>34.43</v>
      </c>
      <c r="AR98" s="68">
        <v>34.340000000000003</v>
      </c>
      <c r="AS98" s="68"/>
      <c r="AT98" s="68">
        <v>29375</v>
      </c>
      <c r="AU98" s="68">
        <v>45</v>
      </c>
      <c r="AV98" s="68">
        <v>37.86</v>
      </c>
      <c r="AW98" s="68">
        <v>37.89</v>
      </c>
      <c r="AX98" s="68"/>
      <c r="AY98" s="68">
        <v>32350</v>
      </c>
      <c r="AZ98" s="68">
        <v>50</v>
      </c>
      <c r="BA98" s="68">
        <v>42.71</v>
      </c>
      <c r="BB98" s="68">
        <v>42.71</v>
      </c>
      <c r="BC98" s="68"/>
      <c r="BD98" s="68">
        <v>35350</v>
      </c>
      <c r="BE98" s="68">
        <v>55</v>
      </c>
      <c r="BF98" s="68">
        <v>45.57</v>
      </c>
      <c r="BG98" s="68">
        <v>45.71</v>
      </c>
      <c r="BH98" s="68"/>
      <c r="BI98" s="68">
        <v>38350</v>
      </c>
      <c r="BJ98" s="68">
        <v>60</v>
      </c>
      <c r="BK98" s="68">
        <v>49.57</v>
      </c>
      <c r="BL98" s="68">
        <v>49.51</v>
      </c>
      <c r="BM98" s="68"/>
      <c r="BN98" s="68">
        <v>41350</v>
      </c>
      <c r="BO98" s="68">
        <v>65</v>
      </c>
      <c r="BP98" s="68">
        <v>54.14</v>
      </c>
      <c r="BQ98" s="68">
        <v>54.27</v>
      </c>
      <c r="BR98" s="68"/>
      <c r="BS98" s="68">
        <v>44350</v>
      </c>
      <c r="BT98" s="68">
        <v>70</v>
      </c>
      <c r="BU98" s="68">
        <v>57.43</v>
      </c>
      <c r="BV98" s="68">
        <v>57.47</v>
      </c>
      <c r="BW98" s="68"/>
      <c r="BX98" s="68">
        <v>47325</v>
      </c>
      <c r="BY98" s="68">
        <v>75</v>
      </c>
      <c r="BZ98" s="68">
        <v>62</v>
      </c>
      <c r="CA98" s="68">
        <v>61.96</v>
      </c>
      <c r="CB98" s="68"/>
      <c r="CC98" s="68">
        <v>50325</v>
      </c>
      <c r="CD98" s="68">
        <v>80</v>
      </c>
      <c r="CE98" s="68">
        <v>65.14</v>
      </c>
      <c r="CF98" s="68">
        <v>65.14</v>
      </c>
      <c r="CG98" s="68"/>
      <c r="CH98" s="68">
        <v>53325</v>
      </c>
      <c r="CI98" s="68">
        <v>85</v>
      </c>
      <c r="CJ98" s="68">
        <v>68.14</v>
      </c>
      <c r="CK98" s="68">
        <v>68.2</v>
      </c>
      <c r="CL98" s="68"/>
      <c r="CM98" s="68">
        <v>56325</v>
      </c>
      <c r="CN98" s="68">
        <v>90</v>
      </c>
      <c r="CO98" s="68">
        <v>72.569999999999993</v>
      </c>
      <c r="CP98" s="68">
        <v>72.47</v>
      </c>
      <c r="CQ98" s="68"/>
      <c r="CR98" s="68">
        <v>59325</v>
      </c>
      <c r="CS98" s="68">
        <v>95</v>
      </c>
      <c r="CT98" s="68">
        <v>75.569999999999993</v>
      </c>
      <c r="CU98" s="68">
        <v>75.63</v>
      </c>
      <c r="CV98" s="68"/>
      <c r="CW98" s="68">
        <v>62325</v>
      </c>
      <c r="CX98" s="68">
        <v>100</v>
      </c>
      <c r="CY98" s="68">
        <v>80.569999999999993</v>
      </c>
      <c r="CZ98" s="68">
        <v>80.66</v>
      </c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</row>
    <row r="99" spans="1:116" x14ac:dyDescent="0.25">
      <c r="A99" s="68">
        <v>2450</v>
      </c>
      <c r="B99" s="68">
        <v>0</v>
      </c>
      <c r="C99" s="68">
        <v>0</v>
      </c>
      <c r="D99" s="68">
        <v>0</v>
      </c>
      <c r="E99" s="68"/>
      <c r="F99" s="68">
        <v>5425</v>
      </c>
      <c r="G99" s="68">
        <v>5</v>
      </c>
      <c r="H99" s="68">
        <v>5</v>
      </c>
      <c r="I99" s="68">
        <v>4.91</v>
      </c>
      <c r="J99" s="68"/>
      <c r="K99" s="68">
        <v>8425</v>
      </c>
      <c r="L99" s="68">
        <v>10</v>
      </c>
      <c r="M99" s="68">
        <v>8.2899999999999991</v>
      </c>
      <c r="N99" s="68">
        <v>8.23</v>
      </c>
      <c r="O99" s="68"/>
      <c r="P99" s="68">
        <v>11425</v>
      </c>
      <c r="Q99" s="68">
        <v>15</v>
      </c>
      <c r="R99" s="68">
        <v>13.14</v>
      </c>
      <c r="S99" s="68">
        <v>13.14</v>
      </c>
      <c r="T99" s="68"/>
      <c r="U99" s="68">
        <v>14425</v>
      </c>
      <c r="V99" s="68">
        <v>20</v>
      </c>
      <c r="W99" s="68">
        <v>17.14</v>
      </c>
      <c r="X99" s="68">
        <v>17.100000000000001</v>
      </c>
      <c r="Y99" s="68"/>
      <c r="Z99" s="68">
        <v>17400</v>
      </c>
      <c r="AA99" s="68">
        <v>25</v>
      </c>
      <c r="AB99" s="68">
        <v>21.86</v>
      </c>
      <c r="AC99" s="68">
        <v>21.8</v>
      </c>
      <c r="AD99" s="68"/>
      <c r="AE99" s="68">
        <v>20400</v>
      </c>
      <c r="AF99" s="68">
        <v>30</v>
      </c>
      <c r="AG99" s="68">
        <v>25.43</v>
      </c>
      <c r="AH99" s="68">
        <v>25.44</v>
      </c>
      <c r="AI99" s="68"/>
      <c r="AJ99" s="68">
        <v>23400</v>
      </c>
      <c r="AK99" s="68">
        <v>35</v>
      </c>
      <c r="AL99" s="68">
        <v>29.57</v>
      </c>
      <c r="AM99" s="68">
        <v>29.46</v>
      </c>
      <c r="AN99" s="68"/>
      <c r="AO99" s="68">
        <v>26400</v>
      </c>
      <c r="AP99" s="68">
        <v>40</v>
      </c>
      <c r="AQ99" s="68">
        <v>34.14</v>
      </c>
      <c r="AR99" s="68">
        <v>34.130000000000003</v>
      </c>
      <c r="AS99" s="68"/>
      <c r="AT99" s="68">
        <v>29400</v>
      </c>
      <c r="AU99" s="68">
        <v>45</v>
      </c>
      <c r="AV99" s="68">
        <v>37.71</v>
      </c>
      <c r="AW99" s="68">
        <v>37.64</v>
      </c>
      <c r="AX99" s="68"/>
      <c r="AY99" s="68">
        <v>32375</v>
      </c>
      <c r="AZ99" s="68">
        <v>50</v>
      </c>
      <c r="BA99" s="68">
        <v>42.71</v>
      </c>
      <c r="BB99" s="68">
        <v>42.74</v>
      </c>
      <c r="BC99" s="68"/>
      <c r="BD99" s="68">
        <v>35375</v>
      </c>
      <c r="BE99" s="68">
        <v>55</v>
      </c>
      <c r="BF99" s="68">
        <v>45.57</v>
      </c>
      <c r="BG99" s="68">
        <v>45.66</v>
      </c>
      <c r="BH99" s="68"/>
      <c r="BI99" s="68">
        <v>38375</v>
      </c>
      <c r="BJ99" s="68">
        <v>60</v>
      </c>
      <c r="BK99" s="68">
        <v>49.29</v>
      </c>
      <c r="BL99" s="68">
        <v>49.44</v>
      </c>
      <c r="BM99" s="68"/>
      <c r="BN99" s="68">
        <v>41375</v>
      </c>
      <c r="BO99" s="68">
        <v>65</v>
      </c>
      <c r="BP99" s="68">
        <v>54.29</v>
      </c>
      <c r="BQ99" s="68">
        <v>54.33</v>
      </c>
      <c r="BR99" s="68"/>
      <c r="BS99" s="68">
        <v>44375</v>
      </c>
      <c r="BT99" s="68">
        <v>70</v>
      </c>
      <c r="BU99" s="68">
        <v>57.43</v>
      </c>
      <c r="BV99" s="68">
        <v>57.57</v>
      </c>
      <c r="BW99" s="68"/>
      <c r="BX99" s="68">
        <v>47350</v>
      </c>
      <c r="BY99" s="68">
        <v>75</v>
      </c>
      <c r="BZ99" s="68">
        <v>62</v>
      </c>
      <c r="CA99" s="68">
        <v>61.93</v>
      </c>
      <c r="CB99" s="68"/>
      <c r="CC99" s="68">
        <v>50350</v>
      </c>
      <c r="CD99" s="68">
        <v>80</v>
      </c>
      <c r="CE99" s="68">
        <v>65.14</v>
      </c>
      <c r="CF99" s="68">
        <v>65.099999999999994</v>
      </c>
      <c r="CG99" s="68"/>
      <c r="CH99" s="68">
        <v>53350</v>
      </c>
      <c r="CI99" s="68">
        <v>85</v>
      </c>
      <c r="CJ99" s="68">
        <v>68.430000000000007</v>
      </c>
      <c r="CK99" s="68">
        <v>68.489999999999995</v>
      </c>
      <c r="CL99" s="68"/>
      <c r="CM99" s="68">
        <v>56350</v>
      </c>
      <c r="CN99" s="68">
        <v>90</v>
      </c>
      <c r="CO99" s="68">
        <v>72.430000000000007</v>
      </c>
      <c r="CP99" s="68">
        <v>72.33</v>
      </c>
      <c r="CQ99" s="68"/>
      <c r="CR99" s="68">
        <v>59350</v>
      </c>
      <c r="CS99" s="68">
        <v>95</v>
      </c>
      <c r="CT99" s="68">
        <v>75.569999999999993</v>
      </c>
      <c r="CU99" s="68">
        <v>75.599999999999994</v>
      </c>
      <c r="CV99" s="68"/>
      <c r="CW99" s="68">
        <v>62350</v>
      </c>
      <c r="CX99" s="68">
        <v>100</v>
      </c>
      <c r="CY99" s="68">
        <v>80.86</v>
      </c>
      <c r="CZ99" s="68">
        <v>81</v>
      </c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</row>
    <row r="100" spans="1:116" x14ac:dyDescent="0.25">
      <c r="A100" s="68">
        <v>2475</v>
      </c>
      <c r="B100" s="68">
        <v>0</v>
      </c>
      <c r="C100" s="68">
        <v>0</v>
      </c>
      <c r="D100" s="68">
        <v>0</v>
      </c>
      <c r="E100" s="68"/>
      <c r="F100" s="68">
        <v>5450</v>
      </c>
      <c r="G100" s="68">
        <v>5</v>
      </c>
      <c r="H100" s="68">
        <v>4.8600000000000003</v>
      </c>
      <c r="I100" s="68">
        <v>4.79</v>
      </c>
      <c r="J100" s="68"/>
      <c r="K100" s="68">
        <v>8450</v>
      </c>
      <c r="L100" s="68">
        <v>10</v>
      </c>
      <c r="M100" s="68">
        <v>8.14</v>
      </c>
      <c r="N100" s="68">
        <v>8.14</v>
      </c>
      <c r="O100" s="68"/>
      <c r="P100" s="68">
        <v>11450</v>
      </c>
      <c r="Q100" s="68">
        <v>15</v>
      </c>
      <c r="R100" s="68">
        <v>13.14</v>
      </c>
      <c r="S100" s="68">
        <v>13.21</v>
      </c>
      <c r="T100" s="68"/>
      <c r="U100" s="68">
        <v>14450</v>
      </c>
      <c r="V100" s="68">
        <v>20</v>
      </c>
      <c r="W100" s="68">
        <v>17.29</v>
      </c>
      <c r="X100" s="68">
        <v>17.21</v>
      </c>
      <c r="Y100" s="68"/>
      <c r="Z100" s="68">
        <v>17425</v>
      </c>
      <c r="AA100" s="68">
        <v>25</v>
      </c>
      <c r="AB100" s="68">
        <v>21.86</v>
      </c>
      <c r="AC100" s="68">
        <v>21.84</v>
      </c>
      <c r="AD100" s="68"/>
      <c r="AE100" s="68">
        <v>20425</v>
      </c>
      <c r="AF100" s="68">
        <v>30</v>
      </c>
      <c r="AG100" s="68">
        <v>25.43</v>
      </c>
      <c r="AH100" s="68">
        <v>25.43</v>
      </c>
      <c r="AI100" s="68"/>
      <c r="AJ100" s="68">
        <v>23425</v>
      </c>
      <c r="AK100" s="68">
        <v>35</v>
      </c>
      <c r="AL100" s="68">
        <v>29.71</v>
      </c>
      <c r="AM100" s="68">
        <v>29.6</v>
      </c>
      <c r="AN100" s="68"/>
      <c r="AO100" s="68">
        <v>26425</v>
      </c>
      <c r="AP100" s="68">
        <v>40</v>
      </c>
      <c r="AQ100" s="68">
        <v>34.14</v>
      </c>
      <c r="AR100" s="68">
        <v>34.06</v>
      </c>
      <c r="AS100" s="68"/>
      <c r="AT100" s="68">
        <v>29425</v>
      </c>
      <c r="AU100" s="68">
        <v>45</v>
      </c>
      <c r="AV100" s="68">
        <v>37.57</v>
      </c>
      <c r="AW100" s="68">
        <v>37.729999999999997</v>
      </c>
      <c r="AX100" s="68"/>
      <c r="AY100" s="68">
        <v>32400</v>
      </c>
      <c r="AZ100" s="68">
        <v>50</v>
      </c>
      <c r="BA100" s="68">
        <v>42.71</v>
      </c>
      <c r="BB100" s="68">
        <v>42.69</v>
      </c>
      <c r="BC100" s="68"/>
      <c r="BD100" s="68">
        <v>35400</v>
      </c>
      <c r="BE100" s="68">
        <v>55</v>
      </c>
      <c r="BF100" s="68">
        <v>45.57</v>
      </c>
      <c r="BG100" s="68">
        <v>45.71</v>
      </c>
      <c r="BH100" s="68"/>
      <c r="BI100" s="68">
        <v>38400</v>
      </c>
      <c r="BJ100" s="68">
        <v>60</v>
      </c>
      <c r="BK100" s="68">
        <v>49.57</v>
      </c>
      <c r="BL100" s="68">
        <v>49.59</v>
      </c>
      <c r="BM100" s="68"/>
      <c r="BN100" s="68">
        <v>41400</v>
      </c>
      <c r="BO100" s="68">
        <v>65</v>
      </c>
      <c r="BP100" s="68">
        <v>54.29</v>
      </c>
      <c r="BQ100" s="68">
        <v>54.14</v>
      </c>
      <c r="BR100" s="68"/>
      <c r="BS100" s="68">
        <v>44400</v>
      </c>
      <c r="BT100" s="68">
        <v>70</v>
      </c>
      <c r="BU100" s="68">
        <v>57.43</v>
      </c>
      <c r="BV100" s="68">
        <v>57.46</v>
      </c>
      <c r="BW100" s="68"/>
      <c r="BX100" s="68">
        <v>47375</v>
      </c>
      <c r="BY100" s="68">
        <v>75</v>
      </c>
      <c r="BZ100" s="68">
        <v>62.14</v>
      </c>
      <c r="CA100" s="68">
        <v>62.06</v>
      </c>
      <c r="CB100" s="68"/>
      <c r="CC100" s="68">
        <v>50375</v>
      </c>
      <c r="CD100" s="68">
        <v>80</v>
      </c>
      <c r="CE100" s="68">
        <v>65.14</v>
      </c>
      <c r="CF100" s="68">
        <v>65.13</v>
      </c>
      <c r="CG100" s="68"/>
      <c r="CH100" s="68">
        <v>53375</v>
      </c>
      <c r="CI100" s="68">
        <v>85</v>
      </c>
      <c r="CJ100" s="68">
        <v>68.290000000000006</v>
      </c>
      <c r="CK100" s="68">
        <v>68.290000000000006</v>
      </c>
      <c r="CL100" s="68"/>
      <c r="CM100" s="68">
        <v>56375</v>
      </c>
      <c r="CN100" s="68">
        <v>90</v>
      </c>
      <c r="CO100" s="68">
        <v>72.430000000000007</v>
      </c>
      <c r="CP100" s="68">
        <v>72.39</v>
      </c>
      <c r="CQ100" s="68"/>
      <c r="CR100" s="68">
        <v>59375</v>
      </c>
      <c r="CS100" s="68">
        <v>95</v>
      </c>
      <c r="CT100" s="68">
        <v>75.569999999999993</v>
      </c>
      <c r="CU100" s="68">
        <v>75.5</v>
      </c>
      <c r="CV100" s="68"/>
      <c r="CW100" s="68">
        <v>62375</v>
      </c>
      <c r="CX100" s="68">
        <v>100</v>
      </c>
      <c r="CY100" s="68">
        <v>81.430000000000007</v>
      </c>
      <c r="CZ100" s="68">
        <v>81.14</v>
      </c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</row>
    <row r="101" spans="1:116" x14ac:dyDescent="0.25">
      <c r="A101" s="68">
        <v>2500</v>
      </c>
      <c r="B101" s="68">
        <v>0</v>
      </c>
      <c r="C101" s="68">
        <v>0</v>
      </c>
      <c r="D101" s="68">
        <v>0</v>
      </c>
      <c r="E101" s="68"/>
      <c r="F101" s="68">
        <v>5475</v>
      </c>
      <c r="G101" s="68">
        <v>5</v>
      </c>
      <c r="H101" s="68">
        <v>4.8600000000000003</v>
      </c>
      <c r="I101" s="68">
        <v>4.8600000000000003</v>
      </c>
      <c r="J101" s="68"/>
      <c r="K101" s="68">
        <v>8475</v>
      </c>
      <c r="L101" s="68">
        <v>10</v>
      </c>
      <c r="M101" s="68">
        <v>8</v>
      </c>
      <c r="N101" s="68">
        <v>8.06</v>
      </c>
      <c r="O101" s="68"/>
      <c r="P101" s="68">
        <v>11475</v>
      </c>
      <c r="Q101" s="68">
        <v>15</v>
      </c>
      <c r="R101" s="68">
        <v>13.14</v>
      </c>
      <c r="S101" s="68">
        <v>13.06</v>
      </c>
      <c r="T101" s="68"/>
      <c r="U101" s="68">
        <v>14475</v>
      </c>
      <c r="V101" s="68">
        <v>20</v>
      </c>
      <c r="W101" s="68">
        <v>17</v>
      </c>
      <c r="X101" s="68">
        <v>16.96</v>
      </c>
      <c r="Y101" s="68"/>
      <c r="Z101" s="68">
        <v>17450</v>
      </c>
      <c r="AA101" s="68">
        <v>25</v>
      </c>
      <c r="AB101" s="68">
        <v>21.57</v>
      </c>
      <c r="AC101" s="68">
        <v>21.61</v>
      </c>
      <c r="AD101" s="68"/>
      <c r="AE101" s="68">
        <v>20450</v>
      </c>
      <c r="AF101" s="68">
        <v>30</v>
      </c>
      <c r="AG101" s="68">
        <v>25.43</v>
      </c>
      <c r="AH101" s="68">
        <v>25.37</v>
      </c>
      <c r="AI101" s="68"/>
      <c r="AJ101" s="68">
        <v>23450</v>
      </c>
      <c r="AK101" s="68">
        <v>35</v>
      </c>
      <c r="AL101" s="68">
        <v>29.43</v>
      </c>
      <c r="AM101" s="68">
        <v>29.36</v>
      </c>
      <c r="AN101" s="68"/>
      <c r="AO101" s="68">
        <v>26450</v>
      </c>
      <c r="AP101" s="68">
        <v>40</v>
      </c>
      <c r="AQ101" s="68">
        <v>34.14</v>
      </c>
      <c r="AR101" s="68">
        <v>34.17</v>
      </c>
      <c r="AS101" s="68"/>
      <c r="AT101" s="68">
        <v>29450</v>
      </c>
      <c r="AU101" s="68">
        <v>45</v>
      </c>
      <c r="AV101" s="68">
        <v>37.71</v>
      </c>
      <c r="AW101" s="68">
        <v>37.840000000000003</v>
      </c>
      <c r="AX101" s="68"/>
      <c r="AY101" s="68">
        <v>32425</v>
      </c>
      <c r="AZ101" s="68">
        <v>50</v>
      </c>
      <c r="BA101" s="68">
        <v>42.71</v>
      </c>
      <c r="BB101" s="68">
        <v>42.73</v>
      </c>
      <c r="BC101" s="68"/>
      <c r="BD101" s="68">
        <v>35425</v>
      </c>
      <c r="BE101" s="68">
        <v>55</v>
      </c>
      <c r="BF101" s="68">
        <v>45.71</v>
      </c>
      <c r="BG101" s="68">
        <v>45.71</v>
      </c>
      <c r="BH101" s="68"/>
      <c r="BI101" s="68">
        <v>38425</v>
      </c>
      <c r="BJ101" s="68">
        <v>60</v>
      </c>
      <c r="BK101" s="68">
        <v>49.43</v>
      </c>
      <c r="BL101" s="68">
        <v>49.37</v>
      </c>
      <c r="BM101" s="68"/>
      <c r="BN101" s="68">
        <v>41425</v>
      </c>
      <c r="BO101" s="68">
        <v>65</v>
      </c>
      <c r="BP101" s="68">
        <v>54.29</v>
      </c>
      <c r="BQ101" s="68">
        <v>54.13</v>
      </c>
      <c r="BR101" s="68"/>
      <c r="BS101" s="68">
        <v>44425</v>
      </c>
      <c r="BT101" s="68">
        <v>70</v>
      </c>
      <c r="BU101" s="68">
        <v>57.57</v>
      </c>
      <c r="BV101" s="68">
        <v>57.47</v>
      </c>
      <c r="BW101" s="68"/>
      <c r="BX101" s="68">
        <v>47400</v>
      </c>
      <c r="BY101" s="68">
        <v>75</v>
      </c>
      <c r="BZ101" s="68">
        <v>61.86</v>
      </c>
      <c r="CA101" s="68">
        <v>62.04</v>
      </c>
      <c r="CB101" s="68"/>
      <c r="CC101" s="68">
        <v>50400</v>
      </c>
      <c r="CD101" s="68">
        <v>80</v>
      </c>
      <c r="CE101" s="68">
        <v>65</v>
      </c>
      <c r="CF101" s="68">
        <v>65.03</v>
      </c>
      <c r="CG101" s="68"/>
      <c r="CH101" s="68">
        <v>53400</v>
      </c>
      <c r="CI101" s="68">
        <v>85</v>
      </c>
      <c r="CJ101" s="68">
        <v>68.290000000000006</v>
      </c>
      <c r="CK101" s="68">
        <v>68.23</v>
      </c>
      <c r="CL101" s="68"/>
      <c r="CM101" s="68">
        <v>56400</v>
      </c>
      <c r="CN101" s="68">
        <v>90</v>
      </c>
      <c r="CO101" s="68">
        <v>72.290000000000006</v>
      </c>
      <c r="CP101" s="68">
        <v>72.36</v>
      </c>
      <c r="CQ101" s="68"/>
      <c r="CR101" s="68">
        <v>59400</v>
      </c>
      <c r="CS101" s="68">
        <v>95</v>
      </c>
      <c r="CT101" s="68">
        <v>75.430000000000007</v>
      </c>
      <c r="CU101" s="68">
        <v>75.5</v>
      </c>
      <c r="CV101" s="68"/>
      <c r="CW101" s="68">
        <v>62400</v>
      </c>
      <c r="CX101" s="68">
        <v>100</v>
      </c>
      <c r="CY101" s="68">
        <v>80.290000000000006</v>
      </c>
      <c r="CZ101" s="68">
        <v>80.400000000000006</v>
      </c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</row>
    <row r="102" spans="1:116" x14ac:dyDescent="0.25">
      <c r="A102" s="68">
        <v>2525</v>
      </c>
      <c r="B102" s="68">
        <v>0</v>
      </c>
      <c r="C102" s="68">
        <v>0</v>
      </c>
      <c r="D102" s="68">
        <v>0</v>
      </c>
      <c r="E102" s="68"/>
      <c r="F102" s="68">
        <v>5500</v>
      </c>
      <c r="G102" s="68">
        <v>5</v>
      </c>
      <c r="H102" s="68">
        <v>4.8600000000000003</v>
      </c>
      <c r="I102" s="68">
        <v>4.76</v>
      </c>
      <c r="J102" s="68"/>
      <c r="K102" s="68">
        <v>8500</v>
      </c>
      <c r="L102" s="68">
        <v>10</v>
      </c>
      <c r="M102" s="68">
        <v>8.14</v>
      </c>
      <c r="N102" s="68">
        <v>8.1</v>
      </c>
      <c r="O102" s="68"/>
      <c r="P102" s="68">
        <v>11500</v>
      </c>
      <c r="Q102" s="68">
        <v>15</v>
      </c>
      <c r="R102" s="68">
        <v>13.29</v>
      </c>
      <c r="S102" s="68">
        <v>13.26</v>
      </c>
      <c r="T102" s="68"/>
      <c r="U102" s="68">
        <v>14500</v>
      </c>
      <c r="V102" s="68">
        <v>20</v>
      </c>
      <c r="W102" s="68">
        <v>16.86</v>
      </c>
      <c r="X102" s="68">
        <v>16.84</v>
      </c>
      <c r="Y102" s="68"/>
      <c r="Z102" s="68">
        <v>17475</v>
      </c>
      <c r="AA102" s="68">
        <v>25</v>
      </c>
      <c r="AB102" s="68">
        <v>21.71</v>
      </c>
      <c r="AC102" s="68">
        <v>21.8</v>
      </c>
      <c r="AD102" s="68"/>
      <c r="AE102" s="68">
        <v>20475</v>
      </c>
      <c r="AF102" s="68">
        <v>30</v>
      </c>
      <c r="AG102" s="68">
        <v>25.57</v>
      </c>
      <c r="AH102" s="68">
        <v>25.54</v>
      </c>
      <c r="AI102" s="68"/>
      <c r="AJ102" s="68">
        <v>23475</v>
      </c>
      <c r="AK102" s="68">
        <v>35</v>
      </c>
      <c r="AL102" s="68">
        <v>29.43</v>
      </c>
      <c r="AM102" s="68">
        <v>29.31</v>
      </c>
      <c r="AN102" s="68"/>
      <c r="AO102" s="68">
        <v>26475</v>
      </c>
      <c r="AP102" s="68">
        <v>40</v>
      </c>
      <c r="AQ102" s="68">
        <v>34.29</v>
      </c>
      <c r="AR102" s="68">
        <v>34.26</v>
      </c>
      <c r="AS102" s="68"/>
      <c r="AT102" s="68">
        <v>29475</v>
      </c>
      <c r="AU102" s="68">
        <v>45</v>
      </c>
      <c r="AV102" s="68">
        <v>37.86</v>
      </c>
      <c r="AW102" s="68">
        <v>37.909999999999997</v>
      </c>
      <c r="AX102" s="68"/>
      <c r="AY102" s="68">
        <v>32450</v>
      </c>
      <c r="AZ102" s="68">
        <v>50</v>
      </c>
      <c r="BA102" s="68">
        <v>42.86</v>
      </c>
      <c r="BB102" s="68">
        <v>42.67</v>
      </c>
      <c r="BC102" s="68"/>
      <c r="BD102" s="68">
        <v>35450</v>
      </c>
      <c r="BE102" s="68">
        <v>55</v>
      </c>
      <c r="BF102" s="68">
        <v>45.71</v>
      </c>
      <c r="BG102" s="68">
        <v>45.67</v>
      </c>
      <c r="BH102" s="68"/>
      <c r="BI102" s="68">
        <v>38450</v>
      </c>
      <c r="BJ102" s="68">
        <v>60</v>
      </c>
      <c r="BK102" s="68">
        <v>49.57</v>
      </c>
      <c r="BL102" s="68">
        <v>49.44</v>
      </c>
      <c r="BM102" s="68"/>
      <c r="BN102" s="68">
        <v>41450</v>
      </c>
      <c r="BO102" s="68">
        <v>65</v>
      </c>
      <c r="BP102" s="68">
        <v>54.14</v>
      </c>
      <c r="BQ102" s="68">
        <v>54.17</v>
      </c>
      <c r="BR102" s="68"/>
      <c r="BS102" s="68">
        <v>44450</v>
      </c>
      <c r="BT102" s="68">
        <v>70</v>
      </c>
      <c r="BU102" s="68">
        <v>57.57</v>
      </c>
      <c r="BV102" s="68">
        <v>57.67</v>
      </c>
      <c r="BW102" s="68"/>
      <c r="BX102" s="68">
        <v>47425</v>
      </c>
      <c r="BY102" s="68">
        <v>75</v>
      </c>
      <c r="BZ102" s="68">
        <v>61.86</v>
      </c>
      <c r="CA102" s="68">
        <v>62.01</v>
      </c>
      <c r="CB102" s="68"/>
      <c r="CC102" s="68">
        <v>50425</v>
      </c>
      <c r="CD102" s="68">
        <v>80</v>
      </c>
      <c r="CE102" s="68">
        <v>65.14</v>
      </c>
      <c r="CF102" s="68">
        <v>65.260000000000005</v>
      </c>
      <c r="CG102" s="68"/>
      <c r="CH102" s="68">
        <v>53425</v>
      </c>
      <c r="CI102" s="68">
        <v>85</v>
      </c>
      <c r="CJ102" s="68">
        <v>68.430000000000007</v>
      </c>
      <c r="CK102" s="68">
        <v>68.36</v>
      </c>
      <c r="CL102" s="68"/>
      <c r="CM102" s="68">
        <v>56425</v>
      </c>
      <c r="CN102" s="68">
        <v>90</v>
      </c>
      <c r="CO102" s="68">
        <v>72.430000000000007</v>
      </c>
      <c r="CP102" s="68">
        <v>72.39</v>
      </c>
      <c r="CQ102" s="68"/>
      <c r="CR102" s="68">
        <v>59425</v>
      </c>
      <c r="CS102" s="68">
        <v>95</v>
      </c>
      <c r="CT102" s="68">
        <v>75.430000000000007</v>
      </c>
      <c r="CU102" s="68">
        <v>75.5</v>
      </c>
      <c r="CV102" s="68"/>
      <c r="CW102" s="68">
        <v>62425</v>
      </c>
      <c r="CX102" s="68">
        <v>100</v>
      </c>
      <c r="CY102" s="68">
        <v>81</v>
      </c>
      <c r="CZ102" s="68">
        <v>80.67</v>
      </c>
      <c r="DA102" s="68"/>
      <c r="DB102" s="68"/>
      <c r="DC102" s="68"/>
      <c r="DD102" s="68"/>
      <c r="DE102" s="68"/>
      <c r="DF102" s="68"/>
      <c r="DG102" s="68"/>
      <c r="DH102" s="68"/>
      <c r="DI102" s="68"/>
      <c r="DJ102" s="68"/>
      <c r="DK102" s="68"/>
      <c r="DL102" s="68"/>
    </row>
    <row r="103" spans="1:116" x14ac:dyDescent="0.25">
      <c r="A103" s="68">
        <v>2550</v>
      </c>
      <c r="B103" s="68">
        <v>0</v>
      </c>
      <c r="C103" s="68">
        <v>0</v>
      </c>
      <c r="D103" s="68">
        <v>0</v>
      </c>
      <c r="E103" s="68"/>
      <c r="F103" s="68">
        <v>5525</v>
      </c>
      <c r="G103" s="68">
        <v>5</v>
      </c>
      <c r="H103" s="68">
        <v>4.71</v>
      </c>
      <c r="I103" s="68">
        <v>4.71</v>
      </c>
      <c r="J103" s="68"/>
      <c r="K103" s="68">
        <v>8525</v>
      </c>
      <c r="L103" s="68">
        <v>10</v>
      </c>
      <c r="M103" s="68">
        <v>8.2899999999999991</v>
      </c>
      <c r="N103" s="68">
        <v>8.31</v>
      </c>
      <c r="O103" s="68"/>
      <c r="P103" s="68">
        <v>11525</v>
      </c>
      <c r="Q103" s="68">
        <v>15</v>
      </c>
      <c r="R103" s="68">
        <v>13.43</v>
      </c>
      <c r="S103" s="68">
        <v>13.37</v>
      </c>
      <c r="T103" s="68"/>
      <c r="U103" s="68">
        <v>14525</v>
      </c>
      <c r="V103" s="68">
        <v>20</v>
      </c>
      <c r="W103" s="68">
        <v>16.71</v>
      </c>
      <c r="X103" s="68">
        <v>16.73</v>
      </c>
      <c r="Y103" s="68"/>
      <c r="Z103" s="68">
        <v>17500</v>
      </c>
      <c r="AA103" s="68">
        <v>25</v>
      </c>
      <c r="AB103" s="68">
        <v>21.86</v>
      </c>
      <c r="AC103" s="68">
        <v>21.99</v>
      </c>
      <c r="AD103" s="68"/>
      <c r="AE103" s="68">
        <v>20500</v>
      </c>
      <c r="AF103" s="68">
        <v>30</v>
      </c>
      <c r="AG103" s="68">
        <v>25.71</v>
      </c>
      <c r="AH103" s="68">
        <v>25.74</v>
      </c>
      <c r="AI103" s="68"/>
      <c r="AJ103" s="68">
        <v>23500</v>
      </c>
      <c r="AK103" s="68">
        <v>35</v>
      </c>
      <c r="AL103" s="68">
        <v>29.14</v>
      </c>
      <c r="AM103" s="68">
        <v>29.2</v>
      </c>
      <c r="AN103" s="68"/>
      <c r="AO103" s="68">
        <v>26500</v>
      </c>
      <c r="AP103" s="68">
        <v>40</v>
      </c>
      <c r="AQ103" s="68">
        <v>34.43</v>
      </c>
      <c r="AR103" s="68">
        <v>34.33</v>
      </c>
      <c r="AS103" s="68"/>
      <c r="AT103" s="68">
        <v>29500</v>
      </c>
      <c r="AU103" s="68">
        <v>45</v>
      </c>
      <c r="AV103" s="68">
        <v>37.86</v>
      </c>
      <c r="AW103" s="68">
        <v>37.909999999999997</v>
      </c>
      <c r="AX103" s="68"/>
      <c r="AY103" s="68">
        <v>32475</v>
      </c>
      <c r="AZ103" s="68">
        <v>50</v>
      </c>
      <c r="BA103" s="68">
        <v>42.86</v>
      </c>
      <c r="BB103" s="68">
        <v>42.86</v>
      </c>
      <c r="BC103" s="68"/>
      <c r="BD103" s="68">
        <v>35475</v>
      </c>
      <c r="BE103" s="68">
        <v>55</v>
      </c>
      <c r="BF103" s="68">
        <v>45.86</v>
      </c>
      <c r="BG103" s="68">
        <v>45.77</v>
      </c>
      <c r="BH103" s="68"/>
      <c r="BI103" s="68">
        <v>38475</v>
      </c>
      <c r="BJ103" s="68">
        <v>60</v>
      </c>
      <c r="BK103" s="68">
        <v>49.43</v>
      </c>
      <c r="BL103" s="68">
        <v>49.39</v>
      </c>
      <c r="BM103" s="68"/>
      <c r="BN103" s="68">
        <v>41475</v>
      </c>
      <c r="BO103" s="68">
        <v>65</v>
      </c>
      <c r="BP103" s="68">
        <v>54.14</v>
      </c>
      <c r="BQ103" s="68">
        <v>54.14</v>
      </c>
      <c r="BR103" s="68"/>
      <c r="BS103" s="68">
        <v>44475</v>
      </c>
      <c r="BT103" s="68">
        <v>70</v>
      </c>
      <c r="BU103" s="68">
        <v>57.57</v>
      </c>
      <c r="BV103" s="68">
        <v>57.59</v>
      </c>
      <c r="BW103" s="68"/>
      <c r="BX103" s="68">
        <v>47450</v>
      </c>
      <c r="BY103" s="68">
        <v>75</v>
      </c>
      <c r="BZ103" s="68">
        <v>61.86</v>
      </c>
      <c r="CA103" s="68">
        <v>61.94</v>
      </c>
      <c r="CB103" s="68"/>
      <c r="CC103" s="68">
        <v>50450</v>
      </c>
      <c r="CD103" s="68">
        <v>80</v>
      </c>
      <c r="CE103" s="68">
        <v>65.290000000000006</v>
      </c>
      <c r="CF103" s="68">
        <v>65.14</v>
      </c>
      <c r="CG103" s="68"/>
      <c r="CH103" s="68">
        <v>53450</v>
      </c>
      <c r="CI103" s="68">
        <v>85</v>
      </c>
      <c r="CJ103" s="68">
        <v>68.290000000000006</v>
      </c>
      <c r="CK103" s="68">
        <v>68.37</v>
      </c>
      <c r="CL103" s="68"/>
      <c r="CM103" s="68">
        <v>56450</v>
      </c>
      <c r="CN103" s="68">
        <v>90</v>
      </c>
      <c r="CO103" s="68">
        <v>72.290000000000006</v>
      </c>
      <c r="CP103" s="68">
        <v>72.400000000000006</v>
      </c>
      <c r="CQ103" s="68"/>
      <c r="CR103" s="68">
        <v>59450</v>
      </c>
      <c r="CS103" s="68">
        <v>95</v>
      </c>
      <c r="CT103" s="68">
        <v>75.430000000000007</v>
      </c>
      <c r="CU103" s="68">
        <v>75.400000000000006</v>
      </c>
      <c r="CV103" s="68"/>
      <c r="CW103" s="68">
        <v>62450</v>
      </c>
      <c r="CX103" s="68">
        <v>100</v>
      </c>
      <c r="CY103" s="68">
        <v>80.709999999999994</v>
      </c>
      <c r="CZ103" s="68">
        <v>80.709999999999994</v>
      </c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</row>
    <row r="104" spans="1:116" x14ac:dyDescent="0.25">
      <c r="A104" s="68">
        <v>2575</v>
      </c>
      <c r="B104" s="68">
        <v>0</v>
      </c>
      <c r="C104" s="68">
        <v>0</v>
      </c>
      <c r="D104" s="68">
        <v>0</v>
      </c>
      <c r="E104" s="68"/>
      <c r="F104" s="68">
        <v>5550</v>
      </c>
      <c r="G104" s="68">
        <v>5</v>
      </c>
      <c r="H104" s="68">
        <v>4.71</v>
      </c>
      <c r="I104" s="68">
        <v>4.66</v>
      </c>
      <c r="J104" s="68"/>
      <c r="K104" s="68">
        <v>8550</v>
      </c>
      <c r="L104" s="68">
        <v>10</v>
      </c>
      <c r="M104" s="68">
        <v>8.57</v>
      </c>
      <c r="N104" s="68">
        <v>8.49</v>
      </c>
      <c r="O104" s="68"/>
      <c r="P104" s="68">
        <v>11550</v>
      </c>
      <c r="Q104" s="68">
        <v>15</v>
      </c>
      <c r="R104" s="68">
        <v>13.43</v>
      </c>
      <c r="S104" s="68">
        <v>13.5</v>
      </c>
      <c r="T104" s="68"/>
      <c r="U104" s="68">
        <v>14550</v>
      </c>
      <c r="V104" s="68">
        <v>20</v>
      </c>
      <c r="W104" s="68">
        <v>16.57</v>
      </c>
      <c r="X104" s="68">
        <v>16.600000000000001</v>
      </c>
      <c r="Y104" s="68"/>
      <c r="Z104" s="68">
        <v>17525</v>
      </c>
      <c r="AA104" s="68">
        <v>25</v>
      </c>
      <c r="AB104" s="68">
        <v>22.14</v>
      </c>
      <c r="AC104" s="68">
        <v>22.16</v>
      </c>
      <c r="AD104" s="68"/>
      <c r="AE104" s="68">
        <v>20525</v>
      </c>
      <c r="AF104" s="68">
        <v>30</v>
      </c>
      <c r="AG104" s="68">
        <v>25.71</v>
      </c>
      <c r="AH104" s="68">
        <v>25.84</v>
      </c>
      <c r="AI104" s="68"/>
      <c r="AJ104" s="68">
        <v>23525</v>
      </c>
      <c r="AK104" s="68">
        <v>35</v>
      </c>
      <c r="AL104" s="68">
        <v>29.43</v>
      </c>
      <c r="AM104" s="68">
        <v>29.29</v>
      </c>
      <c r="AN104" s="68"/>
      <c r="AO104" s="68">
        <v>26525</v>
      </c>
      <c r="AP104" s="68">
        <v>40</v>
      </c>
      <c r="AQ104" s="68">
        <v>34.14</v>
      </c>
      <c r="AR104" s="68">
        <v>34.21</v>
      </c>
      <c r="AS104" s="68"/>
      <c r="AT104" s="68">
        <v>29525</v>
      </c>
      <c r="AU104" s="68">
        <v>45</v>
      </c>
      <c r="AV104" s="68">
        <v>37.86</v>
      </c>
      <c r="AW104" s="68">
        <v>37.79</v>
      </c>
      <c r="AX104" s="68"/>
      <c r="AY104" s="68">
        <v>32500</v>
      </c>
      <c r="AZ104" s="68">
        <v>50</v>
      </c>
      <c r="BA104" s="68">
        <v>42.71</v>
      </c>
      <c r="BB104" s="68">
        <v>42.74</v>
      </c>
      <c r="BC104" s="68"/>
      <c r="BD104" s="68">
        <v>35500</v>
      </c>
      <c r="BE104" s="68">
        <v>55</v>
      </c>
      <c r="BF104" s="68">
        <v>45.86</v>
      </c>
      <c r="BG104" s="68">
        <v>45.89</v>
      </c>
      <c r="BH104" s="68"/>
      <c r="BI104" s="68">
        <v>38500</v>
      </c>
      <c r="BJ104" s="68">
        <v>60</v>
      </c>
      <c r="BK104" s="68">
        <v>49.57</v>
      </c>
      <c r="BL104" s="68">
        <v>49.61</v>
      </c>
      <c r="BM104" s="68"/>
      <c r="BN104" s="68">
        <v>41500</v>
      </c>
      <c r="BO104" s="68">
        <v>65</v>
      </c>
      <c r="BP104" s="68">
        <v>54.14</v>
      </c>
      <c r="BQ104" s="68">
        <v>54.16</v>
      </c>
      <c r="BR104" s="68"/>
      <c r="BS104" s="68">
        <v>44500</v>
      </c>
      <c r="BT104" s="68">
        <v>70</v>
      </c>
      <c r="BU104" s="68">
        <v>57.57</v>
      </c>
      <c r="BV104" s="68">
        <v>57.5</v>
      </c>
      <c r="BW104" s="68"/>
      <c r="BX104" s="68">
        <v>47475</v>
      </c>
      <c r="BY104" s="68">
        <v>75</v>
      </c>
      <c r="BZ104" s="68">
        <v>62</v>
      </c>
      <c r="CA104" s="68">
        <v>62.03</v>
      </c>
      <c r="CB104" s="68"/>
      <c r="CC104" s="68">
        <v>50475</v>
      </c>
      <c r="CD104" s="68">
        <v>80</v>
      </c>
      <c r="CE104" s="68">
        <v>65</v>
      </c>
      <c r="CF104" s="68">
        <v>65.14</v>
      </c>
      <c r="CG104" s="68"/>
      <c r="CH104" s="68">
        <v>53475</v>
      </c>
      <c r="CI104" s="68">
        <v>85</v>
      </c>
      <c r="CJ104" s="68">
        <v>68.430000000000007</v>
      </c>
      <c r="CK104" s="68">
        <v>68.36</v>
      </c>
      <c r="CL104" s="68"/>
      <c r="CM104" s="68">
        <v>56475</v>
      </c>
      <c r="CN104" s="68">
        <v>90</v>
      </c>
      <c r="CO104" s="68">
        <v>72.430000000000007</v>
      </c>
      <c r="CP104" s="68">
        <v>72.5</v>
      </c>
      <c r="CQ104" s="68"/>
      <c r="CR104" s="68">
        <v>59475</v>
      </c>
      <c r="CS104" s="68">
        <v>95</v>
      </c>
      <c r="CT104" s="68">
        <v>75.569999999999993</v>
      </c>
      <c r="CU104" s="68">
        <v>75.459999999999994</v>
      </c>
      <c r="CV104" s="68"/>
      <c r="CW104" s="68">
        <v>62475</v>
      </c>
      <c r="CX104" s="68">
        <v>100</v>
      </c>
      <c r="CY104" s="68">
        <v>80.709999999999994</v>
      </c>
      <c r="CZ104" s="68">
        <v>80.61</v>
      </c>
      <c r="DA104" s="68"/>
      <c r="DB104" s="6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</row>
    <row r="105" spans="1:116" x14ac:dyDescent="0.25">
      <c r="A105" s="68">
        <v>2600</v>
      </c>
      <c r="B105" s="68">
        <v>0</v>
      </c>
      <c r="C105" s="68">
        <v>0</v>
      </c>
      <c r="D105" s="68">
        <v>0</v>
      </c>
      <c r="E105" s="68"/>
      <c r="F105" s="68">
        <v>5575</v>
      </c>
      <c r="G105" s="68">
        <v>5</v>
      </c>
      <c r="H105" s="68">
        <v>4.8600000000000003</v>
      </c>
      <c r="I105" s="68">
        <v>4.8600000000000003</v>
      </c>
      <c r="J105" s="68"/>
      <c r="K105" s="68">
        <v>8575</v>
      </c>
      <c r="L105" s="68">
        <v>10</v>
      </c>
      <c r="M105" s="68">
        <v>8.7100000000000009</v>
      </c>
      <c r="N105" s="68">
        <v>8.6300000000000008</v>
      </c>
      <c r="O105" s="68"/>
      <c r="P105" s="68">
        <v>11575</v>
      </c>
      <c r="Q105" s="68">
        <v>15</v>
      </c>
      <c r="R105" s="68">
        <v>13.57</v>
      </c>
      <c r="S105" s="68">
        <v>13.57</v>
      </c>
      <c r="T105" s="68"/>
      <c r="U105" s="68">
        <v>14575</v>
      </c>
      <c r="V105" s="68">
        <v>20</v>
      </c>
      <c r="W105" s="68">
        <v>16.71</v>
      </c>
      <c r="X105" s="68">
        <v>16.8</v>
      </c>
      <c r="Y105" s="68"/>
      <c r="Z105" s="68">
        <v>17550</v>
      </c>
      <c r="AA105" s="68">
        <v>25</v>
      </c>
      <c r="AB105" s="68">
        <v>22.14</v>
      </c>
      <c r="AC105" s="68">
        <v>22.09</v>
      </c>
      <c r="AD105" s="68"/>
      <c r="AE105" s="68">
        <v>20550</v>
      </c>
      <c r="AF105" s="68">
        <v>30</v>
      </c>
      <c r="AG105" s="68">
        <v>25.57</v>
      </c>
      <c r="AH105" s="68">
        <v>25.6</v>
      </c>
      <c r="AI105" s="68"/>
      <c r="AJ105" s="68">
        <v>23550</v>
      </c>
      <c r="AK105" s="68">
        <v>35</v>
      </c>
      <c r="AL105" s="68">
        <v>29.43</v>
      </c>
      <c r="AM105" s="68">
        <v>29.44</v>
      </c>
      <c r="AN105" s="68"/>
      <c r="AO105" s="68">
        <v>26550</v>
      </c>
      <c r="AP105" s="68">
        <v>40</v>
      </c>
      <c r="AQ105" s="68">
        <v>34.14</v>
      </c>
      <c r="AR105" s="68">
        <v>34.07</v>
      </c>
      <c r="AS105" s="68"/>
      <c r="AT105" s="68">
        <v>29550</v>
      </c>
      <c r="AU105" s="68">
        <v>45</v>
      </c>
      <c r="AV105" s="68">
        <v>37.57</v>
      </c>
      <c r="AW105" s="68">
        <v>37.64</v>
      </c>
      <c r="AX105" s="68"/>
      <c r="AY105" s="68">
        <v>32525</v>
      </c>
      <c r="AZ105" s="68">
        <v>50</v>
      </c>
      <c r="BA105" s="68">
        <v>42.57</v>
      </c>
      <c r="BB105" s="68">
        <v>42.67</v>
      </c>
      <c r="BC105" s="68"/>
      <c r="BD105" s="68">
        <v>35525</v>
      </c>
      <c r="BE105" s="68">
        <v>55</v>
      </c>
      <c r="BF105" s="68">
        <v>45.86</v>
      </c>
      <c r="BG105" s="68">
        <v>45.77</v>
      </c>
      <c r="BH105" s="68"/>
      <c r="BI105" s="68">
        <v>38525</v>
      </c>
      <c r="BJ105" s="68">
        <v>60</v>
      </c>
      <c r="BK105" s="68">
        <v>49.43</v>
      </c>
      <c r="BL105" s="68">
        <v>49.39</v>
      </c>
      <c r="BM105" s="68"/>
      <c r="BN105" s="68">
        <v>41525</v>
      </c>
      <c r="BO105" s="68">
        <v>65</v>
      </c>
      <c r="BP105" s="68">
        <v>54</v>
      </c>
      <c r="BQ105" s="68">
        <v>54.11</v>
      </c>
      <c r="BR105" s="68"/>
      <c r="BS105" s="68">
        <v>44525</v>
      </c>
      <c r="BT105" s="68">
        <v>70</v>
      </c>
      <c r="BU105" s="68">
        <v>57.57</v>
      </c>
      <c r="BV105" s="68">
        <v>57.64</v>
      </c>
      <c r="BW105" s="68"/>
      <c r="BX105" s="68">
        <v>47500</v>
      </c>
      <c r="BY105" s="68">
        <v>75</v>
      </c>
      <c r="BZ105" s="68">
        <v>62.14</v>
      </c>
      <c r="CA105" s="68">
        <v>62.09</v>
      </c>
      <c r="CB105" s="68"/>
      <c r="CC105" s="68">
        <v>50500</v>
      </c>
      <c r="CD105" s="68">
        <v>80</v>
      </c>
      <c r="CE105" s="68">
        <v>65.14</v>
      </c>
      <c r="CF105" s="68">
        <v>65.099999999999994</v>
      </c>
      <c r="CG105" s="68"/>
      <c r="CH105" s="68">
        <v>53500</v>
      </c>
      <c r="CI105" s="68">
        <v>85</v>
      </c>
      <c r="CJ105" s="68">
        <v>68.14</v>
      </c>
      <c r="CK105" s="68">
        <v>68.239999999999995</v>
      </c>
      <c r="CL105" s="68"/>
      <c r="CM105" s="68">
        <v>56500</v>
      </c>
      <c r="CN105" s="68">
        <v>90</v>
      </c>
      <c r="CO105" s="68">
        <v>72.569999999999993</v>
      </c>
      <c r="CP105" s="68">
        <v>72.47</v>
      </c>
      <c r="CQ105" s="68"/>
      <c r="CR105" s="68">
        <v>59500</v>
      </c>
      <c r="CS105" s="68">
        <v>95</v>
      </c>
      <c r="CT105" s="68">
        <v>75.569999999999993</v>
      </c>
      <c r="CU105" s="68">
        <v>75.59</v>
      </c>
      <c r="CV105" s="68"/>
      <c r="CW105" s="68">
        <v>62500</v>
      </c>
      <c r="CX105" s="68">
        <v>100</v>
      </c>
      <c r="CY105" s="68">
        <v>80.86</v>
      </c>
      <c r="CZ105" s="68">
        <v>80.8</v>
      </c>
      <c r="DA105" s="6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</row>
    <row r="106" spans="1:116" x14ac:dyDescent="0.25">
      <c r="A106" s="68">
        <v>2625</v>
      </c>
      <c r="B106" s="68">
        <v>0</v>
      </c>
      <c r="C106" s="68">
        <v>0</v>
      </c>
      <c r="D106" s="68">
        <v>0</v>
      </c>
      <c r="E106" s="68"/>
      <c r="F106" s="68">
        <v>5600</v>
      </c>
      <c r="G106" s="68">
        <v>5</v>
      </c>
      <c r="H106" s="68">
        <v>5</v>
      </c>
      <c r="I106" s="68">
        <v>5.01</v>
      </c>
      <c r="J106" s="68"/>
      <c r="K106" s="68">
        <v>8600</v>
      </c>
      <c r="L106" s="68">
        <v>10</v>
      </c>
      <c r="M106" s="68">
        <v>8.7100000000000009</v>
      </c>
      <c r="N106" s="68">
        <v>8.74</v>
      </c>
      <c r="O106" s="68"/>
      <c r="P106" s="68">
        <v>11600</v>
      </c>
      <c r="Q106" s="68">
        <v>15</v>
      </c>
      <c r="R106" s="68">
        <v>13.29</v>
      </c>
      <c r="S106" s="68">
        <v>13.39</v>
      </c>
      <c r="T106" s="68"/>
      <c r="U106" s="68">
        <v>14600</v>
      </c>
      <c r="V106" s="68">
        <v>20</v>
      </c>
      <c r="W106" s="68">
        <v>17</v>
      </c>
      <c r="X106" s="68">
        <v>16.93</v>
      </c>
      <c r="Y106" s="68"/>
      <c r="Z106" s="68">
        <v>17575</v>
      </c>
      <c r="AA106" s="68">
        <v>25</v>
      </c>
      <c r="AB106" s="68">
        <v>21.86</v>
      </c>
      <c r="AC106" s="68">
        <v>21.77</v>
      </c>
      <c r="AD106" s="68"/>
      <c r="AE106" s="68">
        <v>20575</v>
      </c>
      <c r="AF106" s="68">
        <v>30</v>
      </c>
      <c r="AG106" s="68">
        <v>25.57</v>
      </c>
      <c r="AH106" s="68">
        <v>25.63</v>
      </c>
      <c r="AI106" s="68"/>
      <c r="AJ106" s="68">
        <v>23575</v>
      </c>
      <c r="AK106" s="68">
        <v>35</v>
      </c>
      <c r="AL106" s="68">
        <v>29.57</v>
      </c>
      <c r="AM106" s="68">
        <v>29.63</v>
      </c>
      <c r="AN106" s="68"/>
      <c r="AO106" s="68">
        <v>26575</v>
      </c>
      <c r="AP106" s="68">
        <v>40</v>
      </c>
      <c r="AQ106" s="68">
        <v>34</v>
      </c>
      <c r="AR106" s="68">
        <v>34.06</v>
      </c>
      <c r="AS106" s="68"/>
      <c r="AT106" s="68">
        <v>29575</v>
      </c>
      <c r="AU106" s="68">
        <v>45</v>
      </c>
      <c r="AV106" s="68">
        <v>37.57</v>
      </c>
      <c r="AW106" s="68">
        <v>37.69</v>
      </c>
      <c r="AX106" s="68"/>
      <c r="AY106" s="68">
        <v>32550</v>
      </c>
      <c r="AZ106" s="68">
        <v>50</v>
      </c>
      <c r="BA106" s="68">
        <v>42.71</v>
      </c>
      <c r="BB106" s="68">
        <v>42.7</v>
      </c>
      <c r="BC106" s="68"/>
      <c r="BD106" s="68">
        <v>35550</v>
      </c>
      <c r="BE106" s="68">
        <v>55</v>
      </c>
      <c r="BF106" s="68">
        <v>45.71</v>
      </c>
      <c r="BG106" s="68">
        <v>45.74</v>
      </c>
      <c r="BH106" s="68"/>
      <c r="BI106" s="68">
        <v>38550</v>
      </c>
      <c r="BJ106" s="68">
        <v>60</v>
      </c>
      <c r="BK106" s="68">
        <v>49.43</v>
      </c>
      <c r="BL106" s="68">
        <v>49.46</v>
      </c>
      <c r="BM106" s="68"/>
      <c r="BN106" s="68">
        <v>41550</v>
      </c>
      <c r="BO106" s="68">
        <v>65</v>
      </c>
      <c r="BP106" s="68">
        <v>54.14</v>
      </c>
      <c r="BQ106" s="68">
        <v>54.17</v>
      </c>
      <c r="BR106" s="68"/>
      <c r="BS106" s="68">
        <v>44550</v>
      </c>
      <c r="BT106" s="68">
        <v>70</v>
      </c>
      <c r="BU106" s="68">
        <v>57.57</v>
      </c>
      <c r="BV106" s="68">
        <v>57.69</v>
      </c>
      <c r="BW106" s="68"/>
      <c r="BX106" s="68">
        <v>47525</v>
      </c>
      <c r="BY106" s="68">
        <v>75</v>
      </c>
      <c r="BZ106" s="68">
        <v>62</v>
      </c>
      <c r="CA106" s="68">
        <v>62.04</v>
      </c>
      <c r="CB106" s="68"/>
      <c r="CC106" s="68">
        <v>50525</v>
      </c>
      <c r="CD106" s="68">
        <v>80</v>
      </c>
      <c r="CE106" s="68">
        <v>65</v>
      </c>
      <c r="CF106" s="68">
        <v>65.03</v>
      </c>
      <c r="CG106" s="68"/>
      <c r="CH106" s="68">
        <v>53525</v>
      </c>
      <c r="CI106" s="68">
        <v>85</v>
      </c>
      <c r="CJ106" s="68">
        <v>68.290000000000006</v>
      </c>
      <c r="CK106" s="68">
        <v>68.209999999999994</v>
      </c>
      <c r="CL106" s="68"/>
      <c r="CM106" s="68">
        <v>56525</v>
      </c>
      <c r="CN106" s="68">
        <v>90</v>
      </c>
      <c r="CO106" s="68">
        <v>72.430000000000007</v>
      </c>
      <c r="CP106" s="68">
        <v>72.489999999999995</v>
      </c>
      <c r="CQ106" s="68"/>
      <c r="CR106" s="68">
        <v>59525</v>
      </c>
      <c r="CS106" s="68">
        <v>95</v>
      </c>
      <c r="CT106" s="68">
        <v>75.430000000000007</v>
      </c>
      <c r="CU106" s="68">
        <v>75.569999999999993</v>
      </c>
      <c r="CV106" s="68"/>
      <c r="CW106" s="68">
        <v>62525</v>
      </c>
      <c r="CX106" s="68">
        <v>100</v>
      </c>
      <c r="CY106" s="68">
        <v>80.430000000000007</v>
      </c>
      <c r="CZ106" s="68">
        <v>80.540000000000006</v>
      </c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</row>
    <row r="107" spans="1:116" x14ac:dyDescent="0.25">
      <c r="A107" s="68">
        <v>2650</v>
      </c>
      <c r="B107" s="68">
        <v>0</v>
      </c>
      <c r="C107" s="68">
        <v>0</v>
      </c>
      <c r="D107" s="68">
        <v>0</v>
      </c>
      <c r="E107" s="68"/>
      <c r="F107" s="68">
        <v>5625</v>
      </c>
      <c r="G107" s="68">
        <v>5</v>
      </c>
      <c r="H107" s="68">
        <v>5.14</v>
      </c>
      <c r="I107" s="68">
        <v>5.17</v>
      </c>
      <c r="J107" s="68"/>
      <c r="K107" s="68">
        <v>8625</v>
      </c>
      <c r="L107" s="68">
        <v>10</v>
      </c>
      <c r="M107" s="68">
        <v>8.57</v>
      </c>
      <c r="N107" s="68">
        <v>8.6300000000000008</v>
      </c>
      <c r="O107" s="68"/>
      <c r="P107" s="68">
        <v>11625</v>
      </c>
      <c r="Q107" s="68">
        <v>15</v>
      </c>
      <c r="R107" s="68">
        <v>13.14</v>
      </c>
      <c r="S107" s="68">
        <v>13.06</v>
      </c>
      <c r="T107" s="68"/>
      <c r="U107" s="68">
        <v>14625</v>
      </c>
      <c r="V107" s="68">
        <v>20</v>
      </c>
      <c r="W107" s="68">
        <v>17.14</v>
      </c>
      <c r="X107" s="68">
        <v>17.09</v>
      </c>
      <c r="Y107" s="68"/>
      <c r="Z107" s="68">
        <v>17600</v>
      </c>
      <c r="AA107" s="68">
        <v>25</v>
      </c>
      <c r="AB107" s="68">
        <v>21.71</v>
      </c>
      <c r="AC107" s="68">
        <v>21.71</v>
      </c>
      <c r="AD107" s="68"/>
      <c r="AE107" s="68">
        <v>20600</v>
      </c>
      <c r="AF107" s="68">
        <v>30</v>
      </c>
      <c r="AG107" s="68">
        <v>25.29</v>
      </c>
      <c r="AH107" s="68">
        <v>25.37</v>
      </c>
      <c r="AI107" s="68"/>
      <c r="AJ107" s="68">
        <v>23600</v>
      </c>
      <c r="AK107" s="68">
        <v>35</v>
      </c>
      <c r="AL107" s="68">
        <v>29.43</v>
      </c>
      <c r="AM107" s="68">
        <v>29.43</v>
      </c>
      <c r="AN107" s="68"/>
      <c r="AO107" s="68">
        <v>26600</v>
      </c>
      <c r="AP107" s="68">
        <v>40</v>
      </c>
      <c r="AQ107" s="68">
        <v>34.29</v>
      </c>
      <c r="AR107" s="68">
        <v>34.24</v>
      </c>
      <c r="AS107" s="68"/>
      <c r="AT107" s="68">
        <v>29600</v>
      </c>
      <c r="AU107" s="68">
        <v>45</v>
      </c>
      <c r="AV107" s="68">
        <v>37.71</v>
      </c>
      <c r="AW107" s="68">
        <v>37.81</v>
      </c>
      <c r="AX107" s="68"/>
      <c r="AY107" s="68">
        <v>32575</v>
      </c>
      <c r="AZ107" s="68">
        <v>50</v>
      </c>
      <c r="BA107" s="68">
        <v>42.71</v>
      </c>
      <c r="BB107" s="68">
        <v>42.8</v>
      </c>
      <c r="BC107" s="68"/>
      <c r="BD107" s="68">
        <v>35575</v>
      </c>
      <c r="BE107" s="68">
        <v>55</v>
      </c>
      <c r="BF107" s="68">
        <v>45.57</v>
      </c>
      <c r="BG107" s="68">
        <v>45.59</v>
      </c>
      <c r="BH107" s="68"/>
      <c r="BI107" s="68">
        <v>38575</v>
      </c>
      <c r="BJ107" s="68">
        <v>60</v>
      </c>
      <c r="BK107" s="68">
        <v>49.29</v>
      </c>
      <c r="BL107" s="68">
        <v>49.34</v>
      </c>
      <c r="BM107" s="68"/>
      <c r="BN107" s="68">
        <v>41575</v>
      </c>
      <c r="BO107" s="68">
        <v>65</v>
      </c>
      <c r="BP107" s="68">
        <v>54.14</v>
      </c>
      <c r="BQ107" s="68">
        <v>54.21</v>
      </c>
      <c r="BR107" s="68"/>
      <c r="BS107" s="68">
        <v>44575</v>
      </c>
      <c r="BT107" s="68">
        <v>70</v>
      </c>
      <c r="BU107" s="68">
        <v>57.71</v>
      </c>
      <c r="BV107" s="68">
        <v>57.66</v>
      </c>
      <c r="BW107" s="68"/>
      <c r="BX107" s="68">
        <v>47550</v>
      </c>
      <c r="BY107" s="68">
        <v>75</v>
      </c>
      <c r="BZ107" s="68">
        <v>62</v>
      </c>
      <c r="CA107" s="68">
        <v>62.04</v>
      </c>
      <c r="CB107" s="68"/>
      <c r="CC107" s="68">
        <v>50550</v>
      </c>
      <c r="CD107" s="68">
        <v>80</v>
      </c>
      <c r="CE107" s="68">
        <v>65</v>
      </c>
      <c r="CF107" s="68">
        <v>65.11</v>
      </c>
      <c r="CG107" s="68"/>
      <c r="CH107" s="68">
        <v>53550</v>
      </c>
      <c r="CI107" s="68">
        <v>85</v>
      </c>
      <c r="CJ107" s="68">
        <v>68.290000000000006</v>
      </c>
      <c r="CK107" s="68">
        <v>68.239999999999995</v>
      </c>
      <c r="CL107" s="68"/>
      <c r="CM107" s="68">
        <v>56550</v>
      </c>
      <c r="CN107" s="68">
        <v>90</v>
      </c>
      <c r="CO107" s="68">
        <v>72.569999999999993</v>
      </c>
      <c r="CP107" s="68">
        <v>72.599999999999994</v>
      </c>
      <c r="CQ107" s="68"/>
      <c r="CR107" s="68">
        <v>59550</v>
      </c>
      <c r="CS107" s="68">
        <v>95</v>
      </c>
      <c r="CT107" s="68">
        <v>75.430000000000007</v>
      </c>
      <c r="CU107" s="68">
        <v>75.59</v>
      </c>
      <c r="CV107" s="68"/>
      <c r="CW107" s="68">
        <v>62550</v>
      </c>
      <c r="CX107" s="68">
        <v>100</v>
      </c>
      <c r="CY107" s="68">
        <v>80.290000000000006</v>
      </c>
      <c r="CZ107" s="68">
        <v>80.2</v>
      </c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</row>
    <row r="108" spans="1:116" x14ac:dyDescent="0.25">
      <c r="A108" s="68">
        <v>2675</v>
      </c>
      <c r="B108" s="68">
        <v>0</v>
      </c>
      <c r="C108" s="68">
        <v>0</v>
      </c>
      <c r="D108" s="68">
        <v>0</v>
      </c>
      <c r="E108" s="68"/>
      <c r="F108" s="68">
        <v>5650</v>
      </c>
      <c r="G108" s="68">
        <v>5</v>
      </c>
      <c r="H108" s="68">
        <v>5.29</v>
      </c>
      <c r="I108" s="68">
        <v>5.27</v>
      </c>
      <c r="J108" s="68"/>
      <c r="K108" s="68">
        <v>8650</v>
      </c>
      <c r="L108" s="68">
        <v>10</v>
      </c>
      <c r="M108" s="68">
        <v>8.2899999999999991</v>
      </c>
      <c r="N108" s="68">
        <v>8.3699999999999992</v>
      </c>
      <c r="O108" s="68"/>
      <c r="P108" s="68">
        <v>11650</v>
      </c>
      <c r="Q108" s="68">
        <v>15</v>
      </c>
      <c r="R108" s="68">
        <v>13</v>
      </c>
      <c r="S108" s="68">
        <v>13.04</v>
      </c>
      <c r="T108" s="68"/>
      <c r="U108" s="68">
        <v>14650</v>
      </c>
      <c r="V108" s="68">
        <v>20</v>
      </c>
      <c r="W108" s="68">
        <v>17.14</v>
      </c>
      <c r="X108" s="68">
        <v>17.13</v>
      </c>
      <c r="Y108" s="68"/>
      <c r="Z108" s="68">
        <v>17625</v>
      </c>
      <c r="AA108" s="68">
        <v>25</v>
      </c>
      <c r="AB108" s="68">
        <v>21.71</v>
      </c>
      <c r="AC108" s="68">
        <v>21.64</v>
      </c>
      <c r="AD108" s="68"/>
      <c r="AE108" s="68">
        <v>20625</v>
      </c>
      <c r="AF108" s="68">
        <v>30</v>
      </c>
      <c r="AG108" s="68">
        <v>25.43</v>
      </c>
      <c r="AH108" s="68">
        <v>25.57</v>
      </c>
      <c r="AI108" s="68"/>
      <c r="AJ108" s="68">
        <v>23625</v>
      </c>
      <c r="AK108" s="68">
        <v>35</v>
      </c>
      <c r="AL108" s="68">
        <v>29.43</v>
      </c>
      <c r="AM108" s="68">
        <v>29.36</v>
      </c>
      <c r="AN108" s="68"/>
      <c r="AO108" s="68">
        <v>26625</v>
      </c>
      <c r="AP108" s="68">
        <v>40</v>
      </c>
      <c r="AQ108" s="68">
        <v>34.43</v>
      </c>
      <c r="AR108" s="68">
        <v>34.340000000000003</v>
      </c>
      <c r="AS108" s="68"/>
      <c r="AT108" s="68">
        <v>29625</v>
      </c>
      <c r="AU108" s="68">
        <v>45</v>
      </c>
      <c r="AV108" s="68">
        <v>37.86</v>
      </c>
      <c r="AW108" s="68">
        <v>37.86</v>
      </c>
      <c r="AX108" s="68"/>
      <c r="AY108" s="68">
        <v>32600</v>
      </c>
      <c r="AZ108" s="68">
        <v>50</v>
      </c>
      <c r="BA108" s="68">
        <v>42.71</v>
      </c>
      <c r="BB108" s="68">
        <v>42.76</v>
      </c>
      <c r="BC108" s="68"/>
      <c r="BD108" s="68">
        <v>35600</v>
      </c>
      <c r="BE108" s="68">
        <v>55</v>
      </c>
      <c r="BF108" s="68">
        <v>45.57</v>
      </c>
      <c r="BG108" s="68">
        <v>45.61</v>
      </c>
      <c r="BH108" s="68"/>
      <c r="BI108" s="68">
        <v>38600</v>
      </c>
      <c r="BJ108" s="68">
        <v>60</v>
      </c>
      <c r="BK108" s="68">
        <v>49.71</v>
      </c>
      <c r="BL108" s="68">
        <v>49.59</v>
      </c>
      <c r="BM108" s="68"/>
      <c r="BN108" s="68">
        <v>41600</v>
      </c>
      <c r="BO108" s="68">
        <v>65</v>
      </c>
      <c r="BP108" s="68">
        <v>54</v>
      </c>
      <c r="BQ108" s="68">
        <v>54.1</v>
      </c>
      <c r="BR108" s="68"/>
      <c r="BS108" s="68">
        <v>44600</v>
      </c>
      <c r="BT108" s="68">
        <v>70</v>
      </c>
      <c r="BU108" s="68">
        <v>57.71</v>
      </c>
      <c r="BV108" s="68">
        <v>57.7</v>
      </c>
      <c r="BW108" s="68"/>
      <c r="BX108" s="68">
        <v>47575</v>
      </c>
      <c r="BY108" s="68">
        <v>75</v>
      </c>
      <c r="BZ108" s="68">
        <v>62</v>
      </c>
      <c r="CA108" s="68">
        <v>62.03</v>
      </c>
      <c r="CB108" s="68"/>
      <c r="CC108" s="68">
        <v>50575</v>
      </c>
      <c r="CD108" s="68">
        <v>80</v>
      </c>
      <c r="CE108" s="68">
        <v>65.14</v>
      </c>
      <c r="CF108" s="68">
        <v>65.069999999999993</v>
      </c>
      <c r="CG108" s="68"/>
      <c r="CH108" s="68">
        <v>53575</v>
      </c>
      <c r="CI108" s="68">
        <v>85</v>
      </c>
      <c r="CJ108" s="68">
        <v>68.14</v>
      </c>
      <c r="CK108" s="68">
        <v>68.2</v>
      </c>
      <c r="CL108" s="68"/>
      <c r="CM108" s="68">
        <v>56575</v>
      </c>
      <c r="CN108" s="68">
        <v>90</v>
      </c>
      <c r="CO108" s="68">
        <v>72.569999999999993</v>
      </c>
      <c r="CP108" s="68">
        <v>72.5</v>
      </c>
      <c r="CQ108" s="68"/>
      <c r="CR108" s="68">
        <v>59575</v>
      </c>
      <c r="CS108" s="68">
        <v>95</v>
      </c>
      <c r="CT108" s="68">
        <v>75.569999999999993</v>
      </c>
      <c r="CU108" s="68">
        <v>75.53</v>
      </c>
      <c r="CV108" s="68"/>
      <c r="CW108" s="68">
        <v>62575</v>
      </c>
      <c r="CX108" s="68">
        <v>100</v>
      </c>
      <c r="CY108" s="68">
        <v>80.86</v>
      </c>
      <c r="CZ108" s="68">
        <v>81</v>
      </c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</row>
    <row r="109" spans="1:116" x14ac:dyDescent="0.25">
      <c r="A109" s="68">
        <v>2700</v>
      </c>
      <c r="B109" s="68">
        <v>0</v>
      </c>
      <c r="C109" s="68">
        <v>0</v>
      </c>
      <c r="D109" s="68">
        <v>0</v>
      </c>
      <c r="E109" s="68"/>
      <c r="F109" s="68">
        <v>5675</v>
      </c>
      <c r="G109" s="68">
        <v>5</v>
      </c>
      <c r="H109" s="68">
        <v>5.43</v>
      </c>
      <c r="I109" s="68">
        <v>5.37</v>
      </c>
      <c r="J109" s="68"/>
      <c r="K109" s="68">
        <v>8675</v>
      </c>
      <c r="L109" s="68">
        <v>10</v>
      </c>
      <c r="M109" s="68">
        <v>8.14</v>
      </c>
      <c r="N109" s="68">
        <v>8.23</v>
      </c>
      <c r="O109" s="68"/>
      <c r="P109" s="68">
        <v>11675</v>
      </c>
      <c r="Q109" s="68">
        <v>15</v>
      </c>
      <c r="R109" s="68">
        <v>13</v>
      </c>
      <c r="S109" s="68">
        <v>13</v>
      </c>
      <c r="T109" s="68"/>
      <c r="U109" s="68">
        <v>14675</v>
      </c>
      <c r="V109" s="68">
        <v>20</v>
      </c>
      <c r="W109" s="68">
        <v>16.86</v>
      </c>
      <c r="X109" s="68">
        <v>16.89</v>
      </c>
      <c r="Y109" s="68"/>
      <c r="Z109" s="68">
        <v>17650</v>
      </c>
      <c r="AA109" s="68">
        <v>25</v>
      </c>
      <c r="AB109" s="68">
        <v>21.71</v>
      </c>
      <c r="AC109" s="68">
        <v>21.73</v>
      </c>
      <c r="AD109" s="68"/>
      <c r="AE109" s="68">
        <v>20650</v>
      </c>
      <c r="AF109" s="68">
        <v>30</v>
      </c>
      <c r="AG109" s="68">
        <v>25.71</v>
      </c>
      <c r="AH109" s="68">
        <v>25.66</v>
      </c>
      <c r="AI109" s="68"/>
      <c r="AJ109" s="68">
        <v>23650</v>
      </c>
      <c r="AK109" s="68">
        <v>35</v>
      </c>
      <c r="AL109" s="68">
        <v>29.14</v>
      </c>
      <c r="AM109" s="68">
        <v>29.26</v>
      </c>
      <c r="AN109" s="68"/>
      <c r="AO109" s="68">
        <v>26650</v>
      </c>
      <c r="AP109" s="68">
        <v>40</v>
      </c>
      <c r="AQ109" s="68">
        <v>34.29</v>
      </c>
      <c r="AR109" s="68">
        <v>34.4</v>
      </c>
      <c r="AS109" s="68"/>
      <c r="AT109" s="68">
        <v>29650</v>
      </c>
      <c r="AU109" s="68">
        <v>45</v>
      </c>
      <c r="AV109" s="68">
        <v>37.71</v>
      </c>
      <c r="AW109" s="68">
        <v>37.729999999999997</v>
      </c>
      <c r="AX109" s="68"/>
      <c r="AY109" s="68">
        <v>32625</v>
      </c>
      <c r="AZ109" s="68">
        <v>50</v>
      </c>
      <c r="BA109" s="68">
        <v>42.71</v>
      </c>
      <c r="BB109" s="68">
        <v>42.73</v>
      </c>
      <c r="BC109" s="68"/>
      <c r="BD109" s="68">
        <v>35625</v>
      </c>
      <c r="BE109" s="68">
        <v>55</v>
      </c>
      <c r="BF109" s="68">
        <v>45.86</v>
      </c>
      <c r="BG109" s="68">
        <v>45.79</v>
      </c>
      <c r="BH109" s="68"/>
      <c r="BI109" s="68">
        <v>38625</v>
      </c>
      <c r="BJ109" s="68">
        <v>60</v>
      </c>
      <c r="BK109" s="68">
        <v>49.29</v>
      </c>
      <c r="BL109" s="68">
        <v>49.36</v>
      </c>
      <c r="BM109" s="68"/>
      <c r="BN109" s="68">
        <v>41625</v>
      </c>
      <c r="BO109" s="68">
        <v>65</v>
      </c>
      <c r="BP109" s="68">
        <v>54.14</v>
      </c>
      <c r="BQ109" s="68">
        <v>54.2</v>
      </c>
      <c r="BR109" s="68"/>
      <c r="BS109" s="68">
        <v>44625</v>
      </c>
      <c r="BT109" s="68">
        <v>70</v>
      </c>
      <c r="BU109" s="68">
        <v>57.57</v>
      </c>
      <c r="BV109" s="68">
        <v>57.6</v>
      </c>
      <c r="BW109" s="68"/>
      <c r="BX109" s="68">
        <v>47600</v>
      </c>
      <c r="BY109" s="68">
        <v>75</v>
      </c>
      <c r="BZ109" s="68">
        <v>62</v>
      </c>
      <c r="CA109" s="68">
        <v>61.99</v>
      </c>
      <c r="CB109" s="68"/>
      <c r="CC109" s="68">
        <v>50600</v>
      </c>
      <c r="CD109" s="68">
        <v>80</v>
      </c>
      <c r="CE109" s="68">
        <v>65.290000000000006</v>
      </c>
      <c r="CF109" s="68">
        <v>65.17</v>
      </c>
      <c r="CG109" s="68"/>
      <c r="CH109" s="68">
        <v>53600</v>
      </c>
      <c r="CI109" s="68">
        <v>85</v>
      </c>
      <c r="CJ109" s="68">
        <v>68.14</v>
      </c>
      <c r="CK109" s="68">
        <v>68.14</v>
      </c>
      <c r="CL109" s="68"/>
      <c r="CM109" s="68">
        <v>56600</v>
      </c>
      <c r="CN109" s="68">
        <v>90</v>
      </c>
      <c r="CO109" s="68">
        <v>72.709999999999994</v>
      </c>
      <c r="CP109" s="68">
        <v>72.59</v>
      </c>
      <c r="CQ109" s="68"/>
      <c r="CR109" s="68">
        <v>59600</v>
      </c>
      <c r="CS109" s="68">
        <v>95</v>
      </c>
      <c r="CT109" s="68">
        <v>75.569999999999993</v>
      </c>
      <c r="CU109" s="68">
        <v>75.489999999999995</v>
      </c>
      <c r="CV109" s="68"/>
      <c r="CW109" s="68">
        <v>62600</v>
      </c>
      <c r="CX109" s="68">
        <v>100</v>
      </c>
      <c r="CY109" s="68">
        <v>80.86</v>
      </c>
      <c r="CZ109" s="68">
        <v>80.89</v>
      </c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</row>
    <row r="110" spans="1:116" x14ac:dyDescent="0.25">
      <c r="A110" s="68">
        <v>2725</v>
      </c>
      <c r="B110" s="68">
        <v>0</v>
      </c>
      <c r="C110" s="68">
        <v>0</v>
      </c>
      <c r="D110" s="68">
        <v>0</v>
      </c>
      <c r="E110" s="68"/>
      <c r="F110" s="68">
        <v>5700</v>
      </c>
      <c r="G110" s="68">
        <v>5</v>
      </c>
      <c r="H110" s="68">
        <v>5.43</v>
      </c>
      <c r="I110" s="68">
        <v>5.33</v>
      </c>
      <c r="J110" s="68"/>
      <c r="K110" s="68">
        <v>8700</v>
      </c>
      <c r="L110" s="68">
        <v>10</v>
      </c>
      <c r="M110" s="68">
        <v>8.2899999999999991</v>
      </c>
      <c r="N110" s="68">
        <v>8.2100000000000009</v>
      </c>
      <c r="O110" s="68"/>
      <c r="P110" s="68">
        <v>11700</v>
      </c>
      <c r="Q110" s="68">
        <v>15</v>
      </c>
      <c r="R110" s="68">
        <v>12.86</v>
      </c>
      <c r="S110" s="68">
        <v>12.89</v>
      </c>
      <c r="T110" s="68"/>
      <c r="U110" s="68">
        <v>14700</v>
      </c>
      <c r="V110" s="68">
        <v>20</v>
      </c>
      <c r="W110" s="68">
        <v>16.86</v>
      </c>
      <c r="X110" s="68">
        <v>16.84</v>
      </c>
      <c r="Y110" s="68"/>
      <c r="Z110" s="68">
        <v>17675</v>
      </c>
      <c r="AA110" s="68">
        <v>25</v>
      </c>
      <c r="AB110" s="68">
        <v>21.86</v>
      </c>
      <c r="AC110" s="68">
        <v>21.81</v>
      </c>
      <c r="AD110" s="68"/>
      <c r="AE110" s="68">
        <v>20675</v>
      </c>
      <c r="AF110" s="68">
        <v>30</v>
      </c>
      <c r="AG110" s="68">
        <v>25.71</v>
      </c>
      <c r="AH110" s="68">
        <v>25.74</v>
      </c>
      <c r="AI110" s="68"/>
      <c r="AJ110" s="68">
        <v>23675</v>
      </c>
      <c r="AK110" s="68">
        <v>35</v>
      </c>
      <c r="AL110" s="68">
        <v>29.43</v>
      </c>
      <c r="AM110" s="68">
        <v>29.36</v>
      </c>
      <c r="AN110" s="68"/>
      <c r="AO110" s="68">
        <v>26675</v>
      </c>
      <c r="AP110" s="68">
        <v>40</v>
      </c>
      <c r="AQ110" s="68">
        <v>34.29</v>
      </c>
      <c r="AR110" s="68">
        <v>34.24</v>
      </c>
      <c r="AS110" s="68"/>
      <c r="AT110" s="68">
        <v>29675</v>
      </c>
      <c r="AU110" s="68">
        <v>45</v>
      </c>
      <c r="AV110" s="68">
        <v>37.71</v>
      </c>
      <c r="AW110" s="68">
        <v>37.729999999999997</v>
      </c>
      <c r="AX110" s="68"/>
      <c r="AY110" s="68">
        <v>32650</v>
      </c>
      <c r="AZ110" s="68">
        <v>50</v>
      </c>
      <c r="BA110" s="68">
        <v>42.71</v>
      </c>
      <c r="BB110" s="68">
        <v>42.69</v>
      </c>
      <c r="BC110" s="68"/>
      <c r="BD110" s="68">
        <v>35650</v>
      </c>
      <c r="BE110" s="68">
        <v>55</v>
      </c>
      <c r="BF110" s="68">
        <v>45.57</v>
      </c>
      <c r="BG110" s="68">
        <v>45.6</v>
      </c>
      <c r="BH110" s="68"/>
      <c r="BI110" s="68">
        <v>38650</v>
      </c>
      <c r="BJ110" s="68">
        <v>60</v>
      </c>
      <c r="BK110" s="68">
        <v>49.43</v>
      </c>
      <c r="BL110" s="68">
        <v>49.36</v>
      </c>
      <c r="BM110" s="68"/>
      <c r="BN110" s="68">
        <v>41650</v>
      </c>
      <c r="BO110" s="68">
        <v>65</v>
      </c>
      <c r="BP110" s="68">
        <v>54.29</v>
      </c>
      <c r="BQ110" s="68">
        <v>54.2</v>
      </c>
      <c r="BR110" s="68"/>
      <c r="BS110" s="68">
        <v>44650</v>
      </c>
      <c r="BT110" s="68">
        <v>70</v>
      </c>
      <c r="BU110" s="68">
        <v>57.57</v>
      </c>
      <c r="BV110" s="68">
        <v>57.54</v>
      </c>
      <c r="BW110" s="68"/>
      <c r="BX110" s="68">
        <v>47625</v>
      </c>
      <c r="BY110" s="68">
        <v>75</v>
      </c>
      <c r="BZ110" s="68">
        <v>61.86</v>
      </c>
      <c r="CA110" s="68">
        <v>61.93</v>
      </c>
      <c r="CB110" s="68"/>
      <c r="CC110" s="68">
        <v>50625</v>
      </c>
      <c r="CD110" s="68">
        <v>80</v>
      </c>
      <c r="CE110" s="68">
        <v>65.290000000000006</v>
      </c>
      <c r="CF110" s="68">
        <v>65.23</v>
      </c>
      <c r="CG110" s="68"/>
      <c r="CH110" s="68">
        <v>53625</v>
      </c>
      <c r="CI110" s="68">
        <v>85</v>
      </c>
      <c r="CJ110" s="68">
        <v>68</v>
      </c>
      <c r="CK110" s="68">
        <v>68.069999999999993</v>
      </c>
      <c r="CL110" s="68"/>
      <c r="CM110" s="68">
        <v>56625</v>
      </c>
      <c r="CN110" s="68">
        <v>90</v>
      </c>
      <c r="CO110" s="68">
        <v>72.569999999999993</v>
      </c>
      <c r="CP110" s="68">
        <v>72.61</v>
      </c>
      <c r="CQ110" s="68"/>
      <c r="CR110" s="68">
        <v>59625</v>
      </c>
      <c r="CS110" s="68">
        <v>95</v>
      </c>
      <c r="CT110" s="68">
        <v>75.569999999999993</v>
      </c>
      <c r="CU110" s="68">
        <v>75.510000000000005</v>
      </c>
      <c r="CV110" s="68"/>
      <c r="CW110" s="68">
        <v>62625</v>
      </c>
      <c r="CX110" s="68">
        <v>100</v>
      </c>
      <c r="CY110" s="68">
        <v>80.569999999999993</v>
      </c>
      <c r="CZ110" s="68">
        <v>80.53</v>
      </c>
      <c r="DA110" s="68"/>
      <c r="DB110" s="68"/>
      <c r="DC110" s="68"/>
      <c r="DD110" s="68"/>
      <c r="DE110" s="68"/>
      <c r="DF110" s="68"/>
      <c r="DG110" s="68"/>
      <c r="DH110" s="68"/>
      <c r="DI110" s="68"/>
      <c r="DJ110" s="68"/>
      <c r="DK110" s="68"/>
      <c r="DL110" s="68"/>
    </row>
    <row r="111" spans="1:116" x14ac:dyDescent="0.25">
      <c r="A111" s="68">
        <v>2750</v>
      </c>
      <c r="B111" s="68">
        <v>0</v>
      </c>
      <c r="C111" s="68">
        <v>0</v>
      </c>
      <c r="D111" s="68">
        <v>0</v>
      </c>
      <c r="E111" s="68"/>
      <c r="F111" s="68">
        <v>5725</v>
      </c>
      <c r="G111" s="68">
        <v>5</v>
      </c>
      <c r="H111" s="68">
        <v>5.14</v>
      </c>
      <c r="I111" s="68">
        <v>5.0999999999999996</v>
      </c>
      <c r="J111" s="68"/>
      <c r="K111" s="68">
        <v>8725</v>
      </c>
      <c r="L111" s="68">
        <v>10</v>
      </c>
      <c r="M111" s="68">
        <v>8</v>
      </c>
      <c r="N111" s="68">
        <v>8.14</v>
      </c>
      <c r="O111" s="68"/>
      <c r="P111" s="68">
        <v>11725</v>
      </c>
      <c r="Q111" s="68">
        <v>15</v>
      </c>
      <c r="R111" s="68">
        <v>13</v>
      </c>
      <c r="S111" s="68">
        <v>13.04</v>
      </c>
      <c r="T111" s="68"/>
      <c r="U111" s="68">
        <v>14725</v>
      </c>
      <c r="V111" s="68">
        <v>20</v>
      </c>
      <c r="W111" s="68">
        <v>16.71</v>
      </c>
      <c r="X111" s="68">
        <v>16.71</v>
      </c>
      <c r="Y111" s="68"/>
      <c r="Z111" s="68">
        <v>17700</v>
      </c>
      <c r="AA111" s="68">
        <v>25</v>
      </c>
      <c r="AB111" s="68">
        <v>22.14</v>
      </c>
      <c r="AC111" s="68">
        <v>22.03</v>
      </c>
      <c r="AD111" s="68"/>
      <c r="AE111" s="68">
        <v>20700</v>
      </c>
      <c r="AF111" s="68">
        <v>30</v>
      </c>
      <c r="AG111" s="68">
        <v>25.57</v>
      </c>
      <c r="AH111" s="68">
        <v>25.64</v>
      </c>
      <c r="AI111" s="68"/>
      <c r="AJ111" s="68">
        <v>23700</v>
      </c>
      <c r="AK111" s="68">
        <v>35</v>
      </c>
      <c r="AL111" s="68">
        <v>29.57</v>
      </c>
      <c r="AM111" s="68">
        <v>29.49</v>
      </c>
      <c r="AN111" s="68"/>
      <c r="AO111" s="68">
        <v>26700</v>
      </c>
      <c r="AP111" s="68">
        <v>40</v>
      </c>
      <c r="AQ111" s="68">
        <v>34.14</v>
      </c>
      <c r="AR111" s="68">
        <v>34.19</v>
      </c>
      <c r="AS111" s="68"/>
      <c r="AT111" s="68">
        <v>29700</v>
      </c>
      <c r="AU111" s="68">
        <v>45</v>
      </c>
      <c r="AV111" s="68">
        <v>37.86</v>
      </c>
      <c r="AW111" s="68">
        <v>37.71</v>
      </c>
      <c r="AX111" s="68"/>
      <c r="AY111" s="68">
        <v>32675</v>
      </c>
      <c r="AZ111" s="68">
        <v>50</v>
      </c>
      <c r="BA111" s="68">
        <v>42.86</v>
      </c>
      <c r="BB111" s="68">
        <v>42.74</v>
      </c>
      <c r="BC111" s="68"/>
      <c r="BD111" s="68">
        <v>35675</v>
      </c>
      <c r="BE111" s="68">
        <v>55</v>
      </c>
      <c r="BF111" s="68">
        <v>45.43</v>
      </c>
      <c r="BG111" s="68">
        <v>45.47</v>
      </c>
      <c r="BH111" s="68"/>
      <c r="BI111" s="68">
        <v>38675</v>
      </c>
      <c r="BJ111" s="68">
        <v>60</v>
      </c>
      <c r="BK111" s="68">
        <v>49.29</v>
      </c>
      <c r="BL111" s="68">
        <v>49.33</v>
      </c>
      <c r="BM111" s="68"/>
      <c r="BN111" s="68">
        <v>41675</v>
      </c>
      <c r="BO111" s="68">
        <v>65</v>
      </c>
      <c r="BP111" s="68">
        <v>54.43</v>
      </c>
      <c r="BQ111" s="68">
        <v>54.4</v>
      </c>
      <c r="BR111" s="68"/>
      <c r="BS111" s="68">
        <v>44675</v>
      </c>
      <c r="BT111" s="68">
        <v>70</v>
      </c>
      <c r="BU111" s="68">
        <v>57.71</v>
      </c>
      <c r="BV111" s="68">
        <v>57.71</v>
      </c>
      <c r="BW111" s="68"/>
      <c r="BX111" s="68">
        <v>47650</v>
      </c>
      <c r="BY111" s="68">
        <v>75</v>
      </c>
      <c r="BZ111" s="68">
        <v>61.86</v>
      </c>
      <c r="CA111" s="68">
        <v>61.8</v>
      </c>
      <c r="CB111" s="68"/>
      <c r="CC111" s="68">
        <v>50650</v>
      </c>
      <c r="CD111" s="68">
        <v>80</v>
      </c>
      <c r="CE111" s="68">
        <v>65.14</v>
      </c>
      <c r="CF111" s="68">
        <v>65.23</v>
      </c>
      <c r="CG111" s="68"/>
      <c r="CH111" s="68">
        <v>53650</v>
      </c>
      <c r="CI111" s="68">
        <v>85</v>
      </c>
      <c r="CJ111" s="68">
        <v>68.14</v>
      </c>
      <c r="CK111" s="68">
        <v>68</v>
      </c>
      <c r="CL111" s="68"/>
      <c r="CM111" s="68">
        <v>56650</v>
      </c>
      <c r="CN111" s="68">
        <v>90</v>
      </c>
      <c r="CO111" s="68">
        <v>72.709999999999994</v>
      </c>
      <c r="CP111" s="68">
        <v>72.53</v>
      </c>
      <c r="CQ111" s="68"/>
      <c r="CR111" s="68">
        <v>59650</v>
      </c>
      <c r="CS111" s="68">
        <v>95</v>
      </c>
      <c r="CT111" s="68">
        <v>75.569999999999993</v>
      </c>
      <c r="CU111" s="68">
        <v>75.5</v>
      </c>
      <c r="CV111" s="68"/>
      <c r="CW111" s="68">
        <v>62650</v>
      </c>
      <c r="CX111" s="68">
        <v>100</v>
      </c>
      <c r="CY111" s="68">
        <v>80.290000000000006</v>
      </c>
      <c r="CZ111" s="68">
        <v>80.540000000000006</v>
      </c>
      <c r="DA111" s="68"/>
      <c r="DB111" s="68"/>
      <c r="DC111" s="68"/>
      <c r="DD111" s="68"/>
      <c r="DE111" s="68"/>
      <c r="DF111" s="68"/>
      <c r="DG111" s="68"/>
      <c r="DH111" s="68"/>
      <c r="DI111" s="68"/>
      <c r="DJ111" s="68"/>
      <c r="DK111" s="68"/>
      <c r="DL111" s="68"/>
    </row>
    <row r="112" spans="1:116" x14ac:dyDescent="0.25">
      <c r="A112" s="68">
        <v>2775</v>
      </c>
      <c r="B112" s="68">
        <v>0</v>
      </c>
      <c r="C112" s="68">
        <v>0</v>
      </c>
      <c r="D112" s="68">
        <v>0</v>
      </c>
      <c r="E112" s="68"/>
      <c r="F112" s="68">
        <v>5750</v>
      </c>
      <c r="G112" s="68">
        <v>5</v>
      </c>
      <c r="H112" s="68">
        <v>5</v>
      </c>
      <c r="I112" s="68">
        <v>4.8899999999999997</v>
      </c>
      <c r="J112" s="68"/>
      <c r="K112" s="68">
        <v>8750</v>
      </c>
      <c r="L112" s="68">
        <v>10</v>
      </c>
      <c r="M112" s="68">
        <v>8.14</v>
      </c>
      <c r="N112" s="68">
        <v>8</v>
      </c>
      <c r="O112" s="68"/>
      <c r="P112" s="68">
        <v>11750</v>
      </c>
      <c r="Q112" s="68">
        <v>15</v>
      </c>
      <c r="R112" s="68">
        <v>13.29</v>
      </c>
      <c r="S112" s="68">
        <v>13.21</v>
      </c>
      <c r="T112" s="68"/>
      <c r="U112" s="68">
        <v>14750</v>
      </c>
      <c r="V112" s="68">
        <v>20</v>
      </c>
      <c r="W112" s="68">
        <v>16.57</v>
      </c>
      <c r="X112" s="68">
        <v>16.63</v>
      </c>
      <c r="Y112" s="68"/>
      <c r="Z112" s="68">
        <v>17725</v>
      </c>
      <c r="AA112" s="68">
        <v>25</v>
      </c>
      <c r="AB112" s="68">
        <v>22</v>
      </c>
      <c r="AC112" s="68">
        <v>22.1</v>
      </c>
      <c r="AD112" s="68"/>
      <c r="AE112" s="68">
        <v>20725</v>
      </c>
      <c r="AF112" s="68">
        <v>30</v>
      </c>
      <c r="AG112" s="68">
        <v>25.43</v>
      </c>
      <c r="AH112" s="68">
        <v>25.5</v>
      </c>
      <c r="AI112" s="68"/>
      <c r="AJ112" s="68">
        <v>23725</v>
      </c>
      <c r="AK112" s="68">
        <v>35</v>
      </c>
      <c r="AL112" s="68">
        <v>29.57</v>
      </c>
      <c r="AM112" s="68">
        <v>29.54</v>
      </c>
      <c r="AN112" s="68"/>
      <c r="AO112" s="68">
        <v>26725</v>
      </c>
      <c r="AP112" s="68">
        <v>40</v>
      </c>
      <c r="AQ112" s="68">
        <v>34.29</v>
      </c>
      <c r="AR112" s="68">
        <v>34.270000000000003</v>
      </c>
      <c r="AS112" s="68"/>
      <c r="AT112" s="68">
        <v>29725</v>
      </c>
      <c r="AU112" s="68">
        <v>45</v>
      </c>
      <c r="AV112" s="68">
        <v>37.71</v>
      </c>
      <c r="AW112" s="68">
        <v>37.81</v>
      </c>
      <c r="AX112" s="68"/>
      <c r="AY112" s="68">
        <v>32700</v>
      </c>
      <c r="AZ112" s="68">
        <v>50</v>
      </c>
      <c r="BA112" s="68">
        <v>42.71</v>
      </c>
      <c r="BB112" s="68">
        <v>42.77</v>
      </c>
      <c r="BC112" s="68"/>
      <c r="BD112" s="68">
        <v>35700</v>
      </c>
      <c r="BE112" s="68">
        <v>55</v>
      </c>
      <c r="BF112" s="68">
        <v>45.71</v>
      </c>
      <c r="BG112" s="68">
        <v>45.54</v>
      </c>
      <c r="BH112" s="68"/>
      <c r="BI112" s="68">
        <v>38700</v>
      </c>
      <c r="BJ112" s="68">
        <v>60</v>
      </c>
      <c r="BK112" s="68">
        <v>49.57</v>
      </c>
      <c r="BL112" s="68">
        <v>49.49</v>
      </c>
      <c r="BM112" s="68"/>
      <c r="BN112" s="68">
        <v>41700</v>
      </c>
      <c r="BO112" s="68">
        <v>65</v>
      </c>
      <c r="BP112" s="68">
        <v>54.29</v>
      </c>
      <c r="BQ112" s="68">
        <v>54.3</v>
      </c>
      <c r="BR112" s="68"/>
      <c r="BS112" s="68">
        <v>44700</v>
      </c>
      <c r="BT112" s="68">
        <v>70</v>
      </c>
      <c r="BU112" s="68">
        <v>57.71</v>
      </c>
      <c r="BV112" s="68">
        <v>57.63</v>
      </c>
      <c r="BW112" s="68"/>
      <c r="BX112" s="68">
        <v>47675</v>
      </c>
      <c r="BY112" s="68">
        <v>75</v>
      </c>
      <c r="BZ112" s="68">
        <v>61.71</v>
      </c>
      <c r="CA112" s="68">
        <v>61.8</v>
      </c>
      <c r="CB112" s="68"/>
      <c r="CC112" s="68">
        <v>50675</v>
      </c>
      <c r="CD112" s="68">
        <v>80</v>
      </c>
      <c r="CE112" s="68">
        <v>65.14</v>
      </c>
      <c r="CF112" s="68">
        <v>65.31</v>
      </c>
      <c r="CG112" s="68"/>
      <c r="CH112" s="68">
        <v>53675</v>
      </c>
      <c r="CI112" s="68">
        <v>85</v>
      </c>
      <c r="CJ112" s="68">
        <v>68.14</v>
      </c>
      <c r="CK112" s="68">
        <v>68.13</v>
      </c>
      <c r="CL112" s="68"/>
      <c r="CM112" s="68">
        <v>56675</v>
      </c>
      <c r="CN112" s="68">
        <v>90</v>
      </c>
      <c r="CO112" s="68">
        <v>72.569999999999993</v>
      </c>
      <c r="CP112" s="68">
        <v>72.569999999999993</v>
      </c>
      <c r="CQ112" s="68"/>
      <c r="CR112" s="68">
        <v>59675</v>
      </c>
      <c r="CS112" s="68">
        <v>95</v>
      </c>
      <c r="CT112" s="68">
        <v>75.569999999999993</v>
      </c>
      <c r="CU112" s="68">
        <v>75.739999999999995</v>
      </c>
      <c r="CV112" s="68"/>
      <c r="CW112" s="68">
        <v>62675</v>
      </c>
      <c r="CX112" s="68">
        <v>100</v>
      </c>
      <c r="CY112" s="68">
        <v>80.569999999999993</v>
      </c>
      <c r="CZ112" s="68">
        <v>80.53</v>
      </c>
      <c r="DA112" s="68"/>
      <c r="DB112" s="68"/>
      <c r="DC112" s="68"/>
      <c r="DD112" s="68"/>
      <c r="DE112" s="68"/>
      <c r="DF112" s="68"/>
      <c r="DG112" s="68"/>
      <c r="DH112" s="68"/>
      <c r="DI112" s="68"/>
      <c r="DJ112" s="68"/>
      <c r="DK112" s="68"/>
      <c r="DL112" s="68"/>
    </row>
    <row r="113" spans="1:116" x14ac:dyDescent="0.25">
      <c r="A113" s="68">
        <v>2800</v>
      </c>
      <c r="B113" s="68">
        <v>0</v>
      </c>
      <c r="C113" s="68">
        <v>0</v>
      </c>
      <c r="D113" s="68">
        <v>0</v>
      </c>
      <c r="E113" s="68"/>
      <c r="F113" s="68">
        <v>5775</v>
      </c>
      <c r="G113" s="68">
        <v>5</v>
      </c>
      <c r="H113" s="68">
        <v>5</v>
      </c>
      <c r="I113" s="68">
        <v>4.9000000000000004</v>
      </c>
      <c r="J113" s="68"/>
      <c r="K113" s="68">
        <v>8775</v>
      </c>
      <c r="L113" s="68">
        <v>10</v>
      </c>
      <c r="M113" s="68">
        <v>8.14</v>
      </c>
      <c r="N113" s="68">
        <v>8.19</v>
      </c>
      <c r="O113" s="68"/>
      <c r="P113" s="68">
        <v>11775</v>
      </c>
      <c r="Q113" s="68">
        <v>15</v>
      </c>
      <c r="R113" s="68">
        <v>13.43</v>
      </c>
      <c r="S113" s="68">
        <v>13.46</v>
      </c>
      <c r="T113" s="68"/>
      <c r="U113" s="68">
        <v>14775</v>
      </c>
      <c r="V113" s="68">
        <v>20</v>
      </c>
      <c r="W113" s="68">
        <v>16.71</v>
      </c>
      <c r="X113" s="68">
        <v>16.8</v>
      </c>
      <c r="Y113" s="68"/>
      <c r="Z113" s="68">
        <v>17750</v>
      </c>
      <c r="AA113" s="68">
        <v>25</v>
      </c>
      <c r="AB113" s="68">
        <v>21.71</v>
      </c>
      <c r="AC113" s="68">
        <v>21.74</v>
      </c>
      <c r="AD113" s="68"/>
      <c r="AE113" s="68">
        <v>20750</v>
      </c>
      <c r="AF113" s="68">
        <v>30</v>
      </c>
      <c r="AG113" s="68">
        <v>25.43</v>
      </c>
      <c r="AH113" s="68">
        <v>25.47</v>
      </c>
      <c r="AI113" s="68"/>
      <c r="AJ113" s="68">
        <v>23750</v>
      </c>
      <c r="AK113" s="68">
        <v>35</v>
      </c>
      <c r="AL113" s="68">
        <v>29.43</v>
      </c>
      <c r="AM113" s="68">
        <v>29.4</v>
      </c>
      <c r="AN113" s="68"/>
      <c r="AO113" s="68">
        <v>26750</v>
      </c>
      <c r="AP113" s="68">
        <v>40</v>
      </c>
      <c r="AQ113" s="68">
        <v>34.29</v>
      </c>
      <c r="AR113" s="68">
        <v>34.24</v>
      </c>
      <c r="AS113" s="68"/>
      <c r="AT113" s="68">
        <v>29750</v>
      </c>
      <c r="AU113" s="68">
        <v>45</v>
      </c>
      <c r="AV113" s="68">
        <v>38</v>
      </c>
      <c r="AW113" s="68">
        <v>37.9</v>
      </c>
      <c r="AX113" s="68"/>
      <c r="AY113" s="68">
        <v>32725</v>
      </c>
      <c r="AZ113" s="68">
        <v>50</v>
      </c>
      <c r="BA113" s="68">
        <v>42.86</v>
      </c>
      <c r="BB113" s="68">
        <v>42.8</v>
      </c>
      <c r="BC113" s="68"/>
      <c r="BD113" s="68">
        <v>35725</v>
      </c>
      <c r="BE113" s="68">
        <v>55</v>
      </c>
      <c r="BF113" s="68">
        <v>45.57</v>
      </c>
      <c r="BG113" s="68">
        <v>45.51</v>
      </c>
      <c r="BH113" s="68"/>
      <c r="BI113" s="68">
        <v>38725</v>
      </c>
      <c r="BJ113" s="68">
        <v>60</v>
      </c>
      <c r="BK113" s="68">
        <v>49.43</v>
      </c>
      <c r="BL113" s="68">
        <v>49.39</v>
      </c>
      <c r="BM113" s="68"/>
      <c r="BN113" s="68">
        <v>41725</v>
      </c>
      <c r="BO113" s="68">
        <v>65</v>
      </c>
      <c r="BP113" s="68">
        <v>54.14</v>
      </c>
      <c r="BQ113" s="68">
        <v>54.2</v>
      </c>
      <c r="BR113" s="68"/>
      <c r="BS113" s="68">
        <v>44725</v>
      </c>
      <c r="BT113" s="68">
        <v>70</v>
      </c>
      <c r="BU113" s="68">
        <v>57.43</v>
      </c>
      <c r="BV113" s="68">
        <v>57.5</v>
      </c>
      <c r="BW113" s="68"/>
      <c r="BX113" s="68">
        <v>47700</v>
      </c>
      <c r="BY113" s="68">
        <v>75</v>
      </c>
      <c r="BZ113" s="68">
        <v>61.86</v>
      </c>
      <c r="CA113" s="68">
        <v>61.77</v>
      </c>
      <c r="CB113" s="68"/>
      <c r="CC113" s="68">
        <v>50700</v>
      </c>
      <c r="CD113" s="68">
        <v>80</v>
      </c>
      <c r="CE113" s="68">
        <v>65.14</v>
      </c>
      <c r="CF113" s="68">
        <v>65.11</v>
      </c>
      <c r="CG113" s="68"/>
      <c r="CH113" s="68">
        <v>53700</v>
      </c>
      <c r="CI113" s="68">
        <v>85</v>
      </c>
      <c r="CJ113" s="68">
        <v>68</v>
      </c>
      <c r="CK113" s="68">
        <v>68.11</v>
      </c>
      <c r="CL113" s="68"/>
      <c r="CM113" s="68">
        <v>56700</v>
      </c>
      <c r="CN113" s="68">
        <v>90</v>
      </c>
      <c r="CO113" s="68">
        <v>72.430000000000007</v>
      </c>
      <c r="CP113" s="68">
        <v>72.5</v>
      </c>
      <c r="CQ113" s="68"/>
      <c r="CR113" s="68">
        <v>59700</v>
      </c>
      <c r="CS113" s="68">
        <v>95</v>
      </c>
      <c r="CT113" s="68">
        <v>75.709999999999994</v>
      </c>
      <c r="CU113" s="68">
        <v>75.77</v>
      </c>
      <c r="CV113" s="68"/>
      <c r="CW113" s="68">
        <v>62700</v>
      </c>
      <c r="CX113" s="68">
        <v>100</v>
      </c>
      <c r="CY113" s="68">
        <v>81.14</v>
      </c>
      <c r="CZ113" s="68">
        <v>81.13</v>
      </c>
      <c r="DA113" s="68"/>
      <c r="DB113" s="68"/>
      <c r="DC113" s="68"/>
      <c r="DD113" s="68"/>
      <c r="DE113" s="68"/>
      <c r="DF113" s="68"/>
      <c r="DG113" s="68"/>
      <c r="DH113" s="68"/>
      <c r="DI113" s="68"/>
      <c r="DJ113" s="68"/>
      <c r="DK113" s="68"/>
      <c r="DL113" s="68"/>
    </row>
    <row r="114" spans="1:116" x14ac:dyDescent="0.25">
      <c r="A114" s="68">
        <v>2825</v>
      </c>
      <c r="B114" s="68">
        <v>0</v>
      </c>
      <c r="C114" s="68">
        <v>0</v>
      </c>
      <c r="D114" s="68">
        <v>0</v>
      </c>
      <c r="E114" s="68"/>
      <c r="F114" s="68">
        <v>5800</v>
      </c>
      <c r="G114" s="68">
        <v>5</v>
      </c>
      <c r="H114" s="68">
        <v>4.8600000000000003</v>
      </c>
      <c r="I114" s="68">
        <v>4.9000000000000004</v>
      </c>
      <c r="J114" s="68"/>
      <c r="K114" s="68">
        <v>8800</v>
      </c>
      <c r="L114" s="68">
        <v>10</v>
      </c>
      <c r="M114" s="68">
        <v>8.43</v>
      </c>
      <c r="N114" s="68">
        <v>8.36</v>
      </c>
      <c r="O114" s="68"/>
      <c r="P114" s="68">
        <v>11800</v>
      </c>
      <c r="Q114" s="68">
        <v>15</v>
      </c>
      <c r="R114" s="68">
        <v>13.43</v>
      </c>
      <c r="S114" s="68">
        <v>13.46</v>
      </c>
      <c r="T114" s="68"/>
      <c r="U114" s="68">
        <v>14800</v>
      </c>
      <c r="V114" s="68">
        <v>20</v>
      </c>
      <c r="W114" s="68">
        <v>16.86</v>
      </c>
      <c r="X114" s="68">
        <v>16.93</v>
      </c>
      <c r="Y114" s="68"/>
      <c r="Z114" s="68">
        <v>17775</v>
      </c>
      <c r="AA114" s="68">
        <v>25</v>
      </c>
      <c r="AB114" s="68">
        <v>21.71</v>
      </c>
      <c r="AC114" s="68">
        <v>21.77</v>
      </c>
      <c r="AD114" s="68"/>
      <c r="AE114" s="68">
        <v>20775</v>
      </c>
      <c r="AF114" s="68">
        <v>30</v>
      </c>
      <c r="AG114" s="68">
        <v>25.29</v>
      </c>
      <c r="AH114" s="68">
        <v>25.37</v>
      </c>
      <c r="AI114" s="68"/>
      <c r="AJ114" s="68">
        <v>23775</v>
      </c>
      <c r="AK114" s="68">
        <v>35</v>
      </c>
      <c r="AL114" s="68">
        <v>29.29</v>
      </c>
      <c r="AM114" s="68">
        <v>29.34</v>
      </c>
      <c r="AN114" s="68"/>
      <c r="AO114" s="68">
        <v>26775</v>
      </c>
      <c r="AP114" s="68">
        <v>40</v>
      </c>
      <c r="AQ114" s="68">
        <v>34.29</v>
      </c>
      <c r="AR114" s="68">
        <v>34.369999999999997</v>
      </c>
      <c r="AS114" s="68"/>
      <c r="AT114" s="68">
        <v>29775</v>
      </c>
      <c r="AU114" s="68">
        <v>45</v>
      </c>
      <c r="AV114" s="68">
        <v>37.86</v>
      </c>
      <c r="AW114" s="68">
        <v>37.83</v>
      </c>
      <c r="AX114" s="68"/>
      <c r="AY114" s="68">
        <v>32750</v>
      </c>
      <c r="AZ114" s="68">
        <v>50</v>
      </c>
      <c r="BA114" s="68">
        <v>42.71</v>
      </c>
      <c r="BB114" s="68">
        <v>42.63</v>
      </c>
      <c r="BC114" s="68"/>
      <c r="BD114" s="68">
        <v>35750</v>
      </c>
      <c r="BE114" s="68">
        <v>55</v>
      </c>
      <c r="BF114" s="68">
        <v>45.57</v>
      </c>
      <c r="BG114" s="68">
        <v>45.63</v>
      </c>
      <c r="BH114" s="68"/>
      <c r="BI114" s="68">
        <v>38750</v>
      </c>
      <c r="BJ114" s="68">
        <v>60</v>
      </c>
      <c r="BK114" s="68">
        <v>49.43</v>
      </c>
      <c r="BL114" s="68">
        <v>49.34</v>
      </c>
      <c r="BM114" s="68"/>
      <c r="BN114" s="68">
        <v>41750</v>
      </c>
      <c r="BO114" s="68">
        <v>65</v>
      </c>
      <c r="BP114" s="68">
        <v>54.14</v>
      </c>
      <c r="BQ114" s="68">
        <v>54.23</v>
      </c>
      <c r="BR114" s="68"/>
      <c r="BS114" s="68">
        <v>44750</v>
      </c>
      <c r="BT114" s="68">
        <v>70</v>
      </c>
      <c r="BU114" s="68">
        <v>57.57</v>
      </c>
      <c r="BV114" s="68">
        <v>57.53</v>
      </c>
      <c r="BW114" s="68"/>
      <c r="BX114" s="68">
        <v>47725</v>
      </c>
      <c r="BY114" s="68">
        <v>75</v>
      </c>
      <c r="BZ114" s="68">
        <v>62</v>
      </c>
      <c r="CA114" s="68">
        <v>61.94</v>
      </c>
      <c r="CB114" s="68"/>
      <c r="CC114" s="68">
        <v>50725</v>
      </c>
      <c r="CD114" s="68">
        <v>80</v>
      </c>
      <c r="CE114" s="68">
        <v>65</v>
      </c>
      <c r="CF114" s="68">
        <v>65.06</v>
      </c>
      <c r="CG114" s="68"/>
      <c r="CH114" s="68">
        <v>53725</v>
      </c>
      <c r="CI114" s="68">
        <v>85</v>
      </c>
      <c r="CJ114" s="68">
        <v>68.14</v>
      </c>
      <c r="CK114" s="68">
        <v>68.099999999999994</v>
      </c>
      <c r="CL114" s="68"/>
      <c r="CM114" s="68">
        <v>56725</v>
      </c>
      <c r="CN114" s="68">
        <v>90</v>
      </c>
      <c r="CO114" s="68">
        <v>72.290000000000006</v>
      </c>
      <c r="CP114" s="68">
        <v>72.400000000000006</v>
      </c>
      <c r="CQ114" s="68"/>
      <c r="CR114" s="68">
        <v>59725</v>
      </c>
      <c r="CS114" s="68">
        <v>95</v>
      </c>
      <c r="CT114" s="68">
        <v>75.709999999999994</v>
      </c>
      <c r="CU114" s="68">
        <v>75.77</v>
      </c>
      <c r="CV114" s="68"/>
      <c r="CW114" s="68">
        <v>62725</v>
      </c>
      <c r="CX114" s="68">
        <v>100</v>
      </c>
      <c r="CY114" s="68">
        <v>80</v>
      </c>
      <c r="CZ114" s="68">
        <v>80.209999999999994</v>
      </c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</row>
    <row r="115" spans="1:116" x14ac:dyDescent="0.25">
      <c r="A115" s="68">
        <v>2850</v>
      </c>
      <c r="B115" s="68">
        <v>0</v>
      </c>
      <c r="C115" s="68">
        <v>0</v>
      </c>
      <c r="D115" s="68">
        <v>0</v>
      </c>
      <c r="E115" s="68"/>
      <c r="F115" s="68">
        <v>5825</v>
      </c>
      <c r="G115" s="68">
        <v>5</v>
      </c>
      <c r="H115" s="68">
        <v>4.8600000000000003</v>
      </c>
      <c r="I115" s="68">
        <v>4.8600000000000003</v>
      </c>
      <c r="J115" s="68"/>
      <c r="K115" s="68">
        <v>8825</v>
      </c>
      <c r="L115" s="68">
        <v>10</v>
      </c>
      <c r="M115" s="68">
        <v>8.57</v>
      </c>
      <c r="N115" s="68">
        <v>8.49</v>
      </c>
      <c r="O115" s="68"/>
      <c r="P115" s="68">
        <v>11825</v>
      </c>
      <c r="Q115" s="68">
        <v>15</v>
      </c>
      <c r="R115" s="68">
        <v>13.29</v>
      </c>
      <c r="S115" s="68">
        <v>13.26</v>
      </c>
      <c r="T115" s="68"/>
      <c r="U115" s="68">
        <v>14825</v>
      </c>
      <c r="V115" s="68">
        <v>20</v>
      </c>
      <c r="W115" s="68">
        <v>17.14</v>
      </c>
      <c r="X115" s="68">
        <v>17.07</v>
      </c>
      <c r="Y115" s="68"/>
      <c r="Z115" s="68">
        <v>17800</v>
      </c>
      <c r="AA115" s="68">
        <v>25</v>
      </c>
      <c r="AB115" s="68">
        <v>21.57</v>
      </c>
      <c r="AC115" s="68">
        <v>21.6</v>
      </c>
      <c r="AD115" s="68"/>
      <c r="AE115" s="68">
        <v>20800</v>
      </c>
      <c r="AF115" s="68">
        <v>30</v>
      </c>
      <c r="AG115" s="68">
        <v>25.57</v>
      </c>
      <c r="AH115" s="68">
        <v>25.51</v>
      </c>
      <c r="AI115" s="68"/>
      <c r="AJ115" s="68">
        <v>23800</v>
      </c>
      <c r="AK115" s="68">
        <v>35</v>
      </c>
      <c r="AL115" s="68">
        <v>29.29</v>
      </c>
      <c r="AM115" s="68">
        <v>29.23</v>
      </c>
      <c r="AN115" s="68"/>
      <c r="AO115" s="68">
        <v>26800</v>
      </c>
      <c r="AP115" s="68">
        <v>40</v>
      </c>
      <c r="AQ115" s="68">
        <v>34.29</v>
      </c>
      <c r="AR115" s="68">
        <v>34.24</v>
      </c>
      <c r="AS115" s="68"/>
      <c r="AT115" s="68">
        <v>29800</v>
      </c>
      <c r="AU115" s="68">
        <v>45</v>
      </c>
      <c r="AV115" s="68">
        <v>37.86</v>
      </c>
      <c r="AW115" s="68">
        <v>37.81</v>
      </c>
      <c r="AX115" s="68"/>
      <c r="AY115" s="68">
        <v>32775</v>
      </c>
      <c r="AZ115" s="68">
        <v>50</v>
      </c>
      <c r="BA115" s="68">
        <v>42.71</v>
      </c>
      <c r="BB115" s="68">
        <v>42.63</v>
      </c>
      <c r="BC115" s="68"/>
      <c r="BD115" s="68">
        <v>35775</v>
      </c>
      <c r="BE115" s="68">
        <v>55</v>
      </c>
      <c r="BF115" s="68">
        <v>45.57</v>
      </c>
      <c r="BG115" s="68">
        <v>45.51</v>
      </c>
      <c r="BH115" s="68"/>
      <c r="BI115" s="68">
        <v>38775</v>
      </c>
      <c r="BJ115" s="68">
        <v>60</v>
      </c>
      <c r="BK115" s="68">
        <v>49.43</v>
      </c>
      <c r="BL115" s="68">
        <v>49.46</v>
      </c>
      <c r="BM115" s="68"/>
      <c r="BN115" s="68">
        <v>41775</v>
      </c>
      <c r="BO115" s="68">
        <v>65</v>
      </c>
      <c r="BP115" s="68">
        <v>54.14</v>
      </c>
      <c r="BQ115" s="68">
        <v>54.19</v>
      </c>
      <c r="BR115" s="68"/>
      <c r="BS115" s="68">
        <v>44775</v>
      </c>
      <c r="BT115" s="68">
        <v>70</v>
      </c>
      <c r="BU115" s="68">
        <v>57.57</v>
      </c>
      <c r="BV115" s="68">
        <v>57.51</v>
      </c>
      <c r="BW115" s="68"/>
      <c r="BX115" s="68">
        <v>47750</v>
      </c>
      <c r="BY115" s="68">
        <v>75</v>
      </c>
      <c r="BZ115" s="68">
        <v>61.86</v>
      </c>
      <c r="CA115" s="68">
        <v>61.89</v>
      </c>
      <c r="CB115" s="68"/>
      <c r="CC115" s="68">
        <v>50750</v>
      </c>
      <c r="CD115" s="68">
        <v>80</v>
      </c>
      <c r="CE115" s="68">
        <v>65</v>
      </c>
      <c r="CF115" s="68">
        <v>65.010000000000005</v>
      </c>
      <c r="CG115" s="68"/>
      <c r="CH115" s="68">
        <v>53750</v>
      </c>
      <c r="CI115" s="68">
        <v>85</v>
      </c>
      <c r="CJ115" s="68">
        <v>68.14</v>
      </c>
      <c r="CK115" s="68">
        <v>68.290000000000006</v>
      </c>
      <c r="CL115" s="68"/>
      <c r="CM115" s="68">
        <v>56750</v>
      </c>
      <c r="CN115" s="68">
        <v>90</v>
      </c>
      <c r="CO115" s="68">
        <v>72.430000000000007</v>
      </c>
      <c r="CP115" s="68">
        <v>72.37</v>
      </c>
      <c r="CQ115" s="68"/>
      <c r="CR115" s="68">
        <v>59750</v>
      </c>
      <c r="CS115" s="68">
        <v>95</v>
      </c>
      <c r="CT115" s="68">
        <v>75.86</v>
      </c>
      <c r="CU115" s="68">
        <v>75.84</v>
      </c>
      <c r="CV115" s="68"/>
      <c r="CW115" s="68">
        <v>62750</v>
      </c>
      <c r="CX115" s="68">
        <v>100</v>
      </c>
      <c r="CY115" s="68">
        <v>79.86</v>
      </c>
      <c r="CZ115" s="68">
        <v>79.930000000000007</v>
      </c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</row>
    <row r="116" spans="1:116" x14ac:dyDescent="0.25">
      <c r="A116" s="68">
        <v>2875</v>
      </c>
      <c r="B116" s="68">
        <v>0</v>
      </c>
      <c r="C116" s="68">
        <v>0</v>
      </c>
      <c r="D116" s="68">
        <v>0</v>
      </c>
      <c r="E116" s="68"/>
      <c r="F116" s="68">
        <v>5850</v>
      </c>
      <c r="G116" s="68">
        <v>5</v>
      </c>
      <c r="H116" s="68">
        <v>4.8600000000000003</v>
      </c>
      <c r="I116" s="68">
        <v>4.8</v>
      </c>
      <c r="J116" s="68"/>
      <c r="K116" s="68">
        <v>8850</v>
      </c>
      <c r="L116" s="68">
        <v>10</v>
      </c>
      <c r="M116" s="68">
        <v>8.57</v>
      </c>
      <c r="N116" s="68">
        <v>8.6999999999999993</v>
      </c>
      <c r="O116" s="68"/>
      <c r="P116" s="68">
        <v>11850</v>
      </c>
      <c r="Q116" s="68">
        <v>15</v>
      </c>
      <c r="R116" s="68">
        <v>13</v>
      </c>
      <c r="S116" s="68">
        <v>12.99</v>
      </c>
      <c r="T116" s="68"/>
      <c r="U116" s="68">
        <v>14850</v>
      </c>
      <c r="V116" s="68">
        <v>20</v>
      </c>
      <c r="W116" s="68">
        <v>17</v>
      </c>
      <c r="X116" s="68">
        <v>17.059999999999999</v>
      </c>
      <c r="Y116" s="68"/>
      <c r="Z116" s="68">
        <v>17825</v>
      </c>
      <c r="AA116" s="68">
        <v>25</v>
      </c>
      <c r="AB116" s="68">
        <v>21.71</v>
      </c>
      <c r="AC116" s="68">
        <v>21.7</v>
      </c>
      <c r="AD116" s="68"/>
      <c r="AE116" s="68">
        <v>20825</v>
      </c>
      <c r="AF116" s="68">
        <v>30</v>
      </c>
      <c r="AG116" s="68">
        <v>25.71</v>
      </c>
      <c r="AH116" s="68">
        <v>25.67</v>
      </c>
      <c r="AI116" s="68"/>
      <c r="AJ116" s="68">
        <v>23825</v>
      </c>
      <c r="AK116" s="68">
        <v>35</v>
      </c>
      <c r="AL116" s="68">
        <v>29.29</v>
      </c>
      <c r="AM116" s="68">
        <v>29.37</v>
      </c>
      <c r="AN116" s="68"/>
      <c r="AO116" s="68">
        <v>26825</v>
      </c>
      <c r="AP116" s="68">
        <v>40</v>
      </c>
      <c r="AQ116" s="68">
        <v>34.14</v>
      </c>
      <c r="AR116" s="68">
        <v>34.21</v>
      </c>
      <c r="AS116" s="68"/>
      <c r="AT116" s="68">
        <v>29825</v>
      </c>
      <c r="AU116" s="68">
        <v>45</v>
      </c>
      <c r="AV116" s="68">
        <v>38</v>
      </c>
      <c r="AW116" s="68">
        <v>37.909999999999997</v>
      </c>
      <c r="AX116" s="68"/>
      <c r="AY116" s="68">
        <v>32800</v>
      </c>
      <c r="AZ116" s="68">
        <v>50</v>
      </c>
      <c r="BA116" s="68">
        <v>42.57</v>
      </c>
      <c r="BB116" s="68">
        <v>42.71</v>
      </c>
      <c r="BC116" s="68"/>
      <c r="BD116" s="68">
        <v>35800</v>
      </c>
      <c r="BE116" s="68">
        <v>55</v>
      </c>
      <c r="BF116" s="68">
        <v>45.57</v>
      </c>
      <c r="BG116" s="68">
        <v>45.56</v>
      </c>
      <c r="BH116" s="68"/>
      <c r="BI116" s="68">
        <v>38800</v>
      </c>
      <c r="BJ116" s="68">
        <v>60</v>
      </c>
      <c r="BK116" s="68">
        <v>49.43</v>
      </c>
      <c r="BL116" s="68">
        <v>49.41</v>
      </c>
      <c r="BM116" s="68"/>
      <c r="BN116" s="68">
        <v>41800</v>
      </c>
      <c r="BO116" s="68">
        <v>65</v>
      </c>
      <c r="BP116" s="68">
        <v>54.43</v>
      </c>
      <c r="BQ116" s="68">
        <v>54.27</v>
      </c>
      <c r="BR116" s="68"/>
      <c r="BS116" s="68">
        <v>44800</v>
      </c>
      <c r="BT116" s="68">
        <v>70</v>
      </c>
      <c r="BU116" s="68">
        <v>57.29</v>
      </c>
      <c r="BV116" s="68">
        <v>57.39</v>
      </c>
      <c r="BW116" s="68"/>
      <c r="BX116" s="68">
        <v>47775</v>
      </c>
      <c r="BY116" s="68">
        <v>75</v>
      </c>
      <c r="BZ116" s="68">
        <v>62</v>
      </c>
      <c r="CA116" s="68">
        <v>61.94</v>
      </c>
      <c r="CB116" s="68"/>
      <c r="CC116" s="68">
        <v>50775</v>
      </c>
      <c r="CD116" s="68">
        <v>80</v>
      </c>
      <c r="CE116" s="68">
        <v>65.14</v>
      </c>
      <c r="CF116" s="68">
        <v>65.19</v>
      </c>
      <c r="CG116" s="68"/>
      <c r="CH116" s="68">
        <v>53775</v>
      </c>
      <c r="CI116" s="68">
        <v>85</v>
      </c>
      <c r="CJ116" s="68">
        <v>68.290000000000006</v>
      </c>
      <c r="CK116" s="68">
        <v>68.27</v>
      </c>
      <c r="CL116" s="68"/>
      <c r="CM116" s="68">
        <v>56775</v>
      </c>
      <c r="CN116" s="68">
        <v>90</v>
      </c>
      <c r="CO116" s="68">
        <v>72.569999999999993</v>
      </c>
      <c r="CP116" s="68">
        <v>72.39</v>
      </c>
      <c r="CQ116" s="68"/>
      <c r="CR116" s="68">
        <v>59775</v>
      </c>
      <c r="CS116" s="68">
        <v>95</v>
      </c>
      <c r="CT116" s="68">
        <v>75.569999999999993</v>
      </c>
      <c r="CU116" s="68">
        <v>75.7</v>
      </c>
      <c r="CV116" s="68"/>
      <c r="CW116" s="68">
        <v>62775</v>
      </c>
      <c r="CX116" s="68">
        <v>100</v>
      </c>
      <c r="CY116" s="68">
        <v>80</v>
      </c>
      <c r="CZ116" s="68">
        <v>79.94</v>
      </c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</row>
    <row r="117" spans="1:116" x14ac:dyDescent="0.25">
      <c r="A117" s="68">
        <v>2900</v>
      </c>
      <c r="B117" s="68">
        <v>0</v>
      </c>
      <c r="C117" s="68">
        <v>0</v>
      </c>
      <c r="D117" s="68">
        <v>0</v>
      </c>
      <c r="E117" s="68"/>
      <c r="F117" s="68">
        <v>5875</v>
      </c>
      <c r="G117" s="68">
        <v>5</v>
      </c>
      <c r="H117" s="68">
        <v>5</v>
      </c>
      <c r="I117" s="68">
        <v>5</v>
      </c>
      <c r="J117" s="68"/>
      <c r="K117" s="68">
        <v>8875</v>
      </c>
      <c r="L117" s="68">
        <v>10</v>
      </c>
      <c r="M117" s="68">
        <v>8.57</v>
      </c>
      <c r="N117" s="68">
        <v>8.59</v>
      </c>
      <c r="O117" s="68"/>
      <c r="P117" s="68">
        <v>11875</v>
      </c>
      <c r="Q117" s="68">
        <v>15</v>
      </c>
      <c r="R117" s="68">
        <v>13</v>
      </c>
      <c r="S117" s="68">
        <v>13.04</v>
      </c>
      <c r="T117" s="68"/>
      <c r="U117" s="68">
        <v>14875</v>
      </c>
      <c r="V117" s="68">
        <v>20</v>
      </c>
      <c r="W117" s="68">
        <v>16.71</v>
      </c>
      <c r="X117" s="68">
        <v>16.77</v>
      </c>
      <c r="Y117" s="68"/>
      <c r="Z117" s="68">
        <v>17850</v>
      </c>
      <c r="AA117" s="68">
        <v>25</v>
      </c>
      <c r="AB117" s="68">
        <v>21.86</v>
      </c>
      <c r="AC117" s="68">
        <v>21.86</v>
      </c>
      <c r="AD117" s="68"/>
      <c r="AE117" s="68">
        <v>20850</v>
      </c>
      <c r="AF117" s="68">
        <v>30</v>
      </c>
      <c r="AG117" s="68">
        <v>25.71</v>
      </c>
      <c r="AH117" s="68">
        <v>25.81</v>
      </c>
      <c r="AI117" s="68"/>
      <c r="AJ117" s="68">
        <v>23850</v>
      </c>
      <c r="AK117" s="68">
        <v>35</v>
      </c>
      <c r="AL117" s="68">
        <v>29.43</v>
      </c>
      <c r="AM117" s="68">
        <v>29.44</v>
      </c>
      <c r="AN117" s="68"/>
      <c r="AO117" s="68">
        <v>26850</v>
      </c>
      <c r="AP117" s="68">
        <v>40</v>
      </c>
      <c r="AQ117" s="68">
        <v>34.14</v>
      </c>
      <c r="AR117" s="68">
        <v>34.1</v>
      </c>
      <c r="AS117" s="68"/>
      <c r="AT117" s="68">
        <v>29850</v>
      </c>
      <c r="AU117" s="68">
        <v>45</v>
      </c>
      <c r="AV117" s="68">
        <v>37.86</v>
      </c>
      <c r="AW117" s="68">
        <v>37.9</v>
      </c>
      <c r="AX117" s="68"/>
      <c r="AY117" s="68">
        <v>32825</v>
      </c>
      <c r="AZ117" s="68">
        <v>50</v>
      </c>
      <c r="BA117" s="68">
        <v>42.86</v>
      </c>
      <c r="BB117" s="68">
        <v>42.79</v>
      </c>
      <c r="BC117" s="68"/>
      <c r="BD117" s="68">
        <v>35825</v>
      </c>
      <c r="BE117" s="68">
        <v>55</v>
      </c>
      <c r="BF117" s="68">
        <v>45.86</v>
      </c>
      <c r="BG117" s="68">
        <v>45.73</v>
      </c>
      <c r="BH117" s="68"/>
      <c r="BI117" s="68">
        <v>38825</v>
      </c>
      <c r="BJ117" s="68">
        <v>60</v>
      </c>
      <c r="BK117" s="68">
        <v>49.43</v>
      </c>
      <c r="BL117" s="68">
        <v>49.39</v>
      </c>
      <c r="BM117" s="68"/>
      <c r="BN117" s="68">
        <v>41825</v>
      </c>
      <c r="BO117" s="68">
        <v>65</v>
      </c>
      <c r="BP117" s="68">
        <v>54.29</v>
      </c>
      <c r="BQ117" s="68">
        <v>54.24</v>
      </c>
      <c r="BR117" s="68"/>
      <c r="BS117" s="68">
        <v>44825</v>
      </c>
      <c r="BT117" s="68">
        <v>70</v>
      </c>
      <c r="BU117" s="68">
        <v>57.71</v>
      </c>
      <c r="BV117" s="68">
        <v>57.67</v>
      </c>
      <c r="BW117" s="68"/>
      <c r="BX117" s="68">
        <v>47800</v>
      </c>
      <c r="BY117" s="68">
        <v>75</v>
      </c>
      <c r="BZ117" s="68">
        <v>62</v>
      </c>
      <c r="CA117" s="68">
        <v>61.91</v>
      </c>
      <c r="CB117" s="68"/>
      <c r="CC117" s="68">
        <v>50800</v>
      </c>
      <c r="CD117" s="68">
        <v>80</v>
      </c>
      <c r="CE117" s="68">
        <v>65.14</v>
      </c>
      <c r="CF117" s="68">
        <v>65.2</v>
      </c>
      <c r="CG117" s="68"/>
      <c r="CH117" s="68">
        <v>53800</v>
      </c>
      <c r="CI117" s="68">
        <v>85</v>
      </c>
      <c r="CJ117" s="68">
        <v>68.290000000000006</v>
      </c>
      <c r="CK117" s="68">
        <v>68.31</v>
      </c>
      <c r="CL117" s="68"/>
      <c r="CM117" s="68">
        <v>56800</v>
      </c>
      <c r="CN117" s="68">
        <v>90</v>
      </c>
      <c r="CO117" s="68">
        <v>72.430000000000007</v>
      </c>
      <c r="CP117" s="68">
        <v>72.39</v>
      </c>
      <c r="CQ117" s="68"/>
      <c r="CR117" s="68">
        <v>59800</v>
      </c>
      <c r="CS117" s="68">
        <v>95</v>
      </c>
      <c r="CT117" s="68">
        <v>75.569999999999993</v>
      </c>
      <c r="CU117" s="68">
        <v>75.61</v>
      </c>
      <c r="CV117" s="68"/>
      <c r="CW117" s="68">
        <v>62800</v>
      </c>
      <c r="CX117" s="68">
        <v>100</v>
      </c>
      <c r="CY117" s="68">
        <v>79.709999999999994</v>
      </c>
      <c r="CZ117" s="68">
        <v>79.790000000000006</v>
      </c>
      <c r="DA117" s="68"/>
      <c r="DB117" s="68"/>
      <c r="DC117" s="68"/>
      <c r="DD117" s="68"/>
      <c r="DE117" s="68"/>
      <c r="DF117" s="68"/>
      <c r="DG117" s="68"/>
      <c r="DH117" s="68"/>
      <c r="DI117" s="68"/>
      <c r="DJ117" s="68"/>
      <c r="DK117" s="68"/>
      <c r="DL117" s="68"/>
    </row>
    <row r="118" spans="1:116" x14ac:dyDescent="0.25">
      <c r="A118" s="68">
        <v>2925</v>
      </c>
      <c r="B118" s="68">
        <v>0</v>
      </c>
      <c r="C118" s="68">
        <v>0</v>
      </c>
      <c r="D118" s="68">
        <v>0</v>
      </c>
      <c r="E118" s="68"/>
      <c r="F118" s="68">
        <v>5900</v>
      </c>
      <c r="G118" s="68">
        <v>5</v>
      </c>
      <c r="H118" s="68">
        <v>5</v>
      </c>
      <c r="I118" s="68">
        <v>5.1100000000000003</v>
      </c>
      <c r="J118" s="68"/>
      <c r="K118" s="68">
        <v>8900</v>
      </c>
      <c r="L118" s="68">
        <v>10</v>
      </c>
      <c r="M118" s="68">
        <v>8.43</v>
      </c>
      <c r="N118" s="68">
        <v>8.31</v>
      </c>
      <c r="O118" s="68"/>
      <c r="P118" s="68">
        <v>11900</v>
      </c>
      <c r="Q118" s="68">
        <v>15</v>
      </c>
      <c r="R118" s="68">
        <v>13</v>
      </c>
      <c r="S118" s="68">
        <v>13.01</v>
      </c>
      <c r="T118" s="68"/>
      <c r="U118" s="68">
        <v>14900</v>
      </c>
      <c r="V118" s="68">
        <v>20</v>
      </c>
      <c r="W118" s="68">
        <v>16.57</v>
      </c>
      <c r="X118" s="68">
        <v>16.61</v>
      </c>
      <c r="Y118" s="68"/>
      <c r="Z118" s="68">
        <v>17875</v>
      </c>
      <c r="AA118" s="68">
        <v>25</v>
      </c>
      <c r="AB118" s="68">
        <v>22</v>
      </c>
      <c r="AC118" s="68">
        <v>22.04</v>
      </c>
      <c r="AD118" s="68"/>
      <c r="AE118" s="68">
        <v>20875</v>
      </c>
      <c r="AF118" s="68">
        <v>30</v>
      </c>
      <c r="AG118" s="68">
        <v>25.57</v>
      </c>
      <c r="AH118" s="68">
        <v>25.53</v>
      </c>
      <c r="AI118" s="68"/>
      <c r="AJ118" s="68">
        <v>23875</v>
      </c>
      <c r="AK118" s="68">
        <v>35</v>
      </c>
      <c r="AL118" s="68">
        <v>29.57</v>
      </c>
      <c r="AM118" s="68">
        <v>29.5</v>
      </c>
      <c r="AN118" s="68"/>
      <c r="AO118" s="68">
        <v>26875</v>
      </c>
      <c r="AP118" s="68">
        <v>40</v>
      </c>
      <c r="AQ118" s="68">
        <v>34.14</v>
      </c>
      <c r="AR118" s="68">
        <v>34.19</v>
      </c>
      <c r="AS118" s="68"/>
      <c r="AT118" s="68">
        <v>29875</v>
      </c>
      <c r="AU118" s="68">
        <v>45</v>
      </c>
      <c r="AV118" s="68">
        <v>37.86</v>
      </c>
      <c r="AW118" s="68">
        <v>38.03</v>
      </c>
      <c r="AX118" s="68"/>
      <c r="AY118" s="68">
        <v>32850</v>
      </c>
      <c r="AZ118" s="68">
        <v>50</v>
      </c>
      <c r="BA118" s="68">
        <v>42.86</v>
      </c>
      <c r="BB118" s="68">
        <v>42.86</v>
      </c>
      <c r="BC118" s="68"/>
      <c r="BD118" s="68">
        <v>35850</v>
      </c>
      <c r="BE118" s="68">
        <v>55</v>
      </c>
      <c r="BF118" s="68">
        <v>45.71</v>
      </c>
      <c r="BG118" s="68">
        <v>45.76</v>
      </c>
      <c r="BH118" s="68"/>
      <c r="BI118" s="68">
        <v>38850</v>
      </c>
      <c r="BJ118" s="68">
        <v>60</v>
      </c>
      <c r="BK118" s="68">
        <v>49.29</v>
      </c>
      <c r="BL118" s="68">
        <v>49.34</v>
      </c>
      <c r="BM118" s="68"/>
      <c r="BN118" s="68">
        <v>41850</v>
      </c>
      <c r="BO118" s="68">
        <v>65</v>
      </c>
      <c r="BP118" s="68">
        <v>54.29</v>
      </c>
      <c r="BQ118" s="68">
        <v>54.2</v>
      </c>
      <c r="BR118" s="68"/>
      <c r="BS118" s="68">
        <v>44850</v>
      </c>
      <c r="BT118" s="68">
        <v>70</v>
      </c>
      <c r="BU118" s="68">
        <v>57.71</v>
      </c>
      <c r="BV118" s="68">
        <v>57.53</v>
      </c>
      <c r="BW118" s="68"/>
      <c r="BX118" s="68">
        <v>47825</v>
      </c>
      <c r="BY118" s="68">
        <v>75</v>
      </c>
      <c r="BZ118" s="68">
        <v>61.86</v>
      </c>
      <c r="CA118" s="68">
        <v>61.94</v>
      </c>
      <c r="CB118" s="68"/>
      <c r="CC118" s="68">
        <v>50825</v>
      </c>
      <c r="CD118" s="68">
        <v>80</v>
      </c>
      <c r="CE118" s="68">
        <v>65.290000000000006</v>
      </c>
      <c r="CF118" s="68">
        <v>65.16</v>
      </c>
      <c r="CG118" s="68"/>
      <c r="CH118" s="68">
        <v>53825</v>
      </c>
      <c r="CI118" s="68">
        <v>85</v>
      </c>
      <c r="CJ118" s="68">
        <v>68.290000000000006</v>
      </c>
      <c r="CK118" s="68">
        <v>68.27</v>
      </c>
      <c r="CL118" s="68"/>
      <c r="CM118" s="68">
        <v>56825</v>
      </c>
      <c r="CN118" s="68">
        <v>90</v>
      </c>
      <c r="CO118" s="68">
        <v>72.430000000000007</v>
      </c>
      <c r="CP118" s="68">
        <v>72.47</v>
      </c>
      <c r="CQ118" s="68"/>
      <c r="CR118" s="68">
        <v>59825</v>
      </c>
      <c r="CS118" s="68">
        <v>95</v>
      </c>
      <c r="CT118" s="68">
        <v>75.86</v>
      </c>
      <c r="CU118" s="68">
        <v>75.73</v>
      </c>
      <c r="CV118" s="68"/>
      <c r="CW118" s="68">
        <v>62825</v>
      </c>
      <c r="CX118" s="68">
        <v>100</v>
      </c>
      <c r="CY118" s="68">
        <v>79.709999999999994</v>
      </c>
      <c r="CZ118" s="68">
        <v>79.760000000000005</v>
      </c>
      <c r="DA118" s="68"/>
      <c r="DB118" s="68"/>
      <c r="DC118" s="68"/>
      <c r="DD118" s="68"/>
      <c r="DE118" s="68"/>
      <c r="DF118" s="68"/>
      <c r="DG118" s="68"/>
      <c r="DH118" s="68"/>
      <c r="DI118" s="68"/>
      <c r="DJ118" s="68"/>
      <c r="DK118" s="68"/>
      <c r="DL118" s="68"/>
    </row>
    <row r="119" spans="1:116" x14ac:dyDescent="0.25">
      <c r="A119" s="68">
        <v>2950</v>
      </c>
      <c r="B119" s="68">
        <v>0</v>
      </c>
      <c r="C119" s="68">
        <v>0</v>
      </c>
      <c r="D119" s="68">
        <v>0</v>
      </c>
      <c r="E119" s="68"/>
      <c r="F119" s="68">
        <v>5925</v>
      </c>
      <c r="G119" s="68">
        <v>5</v>
      </c>
      <c r="H119" s="68">
        <v>5.29</v>
      </c>
      <c r="I119" s="68">
        <v>5.24</v>
      </c>
      <c r="J119" s="68"/>
      <c r="K119" s="68">
        <v>8925</v>
      </c>
      <c r="L119" s="68">
        <v>10</v>
      </c>
      <c r="M119" s="68">
        <v>8</v>
      </c>
      <c r="N119" s="68">
        <v>8.07</v>
      </c>
      <c r="O119" s="68"/>
      <c r="P119" s="68">
        <v>11925</v>
      </c>
      <c r="Q119" s="68">
        <v>15</v>
      </c>
      <c r="R119" s="68">
        <v>12.86</v>
      </c>
      <c r="S119" s="68">
        <v>12.93</v>
      </c>
      <c r="T119" s="68"/>
      <c r="U119" s="68">
        <v>14925</v>
      </c>
      <c r="V119" s="68">
        <v>20</v>
      </c>
      <c r="W119" s="68">
        <v>16.71</v>
      </c>
      <c r="X119" s="68">
        <v>16.61</v>
      </c>
      <c r="Y119" s="68"/>
      <c r="Z119" s="68">
        <v>17900</v>
      </c>
      <c r="AA119" s="68">
        <v>25</v>
      </c>
      <c r="AB119" s="68">
        <v>22.14</v>
      </c>
      <c r="AC119" s="68">
        <v>22.14</v>
      </c>
      <c r="AD119" s="68"/>
      <c r="AE119" s="68">
        <v>20900</v>
      </c>
      <c r="AF119" s="68">
        <v>30</v>
      </c>
      <c r="AG119" s="68">
        <v>25.43</v>
      </c>
      <c r="AH119" s="68">
        <v>25.49</v>
      </c>
      <c r="AI119" s="68"/>
      <c r="AJ119" s="68">
        <v>23900</v>
      </c>
      <c r="AK119" s="68">
        <v>35</v>
      </c>
      <c r="AL119" s="68">
        <v>29.29</v>
      </c>
      <c r="AM119" s="68">
        <v>29.4</v>
      </c>
      <c r="AN119" s="68"/>
      <c r="AO119" s="68">
        <v>26900</v>
      </c>
      <c r="AP119" s="68">
        <v>40</v>
      </c>
      <c r="AQ119" s="68">
        <v>34.29</v>
      </c>
      <c r="AR119" s="68">
        <v>34.270000000000003</v>
      </c>
      <c r="AS119" s="68"/>
      <c r="AT119" s="68">
        <v>29900</v>
      </c>
      <c r="AU119" s="68">
        <v>45</v>
      </c>
      <c r="AV119" s="68">
        <v>37.86</v>
      </c>
      <c r="AW119" s="68">
        <v>37.869999999999997</v>
      </c>
      <c r="AX119" s="68"/>
      <c r="AY119" s="68">
        <v>32875</v>
      </c>
      <c r="AZ119" s="68">
        <v>50</v>
      </c>
      <c r="BA119" s="68">
        <v>42.86</v>
      </c>
      <c r="BB119" s="68">
        <v>42.77</v>
      </c>
      <c r="BC119" s="68"/>
      <c r="BD119" s="68">
        <v>35875</v>
      </c>
      <c r="BE119" s="68">
        <v>55</v>
      </c>
      <c r="BF119" s="68">
        <v>45.57</v>
      </c>
      <c r="BG119" s="68">
        <v>45.67</v>
      </c>
      <c r="BH119" s="68"/>
      <c r="BI119" s="68">
        <v>38875</v>
      </c>
      <c r="BJ119" s="68">
        <v>60</v>
      </c>
      <c r="BK119" s="68">
        <v>49.43</v>
      </c>
      <c r="BL119" s="68">
        <v>49.4</v>
      </c>
      <c r="BM119" s="68"/>
      <c r="BN119" s="68">
        <v>41875</v>
      </c>
      <c r="BO119" s="68">
        <v>65</v>
      </c>
      <c r="BP119" s="68">
        <v>54.29</v>
      </c>
      <c r="BQ119" s="68">
        <v>54.26</v>
      </c>
      <c r="BR119" s="68"/>
      <c r="BS119" s="68">
        <v>44875</v>
      </c>
      <c r="BT119" s="68">
        <v>70</v>
      </c>
      <c r="BU119" s="68">
        <v>57.29</v>
      </c>
      <c r="BV119" s="68">
        <v>57.37</v>
      </c>
      <c r="BW119" s="68"/>
      <c r="BX119" s="68">
        <v>47850</v>
      </c>
      <c r="BY119" s="68">
        <v>75</v>
      </c>
      <c r="BZ119" s="68">
        <v>62</v>
      </c>
      <c r="CA119" s="68">
        <v>62.07</v>
      </c>
      <c r="CB119" s="68"/>
      <c r="CC119" s="68">
        <v>50850</v>
      </c>
      <c r="CD119" s="68">
        <v>80</v>
      </c>
      <c r="CE119" s="68">
        <v>65.14</v>
      </c>
      <c r="CF119" s="68">
        <v>65.2</v>
      </c>
      <c r="CG119" s="68"/>
      <c r="CH119" s="68">
        <v>53850</v>
      </c>
      <c r="CI119" s="68">
        <v>85</v>
      </c>
      <c r="CJ119" s="68">
        <v>68.430000000000007</v>
      </c>
      <c r="CK119" s="68">
        <v>68.400000000000006</v>
      </c>
      <c r="CL119" s="68"/>
      <c r="CM119" s="68">
        <v>56850</v>
      </c>
      <c r="CN119" s="68">
        <v>90</v>
      </c>
      <c r="CO119" s="68">
        <v>72.569999999999993</v>
      </c>
      <c r="CP119" s="68">
        <v>72.53</v>
      </c>
      <c r="CQ119" s="68"/>
      <c r="CR119" s="68">
        <v>59850</v>
      </c>
      <c r="CS119" s="68">
        <v>95</v>
      </c>
      <c r="CT119" s="68">
        <v>75.86</v>
      </c>
      <c r="CU119" s="68">
        <v>75.709999999999994</v>
      </c>
      <c r="CV119" s="68"/>
      <c r="CW119" s="68">
        <v>62850</v>
      </c>
      <c r="CX119" s="68">
        <v>100</v>
      </c>
      <c r="CY119" s="68">
        <v>79.569999999999993</v>
      </c>
      <c r="CZ119" s="68">
        <v>79.739999999999995</v>
      </c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</row>
    <row r="120" spans="1:116" x14ac:dyDescent="0.25">
      <c r="A120" s="68">
        <v>2975</v>
      </c>
      <c r="B120" s="68">
        <v>0</v>
      </c>
      <c r="C120" s="68">
        <v>0</v>
      </c>
      <c r="D120" s="68">
        <v>0</v>
      </c>
      <c r="E120" s="68"/>
      <c r="F120" s="68">
        <v>5950</v>
      </c>
      <c r="G120" s="68">
        <v>5</v>
      </c>
      <c r="H120" s="68">
        <v>5.29</v>
      </c>
      <c r="I120" s="68">
        <v>5.33</v>
      </c>
      <c r="J120" s="68"/>
      <c r="K120" s="68">
        <v>8950</v>
      </c>
      <c r="L120" s="68">
        <v>10</v>
      </c>
      <c r="M120" s="68">
        <v>8.14</v>
      </c>
      <c r="N120" s="68">
        <v>8.06</v>
      </c>
      <c r="O120" s="68"/>
      <c r="P120" s="68">
        <v>11950</v>
      </c>
      <c r="Q120" s="68">
        <v>15</v>
      </c>
      <c r="R120" s="68">
        <v>13.14</v>
      </c>
      <c r="S120" s="68">
        <v>13.13</v>
      </c>
      <c r="T120" s="68"/>
      <c r="U120" s="68">
        <v>14950</v>
      </c>
      <c r="V120" s="68">
        <v>20</v>
      </c>
      <c r="W120" s="68">
        <v>16.57</v>
      </c>
      <c r="X120" s="68">
        <v>16.47</v>
      </c>
      <c r="Y120" s="68"/>
      <c r="Z120" s="68">
        <v>17925</v>
      </c>
      <c r="AA120" s="68">
        <v>25</v>
      </c>
      <c r="AB120" s="68">
        <v>21.86</v>
      </c>
      <c r="AC120" s="68">
        <v>21.84</v>
      </c>
      <c r="AD120" s="68"/>
      <c r="AE120" s="68">
        <v>20925</v>
      </c>
      <c r="AF120" s="68">
        <v>30</v>
      </c>
      <c r="AG120" s="68">
        <v>25.29</v>
      </c>
      <c r="AH120" s="68">
        <v>25.34</v>
      </c>
      <c r="AI120" s="68"/>
      <c r="AJ120" s="68">
        <v>23925</v>
      </c>
      <c r="AK120" s="68">
        <v>35</v>
      </c>
      <c r="AL120" s="68">
        <v>29.14</v>
      </c>
      <c r="AM120" s="68">
        <v>29.21</v>
      </c>
      <c r="AN120" s="68"/>
      <c r="AO120" s="68">
        <v>26925</v>
      </c>
      <c r="AP120" s="68">
        <v>40</v>
      </c>
      <c r="AQ120" s="68">
        <v>34.43</v>
      </c>
      <c r="AR120" s="68">
        <v>34.31</v>
      </c>
      <c r="AS120" s="68"/>
      <c r="AT120" s="68">
        <v>29925</v>
      </c>
      <c r="AU120" s="68">
        <v>45</v>
      </c>
      <c r="AV120" s="68">
        <v>37.86</v>
      </c>
      <c r="AW120" s="68">
        <v>37.81</v>
      </c>
      <c r="AX120" s="68"/>
      <c r="AY120" s="68">
        <v>32900</v>
      </c>
      <c r="AZ120" s="68">
        <v>50</v>
      </c>
      <c r="BA120" s="68">
        <v>42.57</v>
      </c>
      <c r="BB120" s="68">
        <v>42.64</v>
      </c>
      <c r="BC120" s="68"/>
      <c r="BD120" s="68">
        <v>35900</v>
      </c>
      <c r="BE120" s="68">
        <v>55</v>
      </c>
      <c r="BF120" s="68">
        <v>45.57</v>
      </c>
      <c r="BG120" s="68">
        <v>45.63</v>
      </c>
      <c r="BH120" s="68"/>
      <c r="BI120" s="68">
        <v>38900</v>
      </c>
      <c r="BJ120" s="68">
        <v>60</v>
      </c>
      <c r="BK120" s="68">
        <v>49.43</v>
      </c>
      <c r="BL120" s="68">
        <v>49.44</v>
      </c>
      <c r="BM120" s="68"/>
      <c r="BN120" s="68">
        <v>41900</v>
      </c>
      <c r="BO120" s="68">
        <v>65</v>
      </c>
      <c r="BP120" s="68">
        <v>54</v>
      </c>
      <c r="BQ120" s="68">
        <v>54.07</v>
      </c>
      <c r="BR120" s="68"/>
      <c r="BS120" s="68">
        <v>44900</v>
      </c>
      <c r="BT120" s="68">
        <v>70</v>
      </c>
      <c r="BU120" s="68">
        <v>57.57</v>
      </c>
      <c r="BV120" s="68">
        <v>57.4</v>
      </c>
      <c r="BW120" s="68"/>
      <c r="BX120" s="68">
        <v>47875</v>
      </c>
      <c r="BY120" s="68">
        <v>75</v>
      </c>
      <c r="BZ120" s="68">
        <v>62</v>
      </c>
      <c r="CA120" s="68">
        <v>62.06</v>
      </c>
      <c r="CB120" s="68"/>
      <c r="CC120" s="68">
        <v>50875</v>
      </c>
      <c r="CD120" s="68">
        <v>80</v>
      </c>
      <c r="CE120" s="68">
        <v>65.14</v>
      </c>
      <c r="CF120" s="68">
        <v>65.209999999999994</v>
      </c>
      <c r="CG120" s="68"/>
      <c r="CH120" s="68">
        <v>53875</v>
      </c>
      <c r="CI120" s="68">
        <v>85</v>
      </c>
      <c r="CJ120" s="68">
        <v>68.430000000000007</v>
      </c>
      <c r="CK120" s="68">
        <v>68.37</v>
      </c>
      <c r="CL120" s="68"/>
      <c r="CM120" s="68">
        <v>56875</v>
      </c>
      <c r="CN120" s="68">
        <v>90</v>
      </c>
      <c r="CO120" s="68">
        <v>72.430000000000007</v>
      </c>
      <c r="CP120" s="68">
        <v>72.510000000000005</v>
      </c>
      <c r="CQ120" s="68"/>
      <c r="CR120" s="68">
        <v>59875</v>
      </c>
      <c r="CS120" s="68">
        <v>95</v>
      </c>
      <c r="CT120" s="68">
        <v>75.86</v>
      </c>
      <c r="CU120" s="68">
        <v>75.83</v>
      </c>
      <c r="CV120" s="68"/>
      <c r="CW120" s="68">
        <v>62875</v>
      </c>
      <c r="CX120" s="68">
        <v>100</v>
      </c>
      <c r="CY120" s="68">
        <v>79.86</v>
      </c>
      <c r="CZ120" s="68">
        <v>79.760000000000005</v>
      </c>
      <c r="DA120" s="68"/>
      <c r="DB120" s="68"/>
      <c r="DC120" s="68"/>
      <c r="DD120" s="68"/>
      <c r="DE120" s="68"/>
      <c r="DF120" s="68"/>
      <c r="DG120" s="68"/>
      <c r="DH120" s="68"/>
      <c r="DI120" s="68"/>
      <c r="DJ120" s="68"/>
      <c r="DK120" s="68"/>
      <c r="DL120" s="68"/>
    </row>
    <row r="121" spans="1:116" x14ac:dyDescent="0.25">
      <c r="A121" s="68"/>
      <c r="B121" s="68"/>
      <c r="C121" s="68"/>
      <c r="D121" s="68"/>
      <c r="E121" s="68"/>
      <c r="F121" s="68">
        <v>5975</v>
      </c>
      <c r="G121" s="68">
        <v>5</v>
      </c>
      <c r="H121" s="68">
        <v>5.43</v>
      </c>
      <c r="I121" s="68">
        <v>5.4</v>
      </c>
      <c r="J121" s="68"/>
      <c r="K121" s="68">
        <v>8975</v>
      </c>
      <c r="L121" s="68">
        <v>10</v>
      </c>
      <c r="M121" s="68">
        <v>8</v>
      </c>
      <c r="N121" s="68">
        <v>8.01</v>
      </c>
      <c r="O121" s="68"/>
      <c r="P121" s="68">
        <v>11975</v>
      </c>
      <c r="Q121" s="68">
        <v>15</v>
      </c>
      <c r="R121" s="68">
        <v>13.14</v>
      </c>
      <c r="S121" s="68">
        <v>13.21</v>
      </c>
      <c r="T121" s="68"/>
      <c r="U121" s="68"/>
      <c r="V121" s="68"/>
      <c r="W121" s="68"/>
      <c r="X121" s="68"/>
      <c r="Y121" s="68"/>
      <c r="Z121" s="68">
        <v>17950</v>
      </c>
      <c r="AA121" s="68">
        <v>25</v>
      </c>
      <c r="AB121" s="68">
        <v>21.86</v>
      </c>
      <c r="AC121" s="68">
        <v>21.83</v>
      </c>
      <c r="AD121" s="68"/>
      <c r="AE121" s="68">
        <v>20950</v>
      </c>
      <c r="AF121" s="68">
        <v>30</v>
      </c>
      <c r="AG121" s="68">
        <v>25.43</v>
      </c>
      <c r="AH121" s="68">
        <v>25.49</v>
      </c>
      <c r="AI121" s="68"/>
      <c r="AJ121" s="68">
        <v>23950</v>
      </c>
      <c r="AK121" s="68">
        <v>35</v>
      </c>
      <c r="AL121" s="68">
        <v>29.14</v>
      </c>
      <c r="AM121" s="68">
        <v>29.17</v>
      </c>
      <c r="AN121" s="68"/>
      <c r="AO121" s="68">
        <v>26950</v>
      </c>
      <c r="AP121" s="68">
        <v>40</v>
      </c>
      <c r="AQ121" s="68">
        <v>34.14</v>
      </c>
      <c r="AR121" s="68">
        <v>34.1</v>
      </c>
      <c r="AS121" s="68"/>
      <c r="AT121" s="68"/>
      <c r="AU121" s="68"/>
      <c r="AV121" s="68"/>
      <c r="AW121" s="68"/>
      <c r="AX121" s="68"/>
      <c r="AY121" s="68">
        <v>32925</v>
      </c>
      <c r="AZ121" s="68">
        <v>50</v>
      </c>
      <c r="BA121" s="68">
        <v>42.86</v>
      </c>
      <c r="BB121" s="68">
        <v>42.77</v>
      </c>
      <c r="BC121" s="68"/>
      <c r="BD121" s="68">
        <v>35925</v>
      </c>
      <c r="BE121" s="68">
        <v>55</v>
      </c>
      <c r="BF121" s="68">
        <v>45.71</v>
      </c>
      <c r="BG121" s="68">
        <v>45.66</v>
      </c>
      <c r="BH121" s="68"/>
      <c r="BI121" s="68">
        <v>38925</v>
      </c>
      <c r="BJ121" s="68">
        <v>60</v>
      </c>
      <c r="BK121" s="68">
        <v>49.57</v>
      </c>
      <c r="BL121" s="68">
        <v>49.51</v>
      </c>
      <c r="BM121" s="68"/>
      <c r="BN121" s="68">
        <v>41925</v>
      </c>
      <c r="BO121" s="68">
        <v>65</v>
      </c>
      <c r="BP121" s="68">
        <v>54.14</v>
      </c>
      <c r="BQ121" s="68">
        <v>54.09</v>
      </c>
      <c r="BR121" s="68"/>
      <c r="BS121" s="68"/>
      <c r="BT121" s="68"/>
      <c r="BU121" s="68"/>
      <c r="BV121" s="68"/>
      <c r="BW121" s="68"/>
      <c r="BX121" s="68">
        <v>47900</v>
      </c>
      <c r="BY121" s="68">
        <v>75</v>
      </c>
      <c r="BZ121" s="68">
        <v>62</v>
      </c>
      <c r="CA121" s="68">
        <v>61.94</v>
      </c>
      <c r="CB121" s="68"/>
      <c r="CC121" s="68">
        <v>50900</v>
      </c>
      <c r="CD121" s="68">
        <v>80</v>
      </c>
      <c r="CE121" s="68">
        <v>65.14</v>
      </c>
      <c r="CF121" s="68">
        <v>65.069999999999993</v>
      </c>
      <c r="CG121" s="68"/>
      <c r="CH121" s="68">
        <v>53900</v>
      </c>
      <c r="CI121" s="68">
        <v>85</v>
      </c>
      <c r="CJ121" s="68">
        <v>68.290000000000006</v>
      </c>
      <c r="CK121" s="68">
        <v>68.3</v>
      </c>
      <c r="CL121" s="68"/>
      <c r="CM121" s="68">
        <v>56900</v>
      </c>
      <c r="CN121" s="68">
        <v>90</v>
      </c>
      <c r="CO121" s="68">
        <v>72.430000000000007</v>
      </c>
      <c r="CP121" s="68">
        <v>72.569999999999993</v>
      </c>
      <c r="CQ121" s="68"/>
      <c r="CR121" s="68">
        <v>59900</v>
      </c>
      <c r="CS121" s="68">
        <v>95</v>
      </c>
      <c r="CT121" s="68">
        <v>75.86</v>
      </c>
      <c r="CU121" s="68">
        <v>75.989999999999995</v>
      </c>
      <c r="CV121" s="68"/>
      <c r="CW121" s="68">
        <v>62900</v>
      </c>
      <c r="CX121" s="68">
        <v>100</v>
      </c>
      <c r="CY121" s="68">
        <v>79.86</v>
      </c>
      <c r="CZ121" s="68">
        <v>79.8</v>
      </c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</row>
    <row r="122" spans="1:116" x14ac:dyDescent="0.25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  <c r="DD122" s="68"/>
      <c r="DE122" s="68"/>
      <c r="DF122" s="68"/>
      <c r="DG122" s="68"/>
      <c r="DH122" s="68"/>
      <c r="DI122" s="68"/>
      <c r="DJ122" s="68"/>
      <c r="DK122" s="68"/>
      <c r="DL122" s="68"/>
    </row>
    <row r="123" spans="1:116" x14ac:dyDescent="0.25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68"/>
      <c r="CZ123" s="68"/>
      <c r="DA123" s="68"/>
      <c r="DB123" s="68"/>
      <c r="DC123" s="68"/>
      <c r="DD123" s="68"/>
      <c r="DE123" s="68"/>
      <c r="DF123" s="68"/>
      <c r="DG123" s="68"/>
      <c r="DH123" s="68"/>
      <c r="DI123" s="68"/>
      <c r="DJ123" s="68"/>
      <c r="DK123" s="68"/>
      <c r="DL123" s="68"/>
    </row>
    <row r="124" spans="1:116" x14ac:dyDescent="0.25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68"/>
      <c r="CY124" s="68"/>
      <c r="CZ124" s="68"/>
      <c r="DA124" s="68"/>
      <c r="DB124" s="68"/>
      <c r="DC124" s="68"/>
      <c r="DD124" s="68"/>
      <c r="DE124" s="68"/>
      <c r="DF124" s="68"/>
      <c r="DG124" s="68"/>
      <c r="DH124" s="68"/>
      <c r="DI124" s="68"/>
      <c r="DJ124" s="68"/>
      <c r="DK124" s="68"/>
      <c r="DL124" s="68"/>
    </row>
    <row r="125" spans="1:116" x14ac:dyDescent="0.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68"/>
      <c r="CX125" s="68"/>
      <c r="CY125" s="68"/>
      <c r="CZ125" s="68"/>
      <c r="DA125" s="68"/>
      <c r="DB125" s="68"/>
      <c r="DC125" s="68"/>
      <c r="DD125" s="68"/>
      <c r="DE125" s="68"/>
      <c r="DF125" s="68"/>
      <c r="DG125" s="68"/>
      <c r="DH125" s="68"/>
      <c r="DI125" s="68"/>
      <c r="DJ125" s="68"/>
      <c r="DK125" s="68"/>
      <c r="DL125" s="68"/>
    </row>
    <row r="126" spans="1:116" x14ac:dyDescent="0.25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  <c r="CW126" s="68"/>
      <c r="CX126" s="68"/>
      <c r="CY126" s="68"/>
      <c r="CZ126" s="68"/>
      <c r="DA126" s="68"/>
      <c r="DB126" s="68"/>
      <c r="DC126" s="68"/>
      <c r="DD126" s="68"/>
      <c r="DE126" s="68"/>
      <c r="DF126" s="68"/>
      <c r="DG126" s="68"/>
      <c r="DH126" s="68"/>
      <c r="DI126" s="68"/>
      <c r="DJ126" s="68"/>
      <c r="DK126" s="68"/>
      <c r="DL126" s="68"/>
    </row>
    <row r="127" spans="1:116" x14ac:dyDescent="0.25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</row>
    <row r="128" spans="1:116" x14ac:dyDescent="0.25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  <c r="CW128" s="68"/>
      <c r="CX128" s="68"/>
      <c r="CY128" s="68"/>
      <c r="CZ128" s="68"/>
      <c r="DA128" s="68"/>
      <c r="DB128" s="68"/>
      <c r="DC128" s="68"/>
      <c r="DD128" s="68"/>
      <c r="DE128" s="68"/>
      <c r="DF128" s="68"/>
      <c r="DG128" s="68"/>
      <c r="DH128" s="68"/>
      <c r="DI128" s="68"/>
      <c r="DJ128" s="68"/>
      <c r="DK128" s="68"/>
      <c r="DL128" s="68"/>
    </row>
    <row r="129" spans="1:116" x14ac:dyDescent="0.25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  <c r="CW129" s="68"/>
      <c r="CX129" s="68"/>
      <c r="CY129" s="68"/>
      <c r="CZ129" s="68"/>
      <c r="DA129" s="68"/>
      <c r="DB129" s="68"/>
      <c r="DC129" s="68"/>
      <c r="DD129" s="68"/>
      <c r="DE129" s="68"/>
      <c r="DF129" s="68"/>
      <c r="DG129" s="68"/>
      <c r="DH129" s="68"/>
      <c r="DI129" s="68"/>
      <c r="DJ129" s="68"/>
      <c r="DK129" s="68"/>
      <c r="DL129" s="68"/>
    </row>
    <row r="130" spans="1:116" x14ac:dyDescent="0.25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  <c r="CW130" s="68"/>
      <c r="CX130" s="68"/>
      <c r="CY130" s="68"/>
      <c r="CZ130" s="68"/>
      <c r="DA130" s="68"/>
      <c r="DB130" s="68"/>
      <c r="DC130" s="68"/>
      <c r="DD130" s="68"/>
      <c r="DE130" s="68"/>
      <c r="DF130" s="68"/>
      <c r="DG130" s="68"/>
      <c r="DH130" s="68"/>
      <c r="DI130" s="68"/>
      <c r="DJ130" s="68"/>
      <c r="DK130" s="68"/>
      <c r="DL130" s="68"/>
    </row>
    <row r="131" spans="1:116" x14ac:dyDescent="0.25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  <c r="DD131" s="68"/>
      <c r="DE131" s="68"/>
      <c r="DF131" s="68"/>
      <c r="DG131" s="68"/>
      <c r="DH131" s="68"/>
      <c r="DI131" s="68"/>
      <c r="DJ131" s="68"/>
      <c r="DK131" s="68"/>
      <c r="DL131" s="68"/>
    </row>
    <row r="132" spans="1:116" x14ac:dyDescent="0.25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68"/>
      <c r="DF132" s="68"/>
      <c r="DG132" s="68"/>
      <c r="DH132" s="68"/>
      <c r="DI132" s="68"/>
      <c r="DJ132" s="68"/>
      <c r="DK132" s="68"/>
      <c r="DL132" s="68"/>
    </row>
    <row r="133" spans="1:116" x14ac:dyDescent="0.25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68"/>
      <c r="DE133" s="68"/>
      <c r="DF133" s="68"/>
      <c r="DG133" s="68"/>
      <c r="DH133" s="68"/>
      <c r="DI133" s="68"/>
      <c r="DJ133" s="68"/>
      <c r="DK133" s="68"/>
      <c r="DL133" s="68"/>
    </row>
    <row r="134" spans="1:116" x14ac:dyDescent="0.25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  <c r="DD134" s="68"/>
      <c r="DE134" s="68"/>
      <c r="DF134" s="68"/>
      <c r="DG134" s="68"/>
      <c r="DH134" s="68"/>
      <c r="DI134" s="68"/>
      <c r="DJ134" s="68"/>
      <c r="DK134" s="68"/>
      <c r="DL134" s="68"/>
    </row>
    <row r="135" spans="1:116" x14ac:dyDescent="0.2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  <c r="DD135" s="68"/>
      <c r="DE135" s="68"/>
      <c r="DF135" s="68"/>
      <c r="DG135" s="68"/>
      <c r="DH135" s="68"/>
      <c r="DI135" s="68"/>
      <c r="DJ135" s="68"/>
      <c r="DK135" s="68"/>
      <c r="DL135" s="68"/>
    </row>
    <row r="136" spans="1:116" x14ac:dyDescent="0.25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</row>
    <row r="137" spans="1:116" x14ac:dyDescent="0.25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  <c r="CW137" s="68"/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</row>
    <row r="138" spans="1:116" x14ac:dyDescent="0.25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  <c r="CW138" s="68"/>
      <c r="CX138" s="68"/>
      <c r="CY138" s="68"/>
      <c r="CZ138" s="68"/>
      <c r="DA138" s="68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8"/>
    </row>
    <row r="139" spans="1:116" x14ac:dyDescent="0.25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  <c r="CW139" s="68"/>
      <c r="CX139" s="68"/>
      <c r="CY139" s="68"/>
      <c r="CZ139" s="68"/>
      <c r="DA139" s="68"/>
      <c r="DB139" s="68"/>
      <c r="DC139" s="68"/>
      <c r="DD139" s="68"/>
      <c r="DE139" s="68"/>
      <c r="DF139" s="68"/>
      <c r="DG139" s="68"/>
      <c r="DH139" s="68"/>
      <c r="DI139" s="68"/>
      <c r="DJ139" s="68"/>
      <c r="DK139" s="68"/>
      <c r="DL139" s="68"/>
    </row>
    <row r="140" spans="1:116" x14ac:dyDescent="0.25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  <c r="CW140" s="68"/>
      <c r="CX140" s="68"/>
      <c r="CY140" s="68"/>
      <c r="CZ140" s="68"/>
      <c r="DA140" s="68"/>
      <c r="DB140" s="68"/>
      <c r="DC140" s="68"/>
      <c r="DD140" s="68"/>
      <c r="DE140" s="68"/>
      <c r="DF140" s="68"/>
      <c r="DG140" s="68"/>
      <c r="DH140" s="68"/>
      <c r="DI140" s="68"/>
      <c r="DJ140" s="68"/>
      <c r="DK140" s="68"/>
      <c r="DL140" s="68"/>
    </row>
    <row r="141" spans="1:116" x14ac:dyDescent="0.25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  <c r="CW141" s="68"/>
      <c r="CX141" s="68"/>
      <c r="CY141" s="68"/>
      <c r="CZ141" s="68"/>
      <c r="DA141" s="6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</row>
    <row r="142" spans="1:116" x14ac:dyDescent="0.25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  <c r="CW142" s="68"/>
      <c r="CX142" s="68"/>
      <c r="CY142" s="68"/>
      <c r="CZ142" s="68"/>
      <c r="DA142" s="6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</row>
    <row r="143" spans="1:116" x14ac:dyDescent="0.25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  <c r="CW143" s="68"/>
      <c r="CX143" s="68"/>
      <c r="CY143" s="68"/>
      <c r="CZ143" s="6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68"/>
    </row>
    <row r="144" spans="1:116" x14ac:dyDescent="0.25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  <c r="CW144" s="68"/>
      <c r="CX144" s="68"/>
      <c r="CY144" s="6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68"/>
      <c r="DK144" s="68"/>
      <c r="DL144" s="68"/>
    </row>
    <row r="145" spans="1:116" x14ac:dyDescent="0.2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68"/>
      <c r="DC145" s="68"/>
      <c r="DD145" s="68"/>
      <c r="DE145" s="68"/>
      <c r="DF145" s="68"/>
      <c r="DG145" s="68"/>
      <c r="DH145" s="68"/>
      <c r="DI145" s="68"/>
      <c r="DJ145" s="68"/>
      <c r="DK145" s="68"/>
      <c r="DL145" s="6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AE51-F879-44D2-B10A-D9D469A592AF}">
  <sheetPr codeName="Sheet9"/>
  <dimension ref="A1:T25"/>
  <sheetViews>
    <sheetView tabSelected="1" topLeftCell="E1" zoomScale="75" zoomScaleNormal="100" workbookViewId="0">
      <selection activeCell="K5" sqref="K5:K6"/>
    </sheetView>
  </sheetViews>
  <sheetFormatPr defaultRowHeight="15" x14ac:dyDescent="0.25"/>
  <cols>
    <col min="1" max="1" width="13.28515625" customWidth="1"/>
    <col min="2" max="5" width="14.42578125" customWidth="1"/>
    <col min="6" max="6" width="22" customWidth="1"/>
    <col min="7" max="7" width="7.28515625" customWidth="1"/>
    <col min="8" max="8" width="18.42578125" customWidth="1"/>
    <col min="9" max="9" width="10.28515625" customWidth="1"/>
    <col min="11" max="11" width="23.28515625" customWidth="1"/>
    <col min="13" max="13" width="13" customWidth="1"/>
  </cols>
  <sheetData>
    <row r="1" spans="1:20" ht="15.75" thickBot="1" x14ac:dyDescent="0.3">
      <c r="A1" s="181" t="s">
        <v>69</v>
      </c>
      <c r="B1" s="181"/>
      <c r="C1" s="181"/>
      <c r="D1" s="181"/>
      <c r="E1" s="181"/>
      <c r="F1" s="181"/>
      <c r="G1" s="60"/>
      <c r="H1" s="174" t="s">
        <v>70</v>
      </c>
      <c r="I1" s="175"/>
      <c r="J1" s="175"/>
      <c r="K1" s="176"/>
    </row>
    <row r="2" spans="1:20" ht="37.5" customHeight="1" thickBot="1" x14ac:dyDescent="0.3">
      <c r="A2" s="143" t="s">
        <v>44</v>
      </c>
      <c r="B2" s="144" t="s">
        <v>71</v>
      </c>
      <c r="C2" s="144" t="s">
        <v>72</v>
      </c>
      <c r="D2" s="144" t="s">
        <v>73</v>
      </c>
      <c r="E2" s="145" t="s">
        <v>74</v>
      </c>
      <c r="F2" s="146" t="s">
        <v>118</v>
      </c>
      <c r="G2" s="96"/>
      <c r="H2" s="40" t="s">
        <v>75</v>
      </c>
      <c r="I2" s="41" t="s">
        <v>52</v>
      </c>
      <c r="J2" s="41" t="s">
        <v>53</v>
      </c>
      <c r="K2" s="42" t="s">
        <v>76</v>
      </c>
    </row>
    <row r="3" spans="1:20" x14ac:dyDescent="0.25">
      <c r="A3" s="84">
        <v>5</v>
      </c>
      <c r="B3" s="121">
        <f>'P3A4-5'!D125</f>
        <v>5.1585917110904953</v>
      </c>
      <c r="C3" s="122">
        <f>'P3A4-5'!I7</f>
        <v>1.0317183422180991</v>
      </c>
      <c r="D3" s="122">
        <f>'P3A4-5'!I8</f>
        <v>3.7136572649056926E-2</v>
      </c>
      <c r="E3" s="138">
        <f>'P3A4-5'!I9</f>
        <v>0.17500228249400043</v>
      </c>
      <c r="F3" s="141">
        <f t="shared" ref="F3:F22" si="0">ABS(B3-$A$3)/$A$3</f>
        <v>3.1718342218099063E-2</v>
      </c>
      <c r="H3" s="20" t="s">
        <v>77</v>
      </c>
      <c r="I3" s="135">
        <v>2.5000000000000001E-2</v>
      </c>
      <c r="J3" s="17" t="s">
        <v>119</v>
      </c>
      <c r="K3" s="177" t="s">
        <v>168</v>
      </c>
    </row>
    <row r="4" spans="1:20" x14ac:dyDescent="0.25">
      <c r="A4" s="84">
        <v>10</v>
      </c>
      <c r="B4" s="121">
        <f>'P3A4-10'!E125</f>
        <v>3.1102795223527702</v>
      </c>
      <c r="C4" s="122">
        <f>'P3A4-10'!J7</f>
        <v>0.62205590447055403</v>
      </c>
      <c r="D4" s="122">
        <f>'P3A4-10'!J8</f>
        <v>5.7346389900266991E-2</v>
      </c>
      <c r="E4" s="138">
        <f>'P3A4-10'!J9</f>
        <v>5.8336541478839168E-2</v>
      </c>
      <c r="F4" s="141">
        <f t="shared" si="0"/>
        <v>0.37794409552944597</v>
      </c>
      <c r="H4" s="3" t="s">
        <v>72</v>
      </c>
      <c r="I4" s="136">
        <f>C23</f>
        <v>0.81233905588087318</v>
      </c>
      <c r="J4" s="1"/>
      <c r="K4" s="178"/>
    </row>
    <row r="5" spans="1:20" x14ac:dyDescent="0.25">
      <c r="A5" s="84">
        <v>15</v>
      </c>
      <c r="B5" s="121">
        <f>'P3A4-15'!E125</f>
        <v>5.3632276915941919</v>
      </c>
      <c r="C5" s="122">
        <f>'P3A4-15'!J7</f>
        <v>1.0726455383188389</v>
      </c>
      <c r="D5" s="122">
        <f>'P3A4-15'!J8</f>
        <v>8.3630369248413133E-2</v>
      </c>
      <c r="E5" s="138">
        <f>'P3A4-15'!J9</f>
        <v>1.4853571837790168E-2</v>
      </c>
      <c r="F5" s="141">
        <f t="shared" si="0"/>
        <v>7.2645538318838382E-2</v>
      </c>
      <c r="H5" s="3" t="s">
        <v>78</v>
      </c>
      <c r="I5" s="136">
        <f>D23</f>
        <v>8.4861711270423329E-2</v>
      </c>
      <c r="J5" s="1"/>
      <c r="K5" s="179" t="s">
        <v>169</v>
      </c>
    </row>
    <row r="6" spans="1:20" ht="15.75" thickBot="1" x14ac:dyDescent="0.3">
      <c r="A6" s="84">
        <v>20</v>
      </c>
      <c r="B6" s="121">
        <f>'P3A4-20'!E125</f>
        <v>3.4655954427201237</v>
      </c>
      <c r="C6" s="122">
        <f>'P3A4-40'!J7</f>
        <v>0.95939115911900941</v>
      </c>
      <c r="D6" s="122">
        <f>'P3A4-20'!J8</f>
        <v>6.9486182979504083E-2</v>
      </c>
      <c r="E6" s="138">
        <f>'P3A4-20'!J9</f>
        <v>5.0000364870809465E-2</v>
      </c>
      <c r="F6" s="141">
        <f t="shared" si="0"/>
        <v>0.30688091145597529</v>
      </c>
      <c r="H6" s="4" t="s">
        <v>79</v>
      </c>
      <c r="I6" s="137">
        <f>E23</f>
        <v>2.905519247699272E-2</v>
      </c>
      <c r="J6" s="5" t="s">
        <v>119</v>
      </c>
      <c r="K6" s="180"/>
    </row>
    <row r="7" spans="1:20" ht="15.75" thickBot="1" x14ac:dyDescent="0.3">
      <c r="A7" s="84">
        <v>25</v>
      </c>
      <c r="B7" s="122">
        <f>'P3A4-25'!E125</f>
        <v>5.2831181843073471</v>
      </c>
      <c r="C7" s="122">
        <f>'P3A4-25'!J7</f>
        <v>1.0566236368614736</v>
      </c>
      <c r="D7" s="122">
        <f>'P3A4-25'!J8</f>
        <v>8.8703933532127743E-2</v>
      </c>
      <c r="E7" s="138">
        <f>'P3A4-25'!J9</f>
        <v>8.6074673155837177E-3</v>
      </c>
      <c r="F7" s="141">
        <f t="shared" si="0"/>
        <v>5.6623636861469429E-2</v>
      </c>
      <c r="M7" s="171" t="s">
        <v>109</v>
      </c>
      <c r="N7" s="172"/>
      <c r="O7" s="172"/>
      <c r="P7" s="173"/>
      <c r="Q7" s="171" t="s">
        <v>113</v>
      </c>
      <c r="R7" s="172"/>
      <c r="S7" s="172"/>
      <c r="T7" s="173"/>
    </row>
    <row r="8" spans="1:20" ht="30.75" thickBot="1" x14ac:dyDescent="0.3">
      <c r="A8" s="84">
        <v>30</v>
      </c>
      <c r="B8" s="122">
        <f>'P3A4-30'!E125</f>
        <v>3.8540642939075935</v>
      </c>
      <c r="C8" s="122">
        <f>'P3A4-30'!$J$7</f>
        <v>0.77081285878151895</v>
      </c>
      <c r="D8" s="122">
        <f>'P3A4-30'!$J$8</f>
        <v>8.2399881913663126E-2</v>
      </c>
      <c r="E8" s="138">
        <f>'P3A4-30'!$J$9</f>
        <v>1.3015333874669646E-2</v>
      </c>
      <c r="F8" s="141">
        <f t="shared" si="0"/>
        <v>0.2291871412184813</v>
      </c>
      <c r="M8" s="40" t="s">
        <v>114</v>
      </c>
      <c r="N8" s="41" t="s">
        <v>110</v>
      </c>
      <c r="O8" s="41" t="s">
        <v>111</v>
      </c>
      <c r="P8" s="42" t="s">
        <v>112</v>
      </c>
      <c r="Q8" s="40" t="s">
        <v>114</v>
      </c>
      <c r="R8" s="41" t="s">
        <v>110</v>
      </c>
      <c r="S8" s="41" t="s">
        <v>111</v>
      </c>
      <c r="T8" s="42" t="s">
        <v>112</v>
      </c>
    </row>
    <row r="9" spans="1:20" x14ac:dyDescent="0.25">
      <c r="A9" s="84">
        <v>35</v>
      </c>
      <c r="B9" s="122">
        <f>'P3A4-35'!$E$126</f>
        <v>3.7639102591755997</v>
      </c>
      <c r="C9" s="122">
        <f>'P3A4-35'!J7</f>
        <v>0.7527820518351267</v>
      </c>
      <c r="D9" s="122">
        <f>'P3A4-35'!J8</f>
        <v>9.1602208939606827E-2</v>
      </c>
      <c r="E9" s="138">
        <f>'P3A4-35'!J9</f>
        <v>1.2879936795098624E-2</v>
      </c>
      <c r="F9" s="141">
        <f t="shared" si="0"/>
        <v>0.24721794816488005</v>
      </c>
      <c r="M9" s="94" t="s">
        <v>110</v>
      </c>
      <c r="N9" s="89">
        <f>(1/I4)*(I5/I6)</f>
        <v>3.5954288141493027</v>
      </c>
      <c r="O9" s="90"/>
      <c r="P9" s="91"/>
      <c r="Q9" s="94" t="s">
        <v>110</v>
      </c>
      <c r="R9" s="89">
        <f>(1/I4)*(I5/I6)*(1+(I6/(3*I5)))</f>
        <v>4.0057665061760366</v>
      </c>
      <c r="S9" s="90"/>
      <c r="T9" s="91"/>
    </row>
    <row r="10" spans="1:20" x14ac:dyDescent="0.25">
      <c r="A10" s="84">
        <v>40</v>
      </c>
      <c r="B10" s="122">
        <f>'P3A4-40'!E125</f>
        <v>4.7969557955950197</v>
      </c>
      <c r="C10" s="122">
        <f>'P3A4-40'!J7</f>
        <v>0.95939115911900941</v>
      </c>
      <c r="D10" s="122">
        <f>'P3A4-40'!J8</f>
        <v>8.9598894790686459E-2</v>
      </c>
      <c r="E10" s="138">
        <f>'P3A4-40'!J9</f>
        <v>1.2507889180019282E-2</v>
      </c>
      <c r="F10" s="141">
        <f t="shared" si="0"/>
        <v>4.0608840880996054E-2</v>
      </c>
      <c r="M10" s="86" t="s">
        <v>115</v>
      </c>
      <c r="N10" s="87">
        <f>N9*0.9</f>
        <v>3.2358859327343725</v>
      </c>
      <c r="O10" s="87">
        <f>0.33*I6</f>
        <v>9.5882135174075976E-3</v>
      </c>
      <c r="P10" s="88"/>
      <c r="Q10" s="86" t="s">
        <v>115</v>
      </c>
      <c r="R10" s="87">
        <f>(1/I4)*(I5/I6)*(0.9+(I6/(12*I5)))</f>
        <v>3.3384703557410562</v>
      </c>
      <c r="S10" s="87">
        <f>I6*((30+(3*I6/I5))/(9+(20*I6/I5)))</f>
        <v>5.6885367908137592E-2</v>
      </c>
      <c r="T10" s="88"/>
    </row>
    <row r="11" spans="1:20" ht="15.75" thickBot="1" x14ac:dyDescent="0.3">
      <c r="A11" s="84">
        <v>45</v>
      </c>
      <c r="B11" s="121">
        <f>'P3A4-45'!E125</f>
        <v>3.5481588809192459</v>
      </c>
      <c r="C11" s="122">
        <f>'P3A4-45'!J7</f>
        <v>0.70963177618384921</v>
      </c>
      <c r="D11" s="122">
        <f>'P3A4-45'!J8</f>
        <v>7.5689338704105477E-2</v>
      </c>
      <c r="E11" s="138">
        <f>'P3A4-45'!J9</f>
        <v>1.4368208635054849E-2</v>
      </c>
      <c r="F11" s="141">
        <f t="shared" si="0"/>
        <v>0.29036822381615079</v>
      </c>
      <c r="M11" s="95" t="s">
        <v>116</v>
      </c>
      <c r="N11" s="92">
        <f>N9*1.2</f>
        <v>4.3145145769791631</v>
      </c>
      <c r="O11" s="92">
        <f>2*I6</f>
        <v>5.811038495398544E-2</v>
      </c>
      <c r="P11" s="93">
        <f>0.5*I6</f>
        <v>1.452759623849636E-2</v>
      </c>
      <c r="Q11" s="95" t="s">
        <v>116</v>
      </c>
      <c r="R11" s="92">
        <f>(1/I4)*(I5/I6)*((4/3)+(I6/(4*I5)))</f>
        <v>5.1016583545524536</v>
      </c>
      <c r="S11" s="92">
        <f>I6*((32+(6*I6/I5))/(13+(8*I6/I5)))</f>
        <v>6.286614251119356E-2</v>
      </c>
      <c r="T11" s="93">
        <f>I6*(4/(11+(2*I6/I5)))</f>
        <v>9.9463500921037964E-3</v>
      </c>
    </row>
    <row r="12" spans="1:20" x14ac:dyDescent="0.25">
      <c r="A12" s="84">
        <v>50</v>
      </c>
      <c r="B12" s="121">
        <f>'P3A4-50'!E125</f>
        <v>4.8160142589224728</v>
      </c>
      <c r="C12" s="122">
        <f>'P3A4-50'!J7</f>
        <v>0.96320285178459442</v>
      </c>
      <c r="D12" s="122">
        <f>'P3A4-50'!J8</f>
        <v>9.8454771845887523E-2</v>
      </c>
      <c r="E12" s="138">
        <f>'P3A4-50'!J9</f>
        <v>6.3276625669530014E-3</v>
      </c>
      <c r="F12" s="141">
        <f t="shared" si="0"/>
        <v>3.6797148215505435E-2</v>
      </c>
    </row>
    <row r="13" spans="1:20" x14ac:dyDescent="0.25">
      <c r="A13" s="84">
        <v>55</v>
      </c>
      <c r="B13" s="121">
        <f>'P3A4-55'!E125</f>
        <v>3.0258762616854025</v>
      </c>
      <c r="C13" s="122">
        <f>'P3A4-55'!J7</f>
        <v>0.60517525233708092</v>
      </c>
      <c r="D13" s="122">
        <f>'P3A4-55'!J8</f>
        <v>8.4119098804960324E-2</v>
      </c>
      <c r="E13" s="138">
        <f>'P3A4-55'!J9</f>
        <v>1.8157661181103055E-2</v>
      </c>
      <c r="F13" s="141">
        <f t="shared" si="0"/>
        <v>0.39482474766291953</v>
      </c>
    </row>
    <row r="14" spans="1:20" x14ac:dyDescent="0.25">
      <c r="A14" s="84">
        <v>60</v>
      </c>
      <c r="B14" s="121">
        <f>'P3A4-60'!E125</f>
        <v>3.5194385156476327</v>
      </c>
      <c r="C14" s="122">
        <f>'P3A4-60'!J7</f>
        <v>0.70388770313012139</v>
      </c>
      <c r="D14" s="122">
        <f>'P3A4-60'!J8</f>
        <v>0.10521844466980698</v>
      </c>
      <c r="E14" s="138">
        <f>'P3A4-60'!J9</f>
        <v>2.5001054145128591E-2</v>
      </c>
      <c r="F14" s="141">
        <f t="shared" si="0"/>
        <v>0.29611229687047347</v>
      </c>
    </row>
    <row r="15" spans="1:20" x14ac:dyDescent="0.25">
      <c r="A15" s="84">
        <v>65</v>
      </c>
      <c r="B15" s="121">
        <f>'P3A4-65'!E125</f>
        <v>4.6157430970094619</v>
      </c>
      <c r="C15" s="122">
        <f>'P3A4-65'!J7</f>
        <v>0.9231486194018923</v>
      </c>
      <c r="D15" s="122">
        <f>'P3A4-65'!J8</f>
        <v>2.9631465292748651E-2</v>
      </c>
      <c r="E15" s="138">
        <f>'P3A4-65'!J9</f>
        <v>0.1000003709880701</v>
      </c>
      <c r="F15" s="141">
        <f t="shared" si="0"/>
        <v>7.6851380598107616E-2</v>
      </c>
    </row>
    <row r="16" spans="1:20" x14ac:dyDescent="0.25">
      <c r="A16" s="84">
        <v>70</v>
      </c>
      <c r="B16" s="121">
        <f>'P3A4-70'!E125</f>
        <v>3.5927100981983946</v>
      </c>
      <c r="C16" s="122">
        <f>'P3A4-70'!J7</f>
        <v>0.71854201963976139</v>
      </c>
      <c r="D16" s="122">
        <f>'P3A4-70'!J8</f>
        <v>9.8778298440532236E-2</v>
      </c>
      <c r="E16" s="138">
        <f>'P3A4-70'!J9</f>
        <v>6.7006055962555355E-3</v>
      </c>
      <c r="F16" s="141">
        <f t="shared" si="0"/>
        <v>0.2814579803603211</v>
      </c>
    </row>
    <row r="17" spans="1:6" x14ac:dyDescent="0.25">
      <c r="A17" s="84">
        <v>75</v>
      </c>
      <c r="B17" s="121">
        <f>'P3A4-75'!E125</f>
        <v>4.5116585513626966</v>
      </c>
      <c r="C17" s="122">
        <f>'P3A4-75'!J7</f>
        <v>0.90233171027253989</v>
      </c>
      <c r="D17" s="122">
        <f>'P3A4-75'!J8</f>
        <v>8.3874210929124296E-2</v>
      </c>
      <c r="E17" s="138">
        <f>'P3A4-75'!J9</f>
        <v>1.3092201142323543E-2</v>
      </c>
      <c r="F17" s="141">
        <f t="shared" si="0"/>
        <v>9.7668289727460694E-2</v>
      </c>
    </row>
    <row r="18" spans="1:6" x14ac:dyDescent="0.25">
      <c r="A18" s="84">
        <v>80</v>
      </c>
      <c r="B18" s="121">
        <f>'P3A4-80'!E125</f>
        <v>2.9832309942012114</v>
      </c>
      <c r="C18" s="122">
        <f>'P3A4-80'!J7</f>
        <v>0.59664619884033399</v>
      </c>
      <c r="D18" s="122">
        <f>'P3A4-80'!J8</f>
        <v>9.9563777920938484E-2</v>
      </c>
      <c r="E18" s="138">
        <f>'P3A4-80'!J9</f>
        <v>1.2544010024355517E-2</v>
      </c>
      <c r="F18" s="141">
        <f t="shared" si="0"/>
        <v>0.40335380115975772</v>
      </c>
    </row>
    <row r="19" spans="1:6" x14ac:dyDescent="0.25">
      <c r="A19" s="84">
        <v>85</v>
      </c>
      <c r="B19" s="121">
        <f>'P3A4-85'!E125</f>
        <v>3.393797219152594</v>
      </c>
      <c r="C19" s="122">
        <f>'P3A4-85'!J7</f>
        <v>0.67875944383355646</v>
      </c>
      <c r="D19" s="122">
        <f>'P3A4-85'!J8</f>
        <v>0.11288648380506741</v>
      </c>
      <c r="E19" s="138">
        <f>'P3A4-85'!J9</f>
        <v>0</v>
      </c>
      <c r="F19" s="141">
        <f t="shared" si="0"/>
        <v>0.32124055616948122</v>
      </c>
    </row>
    <row r="20" spans="1:6" x14ac:dyDescent="0.25">
      <c r="A20" s="84">
        <v>90</v>
      </c>
      <c r="B20" s="121">
        <f>'P3A4-90'!E125</f>
        <v>4.1656322039874594</v>
      </c>
      <c r="C20" s="122">
        <f>'P3A4-90'!J7</f>
        <v>0.8331264407974982</v>
      </c>
      <c r="D20" s="122">
        <f>'P3A4-90'!J8</f>
        <v>9.0211076141838029E-2</v>
      </c>
      <c r="E20" s="138">
        <f>'P3A4-90'!J9</f>
        <v>1.853799309887379E-2</v>
      </c>
      <c r="F20" s="141">
        <f t="shared" si="0"/>
        <v>0.16687355920250813</v>
      </c>
    </row>
    <row r="21" spans="1:6" x14ac:dyDescent="0.25">
      <c r="A21" s="84">
        <v>95</v>
      </c>
      <c r="B21" s="121">
        <f>'P3A4-95'!E125</f>
        <v>2.7873958513949093</v>
      </c>
      <c r="C21" s="122">
        <f>'P3A4-95'!J7</f>
        <v>0.55747917027898553</v>
      </c>
      <c r="D21" s="122">
        <f>'P3A4-95'!J8</f>
        <v>8.9694910579900311E-2</v>
      </c>
      <c r="E21" s="138">
        <f>'P3A4-95'!J9</f>
        <v>2.1170694314925801E-2</v>
      </c>
      <c r="F21" s="141">
        <f t="shared" si="0"/>
        <v>0.44252082972101814</v>
      </c>
    </row>
    <row r="22" spans="1:6" ht="15.75" thickBot="1" x14ac:dyDescent="0.3">
      <c r="A22" s="85">
        <v>100</v>
      </c>
      <c r="B22" s="123">
        <f>'P3A4-100'!E125</f>
        <v>4.1471464014643686</v>
      </c>
      <c r="C22" s="124">
        <f>'P3A4-100'!J7</f>
        <v>0.82942928039361785</v>
      </c>
      <c r="D22" s="124">
        <f>'P3A4-100'!J8</f>
        <v>0.12920791432023165</v>
      </c>
      <c r="E22" s="139">
        <f>'P3A4-100'!J9</f>
        <v>0</v>
      </c>
      <c r="F22" s="141">
        <f t="shared" si="0"/>
        <v>0.17057071970712628</v>
      </c>
    </row>
    <row r="23" spans="1:6" ht="15.75" thickBot="1" x14ac:dyDescent="0.3">
      <c r="A23" s="169" t="s">
        <v>117</v>
      </c>
      <c r="B23" s="170"/>
      <c r="C23" s="134">
        <f>AVERAGE(C3:C22)</f>
        <v>0.81233905588087318</v>
      </c>
      <c r="D23" s="134">
        <f>AVERAGE(D3:D22)</f>
        <v>8.4861711270423329E-2</v>
      </c>
      <c r="E23" s="140">
        <f>AVERAGE(E3:E22)</f>
        <v>2.905519247699272E-2</v>
      </c>
      <c r="F23" s="142"/>
    </row>
    <row r="24" spans="1:6" ht="15.75" thickBot="1" x14ac:dyDescent="0.3">
      <c r="A24" s="169" t="s">
        <v>170</v>
      </c>
      <c r="B24" s="170"/>
      <c r="C24" s="134">
        <f>VAR(C3:C22)</f>
        <v>2.6710351411334404E-2</v>
      </c>
      <c r="D24" s="134">
        <f>VAR(D3:D22)</f>
        <v>5.4265166447419421E-4</v>
      </c>
      <c r="E24" s="134">
        <f>VAR(E3:E22)</f>
        <v>1.7262201645818736E-3</v>
      </c>
    </row>
    <row r="25" spans="1:6" x14ac:dyDescent="0.25">
      <c r="F25" s="133"/>
    </row>
  </sheetData>
  <mergeCells count="8">
    <mergeCell ref="A24:B24"/>
    <mergeCell ref="M7:P7"/>
    <mergeCell ref="Q7:T7"/>
    <mergeCell ref="A23:B23"/>
    <mergeCell ref="H1:K1"/>
    <mergeCell ref="K3:K4"/>
    <mergeCell ref="K5:K6"/>
    <mergeCell ref="A1:F1"/>
  </mergeCells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32266-80C0-4B11-B3BD-1D7FB7BC923F}">
  <dimension ref="A1:AF389"/>
  <sheetViews>
    <sheetView topLeftCell="B6" workbookViewId="0">
      <selection activeCell="E17" sqref="E17"/>
    </sheetView>
  </sheetViews>
  <sheetFormatPr defaultRowHeight="15" x14ac:dyDescent="0.25"/>
  <cols>
    <col min="1" max="5" width="10.7109375" style="83" customWidth="1"/>
    <col min="6" max="6" width="4.7109375" customWidth="1"/>
    <col min="7" max="7" width="20.7109375" customWidth="1"/>
    <col min="9" max="9" width="11" customWidth="1"/>
  </cols>
  <sheetData>
    <row r="1" spans="1:32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</row>
    <row r="2" spans="1:32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</row>
    <row r="3" spans="1:32" x14ac:dyDescent="0.25">
      <c r="A3" s="182"/>
      <c r="B3" s="182"/>
      <c r="C3" s="182"/>
      <c r="D3" s="182"/>
      <c r="E3" s="182"/>
      <c r="F3" s="182"/>
      <c r="G3" s="182"/>
      <c r="H3" s="182"/>
      <c r="I3" s="182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</row>
    <row r="4" spans="1:32" ht="15.75" thickBot="1" x14ac:dyDescent="0.3">
      <c r="A4" s="72"/>
      <c r="B4" s="72"/>
      <c r="C4" s="72"/>
      <c r="D4" s="72"/>
      <c r="E4" s="72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</row>
    <row r="5" spans="1:32" ht="18" customHeight="1" thickTop="1" thickBot="1" x14ac:dyDescent="0.3">
      <c r="A5" s="73" t="s">
        <v>88</v>
      </c>
      <c r="B5" s="73" t="s">
        <v>40</v>
      </c>
      <c r="C5" s="73" t="s">
        <v>89</v>
      </c>
      <c r="D5" s="73" t="s">
        <v>90</v>
      </c>
      <c r="E5" s="73" t="s">
        <v>91</v>
      </c>
      <c r="F5" s="71"/>
      <c r="G5" s="183" t="s">
        <v>92</v>
      </c>
      <c r="H5" s="183"/>
      <c r="I5" s="183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</row>
    <row r="6" spans="1:32" ht="18" customHeight="1" thickTop="1" thickBot="1" x14ac:dyDescent="0.3">
      <c r="A6" s="75" t="s">
        <v>93</v>
      </c>
      <c r="B6" s="75" t="s">
        <v>94</v>
      </c>
      <c r="C6" s="75" t="s">
        <v>95</v>
      </c>
      <c r="D6" s="75" t="s">
        <v>96</v>
      </c>
      <c r="E6" s="75" t="s">
        <v>97</v>
      </c>
      <c r="F6" s="71"/>
      <c r="G6" s="76" t="s">
        <v>98</v>
      </c>
      <c r="H6" s="77" t="s">
        <v>99</v>
      </c>
      <c r="I6" s="78">
        <v>2.5000000000000001E-2</v>
      </c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</row>
    <row r="7" spans="1:32" ht="18" customHeight="1" thickTop="1" thickBot="1" x14ac:dyDescent="0.3">
      <c r="A7" s="79">
        <v>0</v>
      </c>
      <c r="B7" s="79">
        <v>5</v>
      </c>
      <c r="C7" s="80">
        <v>0</v>
      </c>
      <c r="D7" s="80">
        <f>+IF(A7&lt;$I$9,C7,B7*$I$7*(1-EXP(-(A7-$I$9)/$I$8)))</f>
        <v>0</v>
      </c>
      <c r="E7" s="80">
        <f>+(D7-C7)^2</f>
        <v>0</v>
      </c>
      <c r="F7" s="71"/>
      <c r="G7" s="78" t="s">
        <v>100</v>
      </c>
      <c r="H7" s="77" t="s">
        <v>101</v>
      </c>
      <c r="I7" s="78">
        <v>1.0317183422180991</v>
      </c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</row>
    <row r="8" spans="1:32" ht="18" customHeight="1" thickTop="1" thickBot="1" x14ac:dyDescent="0.3">
      <c r="A8" s="79">
        <v>2.5000000000000001E-2</v>
      </c>
      <c r="B8" s="79">
        <v>5</v>
      </c>
      <c r="C8" s="80">
        <v>0</v>
      </c>
      <c r="D8" s="80">
        <f t="shared" ref="D8:D71" si="0">+IF(A8&lt;$I$9,C8,B8*$I$7*(1-EXP(-(A8-$I$9)/$I$8)))</f>
        <v>0</v>
      </c>
      <c r="E8" s="80">
        <f>+(D8-C8)^2</f>
        <v>0</v>
      </c>
      <c r="F8" s="71"/>
      <c r="G8" s="78" t="s">
        <v>73</v>
      </c>
      <c r="H8" s="81" t="s">
        <v>102</v>
      </c>
      <c r="I8" s="78">
        <v>3.7136572649056926E-2</v>
      </c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</row>
    <row r="9" spans="1:32" ht="18" customHeight="1" thickTop="1" thickBot="1" x14ac:dyDescent="0.3">
      <c r="A9" s="79">
        <v>0.05</v>
      </c>
      <c r="B9" s="79">
        <v>5</v>
      </c>
      <c r="C9" s="80">
        <v>0</v>
      </c>
      <c r="D9" s="80">
        <f t="shared" si="0"/>
        <v>0</v>
      </c>
      <c r="E9" s="80">
        <f t="shared" ref="E9:E72" si="1">+(D9-C9)^2</f>
        <v>0</v>
      </c>
      <c r="F9" s="71"/>
      <c r="G9" s="78" t="s">
        <v>74</v>
      </c>
      <c r="H9" s="77" t="s">
        <v>103</v>
      </c>
      <c r="I9" s="78">
        <v>0.17500228249400043</v>
      </c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</row>
    <row r="10" spans="1:32" ht="18" customHeight="1" thickTop="1" thickBot="1" x14ac:dyDescent="0.3">
      <c r="A10" s="79">
        <v>7.5000000000000011E-2</v>
      </c>
      <c r="B10" s="79">
        <v>5</v>
      </c>
      <c r="C10" s="80">
        <v>0</v>
      </c>
      <c r="D10" s="80">
        <f t="shared" si="0"/>
        <v>0</v>
      </c>
      <c r="E10" s="80">
        <f t="shared" si="1"/>
        <v>0</v>
      </c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</row>
    <row r="11" spans="1:32" ht="18" customHeight="1" thickTop="1" thickBot="1" x14ac:dyDescent="0.3">
      <c r="A11" s="79">
        <v>0.1</v>
      </c>
      <c r="B11" s="79">
        <v>5</v>
      </c>
      <c r="C11" s="80">
        <v>0.28999999999999998</v>
      </c>
      <c r="D11" s="80">
        <f t="shared" si="0"/>
        <v>0.28999999999999998</v>
      </c>
      <c r="E11" s="80">
        <f t="shared" si="1"/>
        <v>0</v>
      </c>
      <c r="F11" s="71"/>
      <c r="G11" s="183" t="s">
        <v>104</v>
      </c>
      <c r="H11" s="183"/>
      <c r="I11" s="183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</row>
    <row r="12" spans="1:32" ht="18" customHeight="1" thickTop="1" thickBot="1" x14ac:dyDescent="0.3">
      <c r="A12" s="79">
        <v>0.125</v>
      </c>
      <c r="B12" s="79">
        <v>5</v>
      </c>
      <c r="C12" s="80">
        <v>0.71</v>
      </c>
      <c r="D12" s="80">
        <f t="shared" si="0"/>
        <v>0.71</v>
      </c>
      <c r="E12" s="80">
        <f t="shared" si="1"/>
        <v>0</v>
      </c>
      <c r="F12" s="71"/>
      <c r="G12" s="78" t="s">
        <v>105</v>
      </c>
      <c r="H12" s="77" t="s">
        <v>106</v>
      </c>
      <c r="I12" s="82">
        <f>+SUM(E7:E126)</f>
        <v>6.4107806123539213</v>
      </c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</row>
    <row r="13" spans="1:32" ht="18" customHeight="1" thickTop="1" thickBot="1" x14ac:dyDescent="0.3">
      <c r="A13" s="79">
        <v>0.15</v>
      </c>
      <c r="B13" s="79">
        <v>5</v>
      </c>
      <c r="C13" s="80">
        <v>1.29</v>
      </c>
      <c r="D13" s="80">
        <f t="shared" si="0"/>
        <v>1.29</v>
      </c>
      <c r="E13" s="80">
        <f t="shared" si="1"/>
        <v>0</v>
      </c>
      <c r="F13" s="71"/>
      <c r="G13" s="78" t="s">
        <v>107</v>
      </c>
      <c r="H13" s="74" t="s">
        <v>108</v>
      </c>
      <c r="I13" s="78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</row>
    <row r="14" spans="1:32" ht="18" customHeight="1" thickTop="1" thickBot="1" x14ac:dyDescent="0.3">
      <c r="A14" s="79">
        <v>0.17499999999999999</v>
      </c>
      <c r="B14" s="79">
        <v>5</v>
      </c>
      <c r="C14" s="80">
        <v>2.14</v>
      </c>
      <c r="D14" s="80">
        <f t="shared" si="0"/>
        <v>2.14</v>
      </c>
      <c r="E14" s="80">
        <f t="shared" si="1"/>
        <v>0</v>
      </c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</row>
    <row r="15" spans="1:32" ht="18" customHeight="1" thickTop="1" thickBot="1" x14ac:dyDescent="0.3">
      <c r="A15" s="79">
        <v>0.19999999999999998</v>
      </c>
      <c r="B15" s="79">
        <v>5</v>
      </c>
      <c r="C15" s="80">
        <v>2.86</v>
      </c>
      <c r="D15" s="80">
        <f t="shared" si="0"/>
        <v>2.5271437384176743</v>
      </c>
      <c r="E15" s="80">
        <f t="shared" si="1"/>
        <v>0.11079329087456158</v>
      </c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</row>
    <row r="16" spans="1:32" ht="18" customHeight="1" thickTop="1" thickBot="1" x14ac:dyDescent="0.3">
      <c r="A16" s="79">
        <v>0.22499999999999998</v>
      </c>
      <c r="B16" s="79">
        <v>5</v>
      </c>
      <c r="C16" s="80">
        <v>3.71</v>
      </c>
      <c r="D16" s="80">
        <f t="shared" si="0"/>
        <v>3.8163469206739613</v>
      </c>
      <c r="E16" s="80">
        <f t="shared" si="1"/>
        <v>1.1309667536833826E-2</v>
      </c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</row>
    <row r="17" spans="1:32" ht="18" customHeight="1" thickTop="1" thickBot="1" x14ac:dyDescent="0.3">
      <c r="A17" s="79">
        <v>0.24999999999999997</v>
      </c>
      <c r="B17" s="79">
        <v>5</v>
      </c>
      <c r="C17" s="80">
        <v>4.29</v>
      </c>
      <c r="D17" s="80">
        <f t="shared" si="0"/>
        <v>4.4739416263805252</v>
      </c>
      <c r="E17" s="80">
        <f t="shared" si="1"/>
        <v>3.38345219155127E-2</v>
      </c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</row>
    <row r="18" spans="1:32" ht="18" customHeight="1" thickTop="1" thickBot="1" x14ac:dyDescent="0.3">
      <c r="A18" s="79">
        <v>0.27499999999999997</v>
      </c>
      <c r="B18" s="79">
        <v>5</v>
      </c>
      <c r="C18" s="80">
        <v>4.57</v>
      </c>
      <c r="D18" s="80">
        <f t="shared" si="0"/>
        <v>4.8093664864219718</v>
      </c>
      <c r="E18" s="80">
        <f t="shared" si="1"/>
        <v>5.7296314821999893E-2</v>
      </c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</row>
    <row r="19" spans="1:32" ht="18" customHeight="1" thickTop="1" thickBot="1" x14ac:dyDescent="0.3">
      <c r="A19" s="79">
        <v>0.3</v>
      </c>
      <c r="B19" s="79">
        <v>5</v>
      </c>
      <c r="C19" s="80">
        <v>4.8600000000000003</v>
      </c>
      <c r="D19" s="80">
        <f t="shared" si="0"/>
        <v>4.9804594647526539</v>
      </c>
      <c r="E19" s="80">
        <f t="shared" si="1"/>
        <v>1.4510482648495786E-2</v>
      </c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</row>
    <row r="20" spans="1:32" ht="18" customHeight="1" thickTop="1" thickBot="1" x14ac:dyDescent="0.3">
      <c r="A20" s="79">
        <v>0.32500000000000001</v>
      </c>
      <c r="B20" s="79">
        <v>5</v>
      </c>
      <c r="C20" s="80">
        <v>5</v>
      </c>
      <c r="D20" s="80">
        <f t="shared" si="0"/>
        <v>5.0677302986152544</v>
      </c>
      <c r="E20" s="80">
        <f t="shared" si="1"/>
        <v>4.5873933505115282E-3</v>
      </c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</row>
    <row r="21" spans="1:32" ht="18" customHeight="1" thickTop="1" thickBot="1" x14ac:dyDescent="0.3">
      <c r="A21" s="79">
        <v>0.35000000000000003</v>
      </c>
      <c r="B21" s="79">
        <v>5</v>
      </c>
      <c r="C21" s="80">
        <v>5</v>
      </c>
      <c r="D21" s="80">
        <f t="shared" si="0"/>
        <v>5.1122452665431215</v>
      </c>
      <c r="E21" s="80">
        <f t="shared" si="1"/>
        <v>1.2598999861336391E-2</v>
      </c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</row>
    <row r="22" spans="1:32" ht="18" customHeight="1" thickTop="1" thickBot="1" x14ac:dyDescent="0.3">
      <c r="A22" s="79">
        <v>0.37500000000000006</v>
      </c>
      <c r="B22" s="79">
        <v>5</v>
      </c>
      <c r="C22" s="80">
        <v>5</v>
      </c>
      <c r="D22" s="80">
        <f t="shared" si="0"/>
        <v>5.1349513904783972</v>
      </c>
      <c r="E22" s="80">
        <f t="shared" si="1"/>
        <v>1.8211877792052838E-2</v>
      </c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</row>
    <row r="23" spans="1:32" ht="18" customHeight="1" thickTop="1" thickBot="1" x14ac:dyDescent="0.3">
      <c r="A23" s="79">
        <v>0.40000000000000008</v>
      </c>
      <c r="B23" s="79">
        <v>5</v>
      </c>
      <c r="C23" s="80">
        <v>5</v>
      </c>
      <c r="D23" s="80">
        <f t="shared" si="0"/>
        <v>5.1465332940080044</v>
      </c>
      <c r="E23" s="80">
        <f>+(D23-C23)^2</f>
        <v>2.1472006252836261E-2</v>
      </c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</row>
    <row r="24" spans="1:32" ht="18" customHeight="1" thickTop="1" thickBot="1" x14ac:dyDescent="0.3">
      <c r="A24" s="79">
        <v>0.4250000000000001</v>
      </c>
      <c r="B24" s="79">
        <v>5</v>
      </c>
      <c r="C24" s="80">
        <v>5.14</v>
      </c>
      <c r="D24" s="80">
        <f t="shared" si="0"/>
        <v>5.1524409729122276</v>
      </c>
      <c r="E24" s="80">
        <f t="shared" si="1"/>
        <v>1.5477780700278834E-4</v>
      </c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</row>
    <row r="25" spans="1:32" ht="18" customHeight="1" thickTop="1" thickBot="1" x14ac:dyDescent="0.3">
      <c r="A25" s="79">
        <v>0.45000000000000012</v>
      </c>
      <c r="B25" s="79">
        <v>5</v>
      </c>
      <c r="C25" s="80">
        <v>5.14</v>
      </c>
      <c r="D25" s="80">
        <f t="shared" si="0"/>
        <v>5.1554543523576868</v>
      </c>
      <c r="E25" s="80">
        <f t="shared" si="1"/>
        <v>2.3883700679554903E-4</v>
      </c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</row>
    <row r="26" spans="1:32" ht="18" customHeight="1" thickTop="1" thickBot="1" x14ac:dyDescent="0.3">
      <c r="A26" s="79">
        <v>0.47500000000000014</v>
      </c>
      <c r="B26" s="79">
        <v>5</v>
      </c>
      <c r="C26" s="80">
        <v>5.29</v>
      </c>
      <c r="D26" s="80">
        <f t="shared" si="0"/>
        <v>5.156991412145385</v>
      </c>
      <c r="E26" s="80">
        <f t="shared" si="1"/>
        <v>1.7691284443078836E-2</v>
      </c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</row>
    <row r="27" spans="1:32" ht="18" customHeight="1" thickTop="1" thickBot="1" x14ac:dyDescent="0.3">
      <c r="A27" s="79">
        <v>0.50000000000000011</v>
      </c>
      <c r="B27" s="79">
        <v>5</v>
      </c>
      <c r="C27" s="80">
        <v>5.43</v>
      </c>
      <c r="D27" s="80">
        <f t="shared" si="0"/>
        <v>5.1577754331535992</v>
      </c>
      <c r="E27" s="80">
        <f t="shared" si="1"/>
        <v>7.4106214794710384E-2</v>
      </c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</row>
    <row r="28" spans="1:32" ht="18" customHeight="1" thickTop="1" thickBot="1" x14ac:dyDescent="0.3">
      <c r="A28" s="79">
        <v>0.52500000000000013</v>
      </c>
      <c r="B28" s="79">
        <v>5</v>
      </c>
      <c r="C28" s="80">
        <v>5.57</v>
      </c>
      <c r="D28" s="80">
        <f t="shared" si="0"/>
        <v>5.1581753453406458</v>
      </c>
      <c r="E28" s="80">
        <f t="shared" si="1"/>
        <v>0.16959954618529657</v>
      </c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</row>
    <row r="29" spans="1:32" ht="18" customHeight="1" thickTop="1" thickBot="1" x14ac:dyDescent="0.3">
      <c r="A29" s="79">
        <v>0.55000000000000016</v>
      </c>
      <c r="B29" s="79">
        <v>5</v>
      </c>
      <c r="C29" s="80">
        <v>5.57</v>
      </c>
      <c r="D29" s="80">
        <f t="shared" si="0"/>
        <v>5.1583793319120179</v>
      </c>
      <c r="E29" s="80">
        <f t="shared" si="1"/>
        <v>0.16943157439719694</v>
      </c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</row>
    <row r="30" spans="1:32" ht="18" customHeight="1" thickTop="1" thickBot="1" x14ac:dyDescent="0.3">
      <c r="A30" s="79">
        <v>0.57500000000000018</v>
      </c>
      <c r="B30" s="79">
        <v>5</v>
      </c>
      <c r="C30" s="80">
        <v>5.71</v>
      </c>
      <c r="D30" s="80">
        <f t="shared" si="0"/>
        <v>5.1584833810574242</v>
      </c>
      <c r="E30" s="80">
        <f t="shared" si="1"/>
        <v>0.30417058096985033</v>
      </c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</row>
    <row r="31" spans="1:32" ht="18" customHeight="1" thickTop="1" thickBot="1" x14ac:dyDescent="0.3">
      <c r="A31" s="79">
        <v>0.6000000000000002</v>
      </c>
      <c r="B31" s="79">
        <v>5</v>
      </c>
      <c r="C31" s="80">
        <v>5.71</v>
      </c>
      <c r="D31" s="80">
        <f t="shared" si="0"/>
        <v>5.1585364542797789</v>
      </c>
      <c r="E31" s="80">
        <f t="shared" si="1"/>
        <v>0.30411204225831834</v>
      </c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</row>
    <row r="32" spans="1:32" ht="18" customHeight="1" thickTop="1" thickBot="1" x14ac:dyDescent="0.3">
      <c r="A32" s="79">
        <v>0.62500000000000022</v>
      </c>
      <c r="B32" s="79">
        <v>5</v>
      </c>
      <c r="C32" s="80">
        <v>5.43</v>
      </c>
      <c r="D32" s="80">
        <f t="shared" si="0"/>
        <v>5.1585635257845004</v>
      </c>
      <c r="E32" s="80">
        <f t="shared" si="1"/>
        <v>7.3677759534541434E-2</v>
      </c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</row>
    <row r="33" spans="1:32" ht="18" customHeight="1" thickTop="1" thickBot="1" x14ac:dyDescent="0.3">
      <c r="A33" s="79">
        <v>0.65000000000000024</v>
      </c>
      <c r="B33" s="79">
        <v>5</v>
      </c>
      <c r="C33" s="80">
        <v>5.14</v>
      </c>
      <c r="D33" s="80">
        <f t="shared" si="0"/>
        <v>5.1585773343745078</v>
      </c>
      <c r="E33" s="80">
        <f t="shared" si="1"/>
        <v>3.4511735246228205E-4</v>
      </c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</row>
    <row r="34" spans="1:32" ht="18" customHeight="1" thickTop="1" thickBot="1" x14ac:dyDescent="0.3">
      <c r="A34" s="79">
        <v>0.67500000000000027</v>
      </c>
      <c r="B34" s="79">
        <v>5</v>
      </c>
      <c r="C34" s="80">
        <v>5.14</v>
      </c>
      <c r="D34" s="80">
        <f t="shared" si="0"/>
        <v>5.1585843778381051</v>
      </c>
      <c r="E34" s="80">
        <f t="shared" si="1"/>
        <v>3.453790996294633E-4</v>
      </c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</row>
    <row r="35" spans="1:32" ht="18" customHeight="1" thickTop="1" thickBot="1" x14ac:dyDescent="0.3">
      <c r="A35" s="79">
        <v>0.70000000000000029</v>
      </c>
      <c r="B35" s="79">
        <v>5</v>
      </c>
      <c r="C35" s="80">
        <v>5</v>
      </c>
      <c r="D35" s="80">
        <f t="shared" si="0"/>
        <v>5.1585879705567965</v>
      </c>
      <c r="E35" s="80">
        <f t="shared" si="1"/>
        <v>2.5150144405323361E-2</v>
      </c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</row>
    <row r="36" spans="1:32" ht="18" customHeight="1" thickTop="1" thickBot="1" x14ac:dyDescent="0.3">
      <c r="A36" s="79">
        <v>0.72500000000000031</v>
      </c>
      <c r="B36" s="79">
        <v>5</v>
      </c>
      <c r="C36" s="80">
        <v>5</v>
      </c>
      <c r="D36" s="80">
        <f t="shared" si="0"/>
        <v>5.1585898031250244</v>
      </c>
      <c r="E36" s="80">
        <f t="shared" si="1"/>
        <v>2.5150725655233984E-2</v>
      </c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</row>
    <row r="37" spans="1:32" ht="18" customHeight="1" thickTop="1" thickBot="1" x14ac:dyDescent="0.3">
      <c r="A37" s="79">
        <v>0.75000000000000033</v>
      </c>
      <c r="B37" s="79">
        <v>5</v>
      </c>
      <c r="C37" s="80">
        <v>5</v>
      </c>
      <c r="D37" s="80">
        <f t="shared" si="0"/>
        <v>5.158590737878507</v>
      </c>
      <c r="E37" s="80">
        <f t="shared" si="1"/>
        <v>2.5151022140849306E-2</v>
      </c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</row>
    <row r="38" spans="1:32" ht="16.5" thickTop="1" thickBot="1" x14ac:dyDescent="0.3">
      <c r="A38" s="79">
        <v>0.77500000000000036</v>
      </c>
      <c r="B38" s="79">
        <v>5</v>
      </c>
      <c r="C38" s="80">
        <v>5.14</v>
      </c>
      <c r="D38" s="80">
        <f t="shared" si="0"/>
        <v>5.1585912146760746</v>
      </c>
      <c r="E38" s="80">
        <f t="shared" si="1"/>
        <v>3.4563326313190426E-4</v>
      </c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</row>
    <row r="39" spans="1:32" ht="16.5" thickTop="1" thickBot="1" x14ac:dyDescent="0.3">
      <c r="A39" s="79">
        <v>0.80000000000000038</v>
      </c>
      <c r="B39" s="79">
        <v>5</v>
      </c>
      <c r="C39" s="80">
        <v>5.14</v>
      </c>
      <c r="D39" s="80">
        <f t="shared" si="0"/>
        <v>5.1585914578802186</v>
      </c>
      <c r="E39" s="80">
        <f t="shared" si="1"/>
        <v>3.4564230611195253E-4</v>
      </c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</row>
    <row r="40" spans="1:32" ht="16.5" thickTop="1" thickBot="1" x14ac:dyDescent="0.3">
      <c r="A40" s="79">
        <v>0.8250000000000004</v>
      </c>
      <c r="B40" s="79">
        <v>5</v>
      </c>
      <c r="C40" s="80">
        <v>5.29</v>
      </c>
      <c r="D40" s="80">
        <f t="shared" si="0"/>
        <v>5.1585915819334005</v>
      </c>
      <c r="E40" s="80">
        <f t="shared" si="1"/>
        <v>1.7268172338766201E-2</v>
      </c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</row>
    <row r="41" spans="1:32" ht="16.5" thickTop="1" thickBot="1" x14ac:dyDescent="0.3">
      <c r="A41" s="79">
        <v>0.85000000000000042</v>
      </c>
      <c r="B41" s="79">
        <v>5</v>
      </c>
      <c r="C41" s="80">
        <v>5.43</v>
      </c>
      <c r="D41" s="80">
        <f t="shared" si="0"/>
        <v>5.15859164521025</v>
      </c>
      <c r="E41" s="80">
        <f t="shared" si="1"/>
        <v>7.3662495049678631E-2</v>
      </c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</row>
    <row r="42" spans="1:32" ht="16.5" thickTop="1" thickBot="1" x14ac:dyDescent="0.3">
      <c r="A42" s="79">
        <v>0.87500000000000044</v>
      </c>
      <c r="B42" s="79">
        <v>5</v>
      </c>
      <c r="C42" s="80">
        <v>5.57</v>
      </c>
      <c r="D42" s="80">
        <f t="shared" si="0"/>
        <v>5.1585916774864051</v>
      </c>
      <c r="E42" s="80">
        <f t="shared" si="1"/>
        <v>0.16925680783345032</v>
      </c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</row>
    <row r="43" spans="1:32" ht="16.5" thickTop="1" thickBot="1" x14ac:dyDescent="0.3">
      <c r="A43" s="79">
        <v>0.90000000000000047</v>
      </c>
      <c r="B43" s="79">
        <v>5</v>
      </c>
      <c r="C43" s="80">
        <v>5.43</v>
      </c>
      <c r="D43" s="80">
        <f t="shared" si="0"/>
        <v>5.1585916939497745</v>
      </c>
      <c r="E43" s="80">
        <f t="shared" si="1"/>
        <v>7.3662468593052741E-2</v>
      </c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</row>
    <row r="44" spans="1:32" ht="16.5" thickTop="1" thickBot="1" x14ac:dyDescent="0.3">
      <c r="A44" s="79">
        <v>0.92500000000000049</v>
      </c>
      <c r="B44" s="79">
        <v>5</v>
      </c>
      <c r="C44" s="80">
        <v>5.14</v>
      </c>
      <c r="D44" s="80">
        <f t="shared" si="0"/>
        <v>5.1585917023473842</v>
      </c>
      <c r="E44" s="80">
        <f t="shared" si="1"/>
        <v>3.4565139617374224E-4</v>
      </c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</row>
    <row r="45" spans="1:32" ht="16.5" thickTop="1" thickBot="1" x14ac:dyDescent="0.3">
      <c r="A45" s="79">
        <v>0.95000000000000051</v>
      </c>
      <c r="B45" s="79">
        <v>5</v>
      </c>
      <c r="C45" s="80">
        <v>5</v>
      </c>
      <c r="D45" s="80">
        <f t="shared" si="0"/>
        <v>5.1585917066308227</v>
      </c>
      <c r="E45" s="80">
        <f t="shared" si="1"/>
        <v>2.5151329412076925E-2</v>
      </c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</row>
    <row r="46" spans="1:32" ht="16.5" thickTop="1" thickBot="1" x14ac:dyDescent="0.3">
      <c r="A46" s="79">
        <v>0.97500000000000053</v>
      </c>
      <c r="B46" s="79">
        <v>5</v>
      </c>
      <c r="C46" s="80">
        <v>5</v>
      </c>
      <c r="D46" s="80">
        <f t="shared" si="0"/>
        <v>5.1585917088157123</v>
      </c>
      <c r="E46" s="80">
        <f t="shared" si="1"/>
        <v>2.5151330105087671E-2</v>
      </c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</row>
    <row r="47" spans="1:32" ht="16.5" thickTop="1" thickBot="1" x14ac:dyDescent="0.3">
      <c r="A47" s="79">
        <v>1.0000000000000004</v>
      </c>
      <c r="B47" s="79">
        <v>5</v>
      </c>
      <c r="C47" s="80">
        <v>5</v>
      </c>
      <c r="D47" s="80">
        <f t="shared" si="0"/>
        <v>5.1585917099301781</v>
      </c>
      <c r="E47" s="80">
        <f t="shared" si="1"/>
        <v>2.5151330458577759E-2</v>
      </c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</row>
    <row r="48" spans="1:32" ht="16.5" thickTop="1" thickBot="1" x14ac:dyDescent="0.3">
      <c r="A48" s="79">
        <v>1.0250000000000004</v>
      </c>
      <c r="B48" s="79">
        <v>5</v>
      </c>
      <c r="C48" s="80">
        <v>4.8600000000000003</v>
      </c>
      <c r="D48" s="80">
        <f t="shared" si="0"/>
        <v>5.1585917104986425</v>
      </c>
      <c r="E48" s="80">
        <f t="shared" si="1"/>
        <v>8.9157009578504948E-2</v>
      </c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</row>
    <row r="49" spans="1:32" ht="16.5" thickTop="1" thickBot="1" x14ac:dyDescent="0.3">
      <c r="A49" s="79">
        <v>1.0500000000000003</v>
      </c>
      <c r="B49" s="79">
        <v>5</v>
      </c>
      <c r="C49" s="80">
        <v>4.71</v>
      </c>
      <c r="D49" s="80">
        <f t="shared" si="0"/>
        <v>5.1585917107886035</v>
      </c>
      <c r="E49" s="80">
        <f t="shared" si="1"/>
        <v>0.20123452298824607</v>
      </c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</row>
    <row r="50" spans="1:32" ht="16.5" thickTop="1" thickBot="1" x14ac:dyDescent="0.3">
      <c r="A50" s="79">
        <v>1.0750000000000002</v>
      </c>
      <c r="B50" s="79">
        <v>5</v>
      </c>
      <c r="C50" s="80">
        <v>4.8600000000000003</v>
      </c>
      <c r="D50" s="80">
        <f t="shared" si="0"/>
        <v>5.1585917109365074</v>
      </c>
      <c r="E50" s="80">
        <f t="shared" si="1"/>
        <v>8.9157009839990586E-2</v>
      </c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</row>
    <row r="51" spans="1:32" ht="16.5" thickTop="1" thickBot="1" x14ac:dyDescent="0.3">
      <c r="A51" s="79">
        <v>1.1000000000000001</v>
      </c>
      <c r="B51" s="79">
        <v>5</v>
      </c>
      <c r="C51" s="80">
        <v>5</v>
      </c>
      <c r="D51" s="80">
        <f t="shared" si="0"/>
        <v>5.1585917110119492</v>
      </c>
      <c r="E51" s="80">
        <f t="shared" si="1"/>
        <v>2.5151330801697624E-2</v>
      </c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</row>
    <row r="52" spans="1:32" ht="16.5" thickTop="1" thickBot="1" x14ac:dyDescent="0.3">
      <c r="A52" s="79">
        <v>1.125</v>
      </c>
      <c r="B52" s="79">
        <v>5</v>
      </c>
      <c r="C52" s="80">
        <v>5.14</v>
      </c>
      <c r="D52" s="80">
        <f t="shared" si="0"/>
        <v>5.1585917110504305</v>
      </c>
      <c r="E52" s="80">
        <f t="shared" si="1"/>
        <v>3.4565171978271004E-4</v>
      </c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</row>
    <row r="53" spans="1:32" ht="16.5" thickTop="1" thickBot="1" x14ac:dyDescent="0.3">
      <c r="A53" s="79">
        <v>1.1499999999999999</v>
      </c>
      <c r="B53" s="79">
        <v>5</v>
      </c>
      <c r="C53" s="80">
        <v>5.29</v>
      </c>
      <c r="D53" s="80">
        <f t="shared" si="0"/>
        <v>5.1585917110700592</v>
      </c>
      <c r="E53" s="80">
        <f t="shared" si="1"/>
        <v>1.7268138399494811E-2</v>
      </c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</row>
    <row r="54" spans="1:32" ht="16.5" thickTop="1" thickBot="1" x14ac:dyDescent="0.3">
      <c r="A54" s="79">
        <v>1.1749999999999998</v>
      </c>
      <c r="B54" s="79">
        <v>5</v>
      </c>
      <c r="C54" s="80">
        <v>5.57</v>
      </c>
      <c r="D54" s="80">
        <f t="shared" si="0"/>
        <v>5.1585917110800716</v>
      </c>
      <c r="E54" s="80">
        <f t="shared" si="1"/>
        <v>0.16925678019202348</v>
      </c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</row>
    <row r="55" spans="1:32" ht="16.5" thickTop="1" thickBot="1" x14ac:dyDescent="0.3">
      <c r="A55" s="79">
        <v>1.1999999999999997</v>
      </c>
      <c r="B55" s="79">
        <v>5</v>
      </c>
      <c r="C55" s="80">
        <v>5.43</v>
      </c>
      <c r="D55" s="80">
        <f t="shared" si="0"/>
        <v>5.1585917110851778</v>
      </c>
      <c r="E55" s="80">
        <f t="shared" si="1"/>
        <v>7.366245929167145E-2</v>
      </c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</row>
    <row r="56" spans="1:32" ht="16.5" thickTop="1" thickBot="1" x14ac:dyDescent="0.3">
      <c r="A56" s="79">
        <v>1.2249999999999996</v>
      </c>
      <c r="B56" s="79">
        <v>5</v>
      </c>
      <c r="C56" s="80">
        <v>5.29</v>
      </c>
      <c r="D56" s="80">
        <f t="shared" si="0"/>
        <v>5.1585917110877828</v>
      </c>
      <c r="E56" s="80">
        <f t="shared" si="1"/>
        <v>1.7268138394836752E-2</v>
      </c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</row>
    <row r="57" spans="1:32" ht="16.5" thickTop="1" thickBot="1" x14ac:dyDescent="0.3">
      <c r="A57" s="79">
        <v>1.2499999999999996</v>
      </c>
      <c r="B57" s="79">
        <v>5</v>
      </c>
      <c r="C57" s="80">
        <v>5.14</v>
      </c>
      <c r="D57" s="80">
        <f t="shared" si="0"/>
        <v>5.1585917110891124</v>
      </c>
      <c r="E57" s="80">
        <f t="shared" si="1"/>
        <v>3.456517212210372E-4</v>
      </c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</row>
    <row r="58" spans="1:32" ht="16.5" thickTop="1" thickBot="1" x14ac:dyDescent="0.3">
      <c r="A58" s="79">
        <v>1.2749999999999995</v>
      </c>
      <c r="B58" s="79">
        <v>5</v>
      </c>
      <c r="C58" s="80">
        <v>5.14</v>
      </c>
      <c r="D58" s="80">
        <f t="shared" si="0"/>
        <v>5.1585917110897901</v>
      </c>
      <c r="E58" s="80">
        <f t="shared" si="1"/>
        <v>3.4565172124623563E-4</v>
      </c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</row>
    <row r="59" spans="1:32" ht="16.5" thickTop="1" thickBot="1" x14ac:dyDescent="0.3">
      <c r="A59" s="79">
        <v>1.2999999999999994</v>
      </c>
      <c r="B59" s="79">
        <v>5</v>
      </c>
      <c r="C59" s="80">
        <v>5.14</v>
      </c>
      <c r="D59" s="80">
        <f t="shared" si="0"/>
        <v>5.1585917110901356</v>
      </c>
      <c r="E59" s="80">
        <f t="shared" si="1"/>
        <v>3.4565172125908256E-4</v>
      </c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</row>
    <row r="60" spans="1:32" ht="16.5" thickTop="1" thickBot="1" x14ac:dyDescent="0.3">
      <c r="A60" s="79">
        <v>1.3249999999999993</v>
      </c>
      <c r="B60" s="79">
        <v>5</v>
      </c>
      <c r="C60" s="80">
        <v>5.14</v>
      </c>
      <c r="D60" s="80">
        <f t="shared" si="0"/>
        <v>5.1585917110903114</v>
      </c>
      <c r="E60" s="80">
        <f t="shared" si="1"/>
        <v>3.456517212656216E-4</v>
      </c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</row>
    <row r="61" spans="1:32" ht="16.5" thickTop="1" thickBot="1" x14ac:dyDescent="0.3">
      <c r="A61" s="79">
        <v>1.3499999999999992</v>
      </c>
      <c r="B61" s="79">
        <v>5</v>
      </c>
      <c r="C61" s="80">
        <v>5</v>
      </c>
      <c r="D61" s="80">
        <f t="shared" si="0"/>
        <v>5.1585917110904012</v>
      </c>
      <c r="E61" s="80">
        <f t="shared" si="1"/>
        <v>2.5151330826581268E-2</v>
      </c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</row>
    <row r="62" spans="1:32" ht="16.5" thickTop="1" thickBot="1" x14ac:dyDescent="0.3">
      <c r="A62" s="79">
        <v>1.3749999999999991</v>
      </c>
      <c r="B62" s="79">
        <v>5</v>
      </c>
      <c r="C62" s="80">
        <v>5.14</v>
      </c>
      <c r="D62" s="80">
        <f t="shared" si="0"/>
        <v>5.1585917110904473</v>
      </c>
      <c r="E62" s="80">
        <f t="shared" si="1"/>
        <v>3.4565172127067452E-4</v>
      </c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</row>
    <row r="63" spans="1:32" ht="16.5" thickTop="1" thickBot="1" x14ac:dyDescent="0.3">
      <c r="A63" s="79">
        <v>1.399999999999999</v>
      </c>
      <c r="B63" s="79">
        <v>5</v>
      </c>
      <c r="C63" s="80">
        <v>5.29</v>
      </c>
      <c r="D63" s="80">
        <f t="shared" si="0"/>
        <v>5.1585917110904704</v>
      </c>
      <c r="E63" s="80">
        <f t="shared" si="1"/>
        <v>1.7268138394130401E-2</v>
      </c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</row>
    <row r="64" spans="1:32" ht="16.5" thickTop="1" thickBot="1" x14ac:dyDescent="0.3">
      <c r="A64" s="79">
        <v>1.4249999999999989</v>
      </c>
      <c r="B64" s="79">
        <v>5</v>
      </c>
      <c r="C64" s="80">
        <v>5.29</v>
      </c>
      <c r="D64" s="80">
        <f t="shared" si="0"/>
        <v>5.1585917110904829</v>
      </c>
      <c r="E64" s="80">
        <f t="shared" si="1"/>
        <v>1.7268138394127133E-2</v>
      </c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</row>
    <row r="65" spans="1:32" ht="16.5" thickTop="1" thickBot="1" x14ac:dyDescent="0.3">
      <c r="A65" s="79">
        <v>1.4499999999999988</v>
      </c>
      <c r="B65" s="79">
        <v>5</v>
      </c>
      <c r="C65" s="80">
        <v>5.43</v>
      </c>
      <c r="D65" s="80">
        <f t="shared" si="0"/>
        <v>5.1585917110904891</v>
      </c>
      <c r="E65" s="80">
        <f t="shared" si="1"/>
        <v>7.3662459288788396E-2</v>
      </c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</row>
    <row r="66" spans="1:32" ht="16.5" thickTop="1" thickBot="1" x14ac:dyDescent="0.3">
      <c r="A66" s="79">
        <v>1.4749999999999988</v>
      </c>
      <c r="B66" s="79">
        <v>5</v>
      </c>
      <c r="C66" s="80">
        <v>5.57</v>
      </c>
      <c r="D66" s="80">
        <f t="shared" si="0"/>
        <v>5.1585917110904917</v>
      </c>
      <c r="E66" s="80">
        <f t="shared" si="1"/>
        <v>0.16925678018344964</v>
      </c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</row>
    <row r="67" spans="1:32" ht="16.5" thickTop="1" thickBot="1" x14ac:dyDescent="0.3">
      <c r="A67" s="79">
        <v>1.4999999999999987</v>
      </c>
      <c r="B67" s="79">
        <v>5</v>
      </c>
      <c r="C67" s="80">
        <v>5.43</v>
      </c>
      <c r="D67" s="80">
        <f t="shared" si="0"/>
        <v>5.1585917110904935</v>
      </c>
      <c r="E67" s="80">
        <f t="shared" si="1"/>
        <v>7.3662459288785981E-2</v>
      </c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</row>
    <row r="68" spans="1:32" ht="16.5" thickTop="1" thickBot="1" x14ac:dyDescent="0.3">
      <c r="A68" s="79">
        <v>1.5249999999999986</v>
      </c>
      <c r="B68" s="79">
        <v>5</v>
      </c>
      <c r="C68" s="80">
        <v>5.29</v>
      </c>
      <c r="D68" s="80">
        <f t="shared" si="0"/>
        <v>5.1585917110904944</v>
      </c>
      <c r="E68" s="80">
        <f t="shared" si="1"/>
        <v>1.7268138394124097E-2</v>
      </c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</row>
    <row r="69" spans="1:32" ht="16.5" thickTop="1" thickBot="1" x14ac:dyDescent="0.3">
      <c r="A69" s="79">
        <v>1.5499999999999985</v>
      </c>
      <c r="B69" s="79">
        <v>5</v>
      </c>
      <c r="C69" s="80">
        <v>5</v>
      </c>
      <c r="D69" s="80">
        <f t="shared" si="0"/>
        <v>5.1585917110904944</v>
      </c>
      <c r="E69" s="80">
        <f t="shared" si="1"/>
        <v>2.5151330826610849E-2</v>
      </c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</row>
    <row r="70" spans="1:32" ht="16.5" thickTop="1" thickBot="1" x14ac:dyDescent="0.3">
      <c r="A70" s="79">
        <v>1.5749999999999984</v>
      </c>
      <c r="B70" s="79">
        <v>5</v>
      </c>
      <c r="C70" s="80">
        <v>5.14</v>
      </c>
      <c r="D70" s="80">
        <f t="shared" si="0"/>
        <v>5.1585917110904953</v>
      </c>
      <c r="E70" s="80">
        <f t="shared" si="1"/>
        <v>3.4565172127245793E-4</v>
      </c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</row>
    <row r="71" spans="1:32" ht="16.5" thickTop="1" thickBot="1" x14ac:dyDescent="0.3">
      <c r="A71" s="79">
        <v>1.5999999999999983</v>
      </c>
      <c r="B71" s="79">
        <v>5</v>
      </c>
      <c r="C71" s="80">
        <v>5</v>
      </c>
      <c r="D71" s="80">
        <f t="shared" si="0"/>
        <v>5.1585917110904953</v>
      </c>
      <c r="E71" s="80">
        <f t="shared" si="1"/>
        <v>2.515133082661113E-2</v>
      </c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</row>
    <row r="72" spans="1:32" ht="16.5" thickTop="1" thickBot="1" x14ac:dyDescent="0.3">
      <c r="A72" s="79">
        <v>1.6249999999999982</v>
      </c>
      <c r="B72" s="79">
        <v>5</v>
      </c>
      <c r="C72" s="80">
        <v>5</v>
      </c>
      <c r="D72" s="80">
        <f t="shared" ref="D72:D126" si="2">+IF(A72&lt;$I$9,C72,B72*$I$7*(1-EXP(-(A72-$I$9)/$I$8)))</f>
        <v>5.1585917110904953</v>
      </c>
      <c r="E72" s="80">
        <f t="shared" si="1"/>
        <v>2.515133082661113E-2</v>
      </c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</row>
    <row r="73" spans="1:32" ht="16.5" thickTop="1" thickBot="1" x14ac:dyDescent="0.3">
      <c r="A73" s="79">
        <v>1.6499999999999981</v>
      </c>
      <c r="B73" s="79">
        <v>5</v>
      </c>
      <c r="C73" s="80">
        <v>5</v>
      </c>
      <c r="D73" s="80">
        <f t="shared" si="2"/>
        <v>5.1585917110904953</v>
      </c>
      <c r="E73" s="80">
        <f t="shared" ref="E73:E126" si="3">+(D73-C73)^2</f>
        <v>2.515133082661113E-2</v>
      </c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</row>
    <row r="74" spans="1:32" ht="16.5" thickTop="1" thickBot="1" x14ac:dyDescent="0.3">
      <c r="A74" s="79">
        <v>1.674999999999998</v>
      </c>
      <c r="B74" s="79">
        <v>5</v>
      </c>
      <c r="C74" s="80">
        <v>5</v>
      </c>
      <c r="D74" s="80">
        <f t="shared" si="2"/>
        <v>5.1585917110904953</v>
      </c>
      <c r="E74" s="80">
        <f t="shared" si="3"/>
        <v>2.515133082661113E-2</v>
      </c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</row>
    <row r="75" spans="1:32" ht="16.5" thickTop="1" thickBot="1" x14ac:dyDescent="0.3">
      <c r="A75" s="79">
        <v>1.699999999999998</v>
      </c>
      <c r="B75" s="79">
        <v>5</v>
      </c>
      <c r="C75" s="80">
        <v>5.14</v>
      </c>
      <c r="D75" s="80">
        <f t="shared" si="2"/>
        <v>5.1585917110904953</v>
      </c>
      <c r="E75" s="80">
        <f t="shared" si="3"/>
        <v>3.4565172127245793E-4</v>
      </c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</row>
    <row r="76" spans="1:32" ht="16.5" thickTop="1" thickBot="1" x14ac:dyDescent="0.3">
      <c r="A76" s="79">
        <v>1.7249999999999979</v>
      </c>
      <c r="B76" s="79">
        <v>5</v>
      </c>
      <c r="C76" s="80">
        <v>5.29</v>
      </c>
      <c r="D76" s="80">
        <f t="shared" si="2"/>
        <v>5.1585917110904953</v>
      </c>
      <c r="E76" s="80">
        <f t="shared" si="3"/>
        <v>1.7268138394123864E-2</v>
      </c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</row>
    <row r="77" spans="1:32" ht="16.5" thickTop="1" thickBot="1" x14ac:dyDescent="0.3">
      <c r="A77" s="79">
        <v>1.7499999999999978</v>
      </c>
      <c r="B77" s="79">
        <v>5</v>
      </c>
      <c r="C77" s="80">
        <v>5.43</v>
      </c>
      <c r="D77" s="80">
        <f t="shared" si="2"/>
        <v>5.1585917110904953</v>
      </c>
      <c r="E77" s="80">
        <f t="shared" si="3"/>
        <v>7.3662459288785023E-2</v>
      </c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</row>
    <row r="78" spans="1:32" ht="16.5" thickTop="1" thickBot="1" x14ac:dyDescent="0.3">
      <c r="A78" s="79">
        <v>1.7749999999999977</v>
      </c>
      <c r="B78" s="79">
        <v>5</v>
      </c>
      <c r="C78" s="80">
        <v>5.43</v>
      </c>
      <c r="D78" s="80">
        <f t="shared" si="2"/>
        <v>5.1585917110904953</v>
      </c>
      <c r="E78" s="80">
        <f t="shared" si="3"/>
        <v>7.3662459288785023E-2</v>
      </c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</row>
    <row r="79" spans="1:32" ht="16.5" thickTop="1" thickBot="1" x14ac:dyDescent="0.3">
      <c r="A79" s="79">
        <v>1.7999999999999976</v>
      </c>
      <c r="B79" s="79">
        <v>5</v>
      </c>
      <c r="C79" s="80">
        <v>5.43</v>
      </c>
      <c r="D79" s="80">
        <f t="shared" si="2"/>
        <v>5.1585917110904953</v>
      </c>
      <c r="E79" s="80">
        <f t="shared" si="3"/>
        <v>7.3662459288785023E-2</v>
      </c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</row>
    <row r="80" spans="1:32" ht="16.5" thickTop="1" thickBot="1" x14ac:dyDescent="0.3">
      <c r="A80" s="79">
        <v>1.8249999999999975</v>
      </c>
      <c r="B80" s="79">
        <v>5</v>
      </c>
      <c r="C80" s="80">
        <v>5.29</v>
      </c>
      <c r="D80" s="80">
        <f t="shared" si="2"/>
        <v>5.1585917110904953</v>
      </c>
      <c r="E80" s="80">
        <f t="shared" si="3"/>
        <v>1.7268138394123864E-2</v>
      </c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</row>
    <row r="81" spans="1:32" ht="16.5" thickTop="1" thickBot="1" x14ac:dyDescent="0.3">
      <c r="A81" s="79">
        <v>1.8499999999999974</v>
      </c>
      <c r="B81" s="79">
        <v>5</v>
      </c>
      <c r="C81" s="80">
        <v>5.14</v>
      </c>
      <c r="D81" s="80">
        <f t="shared" si="2"/>
        <v>5.1585917110904953</v>
      </c>
      <c r="E81" s="80">
        <f t="shared" si="3"/>
        <v>3.4565172127245793E-4</v>
      </c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</row>
    <row r="82" spans="1:32" ht="16.5" thickTop="1" thickBot="1" x14ac:dyDescent="0.3">
      <c r="A82" s="79">
        <v>1.8749999999999973</v>
      </c>
      <c r="B82" s="79">
        <v>5</v>
      </c>
      <c r="C82" s="80">
        <v>5.14</v>
      </c>
      <c r="D82" s="80">
        <f t="shared" si="2"/>
        <v>5.1585917110904953</v>
      </c>
      <c r="E82" s="80">
        <f t="shared" si="3"/>
        <v>3.4565172127245793E-4</v>
      </c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</row>
    <row r="83" spans="1:32" ht="16.5" thickTop="1" thickBot="1" x14ac:dyDescent="0.3">
      <c r="A83" s="79">
        <v>1.8999999999999972</v>
      </c>
      <c r="B83" s="79">
        <v>5</v>
      </c>
      <c r="C83" s="80">
        <v>5.14</v>
      </c>
      <c r="D83" s="80">
        <f t="shared" si="2"/>
        <v>5.1585917110904953</v>
      </c>
      <c r="E83" s="80">
        <f t="shared" si="3"/>
        <v>3.4565172127245793E-4</v>
      </c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</row>
    <row r="84" spans="1:32" ht="16.5" thickTop="1" thickBot="1" x14ac:dyDescent="0.3">
      <c r="A84" s="79">
        <v>1.9249999999999972</v>
      </c>
      <c r="B84" s="79">
        <v>5</v>
      </c>
      <c r="C84" s="80">
        <v>4.8600000000000003</v>
      </c>
      <c r="D84" s="80">
        <f t="shared" si="2"/>
        <v>5.1585917110904953</v>
      </c>
      <c r="E84" s="80">
        <f t="shared" si="3"/>
        <v>8.9157009931949624E-2</v>
      </c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</row>
    <row r="85" spans="1:32" ht="16.5" thickTop="1" thickBot="1" x14ac:dyDescent="0.3">
      <c r="A85" s="79">
        <v>1.9499999999999971</v>
      </c>
      <c r="B85" s="79">
        <v>5</v>
      </c>
      <c r="C85" s="80">
        <v>4.8600000000000003</v>
      </c>
      <c r="D85" s="80">
        <f t="shared" si="2"/>
        <v>5.1585917110904953</v>
      </c>
      <c r="E85" s="80">
        <f t="shared" si="3"/>
        <v>8.9157009931949624E-2</v>
      </c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</row>
    <row r="86" spans="1:32" ht="16.5" thickTop="1" thickBot="1" x14ac:dyDescent="0.3">
      <c r="A86" s="79">
        <v>1.974999999999997</v>
      </c>
      <c r="B86" s="79">
        <v>5</v>
      </c>
      <c r="C86" s="80">
        <v>5.14</v>
      </c>
      <c r="D86" s="80">
        <f t="shared" si="2"/>
        <v>5.1585917110904953</v>
      </c>
      <c r="E86" s="80">
        <f t="shared" si="3"/>
        <v>3.4565172127245793E-4</v>
      </c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</row>
    <row r="87" spans="1:32" ht="16.5" thickTop="1" thickBot="1" x14ac:dyDescent="0.3">
      <c r="A87" s="79">
        <v>1.9999999999999969</v>
      </c>
      <c r="B87" s="79">
        <v>5</v>
      </c>
      <c r="C87" s="80">
        <v>5.14</v>
      </c>
      <c r="D87" s="80">
        <f t="shared" si="2"/>
        <v>5.1585917110904953</v>
      </c>
      <c r="E87" s="80">
        <f t="shared" si="3"/>
        <v>3.4565172127245793E-4</v>
      </c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</row>
    <row r="88" spans="1:32" ht="16.5" thickTop="1" thickBot="1" x14ac:dyDescent="0.3">
      <c r="A88" s="79">
        <v>2.0249999999999968</v>
      </c>
      <c r="B88" s="79">
        <v>5</v>
      </c>
      <c r="C88" s="80">
        <v>5.29</v>
      </c>
      <c r="D88" s="80">
        <f t="shared" si="2"/>
        <v>5.1585917110904953</v>
      </c>
      <c r="E88" s="80">
        <f t="shared" si="3"/>
        <v>1.7268138394123864E-2</v>
      </c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</row>
    <row r="89" spans="1:32" ht="16.5" thickTop="1" thickBot="1" x14ac:dyDescent="0.3">
      <c r="A89" s="79">
        <v>2.0499999999999967</v>
      </c>
      <c r="B89" s="79">
        <v>5</v>
      </c>
      <c r="C89" s="80">
        <v>5.43</v>
      </c>
      <c r="D89" s="80">
        <f t="shared" si="2"/>
        <v>5.1585917110904953</v>
      </c>
      <c r="E89" s="80">
        <f t="shared" si="3"/>
        <v>7.3662459288785023E-2</v>
      </c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</row>
    <row r="90" spans="1:32" ht="16.5" thickTop="1" thickBot="1" x14ac:dyDescent="0.3">
      <c r="A90" s="79">
        <v>2.0749999999999966</v>
      </c>
      <c r="B90" s="79">
        <v>5</v>
      </c>
      <c r="C90" s="80">
        <v>5.57</v>
      </c>
      <c r="D90" s="80">
        <f t="shared" si="2"/>
        <v>5.1585917110904953</v>
      </c>
      <c r="E90" s="80">
        <f t="shared" si="3"/>
        <v>0.16925678018344673</v>
      </c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</row>
    <row r="91" spans="1:32" ht="16.5" thickTop="1" thickBot="1" x14ac:dyDescent="0.3">
      <c r="A91" s="79">
        <v>2.0999999999999965</v>
      </c>
      <c r="B91" s="79">
        <v>5</v>
      </c>
      <c r="C91" s="80">
        <v>5.29</v>
      </c>
      <c r="D91" s="80">
        <f t="shared" si="2"/>
        <v>5.1585917110904953</v>
      </c>
      <c r="E91" s="80">
        <f t="shared" si="3"/>
        <v>1.7268138394123864E-2</v>
      </c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</row>
    <row r="92" spans="1:32" ht="16.5" thickTop="1" thickBot="1" x14ac:dyDescent="0.3">
      <c r="A92" s="79">
        <v>2.1249999999999964</v>
      </c>
      <c r="B92" s="79">
        <v>5</v>
      </c>
      <c r="C92" s="80">
        <v>5.14</v>
      </c>
      <c r="D92" s="80">
        <f t="shared" si="2"/>
        <v>5.1585917110904953</v>
      </c>
      <c r="E92" s="80">
        <f t="shared" si="3"/>
        <v>3.4565172127245793E-4</v>
      </c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</row>
    <row r="93" spans="1:32" ht="16.5" thickTop="1" thickBot="1" x14ac:dyDescent="0.3">
      <c r="A93" s="79">
        <v>2.1499999999999964</v>
      </c>
      <c r="B93" s="79">
        <v>5</v>
      </c>
      <c r="C93" s="80">
        <v>5</v>
      </c>
      <c r="D93" s="80">
        <f t="shared" si="2"/>
        <v>5.1585917110904953</v>
      </c>
      <c r="E93" s="80">
        <f t="shared" si="3"/>
        <v>2.515133082661113E-2</v>
      </c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</row>
    <row r="94" spans="1:32" ht="16.5" thickTop="1" thickBot="1" x14ac:dyDescent="0.3">
      <c r="A94" s="79">
        <v>2.1749999999999963</v>
      </c>
      <c r="B94" s="79">
        <v>5</v>
      </c>
      <c r="C94" s="80">
        <v>5</v>
      </c>
      <c r="D94" s="80">
        <f t="shared" si="2"/>
        <v>5.1585917110904953</v>
      </c>
      <c r="E94" s="80">
        <f t="shared" si="3"/>
        <v>2.515133082661113E-2</v>
      </c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</row>
    <row r="95" spans="1:32" ht="16.5" thickTop="1" thickBot="1" x14ac:dyDescent="0.3">
      <c r="A95" s="79">
        <v>2.1999999999999962</v>
      </c>
      <c r="B95" s="79">
        <v>5</v>
      </c>
      <c r="C95" s="80">
        <v>4.8600000000000003</v>
      </c>
      <c r="D95" s="80">
        <f t="shared" si="2"/>
        <v>5.1585917110904953</v>
      </c>
      <c r="E95" s="80">
        <f t="shared" si="3"/>
        <v>8.9157009931949624E-2</v>
      </c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</row>
    <row r="96" spans="1:32" ht="16.5" thickTop="1" thickBot="1" x14ac:dyDescent="0.3">
      <c r="A96" s="79">
        <v>2.2249999999999961</v>
      </c>
      <c r="B96" s="79">
        <v>5</v>
      </c>
      <c r="C96" s="80">
        <v>4.57</v>
      </c>
      <c r="D96" s="80">
        <f t="shared" si="2"/>
        <v>5.1585917110904953</v>
      </c>
      <c r="E96" s="80">
        <f t="shared" si="3"/>
        <v>0.34644020236443673</v>
      </c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</row>
    <row r="97" spans="1:32" ht="16.5" thickTop="1" thickBot="1" x14ac:dyDescent="0.3">
      <c r="A97" s="79">
        <v>2.249999999999996</v>
      </c>
      <c r="B97" s="79">
        <v>5</v>
      </c>
      <c r="C97" s="80">
        <v>4.57</v>
      </c>
      <c r="D97" s="80">
        <f t="shared" si="2"/>
        <v>5.1585917110904953</v>
      </c>
      <c r="E97" s="80">
        <f t="shared" si="3"/>
        <v>0.34644020236443673</v>
      </c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</row>
    <row r="98" spans="1:32" ht="16.5" thickTop="1" thickBot="1" x14ac:dyDescent="0.3">
      <c r="A98" s="79">
        <v>2.2749999999999959</v>
      </c>
      <c r="B98" s="79">
        <v>5</v>
      </c>
      <c r="C98" s="80">
        <v>4.71</v>
      </c>
      <c r="D98" s="80">
        <f t="shared" si="2"/>
        <v>5.1585917110904953</v>
      </c>
      <c r="E98" s="80">
        <f t="shared" si="3"/>
        <v>0.20123452325909844</v>
      </c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</row>
    <row r="99" spans="1:32" ht="16.5" thickTop="1" thickBot="1" x14ac:dyDescent="0.3">
      <c r="A99" s="79">
        <v>2.2999999999999958</v>
      </c>
      <c r="B99" s="79">
        <v>5</v>
      </c>
      <c r="C99" s="80">
        <v>4.8600000000000003</v>
      </c>
      <c r="D99" s="80">
        <f t="shared" si="2"/>
        <v>5.1585917110904953</v>
      </c>
      <c r="E99" s="80">
        <f t="shared" si="3"/>
        <v>8.9157009931949624E-2</v>
      </c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</row>
    <row r="100" spans="1:32" ht="16.5" thickTop="1" thickBot="1" x14ac:dyDescent="0.3">
      <c r="A100" s="79">
        <v>2.3249999999999957</v>
      </c>
      <c r="B100" s="79">
        <v>5</v>
      </c>
      <c r="C100" s="80">
        <v>5.14</v>
      </c>
      <c r="D100" s="80">
        <f t="shared" si="2"/>
        <v>5.1585917110904953</v>
      </c>
      <c r="E100" s="80">
        <f t="shared" si="3"/>
        <v>3.4565172127245793E-4</v>
      </c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</row>
    <row r="101" spans="1:32" ht="16.5" thickTop="1" thickBot="1" x14ac:dyDescent="0.3">
      <c r="A101" s="79">
        <v>2.3499999999999956</v>
      </c>
      <c r="B101" s="79">
        <v>5</v>
      </c>
      <c r="C101" s="80">
        <v>5.29</v>
      </c>
      <c r="D101" s="80">
        <f t="shared" si="2"/>
        <v>5.1585917110904953</v>
      </c>
      <c r="E101" s="80">
        <f t="shared" si="3"/>
        <v>1.7268138394123864E-2</v>
      </c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</row>
    <row r="102" spans="1:32" ht="16.5" thickTop="1" thickBot="1" x14ac:dyDescent="0.3">
      <c r="A102" s="79">
        <v>2.3749999999999956</v>
      </c>
      <c r="B102" s="79">
        <v>5</v>
      </c>
      <c r="C102" s="80">
        <v>5.29</v>
      </c>
      <c r="D102" s="80">
        <f t="shared" si="2"/>
        <v>5.1585917110904953</v>
      </c>
      <c r="E102" s="80">
        <f t="shared" si="3"/>
        <v>1.7268138394123864E-2</v>
      </c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</row>
    <row r="103" spans="1:32" ht="16.5" thickTop="1" thickBot="1" x14ac:dyDescent="0.3">
      <c r="A103" s="79">
        <v>2.3999999999999955</v>
      </c>
      <c r="B103" s="79">
        <v>5</v>
      </c>
      <c r="C103" s="80">
        <v>5.14</v>
      </c>
      <c r="D103" s="80">
        <f t="shared" si="2"/>
        <v>5.1585917110904953</v>
      </c>
      <c r="E103" s="80">
        <f t="shared" si="3"/>
        <v>3.4565172127245793E-4</v>
      </c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</row>
    <row r="104" spans="1:32" ht="16.5" thickTop="1" thickBot="1" x14ac:dyDescent="0.3">
      <c r="A104" s="79">
        <v>2.4249999999999954</v>
      </c>
      <c r="B104" s="79">
        <v>5</v>
      </c>
      <c r="C104" s="80">
        <v>5</v>
      </c>
      <c r="D104" s="80">
        <f t="shared" si="2"/>
        <v>5.1585917110904953</v>
      </c>
      <c r="E104" s="80">
        <f t="shared" si="3"/>
        <v>2.515133082661113E-2</v>
      </c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</row>
    <row r="105" spans="1:32" ht="16.5" thickTop="1" thickBot="1" x14ac:dyDescent="0.3">
      <c r="A105" s="79">
        <v>2.4499999999999953</v>
      </c>
      <c r="B105" s="79">
        <v>5</v>
      </c>
      <c r="C105" s="80">
        <v>4.8600000000000003</v>
      </c>
      <c r="D105" s="80">
        <f t="shared" si="2"/>
        <v>5.1585917110904953</v>
      </c>
      <c r="E105" s="80">
        <f t="shared" si="3"/>
        <v>8.9157009931949624E-2</v>
      </c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</row>
    <row r="106" spans="1:32" ht="16.5" thickTop="1" thickBot="1" x14ac:dyDescent="0.3">
      <c r="A106" s="79">
        <v>2.4749999999999952</v>
      </c>
      <c r="B106" s="79">
        <v>5</v>
      </c>
      <c r="C106" s="80">
        <v>4.8600000000000003</v>
      </c>
      <c r="D106" s="80">
        <f t="shared" si="2"/>
        <v>5.1585917110904953</v>
      </c>
      <c r="E106" s="80">
        <f t="shared" si="3"/>
        <v>8.9157009931949624E-2</v>
      </c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</row>
    <row r="107" spans="1:32" ht="16.5" thickTop="1" thickBot="1" x14ac:dyDescent="0.3">
      <c r="A107" s="79">
        <v>2.4999999999999951</v>
      </c>
      <c r="B107" s="79">
        <v>5</v>
      </c>
      <c r="C107" s="80">
        <v>4.8600000000000003</v>
      </c>
      <c r="D107" s="80">
        <f t="shared" si="2"/>
        <v>5.1585917110904953</v>
      </c>
      <c r="E107" s="80">
        <f t="shared" si="3"/>
        <v>8.9157009931949624E-2</v>
      </c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</row>
    <row r="108" spans="1:32" ht="16.5" thickTop="1" thickBot="1" x14ac:dyDescent="0.3">
      <c r="A108" s="79">
        <v>2.524999999999995</v>
      </c>
      <c r="B108" s="79">
        <v>5</v>
      </c>
      <c r="C108" s="80">
        <v>4.71</v>
      </c>
      <c r="D108" s="80">
        <f t="shared" si="2"/>
        <v>5.1585917110904953</v>
      </c>
      <c r="E108" s="80">
        <f t="shared" si="3"/>
        <v>0.20123452325909844</v>
      </c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</row>
    <row r="109" spans="1:32" ht="16.5" thickTop="1" thickBot="1" x14ac:dyDescent="0.3">
      <c r="A109" s="79">
        <v>2.5499999999999949</v>
      </c>
      <c r="B109" s="79">
        <v>5</v>
      </c>
      <c r="C109" s="80">
        <v>4.71</v>
      </c>
      <c r="D109" s="80">
        <f t="shared" si="2"/>
        <v>5.1585917110904953</v>
      </c>
      <c r="E109" s="80">
        <f t="shared" si="3"/>
        <v>0.20123452325909844</v>
      </c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</row>
    <row r="110" spans="1:32" ht="16.5" thickTop="1" thickBot="1" x14ac:dyDescent="0.3">
      <c r="A110" s="79">
        <v>2.5749999999999948</v>
      </c>
      <c r="B110" s="79">
        <v>5</v>
      </c>
      <c r="C110" s="80">
        <v>4.8600000000000003</v>
      </c>
      <c r="D110" s="80">
        <f t="shared" si="2"/>
        <v>5.1585917110904953</v>
      </c>
      <c r="E110" s="80">
        <f t="shared" si="3"/>
        <v>8.9157009931949624E-2</v>
      </c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</row>
    <row r="111" spans="1:32" ht="16.5" thickTop="1" thickBot="1" x14ac:dyDescent="0.3">
      <c r="A111" s="79">
        <v>2.5999999999999948</v>
      </c>
      <c r="B111" s="79">
        <v>5</v>
      </c>
      <c r="C111" s="80">
        <v>5</v>
      </c>
      <c r="D111" s="80">
        <f t="shared" si="2"/>
        <v>5.1585917110904953</v>
      </c>
      <c r="E111" s="80">
        <f t="shared" si="3"/>
        <v>2.515133082661113E-2</v>
      </c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</row>
    <row r="112" spans="1:32" ht="16.5" thickTop="1" thickBot="1" x14ac:dyDescent="0.3">
      <c r="A112" s="79">
        <v>2.6249999999999947</v>
      </c>
      <c r="B112" s="79">
        <v>5</v>
      </c>
      <c r="C112" s="80">
        <v>5.14</v>
      </c>
      <c r="D112" s="80">
        <f t="shared" si="2"/>
        <v>5.1585917110904953</v>
      </c>
      <c r="E112" s="80">
        <f t="shared" si="3"/>
        <v>3.4565172127245793E-4</v>
      </c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</row>
    <row r="113" spans="1:32" ht="16.5" thickTop="1" thickBot="1" x14ac:dyDescent="0.3">
      <c r="A113" s="79">
        <v>2.6499999999999946</v>
      </c>
      <c r="B113" s="79">
        <v>5</v>
      </c>
      <c r="C113" s="80">
        <v>5.29</v>
      </c>
      <c r="D113" s="80">
        <f t="shared" si="2"/>
        <v>5.1585917110904953</v>
      </c>
      <c r="E113" s="80">
        <f t="shared" si="3"/>
        <v>1.7268138394123864E-2</v>
      </c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</row>
    <row r="114" spans="1:32" ht="16.5" thickTop="1" thickBot="1" x14ac:dyDescent="0.3">
      <c r="A114" s="79">
        <v>2.6749999999999945</v>
      </c>
      <c r="B114" s="79">
        <v>5</v>
      </c>
      <c r="C114" s="80">
        <v>5.43</v>
      </c>
      <c r="D114" s="80">
        <f t="shared" si="2"/>
        <v>5.1585917110904953</v>
      </c>
      <c r="E114" s="80">
        <f t="shared" si="3"/>
        <v>7.3662459288785023E-2</v>
      </c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</row>
    <row r="115" spans="1:32" ht="16.5" thickTop="1" thickBot="1" x14ac:dyDescent="0.3">
      <c r="A115" s="79">
        <v>2.6999999999999944</v>
      </c>
      <c r="B115" s="79">
        <v>5</v>
      </c>
      <c r="C115" s="80">
        <v>5.43</v>
      </c>
      <c r="D115" s="80">
        <f t="shared" si="2"/>
        <v>5.1585917110904953</v>
      </c>
      <c r="E115" s="80">
        <f t="shared" si="3"/>
        <v>7.3662459288785023E-2</v>
      </c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</row>
    <row r="116" spans="1:32" ht="16.5" thickTop="1" thickBot="1" x14ac:dyDescent="0.3">
      <c r="A116" s="79">
        <v>2.7249999999999943</v>
      </c>
      <c r="B116" s="79">
        <v>5</v>
      </c>
      <c r="C116" s="80">
        <v>5.14</v>
      </c>
      <c r="D116" s="80">
        <f t="shared" si="2"/>
        <v>5.1585917110904953</v>
      </c>
      <c r="E116" s="80">
        <f t="shared" si="3"/>
        <v>3.4565172127245793E-4</v>
      </c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</row>
    <row r="117" spans="1:32" ht="16.5" thickTop="1" thickBot="1" x14ac:dyDescent="0.3">
      <c r="A117" s="79">
        <v>2.7499999999999942</v>
      </c>
      <c r="B117" s="79">
        <v>5</v>
      </c>
      <c r="C117" s="80">
        <v>5</v>
      </c>
      <c r="D117" s="80">
        <f t="shared" si="2"/>
        <v>5.1585917110904953</v>
      </c>
      <c r="E117" s="80">
        <f t="shared" si="3"/>
        <v>2.515133082661113E-2</v>
      </c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</row>
    <row r="118" spans="1:32" ht="16.5" thickTop="1" thickBot="1" x14ac:dyDescent="0.3">
      <c r="A118" s="79">
        <v>2.7749999999999941</v>
      </c>
      <c r="B118" s="79">
        <v>5</v>
      </c>
      <c r="C118" s="80">
        <v>5</v>
      </c>
      <c r="D118" s="80">
        <f t="shared" si="2"/>
        <v>5.1585917110904953</v>
      </c>
      <c r="E118" s="80">
        <f t="shared" si="3"/>
        <v>2.515133082661113E-2</v>
      </c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</row>
    <row r="119" spans="1:32" ht="16.5" thickTop="1" thickBot="1" x14ac:dyDescent="0.3">
      <c r="A119" s="79">
        <v>2.799999999999994</v>
      </c>
      <c r="B119" s="79">
        <v>5</v>
      </c>
      <c r="C119" s="80">
        <v>4.8600000000000003</v>
      </c>
      <c r="D119" s="80">
        <f t="shared" si="2"/>
        <v>5.1585917110904953</v>
      </c>
      <c r="E119" s="80">
        <f t="shared" si="3"/>
        <v>8.9157009931949624E-2</v>
      </c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</row>
    <row r="120" spans="1:32" ht="16.5" thickTop="1" thickBot="1" x14ac:dyDescent="0.3">
      <c r="A120" s="79">
        <v>2.824999999999994</v>
      </c>
      <c r="B120" s="79">
        <v>5</v>
      </c>
      <c r="C120" s="80">
        <v>4.8600000000000003</v>
      </c>
      <c r="D120" s="80">
        <f t="shared" si="2"/>
        <v>5.1585917110904953</v>
      </c>
      <c r="E120" s="80">
        <f t="shared" si="3"/>
        <v>8.9157009931949624E-2</v>
      </c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</row>
    <row r="121" spans="1:32" ht="16.5" thickTop="1" thickBot="1" x14ac:dyDescent="0.3">
      <c r="A121" s="79">
        <v>2.8499999999999939</v>
      </c>
      <c r="B121" s="79">
        <v>5</v>
      </c>
      <c r="C121" s="80">
        <v>4.8600000000000003</v>
      </c>
      <c r="D121" s="80">
        <f t="shared" si="2"/>
        <v>5.1585917110904953</v>
      </c>
      <c r="E121" s="80">
        <f t="shared" si="3"/>
        <v>8.9157009931949624E-2</v>
      </c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</row>
    <row r="122" spans="1:32" ht="16.5" thickTop="1" thickBot="1" x14ac:dyDescent="0.3">
      <c r="A122" s="79">
        <v>2.8749999999999938</v>
      </c>
      <c r="B122" s="79">
        <v>5</v>
      </c>
      <c r="C122" s="80">
        <v>5</v>
      </c>
      <c r="D122" s="80">
        <f t="shared" si="2"/>
        <v>5.1585917110904953</v>
      </c>
      <c r="E122" s="80">
        <f t="shared" si="3"/>
        <v>2.515133082661113E-2</v>
      </c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</row>
    <row r="123" spans="1:32" ht="16.5" thickTop="1" thickBot="1" x14ac:dyDescent="0.3">
      <c r="A123" s="79">
        <v>2.8999999999999937</v>
      </c>
      <c r="B123" s="79">
        <v>5</v>
      </c>
      <c r="C123" s="80">
        <v>5</v>
      </c>
      <c r="D123" s="80">
        <f t="shared" si="2"/>
        <v>5.1585917110904953</v>
      </c>
      <c r="E123" s="80">
        <f t="shared" si="3"/>
        <v>2.515133082661113E-2</v>
      </c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</row>
    <row r="124" spans="1:32" ht="16.5" thickTop="1" thickBot="1" x14ac:dyDescent="0.3">
      <c r="A124" s="79">
        <v>2.9249999999999936</v>
      </c>
      <c r="B124" s="79">
        <v>5</v>
      </c>
      <c r="C124" s="80">
        <v>5.29</v>
      </c>
      <c r="D124" s="80">
        <f t="shared" si="2"/>
        <v>5.1585917110904953</v>
      </c>
      <c r="E124" s="80">
        <f t="shared" si="3"/>
        <v>1.7268138394123864E-2</v>
      </c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</row>
    <row r="125" spans="1:32" ht="16.5" thickTop="1" thickBot="1" x14ac:dyDescent="0.3">
      <c r="A125" s="79">
        <v>2.9499999999999935</v>
      </c>
      <c r="B125" s="79">
        <v>5</v>
      </c>
      <c r="C125" s="80">
        <v>5.29</v>
      </c>
      <c r="D125" s="80">
        <f t="shared" si="2"/>
        <v>5.1585917110904953</v>
      </c>
      <c r="E125" s="80">
        <f t="shared" si="3"/>
        <v>1.7268138394123864E-2</v>
      </c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</row>
    <row r="126" spans="1:32" ht="16.5" thickTop="1" thickBot="1" x14ac:dyDescent="0.3">
      <c r="A126" s="79">
        <v>2.9749999999999934</v>
      </c>
      <c r="B126" s="79">
        <v>5</v>
      </c>
      <c r="C126" s="80">
        <v>5.43</v>
      </c>
      <c r="D126" s="80">
        <f t="shared" si="2"/>
        <v>5.1585917110904953</v>
      </c>
      <c r="E126" s="80">
        <f t="shared" si="3"/>
        <v>7.3662459288785023E-2</v>
      </c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</row>
    <row r="127" spans="1:32" ht="15.75" thickTop="1" x14ac:dyDescent="0.25">
      <c r="A127" s="72"/>
      <c r="B127" s="72"/>
      <c r="C127" s="72"/>
      <c r="D127" s="72"/>
      <c r="E127" s="72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</row>
    <row r="128" spans="1:32" x14ac:dyDescent="0.25">
      <c r="A128" s="72"/>
      <c r="B128" s="72"/>
      <c r="C128" s="72"/>
      <c r="D128" s="72"/>
      <c r="E128" s="72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</row>
    <row r="129" spans="1:32" x14ac:dyDescent="0.25">
      <c r="A129" s="72"/>
      <c r="B129" s="72"/>
      <c r="C129" s="72"/>
      <c r="D129" s="72"/>
      <c r="E129" s="72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</row>
    <row r="130" spans="1:32" x14ac:dyDescent="0.25">
      <c r="A130" s="72"/>
      <c r="B130" s="72"/>
      <c r="C130" s="72"/>
      <c r="D130" s="72"/>
      <c r="E130" s="72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</row>
    <row r="131" spans="1:32" x14ac:dyDescent="0.25">
      <c r="A131" s="72"/>
      <c r="B131" s="72"/>
      <c r="C131" s="72"/>
      <c r="D131" s="72"/>
      <c r="E131" s="72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</row>
    <row r="132" spans="1:32" x14ac:dyDescent="0.25">
      <c r="A132" s="72"/>
      <c r="B132" s="72"/>
      <c r="C132" s="72"/>
      <c r="D132" s="72"/>
      <c r="E132" s="72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</row>
    <row r="133" spans="1:32" x14ac:dyDescent="0.25">
      <c r="A133" s="72"/>
      <c r="B133" s="72"/>
      <c r="C133" s="72"/>
      <c r="D133" s="72"/>
      <c r="E133" s="72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</row>
    <row r="134" spans="1:32" x14ac:dyDescent="0.25">
      <c r="A134" s="72"/>
      <c r="B134" s="72"/>
      <c r="C134" s="72"/>
      <c r="D134" s="72"/>
      <c r="E134" s="72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</row>
    <row r="135" spans="1:32" x14ac:dyDescent="0.25">
      <c r="A135" s="72"/>
      <c r="B135" s="72"/>
      <c r="C135" s="72"/>
      <c r="D135" s="72"/>
      <c r="E135" s="72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</row>
    <row r="136" spans="1:32" x14ac:dyDescent="0.25">
      <c r="A136" s="72"/>
      <c r="B136" s="72"/>
      <c r="C136" s="72"/>
      <c r="D136" s="72"/>
      <c r="E136" s="72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</row>
    <row r="137" spans="1:32" x14ac:dyDescent="0.25">
      <c r="A137" s="72"/>
      <c r="B137" s="72"/>
      <c r="C137" s="72"/>
      <c r="D137" s="72"/>
      <c r="E137" s="72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</row>
    <row r="138" spans="1:32" x14ac:dyDescent="0.25">
      <c r="A138" s="72"/>
      <c r="B138" s="72"/>
      <c r="C138" s="72"/>
      <c r="D138" s="72"/>
      <c r="E138" s="72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</row>
    <row r="139" spans="1:32" x14ac:dyDescent="0.25">
      <c r="A139" s="72"/>
      <c r="B139" s="72"/>
      <c r="C139" s="72"/>
      <c r="D139" s="72"/>
      <c r="E139" s="72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</row>
    <row r="140" spans="1:32" x14ac:dyDescent="0.25">
      <c r="A140" s="72"/>
      <c r="B140" s="72"/>
      <c r="C140" s="72"/>
      <c r="D140" s="72"/>
      <c r="E140" s="72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</row>
    <row r="141" spans="1:32" x14ac:dyDescent="0.25">
      <c r="A141" s="72"/>
      <c r="B141" s="72"/>
      <c r="C141" s="72"/>
      <c r="D141" s="72"/>
      <c r="E141" s="72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</row>
    <row r="142" spans="1:32" x14ac:dyDescent="0.25">
      <c r="A142" s="72"/>
      <c r="B142" s="72"/>
      <c r="C142" s="72"/>
      <c r="D142" s="72"/>
      <c r="E142" s="72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</row>
    <row r="143" spans="1:32" x14ac:dyDescent="0.25">
      <c r="A143" s="72"/>
      <c r="B143" s="72"/>
      <c r="C143" s="72"/>
      <c r="D143" s="72"/>
      <c r="E143" s="72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</row>
    <row r="144" spans="1:32" x14ac:dyDescent="0.25">
      <c r="A144" s="72"/>
      <c r="B144" s="72"/>
      <c r="C144" s="72"/>
      <c r="D144" s="72"/>
      <c r="E144" s="72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</row>
    <row r="145" spans="1:32" x14ac:dyDescent="0.25">
      <c r="A145" s="72"/>
      <c r="B145" s="72"/>
      <c r="C145" s="72"/>
      <c r="D145" s="72"/>
      <c r="E145" s="72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</row>
    <row r="146" spans="1:32" x14ac:dyDescent="0.25">
      <c r="A146" s="72"/>
      <c r="B146" s="72"/>
      <c r="C146" s="72"/>
      <c r="D146" s="72"/>
      <c r="E146" s="72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</row>
    <row r="147" spans="1:32" x14ac:dyDescent="0.25">
      <c r="A147" s="72"/>
      <c r="B147" s="72"/>
      <c r="C147" s="72"/>
      <c r="D147" s="72"/>
      <c r="E147" s="72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</row>
    <row r="148" spans="1:32" x14ac:dyDescent="0.25">
      <c r="A148" s="72"/>
      <c r="B148" s="72"/>
      <c r="C148" s="72"/>
      <c r="D148" s="72"/>
      <c r="E148" s="72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</row>
    <row r="149" spans="1:32" x14ac:dyDescent="0.25">
      <c r="A149" s="72"/>
      <c r="B149" s="72"/>
      <c r="C149" s="72"/>
      <c r="D149" s="72"/>
      <c r="E149" s="72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</row>
    <row r="150" spans="1:32" x14ac:dyDescent="0.25">
      <c r="A150" s="72"/>
      <c r="B150" s="72"/>
      <c r="C150" s="72"/>
      <c r="D150" s="72"/>
      <c r="E150" s="72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</row>
    <row r="151" spans="1:32" x14ac:dyDescent="0.25">
      <c r="A151" s="72"/>
      <c r="B151" s="72"/>
      <c r="C151" s="72"/>
      <c r="D151" s="72"/>
      <c r="E151" s="72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</row>
    <row r="152" spans="1:32" x14ac:dyDescent="0.25">
      <c r="A152" s="72"/>
      <c r="B152" s="72"/>
      <c r="C152" s="72"/>
      <c r="D152" s="72"/>
      <c r="E152" s="72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</row>
    <row r="153" spans="1:32" x14ac:dyDescent="0.25">
      <c r="A153" s="72"/>
      <c r="B153" s="72"/>
      <c r="C153" s="72"/>
      <c r="D153" s="72"/>
      <c r="E153" s="72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</row>
    <row r="154" spans="1:32" x14ac:dyDescent="0.25">
      <c r="A154" s="72"/>
      <c r="B154" s="72"/>
      <c r="C154" s="72"/>
      <c r="D154" s="72"/>
      <c r="E154" s="72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</row>
    <row r="155" spans="1:32" x14ac:dyDescent="0.25">
      <c r="A155" s="72"/>
      <c r="B155" s="72"/>
      <c r="C155" s="72"/>
      <c r="D155" s="72"/>
      <c r="E155" s="72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</row>
    <row r="156" spans="1:32" x14ac:dyDescent="0.25">
      <c r="A156" s="72"/>
      <c r="B156" s="72"/>
      <c r="C156" s="72"/>
      <c r="D156" s="72"/>
      <c r="E156" s="72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</row>
    <row r="157" spans="1:32" x14ac:dyDescent="0.25">
      <c r="A157" s="72"/>
      <c r="B157" s="72"/>
      <c r="C157" s="72"/>
      <c r="D157" s="72"/>
      <c r="E157" s="72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</row>
    <row r="158" spans="1:32" x14ac:dyDescent="0.25">
      <c r="A158" s="72"/>
      <c r="B158" s="72"/>
      <c r="C158" s="72"/>
      <c r="D158" s="72"/>
      <c r="E158" s="72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</row>
    <row r="159" spans="1:32" x14ac:dyDescent="0.25">
      <c r="A159" s="72"/>
      <c r="B159" s="72"/>
      <c r="C159" s="72"/>
      <c r="D159" s="72"/>
      <c r="E159" s="72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</row>
    <row r="160" spans="1:32" x14ac:dyDescent="0.25">
      <c r="A160" s="72"/>
      <c r="B160" s="72"/>
      <c r="C160" s="72"/>
      <c r="D160" s="72"/>
      <c r="E160" s="72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</row>
    <row r="161" spans="1:32" x14ac:dyDescent="0.25">
      <c r="A161" s="72"/>
      <c r="B161" s="72"/>
      <c r="C161" s="72"/>
      <c r="D161" s="72"/>
      <c r="E161" s="72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</row>
    <row r="162" spans="1:32" x14ac:dyDescent="0.25">
      <c r="A162" s="72"/>
      <c r="B162" s="72"/>
      <c r="C162" s="72"/>
      <c r="D162" s="72"/>
      <c r="E162" s="72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</row>
    <row r="163" spans="1:32" x14ac:dyDescent="0.25">
      <c r="A163" s="72"/>
      <c r="B163" s="72"/>
      <c r="C163" s="72"/>
      <c r="D163" s="72"/>
      <c r="E163" s="72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</row>
    <row r="164" spans="1:32" x14ac:dyDescent="0.25">
      <c r="A164" s="72"/>
      <c r="B164" s="72"/>
      <c r="C164" s="72"/>
      <c r="D164" s="72"/>
      <c r="E164" s="72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</row>
    <row r="165" spans="1:32" x14ac:dyDescent="0.25">
      <c r="A165" s="72"/>
      <c r="B165" s="72"/>
      <c r="C165" s="72"/>
      <c r="D165" s="72"/>
      <c r="E165" s="72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</row>
    <row r="166" spans="1:32" x14ac:dyDescent="0.25">
      <c r="A166" s="72"/>
      <c r="B166" s="72"/>
      <c r="C166" s="72"/>
      <c r="D166" s="72"/>
      <c r="E166" s="72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</row>
    <row r="167" spans="1:32" x14ac:dyDescent="0.25">
      <c r="A167" s="72"/>
      <c r="B167" s="72"/>
      <c r="C167" s="72"/>
      <c r="D167" s="72"/>
      <c r="E167" s="72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</row>
    <row r="168" spans="1:32" x14ac:dyDescent="0.25">
      <c r="A168" s="72"/>
      <c r="B168" s="72"/>
      <c r="C168" s="72"/>
      <c r="D168" s="72"/>
      <c r="E168" s="72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</row>
    <row r="169" spans="1:32" x14ac:dyDescent="0.25">
      <c r="A169" s="72"/>
      <c r="B169" s="72"/>
      <c r="C169" s="72"/>
      <c r="D169" s="72"/>
      <c r="E169" s="72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</row>
    <row r="170" spans="1:32" x14ac:dyDescent="0.25">
      <c r="A170" s="72"/>
      <c r="B170" s="72"/>
      <c r="C170" s="72"/>
      <c r="D170" s="72"/>
      <c r="E170" s="72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</row>
    <row r="171" spans="1:32" x14ac:dyDescent="0.25">
      <c r="A171" s="72"/>
      <c r="B171" s="72"/>
      <c r="C171" s="72"/>
      <c r="D171" s="72"/>
      <c r="E171" s="72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</row>
    <row r="172" spans="1:32" x14ac:dyDescent="0.25">
      <c r="A172" s="72"/>
      <c r="B172" s="72"/>
      <c r="C172" s="72"/>
      <c r="D172" s="72"/>
      <c r="E172" s="72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</row>
    <row r="173" spans="1:32" x14ac:dyDescent="0.25">
      <c r="A173" s="72"/>
      <c r="B173" s="72"/>
      <c r="C173" s="72"/>
      <c r="D173" s="72"/>
      <c r="E173" s="72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</row>
    <row r="174" spans="1:32" x14ac:dyDescent="0.25">
      <c r="A174" s="72"/>
      <c r="B174" s="72"/>
      <c r="C174" s="72"/>
      <c r="D174" s="72"/>
      <c r="E174" s="72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</row>
    <row r="175" spans="1:32" x14ac:dyDescent="0.25">
      <c r="A175" s="72"/>
      <c r="B175" s="72"/>
      <c r="C175" s="72"/>
      <c r="D175" s="72"/>
      <c r="E175" s="72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</row>
    <row r="176" spans="1:32" x14ac:dyDescent="0.25">
      <c r="A176" s="72"/>
      <c r="B176" s="72"/>
      <c r="C176" s="72"/>
      <c r="D176" s="72"/>
      <c r="E176" s="72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</row>
    <row r="177" spans="1:32" x14ac:dyDescent="0.25">
      <c r="A177" s="72"/>
      <c r="B177" s="72"/>
      <c r="C177" s="72"/>
      <c r="D177" s="72"/>
      <c r="E177" s="72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</row>
    <row r="178" spans="1:32" x14ac:dyDescent="0.25">
      <c r="A178" s="72"/>
      <c r="B178" s="72"/>
      <c r="C178" s="72"/>
      <c r="D178" s="72"/>
      <c r="E178" s="72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</row>
    <row r="179" spans="1:32" x14ac:dyDescent="0.25">
      <c r="A179" s="72"/>
      <c r="B179" s="72"/>
      <c r="C179" s="72"/>
      <c r="D179" s="72"/>
      <c r="E179" s="72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</row>
    <row r="180" spans="1:32" x14ac:dyDescent="0.25">
      <c r="A180" s="72"/>
      <c r="B180" s="72"/>
      <c r="C180" s="72"/>
      <c r="D180" s="72"/>
      <c r="E180" s="72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</row>
    <row r="181" spans="1:32" x14ac:dyDescent="0.25">
      <c r="A181" s="72"/>
      <c r="B181" s="72"/>
      <c r="C181" s="72"/>
      <c r="D181" s="72"/>
      <c r="E181" s="72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</row>
    <row r="182" spans="1:32" x14ac:dyDescent="0.25">
      <c r="A182" s="72"/>
      <c r="B182" s="72"/>
      <c r="C182" s="72"/>
      <c r="D182" s="72"/>
      <c r="E182" s="72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</row>
    <row r="183" spans="1:32" x14ac:dyDescent="0.25">
      <c r="A183" s="72"/>
      <c r="B183" s="72"/>
      <c r="C183" s="72"/>
      <c r="D183" s="72"/>
      <c r="E183" s="72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</row>
    <row r="184" spans="1:32" x14ac:dyDescent="0.25">
      <c r="A184" s="72"/>
      <c r="B184" s="72"/>
      <c r="C184" s="72"/>
      <c r="D184" s="72"/>
      <c r="E184" s="72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</row>
    <row r="185" spans="1:32" x14ac:dyDescent="0.25">
      <c r="A185" s="72"/>
      <c r="B185" s="72"/>
      <c r="C185" s="72"/>
      <c r="D185" s="72"/>
      <c r="E185" s="72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</row>
    <row r="186" spans="1:32" x14ac:dyDescent="0.25">
      <c r="A186" s="72"/>
      <c r="B186" s="72"/>
      <c r="C186" s="72"/>
      <c r="D186" s="72"/>
      <c r="E186" s="72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</row>
    <row r="187" spans="1:32" x14ac:dyDescent="0.25">
      <c r="A187" s="72"/>
      <c r="B187" s="72"/>
      <c r="C187" s="72"/>
      <c r="D187" s="72"/>
      <c r="E187" s="72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</row>
    <row r="188" spans="1:32" x14ac:dyDescent="0.25">
      <c r="A188" s="72"/>
      <c r="B188" s="72"/>
      <c r="C188" s="72"/>
      <c r="D188" s="72"/>
      <c r="E188" s="72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</row>
    <row r="189" spans="1:32" x14ac:dyDescent="0.25">
      <c r="A189" s="72"/>
      <c r="B189" s="72"/>
      <c r="C189" s="72"/>
      <c r="D189" s="72"/>
      <c r="E189" s="72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</row>
    <row r="190" spans="1:32" x14ac:dyDescent="0.25">
      <c r="A190" s="72"/>
      <c r="B190" s="72"/>
      <c r="C190" s="72"/>
      <c r="D190" s="72"/>
      <c r="E190" s="72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</row>
    <row r="191" spans="1:32" x14ac:dyDescent="0.25">
      <c r="A191" s="72"/>
      <c r="B191" s="72"/>
      <c r="C191" s="72"/>
      <c r="D191" s="72"/>
      <c r="E191" s="72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</row>
    <row r="192" spans="1:32" x14ac:dyDescent="0.25">
      <c r="A192" s="72"/>
      <c r="B192" s="72"/>
      <c r="C192" s="72"/>
      <c r="D192" s="72"/>
      <c r="E192" s="72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</row>
    <row r="193" spans="1:32" x14ac:dyDescent="0.25">
      <c r="A193" s="72"/>
      <c r="B193" s="72"/>
      <c r="C193" s="72"/>
      <c r="D193" s="72"/>
      <c r="E193" s="72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</row>
    <row r="194" spans="1:32" x14ac:dyDescent="0.25">
      <c r="A194" s="72"/>
      <c r="B194" s="72"/>
      <c r="C194" s="72"/>
      <c r="D194" s="72"/>
      <c r="E194" s="72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</row>
    <row r="195" spans="1:32" x14ac:dyDescent="0.25">
      <c r="A195" s="72"/>
      <c r="B195" s="72"/>
      <c r="C195" s="72"/>
      <c r="D195" s="72"/>
      <c r="E195" s="72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</row>
    <row r="196" spans="1:32" x14ac:dyDescent="0.25">
      <c r="A196" s="72"/>
      <c r="B196" s="72"/>
      <c r="C196" s="72"/>
      <c r="D196" s="72"/>
      <c r="E196" s="72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</row>
    <row r="197" spans="1:32" x14ac:dyDescent="0.25">
      <c r="A197" s="72"/>
      <c r="B197" s="72"/>
      <c r="C197" s="72"/>
      <c r="D197" s="72"/>
      <c r="E197" s="72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</row>
    <row r="198" spans="1:32" x14ac:dyDescent="0.25">
      <c r="A198" s="72"/>
      <c r="B198" s="72"/>
      <c r="C198" s="72"/>
      <c r="D198" s="72"/>
      <c r="E198" s="72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</row>
    <row r="199" spans="1:32" x14ac:dyDescent="0.25">
      <c r="A199" s="72"/>
      <c r="B199" s="72"/>
      <c r="C199" s="72"/>
      <c r="D199" s="72"/>
      <c r="E199" s="72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</row>
    <row r="200" spans="1:32" x14ac:dyDescent="0.25">
      <c r="A200" s="72"/>
      <c r="B200" s="72"/>
      <c r="C200" s="72"/>
      <c r="D200" s="72"/>
      <c r="E200" s="72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</row>
    <row r="201" spans="1:32" x14ac:dyDescent="0.25">
      <c r="A201" s="72"/>
      <c r="B201" s="72"/>
      <c r="C201" s="72"/>
      <c r="D201" s="72"/>
      <c r="E201" s="72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</row>
    <row r="202" spans="1:32" x14ac:dyDescent="0.25">
      <c r="A202" s="72"/>
      <c r="B202" s="72"/>
      <c r="C202" s="72"/>
      <c r="D202" s="72"/>
      <c r="E202" s="72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</row>
    <row r="203" spans="1:32" x14ac:dyDescent="0.25">
      <c r="A203" s="72"/>
      <c r="B203" s="72"/>
      <c r="C203" s="72"/>
      <c r="D203" s="72"/>
      <c r="E203" s="72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</row>
    <row r="204" spans="1:32" x14ac:dyDescent="0.25">
      <c r="A204" s="72"/>
      <c r="B204" s="72"/>
      <c r="C204" s="72"/>
      <c r="D204" s="72"/>
      <c r="E204" s="72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</row>
    <row r="205" spans="1:32" x14ac:dyDescent="0.25">
      <c r="A205" s="72"/>
      <c r="B205" s="72"/>
      <c r="C205" s="72"/>
      <c r="D205" s="72"/>
      <c r="E205" s="72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</row>
    <row r="206" spans="1:32" x14ac:dyDescent="0.25">
      <c r="A206" s="72"/>
      <c r="B206" s="72"/>
      <c r="C206" s="72"/>
      <c r="D206" s="72"/>
      <c r="E206" s="72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</row>
    <row r="207" spans="1:32" x14ac:dyDescent="0.25">
      <c r="A207" s="72"/>
      <c r="B207" s="72"/>
      <c r="C207" s="72"/>
      <c r="D207" s="72"/>
      <c r="E207" s="72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</row>
    <row r="208" spans="1:32" x14ac:dyDescent="0.25">
      <c r="A208" s="72"/>
      <c r="B208" s="72"/>
      <c r="C208" s="72"/>
      <c r="D208" s="72"/>
      <c r="E208" s="72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</row>
    <row r="209" spans="1:32" x14ac:dyDescent="0.25">
      <c r="A209" s="72"/>
      <c r="B209" s="72"/>
      <c r="C209" s="72"/>
      <c r="D209" s="72"/>
      <c r="E209" s="72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</row>
    <row r="210" spans="1:32" x14ac:dyDescent="0.25">
      <c r="A210" s="72"/>
      <c r="B210" s="72"/>
      <c r="C210" s="72"/>
      <c r="D210" s="72"/>
      <c r="E210" s="72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</row>
    <row r="211" spans="1:32" x14ac:dyDescent="0.25">
      <c r="A211" s="72"/>
      <c r="B211" s="72"/>
      <c r="C211" s="72"/>
      <c r="D211" s="72"/>
      <c r="E211" s="72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</row>
    <row r="212" spans="1:32" x14ac:dyDescent="0.25">
      <c r="A212" s="72"/>
      <c r="B212" s="72"/>
      <c r="C212" s="72"/>
      <c r="D212" s="72"/>
      <c r="E212" s="72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</row>
    <row r="213" spans="1:32" x14ac:dyDescent="0.25">
      <c r="A213" s="72"/>
      <c r="B213" s="72"/>
      <c r="C213" s="72"/>
      <c r="D213" s="72"/>
      <c r="E213" s="72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</row>
    <row r="214" spans="1:32" x14ac:dyDescent="0.25">
      <c r="A214" s="72"/>
      <c r="B214" s="72"/>
      <c r="C214" s="72"/>
      <c r="D214" s="72"/>
      <c r="E214" s="72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</row>
    <row r="215" spans="1:32" x14ac:dyDescent="0.25">
      <c r="A215" s="72"/>
      <c r="B215" s="72"/>
      <c r="C215" s="72"/>
      <c r="D215" s="72"/>
      <c r="E215" s="72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</row>
    <row r="216" spans="1:32" x14ac:dyDescent="0.25">
      <c r="A216" s="72"/>
      <c r="B216" s="72"/>
      <c r="C216" s="72"/>
      <c r="D216" s="72"/>
      <c r="E216" s="72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</row>
    <row r="217" spans="1:32" x14ac:dyDescent="0.25">
      <c r="A217" s="72"/>
      <c r="B217" s="72"/>
      <c r="C217" s="72"/>
      <c r="D217" s="72"/>
      <c r="E217" s="72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</row>
    <row r="218" spans="1:32" x14ac:dyDescent="0.25">
      <c r="A218" s="72"/>
      <c r="B218" s="72"/>
      <c r="C218" s="72"/>
      <c r="D218" s="72"/>
      <c r="E218" s="72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</row>
    <row r="219" spans="1:32" x14ac:dyDescent="0.25">
      <c r="A219" s="72"/>
      <c r="B219" s="72"/>
      <c r="C219" s="72"/>
      <c r="D219" s="72"/>
      <c r="E219" s="72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</row>
    <row r="220" spans="1:32" x14ac:dyDescent="0.25">
      <c r="A220" s="72"/>
      <c r="B220" s="72"/>
      <c r="C220" s="72"/>
      <c r="D220" s="72"/>
      <c r="E220" s="72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</row>
    <row r="221" spans="1:32" x14ac:dyDescent="0.25">
      <c r="A221" s="72"/>
      <c r="B221" s="72"/>
      <c r="C221" s="72"/>
      <c r="D221" s="72"/>
      <c r="E221" s="72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</row>
    <row r="222" spans="1:32" x14ac:dyDescent="0.25">
      <c r="A222" s="72"/>
      <c r="B222" s="72"/>
      <c r="C222" s="72"/>
      <c r="D222" s="72"/>
      <c r="E222" s="72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</row>
    <row r="223" spans="1:32" x14ac:dyDescent="0.25">
      <c r="A223" s="72"/>
      <c r="B223" s="72"/>
      <c r="C223" s="72"/>
      <c r="D223" s="72"/>
      <c r="E223" s="72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</row>
    <row r="224" spans="1:32" x14ac:dyDescent="0.25">
      <c r="A224" s="72"/>
      <c r="B224" s="72"/>
      <c r="C224" s="72"/>
      <c r="D224" s="72"/>
      <c r="E224" s="72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</row>
    <row r="225" spans="1:32" x14ac:dyDescent="0.25">
      <c r="A225" s="72"/>
      <c r="B225" s="72"/>
      <c r="C225" s="72"/>
      <c r="D225" s="72"/>
      <c r="E225" s="72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</row>
    <row r="226" spans="1:32" x14ac:dyDescent="0.25">
      <c r="A226" s="72"/>
      <c r="B226" s="72"/>
      <c r="C226" s="72"/>
      <c r="D226" s="72"/>
      <c r="E226" s="72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</row>
    <row r="227" spans="1:32" x14ac:dyDescent="0.25">
      <c r="A227" s="72"/>
      <c r="B227" s="72"/>
      <c r="C227" s="72"/>
      <c r="D227" s="72"/>
      <c r="E227" s="72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</row>
    <row r="228" spans="1:32" x14ac:dyDescent="0.25">
      <c r="A228" s="72"/>
      <c r="B228" s="72"/>
      <c r="C228" s="72"/>
      <c r="D228" s="72"/>
      <c r="E228" s="72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</row>
    <row r="229" spans="1:32" x14ac:dyDescent="0.25">
      <c r="A229" s="72"/>
      <c r="B229" s="72"/>
      <c r="C229" s="72"/>
      <c r="D229" s="72"/>
      <c r="E229" s="72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</row>
    <row r="230" spans="1:32" x14ac:dyDescent="0.25">
      <c r="A230" s="72"/>
      <c r="B230" s="72"/>
      <c r="C230" s="72"/>
      <c r="D230" s="72"/>
      <c r="E230" s="72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</row>
    <row r="231" spans="1:32" x14ac:dyDescent="0.25">
      <c r="A231" s="72"/>
      <c r="B231" s="72"/>
      <c r="C231" s="72"/>
      <c r="D231" s="72"/>
      <c r="E231" s="72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</row>
    <row r="232" spans="1:32" x14ac:dyDescent="0.25">
      <c r="A232" s="72"/>
      <c r="B232" s="72"/>
      <c r="C232" s="72"/>
      <c r="D232" s="72"/>
      <c r="E232" s="72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</row>
    <row r="233" spans="1:32" x14ac:dyDescent="0.25">
      <c r="A233" s="72"/>
      <c r="B233" s="72"/>
      <c r="C233" s="72"/>
      <c r="D233" s="72"/>
      <c r="E233" s="72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</row>
    <row r="234" spans="1:32" x14ac:dyDescent="0.25">
      <c r="A234" s="72"/>
      <c r="B234" s="72"/>
      <c r="C234" s="72"/>
      <c r="D234" s="72"/>
      <c r="E234" s="72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</row>
    <row r="235" spans="1:32" x14ac:dyDescent="0.25">
      <c r="A235" s="72"/>
      <c r="B235" s="72"/>
      <c r="C235" s="72"/>
      <c r="D235" s="72"/>
      <c r="E235" s="72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</row>
    <row r="236" spans="1:32" x14ac:dyDescent="0.25">
      <c r="A236" s="72"/>
      <c r="B236" s="72"/>
      <c r="C236" s="72"/>
      <c r="D236" s="72"/>
      <c r="E236" s="72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</row>
    <row r="237" spans="1:32" x14ac:dyDescent="0.25">
      <c r="A237" s="72"/>
      <c r="B237" s="72"/>
      <c r="C237" s="72"/>
      <c r="D237" s="72"/>
      <c r="E237" s="72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</row>
    <row r="238" spans="1:32" x14ac:dyDescent="0.25">
      <c r="A238" s="72"/>
      <c r="B238" s="72"/>
      <c r="C238" s="72"/>
      <c r="D238" s="72"/>
      <c r="E238" s="72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</row>
    <row r="239" spans="1:32" x14ac:dyDescent="0.25">
      <c r="A239" s="72"/>
      <c r="B239" s="72"/>
      <c r="C239" s="72"/>
      <c r="D239" s="72"/>
      <c r="E239" s="72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</row>
    <row r="240" spans="1:32" x14ac:dyDescent="0.25">
      <c r="A240" s="72"/>
      <c r="B240" s="72"/>
      <c r="C240" s="72"/>
      <c r="D240" s="72"/>
      <c r="E240" s="72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</row>
    <row r="241" spans="1:32" x14ac:dyDescent="0.25">
      <c r="A241" s="72"/>
      <c r="B241" s="72"/>
      <c r="C241" s="72"/>
      <c r="D241" s="72"/>
      <c r="E241" s="72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</row>
    <row r="242" spans="1:32" x14ac:dyDescent="0.25">
      <c r="A242" s="72"/>
      <c r="B242" s="72"/>
      <c r="C242" s="72"/>
      <c r="D242" s="72"/>
      <c r="E242" s="72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</row>
    <row r="243" spans="1:32" x14ac:dyDescent="0.25">
      <c r="A243" s="72"/>
      <c r="B243" s="72"/>
      <c r="C243" s="72"/>
      <c r="D243" s="72"/>
      <c r="E243" s="72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</row>
    <row r="244" spans="1:32" x14ac:dyDescent="0.25">
      <c r="A244" s="72"/>
      <c r="B244" s="72"/>
      <c r="C244" s="72"/>
      <c r="D244" s="72"/>
      <c r="E244" s="72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</row>
    <row r="245" spans="1:32" x14ac:dyDescent="0.25">
      <c r="A245" s="72"/>
      <c r="B245" s="72"/>
      <c r="C245" s="72"/>
      <c r="D245" s="72"/>
      <c r="E245" s="72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</row>
    <row r="246" spans="1:32" x14ac:dyDescent="0.25">
      <c r="A246" s="72"/>
      <c r="B246" s="72"/>
      <c r="C246" s="72"/>
      <c r="D246" s="72"/>
      <c r="E246" s="72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</row>
    <row r="247" spans="1:32" x14ac:dyDescent="0.25">
      <c r="A247" s="72"/>
      <c r="B247" s="72"/>
      <c r="C247" s="72"/>
      <c r="D247" s="72"/>
      <c r="E247" s="72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</row>
    <row r="248" spans="1:32" x14ac:dyDescent="0.25">
      <c r="A248" s="72"/>
      <c r="B248" s="72"/>
      <c r="C248" s="72"/>
      <c r="D248" s="72"/>
      <c r="E248" s="72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</row>
    <row r="249" spans="1:32" x14ac:dyDescent="0.25">
      <c r="A249" s="72"/>
      <c r="B249" s="72"/>
      <c r="C249" s="72"/>
      <c r="D249" s="72"/>
      <c r="E249" s="72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</row>
    <row r="250" spans="1:32" x14ac:dyDescent="0.25">
      <c r="A250" s="72"/>
      <c r="B250" s="72"/>
      <c r="C250" s="72"/>
      <c r="D250" s="72"/>
      <c r="E250" s="72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</row>
    <row r="251" spans="1:32" x14ac:dyDescent="0.25">
      <c r="A251" s="72"/>
      <c r="B251" s="72"/>
      <c r="C251" s="72"/>
      <c r="D251" s="72"/>
      <c r="E251" s="72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</row>
    <row r="252" spans="1:32" x14ac:dyDescent="0.25">
      <c r="A252" s="72"/>
      <c r="B252" s="72"/>
      <c r="C252" s="72"/>
      <c r="D252" s="72"/>
      <c r="E252" s="72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</row>
    <row r="253" spans="1:32" x14ac:dyDescent="0.25">
      <c r="A253" s="72"/>
      <c r="B253" s="72"/>
      <c r="C253" s="72"/>
      <c r="D253" s="72"/>
      <c r="E253" s="72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</row>
    <row r="254" spans="1:32" x14ac:dyDescent="0.25">
      <c r="A254" s="72"/>
      <c r="B254" s="72"/>
      <c r="C254" s="72"/>
      <c r="D254" s="72"/>
      <c r="E254" s="72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</row>
    <row r="255" spans="1:32" x14ac:dyDescent="0.25">
      <c r="A255" s="72"/>
      <c r="B255" s="72"/>
      <c r="C255" s="72"/>
      <c r="D255" s="72"/>
      <c r="E255" s="72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</row>
    <row r="256" spans="1:32" x14ac:dyDescent="0.25">
      <c r="A256" s="72"/>
      <c r="B256" s="72"/>
      <c r="C256" s="72"/>
      <c r="D256" s="72"/>
      <c r="E256" s="72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</row>
    <row r="257" spans="1:32" x14ac:dyDescent="0.25">
      <c r="A257" s="72"/>
      <c r="B257" s="72"/>
      <c r="C257" s="72"/>
      <c r="D257" s="72"/>
      <c r="E257" s="72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</row>
    <row r="258" spans="1:32" x14ac:dyDescent="0.25">
      <c r="A258" s="72"/>
      <c r="B258" s="72"/>
      <c r="C258" s="72"/>
      <c r="D258" s="72"/>
      <c r="E258" s="72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</row>
    <row r="259" spans="1:32" x14ac:dyDescent="0.25">
      <c r="A259" s="72"/>
      <c r="B259" s="72"/>
      <c r="C259" s="72"/>
      <c r="D259" s="72"/>
      <c r="E259" s="72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</row>
    <row r="260" spans="1:32" x14ac:dyDescent="0.25">
      <c r="A260" s="72"/>
      <c r="B260" s="72"/>
      <c r="C260" s="72"/>
      <c r="D260" s="72"/>
      <c r="E260" s="72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</row>
    <row r="261" spans="1:32" x14ac:dyDescent="0.25">
      <c r="A261" s="72"/>
      <c r="B261" s="72"/>
      <c r="C261" s="72"/>
      <c r="D261" s="72"/>
      <c r="E261" s="72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</row>
    <row r="262" spans="1:32" x14ac:dyDescent="0.25">
      <c r="A262" s="72"/>
      <c r="B262" s="72"/>
      <c r="C262" s="72"/>
      <c r="D262" s="72"/>
      <c r="E262" s="72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</row>
    <row r="263" spans="1:32" x14ac:dyDescent="0.25">
      <c r="A263" s="72"/>
      <c r="B263" s="72"/>
      <c r="C263" s="72"/>
      <c r="D263" s="72"/>
      <c r="E263" s="72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</row>
    <row r="264" spans="1:32" x14ac:dyDescent="0.25">
      <c r="A264" s="72"/>
      <c r="B264" s="72"/>
      <c r="C264" s="72"/>
      <c r="D264" s="72"/>
      <c r="E264" s="72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</row>
    <row r="265" spans="1:32" x14ac:dyDescent="0.25">
      <c r="A265" s="72"/>
      <c r="B265" s="72"/>
      <c r="C265" s="72"/>
      <c r="D265" s="72"/>
      <c r="E265" s="72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</row>
    <row r="266" spans="1:32" x14ac:dyDescent="0.25">
      <c r="A266" s="72"/>
      <c r="B266" s="72"/>
      <c r="C266" s="72"/>
      <c r="D266" s="72"/>
      <c r="E266" s="72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</row>
    <row r="267" spans="1:32" x14ac:dyDescent="0.25">
      <c r="A267" s="72"/>
      <c r="B267" s="72"/>
      <c r="C267" s="72"/>
      <c r="D267" s="72"/>
      <c r="E267" s="72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</row>
    <row r="268" spans="1:32" x14ac:dyDescent="0.25">
      <c r="A268" s="72"/>
      <c r="B268" s="72"/>
      <c r="C268" s="72"/>
      <c r="D268" s="72"/>
      <c r="E268" s="72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</row>
    <row r="269" spans="1:32" x14ac:dyDescent="0.25">
      <c r="A269" s="72"/>
      <c r="B269" s="72"/>
      <c r="C269" s="72"/>
      <c r="D269" s="72"/>
      <c r="E269" s="72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</row>
    <row r="270" spans="1:32" x14ac:dyDescent="0.25">
      <c r="A270" s="72"/>
      <c r="B270" s="72"/>
      <c r="C270" s="72"/>
      <c r="D270" s="72"/>
      <c r="E270" s="72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</row>
    <row r="271" spans="1:32" x14ac:dyDescent="0.25">
      <c r="A271" s="72"/>
      <c r="B271" s="72"/>
      <c r="C271" s="72"/>
      <c r="D271" s="72"/>
      <c r="E271" s="72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</row>
    <row r="272" spans="1:32" x14ac:dyDescent="0.25">
      <c r="A272" s="72"/>
      <c r="B272" s="72"/>
      <c r="C272" s="72"/>
      <c r="D272" s="72"/>
      <c r="E272" s="72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</row>
    <row r="273" spans="1:32" x14ac:dyDescent="0.25">
      <c r="A273" s="72"/>
      <c r="B273" s="72"/>
      <c r="C273" s="72"/>
      <c r="D273" s="72"/>
      <c r="E273" s="72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</row>
    <row r="274" spans="1:32" x14ac:dyDescent="0.25">
      <c r="A274" s="72"/>
      <c r="B274" s="72"/>
      <c r="C274" s="72"/>
      <c r="D274" s="72"/>
      <c r="E274" s="72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</row>
    <row r="275" spans="1:32" x14ac:dyDescent="0.25">
      <c r="A275" s="72"/>
      <c r="B275" s="72"/>
      <c r="C275" s="72"/>
      <c r="D275" s="72"/>
      <c r="E275" s="72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</row>
    <row r="276" spans="1:32" x14ac:dyDescent="0.25">
      <c r="A276" s="72"/>
      <c r="B276" s="72"/>
      <c r="C276" s="72"/>
      <c r="D276" s="72"/>
      <c r="E276" s="72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</row>
    <row r="277" spans="1:32" x14ac:dyDescent="0.25">
      <c r="A277" s="72"/>
      <c r="B277" s="72"/>
      <c r="C277" s="72"/>
      <c r="D277" s="72"/>
      <c r="E277" s="72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</row>
    <row r="278" spans="1:32" x14ac:dyDescent="0.25">
      <c r="A278" s="72"/>
      <c r="B278" s="72"/>
      <c r="C278" s="72"/>
      <c r="D278" s="72"/>
      <c r="E278" s="72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</row>
    <row r="279" spans="1:32" x14ac:dyDescent="0.25">
      <c r="A279" s="72"/>
      <c r="B279" s="72"/>
      <c r="C279" s="72"/>
      <c r="D279" s="72"/>
      <c r="E279" s="72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</row>
    <row r="280" spans="1:32" x14ac:dyDescent="0.25">
      <c r="A280" s="72"/>
      <c r="B280" s="72"/>
      <c r="C280" s="72"/>
      <c r="D280" s="72"/>
      <c r="E280" s="72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</row>
    <row r="281" spans="1:32" x14ac:dyDescent="0.25">
      <c r="A281" s="72"/>
      <c r="B281" s="72"/>
      <c r="C281" s="72"/>
      <c r="D281" s="72"/>
      <c r="E281" s="72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</row>
    <row r="282" spans="1:32" x14ac:dyDescent="0.25">
      <c r="A282" s="72"/>
      <c r="B282" s="72"/>
      <c r="C282" s="72"/>
      <c r="D282" s="72"/>
      <c r="E282" s="72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</row>
    <row r="283" spans="1:32" x14ac:dyDescent="0.25">
      <c r="A283" s="72"/>
      <c r="B283" s="72"/>
      <c r="C283" s="72"/>
      <c r="D283" s="72"/>
      <c r="E283" s="72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</row>
    <row r="284" spans="1:32" x14ac:dyDescent="0.25">
      <c r="A284" s="72"/>
      <c r="B284" s="72"/>
      <c r="C284" s="72"/>
      <c r="D284" s="72"/>
      <c r="E284" s="72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</row>
    <row r="285" spans="1:32" x14ac:dyDescent="0.25">
      <c r="A285" s="72"/>
      <c r="B285" s="72"/>
      <c r="C285" s="72"/>
      <c r="D285" s="72"/>
      <c r="E285" s="72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</row>
    <row r="286" spans="1:32" x14ac:dyDescent="0.25">
      <c r="A286" s="72"/>
      <c r="B286" s="72"/>
      <c r="C286" s="72"/>
      <c r="D286" s="72"/>
      <c r="E286" s="72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</row>
    <row r="287" spans="1:32" x14ac:dyDescent="0.25">
      <c r="A287" s="72"/>
      <c r="B287" s="72"/>
      <c r="C287" s="72"/>
      <c r="D287" s="72"/>
      <c r="E287" s="72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</row>
    <row r="288" spans="1:32" x14ac:dyDescent="0.25">
      <c r="A288" s="72"/>
      <c r="B288" s="72"/>
      <c r="C288" s="72"/>
      <c r="D288" s="72"/>
      <c r="E288" s="72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</row>
    <row r="289" spans="1:32" x14ac:dyDescent="0.25">
      <c r="A289" s="72"/>
      <c r="B289" s="72"/>
      <c r="C289" s="72"/>
      <c r="D289" s="72"/>
      <c r="E289" s="72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</row>
    <row r="290" spans="1:32" x14ac:dyDescent="0.25">
      <c r="A290" s="72"/>
      <c r="B290" s="72"/>
      <c r="C290" s="72"/>
      <c r="D290" s="72"/>
      <c r="E290" s="72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</row>
    <row r="291" spans="1:32" x14ac:dyDescent="0.25">
      <c r="A291" s="72"/>
      <c r="B291" s="72"/>
      <c r="C291" s="72"/>
      <c r="D291" s="72"/>
      <c r="E291" s="72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</row>
    <row r="292" spans="1:32" x14ac:dyDescent="0.25">
      <c r="A292" s="72"/>
      <c r="B292" s="72"/>
      <c r="C292" s="72"/>
      <c r="D292" s="72"/>
      <c r="E292" s="72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</row>
    <row r="293" spans="1:32" x14ac:dyDescent="0.25">
      <c r="A293" s="72"/>
      <c r="B293" s="72"/>
      <c r="C293" s="72"/>
      <c r="D293" s="72"/>
      <c r="E293" s="72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</row>
    <row r="294" spans="1:32" x14ac:dyDescent="0.25">
      <c r="A294" s="72"/>
      <c r="B294" s="72"/>
      <c r="C294" s="72"/>
      <c r="D294" s="72"/>
      <c r="E294" s="72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</row>
    <row r="295" spans="1:32" x14ac:dyDescent="0.25">
      <c r="A295" s="72"/>
      <c r="B295" s="72"/>
      <c r="C295" s="72"/>
      <c r="D295" s="72"/>
      <c r="E295" s="72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</row>
    <row r="296" spans="1:32" x14ac:dyDescent="0.25">
      <c r="A296" s="72"/>
      <c r="B296" s="72"/>
      <c r="C296" s="72"/>
      <c r="D296" s="72"/>
      <c r="E296" s="72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</row>
    <row r="297" spans="1:32" x14ac:dyDescent="0.25">
      <c r="A297" s="72"/>
      <c r="B297" s="72"/>
      <c r="C297" s="72"/>
      <c r="D297" s="72"/>
      <c r="E297" s="72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</row>
    <row r="298" spans="1:32" x14ac:dyDescent="0.25">
      <c r="A298" s="72"/>
      <c r="B298" s="72"/>
      <c r="C298" s="72"/>
      <c r="D298" s="72"/>
      <c r="E298" s="72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</row>
    <row r="299" spans="1:32" x14ac:dyDescent="0.25">
      <c r="A299" s="72"/>
      <c r="B299" s="72"/>
      <c r="C299" s="72"/>
      <c r="D299" s="72"/>
      <c r="E299" s="72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</row>
    <row r="300" spans="1:32" x14ac:dyDescent="0.25">
      <c r="A300" s="72"/>
      <c r="B300" s="72"/>
      <c r="C300" s="72"/>
      <c r="D300" s="72"/>
      <c r="E300" s="72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</row>
    <row r="301" spans="1:32" x14ac:dyDescent="0.25">
      <c r="A301" s="72"/>
      <c r="B301" s="72"/>
      <c r="C301" s="72"/>
      <c r="D301" s="72"/>
      <c r="E301" s="72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</row>
    <row r="302" spans="1:32" x14ac:dyDescent="0.25">
      <c r="A302" s="72"/>
      <c r="B302" s="72"/>
      <c r="C302" s="72"/>
      <c r="D302" s="72"/>
      <c r="E302" s="72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</row>
    <row r="303" spans="1:32" x14ac:dyDescent="0.25">
      <c r="A303" s="72"/>
      <c r="B303" s="72"/>
      <c r="C303" s="72"/>
      <c r="D303" s="72"/>
      <c r="E303" s="72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</row>
    <row r="304" spans="1:32" x14ac:dyDescent="0.25">
      <c r="A304" s="72"/>
      <c r="B304" s="72"/>
      <c r="C304" s="72"/>
      <c r="D304" s="72"/>
      <c r="E304" s="72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</row>
    <row r="305" spans="1:32" x14ac:dyDescent="0.25">
      <c r="A305" s="72"/>
      <c r="B305" s="72"/>
      <c r="C305" s="72"/>
      <c r="D305" s="72"/>
      <c r="E305" s="72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</row>
    <row r="306" spans="1:32" x14ac:dyDescent="0.25">
      <c r="A306" s="72"/>
      <c r="B306" s="72"/>
      <c r="C306" s="72"/>
      <c r="D306" s="72"/>
      <c r="E306" s="72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</row>
    <row r="307" spans="1:32" x14ac:dyDescent="0.25">
      <c r="A307" s="72"/>
      <c r="B307" s="72"/>
      <c r="C307" s="72"/>
      <c r="D307" s="72"/>
      <c r="E307" s="72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</row>
    <row r="308" spans="1:32" x14ac:dyDescent="0.25">
      <c r="A308" s="72"/>
      <c r="B308" s="72"/>
      <c r="C308" s="72"/>
      <c r="D308" s="72"/>
      <c r="E308" s="72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</row>
    <row r="309" spans="1:32" x14ac:dyDescent="0.25">
      <c r="A309" s="72"/>
      <c r="B309" s="72"/>
      <c r="C309" s="72"/>
      <c r="D309" s="72"/>
      <c r="E309" s="72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</row>
    <row r="310" spans="1:32" x14ac:dyDescent="0.25">
      <c r="A310" s="72"/>
      <c r="B310" s="72"/>
      <c r="C310" s="72"/>
      <c r="D310" s="72"/>
      <c r="E310" s="72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</row>
    <row r="311" spans="1:32" x14ac:dyDescent="0.25">
      <c r="A311" s="72"/>
      <c r="B311" s="72"/>
      <c r="C311" s="72"/>
      <c r="D311" s="72"/>
      <c r="E311" s="72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</row>
    <row r="312" spans="1:32" x14ac:dyDescent="0.25">
      <c r="A312" s="72"/>
      <c r="B312" s="72"/>
      <c r="C312" s="72"/>
      <c r="D312" s="72"/>
      <c r="E312" s="72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</row>
    <row r="313" spans="1:32" x14ac:dyDescent="0.25">
      <c r="A313" s="72"/>
      <c r="B313" s="72"/>
      <c r="C313" s="72"/>
      <c r="D313" s="72"/>
      <c r="E313" s="72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</row>
    <row r="314" spans="1:32" x14ac:dyDescent="0.25">
      <c r="A314" s="72"/>
      <c r="B314" s="72"/>
      <c r="C314" s="72"/>
      <c r="D314" s="72"/>
      <c r="E314" s="72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</row>
    <row r="315" spans="1:32" x14ac:dyDescent="0.25">
      <c r="A315" s="72"/>
      <c r="B315" s="72"/>
      <c r="C315" s="72"/>
      <c r="D315" s="72"/>
      <c r="E315" s="72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</row>
    <row r="316" spans="1:32" x14ac:dyDescent="0.25">
      <c r="A316" s="72"/>
      <c r="B316" s="72"/>
      <c r="C316" s="72"/>
      <c r="D316" s="72"/>
      <c r="E316" s="72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</row>
    <row r="317" spans="1:32" x14ac:dyDescent="0.25">
      <c r="A317" s="72"/>
      <c r="B317" s="72"/>
      <c r="C317" s="72"/>
      <c r="D317" s="72"/>
      <c r="E317" s="72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</row>
    <row r="318" spans="1:32" x14ac:dyDescent="0.25">
      <c r="A318" s="72"/>
      <c r="B318" s="72"/>
      <c r="C318" s="72"/>
      <c r="D318" s="72"/>
      <c r="E318" s="72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</row>
    <row r="319" spans="1:32" x14ac:dyDescent="0.25">
      <c r="A319" s="72"/>
      <c r="B319" s="72"/>
      <c r="C319" s="72"/>
      <c r="D319" s="72"/>
      <c r="E319" s="72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</row>
    <row r="320" spans="1:32" x14ac:dyDescent="0.25">
      <c r="A320" s="72"/>
      <c r="B320" s="72"/>
      <c r="C320" s="72"/>
      <c r="D320" s="72"/>
      <c r="E320" s="72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</row>
    <row r="321" spans="1:32" x14ac:dyDescent="0.25">
      <c r="A321" s="72"/>
      <c r="B321" s="72"/>
      <c r="C321" s="72"/>
      <c r="D321" s="72"/>
      <c r="E321" s="72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</row>
    <row r="322" spans="1:32" x14ac:dyDescent="0.25">
      <c r="A322" s="72"/>
      <c r="B322" s="72"/>
      <c r="C322" s="72"/>
      <c r="D322" s="72"/>
      <c r="E322" s="72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</row>
    <row r="323" spans="1:32" x14ac:dyDescent="0.25">
      <c r="A323" s="72"/>
      <c r="B323" s="72"/>
      <c r="C323" s="72"/>
      <c r="D323" s="72"/>
      <c r="E323" s="72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</row>
    <row r="324" spans="1:32" x14ac:dyDescent="0.25">
      <c r="A324" s="72"/>
      <c r="B324" s="72"/>
      <c r="C324" s="72"/>
      <c r="D324" s="72"/>
      <c r="E324" s="72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</row>
    <row r="325" spans="1:32" x14ac:dyDescent="0.25">
      <c r="A325" s="72"/>
      <c r="B325" s="72"/>
      <c r="C325" s="72"/>
      <c r="D325" s="72"/>
      <c r="E325" s="72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</row>
    <row r="326" spans="1:32" x14ac:dyDescent="0.25">
      <c r="A326" s="72"/>
      <c r="B326" s="72"/>
      <c r="C326" s="72"/>
      <c r="D326" s="72"/>
      <c r="E326" s="72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</row>
    <row r="327" spans="1:32" x14ac:dyDescent="0.25">
      <c r="A327" s="72"/>
      <c r="B327" s="72"/>
      <c r="C327" s="72"/>
      <c r="D327" s="72"/>
      <c r="E327" s="72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</row>
    <row r="328" spans="1:32" x14ac:dyDescent="0.25">
      <c r="A328" s="72"/>
      <c r="B328" s="72"/>
      <c r="C328" s="72"/>
      <c r="D328" s="72"/>
      <c r="E328" s="72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</row>
    <row r="329" spans="1:32" x14ac:dyDescent="0.25">
      <c r="A329" s="72"/>
      <c r="B329" s="72"/>
      <c r="C329" s="72"/>
      <c r="D329" s="72"/>
      <c r="E329" s="72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</row>
    <row r="330" spans="1:32" x14ac:dyDescent="0.25">
      <c r="A330" s="72"/>
      <c r="B330" s="72"/>
      <c r="C330" s="72"/>
      <c r="D330" s="72"/>
      <c r="E330" s="72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</row>
    <row r="331" spans="1:32" x14ac:dyDescent="0.25">
      <c r="A331" s="72"/>
      <c r="B331" s="72"/>
      <c r="C331" s="72"/>
      <c r="D331" s="72"/>
      <c r="E331" s="72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</row>
    <row r="332" spans="1:32" x14ac:dyDescent="0.25">
      <c r="A332" s="72"/>
      <c r="B332" s="72"/>
      <c r="C332" s="72"/>
      <c r="D332" s="72"/>
      <c r="E332" s="72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</row>
    <row r="333" spans="1:32" x14ac:dyDescent="0.25">
      <c r="A333" s="72"/>
      <c r="B333" s="72"/>
      <c r="C333" s="72"/>
      <c r="D333" s="72"/>
      <c r="E333" s="72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</row>
    <row r="334" spans="1:32" x14ac:dyDescent="0.25">
      <c r="A334" s="72"/>
      <c r="B334" s="72"/>
      <c r="C334" s="72"/>
      <c r="D334" s="72"/>
      <c r="E334" s="72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</row>
    <row r="335" spans="1:32" x14ac:dyDescent="0.25">
      <c r="A335" s="72"/>
      <c r="B335" s="72"/>
      <c r="C335" s="72"/>
      <c r="D335" s="72"/>
      <c r="E335" s="72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</row>
    <row r="336" spans="1:32" x14ac:dyDescent="0.25">
      <c r="A336" s="72"/>
      <c r="B336" s="72"/>
      <c r="C336" s="72"/>
      <c r="D336" s="72"/>
      <c r="E336" s="72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</row>
    <row r="337" spans="1:32" x14ac:dyDescent="0.25">
      <c r="A337" s="72"/>
      <c r="B337" s="72"/>
      <c r="C337" s="72"/>
      <c r="D337" s="72"/>
      <c r="E337" s="72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</row>
    <row r="338" spans="1:32" x14ac:dyDescent="0.25">
      <c r="A338" s="72"/>
      <c r="B338" s="72"/>
      <c r="C338" s="72"/>
      <c r="D338" s="72"/>
      <c r="E338" s="72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</row>
    <row r="339" spans="1:32" x14ac:dyDescent="0.25">
      <c r="A339" s="72"/>
      <c r="B339" s="72"/>
      <c r="C339" s="72"/>
      <c r="D339" s="72"/>
      <c r="E339" s="72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</row>
    <row r="340" spans="1:32" x14ac:dyDescent="0.25">
      <c r="A340" s="72"/>
      <c r="B340" s="72"/>
      <c r="C340" s="72"/>
      <c r="D340" s="72"/>
      <c r="E340" s="72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</row>
    <row r="341" spans="1:32" x14ac:dyDescent="0.25">
      <c r="A341" s="72"/>
      <c r="B341" s="72"/>
      <c r="C341" s="72"/>
      <c r="D341" s="72"/>
      <c r="E341" s="72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</row>
    <row r="342" spans="1:32" x14ac:dyDescent="0.25">
      <c r="A342" s="72"/>
      <c r="B342" s="72"/>
      <c r="C342" s="72"/>
      <c r="D342" s="72"/>
      <c r="E342" s="72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</row>
    <row r="343" spans="1:32" x14ac:dyDescent="0.25">
      <c r="A343" s="72"/>
      <c r="B343" s="72"/>
      <c r="C343" s="72"/>
      <c r="D343" s="72"/>
      <c r="E343" s="72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</row>
    <row r="344" spans="1:32" x14ac:dyDescent="0.25">
      <c r="A344" s="72"/>
      <c r="B344" s="72"/>
      <c r="C344" s="72"/>
      <c r="D344" s="72"/>
      <c r="E344" s="72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</row>
    <row r="345" spans="1:32" x14ac:dyDescent="0.25">
      <c r="A345" s="72"/>
      <c r="B345" s="72"/>
      <c r="C345" s="72"/>
      <c r="D345" s="72"/>
      <c r="E345" s="72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</row>
    <row r="346" spans="1:32" x14ac:dyDescent="0.25">
      <c r="A346" s="72"/>
      <c r="B346" s="72"/>
      <c r="C346" s="72"/>
      <c r="D346" s="72"/>
      <c r="E346" s="72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</row>
    <row r="347" spans="1:32" x14ac:dyDescent="0.25">
      <c r="A347" s="72"/>
      <c r="B347" s="72"/>
      <c r="C347" s="72"/>
      <c r="D347" s="72"/>
      <c r="E347" s="72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</row>
    <row r="348" spans="1:32" x14ac:dyDescent="0.25">
      <c r="A348" s="72"/>
      <c r="B348" s="72"/>
      <c r="C348" s="72"/>
      <c r="D348" s="72"/>
      <c r="E348" s="72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</row>
    <row r="349" spans="1:32" x14ac:dyDescent="0.25">
      <c r="A349" s="72"/>
      <c r="B349" s="72"/>
      <c r="C349" s="72"/>
      <c r="D349" s="72"/>
      <c r="E349" s="72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</row>
    <row r="350" spans="1:32" x14ac:dyDescent="0.25">
      <c r="A350" s="72"/>
      <c r="B350" s="72"/>
      <c r="C350" s="72"/>
      <c r="D350" s="72"/>
      <c r="E350" s="72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</row>
    <row r="351" spans="1:32" x14ac:dyDescent="0.25">
      <c r="A351" s="72"/>
      <c r="B351" s="72"/>
      <c r="C351" s="72"/>
      <c r="D351" s="72"/>
      <c r="E351" s="72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</row>
    <row r="352" spans="1:32" x14ac:dyDescent="0.25">
      <c r="A352" s="72"/>
      <c r="B352" s="72"/>
      <c r="C352" s="72"/>
      <c r="D352" s="72"/>
      <c r="E352" s="72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</row>
    <row r="353" spans="1:32" x14ac:dyDescent="0.25">
      <c r="A353" s="72"/>
      <c r="B353" s="72"/>
      <c r="C353" s="72"/>
      <c r="D353" s="72"/>
      <c r="E353" s="72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</row>
    <row r="354" spans="1:32" x14ac:dyDescent="0.25">
      <c r="A354" s="72"/>
      <c r="B354" s="72"/>
      <c r="C354" s="72"/>
      <c r="D354" s="72"/>
      <c r="E354" s="72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</row>
    <row r="355" spans="1:32" x14ac:dyDescent="0.25">
      <c r="A355" s="72"/>
      <c r="B355" s="72"/>
      <c r="C355" s="72"/>
      <c r="D355" s="72"/>
      <c r="E355" s="72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</row>
    <row r="356" spans="1:32" x14ac:dyDescent="0.25">
      <c r="A356" s="72"/>
      <c r="B356" s="72"/>
      <c r="C356" s="72"/>
      <c r="D356" s="72"/>
      <c r="E356" s="72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</row>
    <row r="357" spans="1:32" x14ac:dyDescent="0.25">
      <c r="A357" s="72"/>
      <c r="B357" s="72"/>
      <c r="C357" s="72"/>
      <c r="D357" s="72"/>
      <c r="E357" s="72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</row>
    <row r="358" spans="1:32" x14ac:dyDescent="0.25">
      <c r="A358" s="72"/>
      <c r="B358" s="72"/>
      <c r="C358" s="72"/>
      <c r="D358" s="72"/>
      <c r="E358" s="72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</row>
    <row r="359" spans="1:32" x14ac:dyDescent="0.25">
      <c r="A359" s="72"/>
      <c r="B359" s="72"/>
      <c r="C359" s="72"/>
      <c r="D359" s="72"/>
      <c r="E359" s="72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</row>
    <row r="360" spans="1:32" x14ac:dyDescent="0.25">
      <c r="A360" s="72"/>
      <c r="B360" s="72"/>
      <c r="C360" s="72"/>
      <c r="D360" s="72"/>
      <c r="E360" s="72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</row>
    <row r="361" spans="1:32" x14ac:dyDescent="0.25">
      <c r="A361" s="72"/>
      <c r="B361" s="72"/>
      <c r="C361" s="72"/>
      <c r="D361" s="72"/>
      <c r="E361" s="72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</row>
    <row r="362" spans="1:32" x14ac:dyDescent="0.25">
      <c r="A362" s="72"/>
      <c r="B362" s="72"/>
      <c r="C362" s="72"/>
      <c r="D362" s="72"/>
      <c r="E362" s="72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</row>
    <row r="363" spans="1:32" x14ac:dyDescent="0.25">
      <c r="A363" s="72"/>
      <c r="B363" s="72"/>
      <c r="C363" s="72"/>
      <c r="D363" s="72"/>
      <c r="E363" s="72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</row>
    <row r="364" spans="1:32" x14ac:dyDescent="0.25">
      <c r="A364" s="72"/>
      <c r="B364" s="72"/>
      <c r="C364" s="72"/>
      <c r="D364" s="72"/>
      <c r="E364" s="72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</row>
    <row r="365" spans="1:32" x14ac:dyDescent="0.25">
      <c r="A365" s="72"/>
      <c r="B365" s="72"/>
      <c r="C365" s="72"/>
      <c r="D365" s="72"/>
      <c r="E365" s="72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</row>
    <row r="366" spans="1:32" x14ac:dyDescent="0.25">
      <c r="A366" s="72"/>
      <c r="B366" s="72"/>
      <c r="C366" s="72"/>
      <c r="D366" s="72"/>
      <c r="E366" s="72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</row>
    <row r="367" spans="1:32" x14ac:dyDescent="0.25">
      <c r="A367" s="72"/>
      <c r="B367" s="72"/>
      <c r="C367" s="72"/>
      <c r="D367" s="72"/>
      <c r="E367" s="72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</row>
    <row r="368" spans="1:32" x14ac:dyDescent="0.25">
      <c r="A368" s="72"/>
      <c r="B368" s="72"/>
      <c r="C368" s="72"/>
      <c r="D368" s="72"/>
      <c r="E368" s="72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</row>
    <row r="369" spans="1:32" x14ac:dyDescent="0.25">
      <c r="A369" s="72"/>
      <c r="B369" s="72"/>
      <c r="C369" s="72"/>
      <c r="D369" s="72"/>
      <c r="E369" s="72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</row>
    <row r="370" spans="1:32" x14ac:dyDescent="0.25">
      <c r="A370" s="72"/>
      <c r="B370" s="72"/>
      <c r="C370" s="72"/>
      <c r="D370" s="72"/>
      <c r="E370" s="72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</row>
    <row r="371" spans="1:32" x14ac:dyDescent="0.25">
      <c r="A371" s="72"/>
      <c r="B371" s="72"/>
      <c r="C371" s="72"/>
      <c r="D371" s="72"/>
      <c r="E371" s="72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</row>
    <row r="372" spans="1:32" x14ac:dyDescent="0.25">
      <c r="A372" s="72"/>
      <c r="B372" s="72"/>
      <c r="C372" s="72"/>
      <c r="D372" s="72"/>
      <c r="E372" s="72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</row>
    <row r="373" spans="1:32" x14ac:dyDescent="0.25">
      <c r="A373" s="72"/>
      <c r="B373" s="72"/>
      <c r="C373" s="72"/>
      <c r="D373" s="72"/>
      <c r="E373" s="72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</row>
    <row r="374" spans="1:32" x14ac:dyDescent="0.25">
      <c r="A374" s="72"/>
      <c r="B374" s="72"/>
      <c r="C374" s="72"/>
      <c r="D374" s="72"/>
      <c r="E374" s="72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</row>
    <row r="375" spans="1:32" x14ac:dyDescent="0.25">
      <c r="A375" s="72"/>
      <c r="B375" s="72"/>
      <c r="C375" s="72"/>
      <c r="D375" s="72"/>
      <c r="E375" s="72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</row>
    <row r="376" spans="1:32" x14ac:dyDescent="0.25">
      <c r="A376" s="72"/>
      <c r="B376" s="72"/>
      <c r="C376" s="72"/>
      <c r="D376" s="72"/>
      <c r="E376" s="72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</row>
    <row r="377" spans="1:32" x14ac:dyDescent="0.25">
      <c r="A377" s="72"/>
      <c r="B377" s="72"/>
      <c r="C377" s="72"/>
      <c r="D377" s="72"/>
      <c r="E377" s="72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</row>
    <row r="378" spans="1:32" x14ac:dyDescent="0.25">
      <c r="A378" s="72"/>
      <c r="B378" s="72"/>
      <c r="C378" s="72"/>
      <c r="D378" s="72"/>
      <c r="E378" s="72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</row>
    <row r="379" spans="1:32" x14ac:dyDescent="0.25">
      <c r="A379" s="72"/>
      <c r="B379" s="72"/>
      <c r="C379" s="72"/>
      <c r="D379" s="72"/>
      <c r="E379" s="72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</row>
    <row r="380" spans="1:32" x14ac:dyDescent="0.25">
      <c r="A380" s="72"/>
      <c r="B380" s="72"/>
      <c r="C380" s="72"/>
      <c r="D380" s="72"/>
      <c r="E380" s="72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</row>
    <row r="381" spans="1:32" x14ac:dyDescent="0.25">
      <c r="A381" s="72"/>
      <c r="B381" s="72"/>
      <c r="C381" s="72"/>
      <c r="D381" s="72"/>
      <c r="E381" s="72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</row>
    <row r="382" spans="1:32" x14ac:dyDescent="0.25">
      <c r="A382" s="72"/>
      <c r="B382" s="72"/>
      <c r="C382" s="72"/>
      <c r="D382" s="72"/>
      <c r="E382" s="72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</row>
    <row r="383" spans="1:32" x14ac:dyDescent="0.25">
      <c r="A383" s="72"/>
      <c r="B383" s="72"/>
      <c r="C383" s="72"/>
      <c r="D383" s="72"/>
      <c r="E383" s="72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</row>
    <row r="384" spans="1:32" x14ac:dyDescent="0.25">
      <c r="A384" s="72"/>
      <c r="B384" s="72"/>
      <c r="C384" s="72"/>
      <c r="D384" s="72"/>
      <c r="E384" s="72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</row>
    <row r="385" spans="1:32" x14ac:dyDescent="0.25">
      <c r="A385" s="72"/>
      <c r="B385" s="72"/>
      <c r="C385" s="72"/>
      <c r="D385" s="72"/>
      <c r="E385" s="72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</row>
    <row r="386" spans="1:32" x14ac:dyDescent="0.25">
      <c r="A386" s="72"/>
      <c r="B386" s="72"/>
      <c r="C386" s="72"/>
      <c r="D386" s="72"/>
      <c r="E386" s="72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</row>
    <row r="387" spans="1:32" x14ac:dyDescent="0.25">
      <c r="A387" s="72"/>
      <c r="B387" s="72"/>
      <c r="C387" s="72"/>
      <c r="D387" s="72"/>
      <c r="E387" s="72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</row>
    <row r="388" spans="1:32" x14ac:dyDescent="0.25">
      <c r="A388" s="72"/>
      <c r="B388" s="72"/>
      <c r="C388" s="72"/>
      <c r="D388" s="72"/>
      <c r="E388" s="72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</row>
    <row r="389" spans="1:32" x14ac:dyDescent="0.25">
      <c r="A389" s="72"/>
      <c r="B389" s="72"/>
      <c r="C389" s="72"/>
      <c r="D389" s="72"/>
      <c r="E389" s="72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</row>
  </sheetData>
  <mergeCells count="3">
    <mergeCell ref="A1:I3"/>
    <mergeCell ref="G5:I5"/>
    <mergeCell ref="G11:I11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C2FC-2606-48B4-948B-271CE159FBF8}">
  <dimension ref="A1:AG389"/>
  <sheetViews>
    <sheetView workbookViewId="0">
      <selection activeCell="E7" sqref="E7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5.29</v>
      </c>
      <c r="D7" s="80">
        <f t="shared" ref="D7:D38" si="0"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0.62205590447055403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5.43</v>
      </c>
      <c r="D8" s="80">
        <f t="shared" si="0"/>
        <v>0.13999999999999968</v>
      </c>
      <c r="E8" s="80">
        <f t="shared" ref="E8:E71" si="1">+IF(A8&lt;$J$9,D8,B8*$J$7*(1-EXP(-(A8-$J$9)/$J$8)))</f>
        <v>0.13999999999999968</v>
      </c>
      <c r="F8" s="80">
        <f>+(E8-D8)^2</f>
        <v>0</v>
      </c>
      <c r="G8" s="71"/>
      <c r="H8" s="78" t="s">
        <v>73</v>
      </c>
      <c r="I8" s="81" t="s">
        <v>102</v>
      </c>
      <c r="J8" s="78">
        <v>5.7346389900266991E-2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5.71</v>
      </c>
      <c r="D9" s="80">
        <f t="shared" si="0"/>
        <v>0.41999999999999993</v>
      </c>
      <c r="E9" s="80">
        <f t="shared" si="1"/>
        <v>0.41999999999999993</v>
      </c>
      <c r="F9" s="80">
        <f t="shared" ref="F9:F72" si="2">+(E9-D9)^2</f>
        <v>0</v>
      </c>
      <c r="G9" s="71"/>
      <c r="H9" s="78" t="s">
        <v>74</v>
      </c>
      <c r="I9" s="77" t="s">
        <v>103</v>
      </c>
      <c r="J9" s="78">
        <v>5.8336541478839168E-2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6.29</v>
      </c>
      <c r="D10" s="80">
        <f t="shared" si="0"/>
        <v>1</v>
      </c>
      <c r="E10" s="80">
        <f t="shared" si="1"/>
        <v>0.78430975727124363</v>
      </c>
      <c r="F10" s="80">
        <f t="shared" si="2"/>
        <v>4.652228080838984E-2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6.71</v>
      </c>
      <c r="D11" s="80">
        <f t="shared" si="0"/>
        <v>1.42</v>
      </c>
      <c r="E11" s="80">
        <f t="shared" si="1"/>
        <v>1.606186877910049</v>
      </c>
      <c r="F11" s="80">
        <f t="shared" si="2"/>
        <v>3.4665553505891518E-2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7.14</v>
      </c>
      <c r="D12" s="80">
        <f t="shared" si="0"/>
        <v>1.8499999999999996</v>
      </c>
      <c r="E12" s="80">
        <f t="shared" si="1"/>
        <v>2.1376552359027681</v>
      </c>
      <c r="F12" s="80">
        <f t="shared" si="2"/>
        <v>8.2745534742277346E-2</v>
      </c>
      <c r="G12" s="71"/>
      <c r="H12" s="78" t="s">
        <v>105</v>
      </c>
      <c r="I12" s="77" t="s">
        <v>106</v>
      </c>
      <c r="J12" s="82">
        <f>+SUM(F7:F126)</f>
        <v>7.5981931289710749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7.57</v>
      </c>
      <c r="D13" s="80">
        <f t="shared" si="0"/>
        <v>2.2800000000000002</v>
      </c>
      <c r="E13" s="80">
        <f t="shared" si="1"/>
        <v>2.481330231172056</v>
      </c>
      <c r="F13" s="80">
        <f t="shared" si="2"/>
        <v>4.0533861983793398E-2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8</v>
      </c>
      <c r="D14" s="80">
        <f t="shared" si="0"/>
        <v>2.71</v>
      </c>
      <c r="E14" s="80">
        <f t="shared" si="1"/>
        <v>2.7035683015991259</v>
      </c>
      <c r="F14" s="80">
        <f t="shared" si="2"/>
        <v>4.1366744319806422E-5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8.2899999999999991</v>
      </c>
      <c r="D15" s="80">
        <f t="shared" si="0"/>
        <v>2.9999999999999991</v>
      </c>
      <c r="E15" s="80">
        <f t="shared" si="1"/>
        <v>2.847278960294116</v>
      </c>
      <c r="F15" s="80">
        <f t="shared" si="2"/>
        <v>2.3323715968845932E-2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8.57</v>
      </c>
      <c r="D16" s="80">
        <f t="shared" si="0"/>
        <v>3.2800000000000002</v>
      </c>
      <c r="E16" s="80">
        <f t="shared" si="1"/>
        <v>2.9402097231596334</v>
      </c>
      <c r="F16" s="80">
        <f t="shared" si="2"/>
        <v>0.11545743223525318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8.7100000000000009</v>
      </c>
      <c r="D17" s="80">
        <f t="shared" si="0"/>
        <v>3.4200000000000008</v>
      </c>
      <c r="E17" s="80">
        <f t="shared" si="1"/>
        <v>3.0003035726012128</v>
      </c>
      <c r="F17" s="80">
        <f t="shared" si="2"/>
        <v>0.17614509117130611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8.7100000000000009</v>
      </c>
      <c r="D18" s="80">
        <f t="shared" si="0"/>
        <v>3.4200000000000008</v>
      </c>
      <c r="E18" s="80">
        <f t="shared" si="1"/>
        <v>3.0391633713304369</v>
      </c>
      <c r="F18" s="80">
        <f t="shared" si="2"/>
        <v>0.14503653773639932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8.43</v>
      </c>
      <c r="D19" s="80">
        <f t="shared" si="0"/>
        <v>3.1399999999999997</v>
      </c>
      <c r="E19" s="80">
        <f t="shared" si="1"/>
        <v>3.064292131949172</v>
      </c>
      <c r="F19" s="80">
        <f t="shared" si="2"/>
        <v>5.7316812848015276E-3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8.43</v>
      </c>
      <c r="D20" s="80">
        <f t="shared" si="0"/>
        <v>3.1399999999999997</v>
      </c>
      <c r="E20" s="80">
        <f t="shared" si="1"/>
        <v>3.0805416914137926</v>
      </c>
      <c r="F20" s="80">
        <f t="shared" si="2"/>
        <v>3.5352904599326223E-3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8.57</v>
      </c>
      <c r="D21" s="80">
        <f t="shared" si="0"/>
        <v>3.2800000000000002</v>
      </c>
      <c r="E21" s="80">
        <f t="shared" si="1"/>
        <v>3.0910494990530348</v>
      </c>
      <c r="F21" s="80">
        <f t="shared" si="2"/>
        <v>3.5702291808109181E-2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8.43</v>
      </c>
      <c r="D22" s="80">
        <f t="shared" si="0"/>
        <v>3.1399999999999997</v>
      </c>
      <c r="E22" s="80">
        <f t="shared" si="1"/>
        <v>3.0978443922699079</v>
      </c>
      <c r="F22" s="80">
        <f t="shared" si="2"/>
        <v>1.7770952630933711E-3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8.2899999999999991</v>
      </c>
      <c r="D23" s="80">
        <f t="shared" si="0"/>
        <v>2.9999999999999991</v>
      </c>
      <c r="E23" s="80">
        <f t="shared" si="1"/>
        <v>3.1022383225181431</v>
      </c>
      <c r="F23" s="80">
        <f>+(E23-D23)^2</f>
        <v>1.0452674591324035E-2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8.43</v>
      </c>
      <c r="D24" s="80">
        <f t="shared" si="0"/>
        <v>3.1399999999999997</v>
      </c>
      <c r="E24" s="80">
        <f t="shared" si="1"/>
        <v>3.1050796656283501</v>
      </c>
      <c r="F24" s="80">
        <f t="shared" si="2"/>
        <v>1.2194297526278083E-3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8.57</v>
      </c>
      <c r="D25" s="80">
        <f t="shared" si="0"/>
        <v>3.2800000000000002</v>
      </c>
      <c r="E25" s="80">
        <f t="shared" si="1"/>
        <v>3.1069170253982654</v>
      </c>
      <c r="F25" s="80">
        <f t="shared" si="2"/>
        <v>2.9957716096984784E-2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8.7100000000000009</v>
      </c>
      <c r="D26" s="80">
        <f t="shared" si="0"/>
        <v>3.4200000000000008</v>
      </c>
      <c r="E26" s="80">
        <f t="shared" si="1"/>
        <v>3.1081051574869165</v>
      </c>
      <c r="F26" s="80">
        <f t="shared" si="2"/>
        <v>9.7278392786261658E-2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8.86</v>
      </c>
      <c r="D27" s="80">
        <f t="shared" si="0"/>
        <v>3.5699999999999994</v>
      </c>
      <c r="E27" s="80">
        <f t="shared" si="1"/>
        <v>3.1088734652964134</v>
      </c>
      <c r="F27" s="80">
        <f t="shared" si="2"/>
        <v>0.2126376810077375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8.7100000000000009</v>
      </c>
      <c r="D28" s="80">
        <f t="shared" si="0"/>
        <v>3.4200000000000008</v>
      </c>
      <c r="E28" s="80">
        <f t="shared" si="1"/>
        <v>3.1093702929604188</v>
      </c>
      <c r="F28" s="80">
        <f t="shared" si="2"/>
        <v>9.649081489549656E-2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8.57</v>
      </c>
      <c r="D29" s="80">
        <f t="shared" si="0"/>
        <v>3.2800000000000002</v>
      </c>
      <c r="E29" s="80">
        <f t="shared" si="1"/>
        <v>3.109691567486943</v>
      </c>
      <c r="F29" s="80">
        <f t="shared" si="2"/>
        <v>2.9004962185054585E-2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8.2899999999999991</v>
      </c>
      <c r="D30" s="80">
        <f t="shared" si="0"/>
        <v>2.9999999999999991</v>
      </c>
      <c r="E30" s="80">
        <f t="shared" si="1"/>
        <v>3.1098993202528842</v>
      </c>
      <c r="F30" s="80">
        <f t="shared" si="2"/>
        <v>1.2077860592046194E-2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8.2899999999999991</v>
      </c>
      <c r="D31" s="80">
        <f t="shared" si="0"/>
        <v>2.9999999999999991</v>
      </c>
      <c r="E31" s="80">
        <f t="shared" si="1"/>
        <v>3.1100336639626804</v>
      </c>
      <c r="F31" s="80">
        <f t="shared" si="2"/>
        <v>1.2107407205052276E-2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8.14</v>
      </c>
      <c r="D32" s="80">
        <f t="shared" si="0"/>
        <v>2.8500000000000005</v>
      </c>
      <c r="E32" s="80">
        <f t="shared" si="1"/>
        <v>3.1101205375707406</v>
      </c>
      <c r="F32" s="80">
        <f t="shared" si="2"/>
        <v>6.7662694066090781E-2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8.14</v>
      </c>
      <c r="D33" s="80">
        <f t="shared" si="0"/>
        <v>2.8500000000000005</v>
      </c>
      <c r="E33" s="80">
        <f t="shared" si="1"/>
        <v>3.1101767145498407</v>
      </c>
      <c r="F33" s="80">
        <f t="shared" si="2"/>
        <v>6.7691922793949005E-2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8.14</v>
      </c>
      <c r="D34" s="80">
        <f t="shared" si="0"/>
        <v>2.8500000000000005</v>
      </c>
      <c r="E34" s="80">
        <f t="shared" si="1"/>
        <v>3.1102130414971292</v>
      </c>
      <c r="F34" s="80">
        <f t="shared" si="2"/>
        <v>6.7710826965186391E-2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8.2899999999999991</v>
      </c>
      <c r="D35" s="80">
        <f t="shared" si="0"/>
        <v>2.9999999999999991</v>
      </c>
      <c r="E35" s="80">
        <f t="shared" si="1"/>
        <v>3.1102365323846857</v>
      </c>
      <c r="F35" s="80">
        <f t="shared" si="2"/>
        <v>1.2152093072200049E-2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8.43</v>
      </c>
      <c r="D36" s="80">
        <f t="shared" si="0"/>
        <v>3.1399999999999997</v>
      </c>
      <c r="E36" s="80">
        <f t="shared" si="1"/>
        <v>3.11025172281051</v>
      </c>
      <c r="F36" s="80">
        <f t="shared" si="2"/>
        <v>8.8495999574271273E-4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8.7100000000000009</v>
      </c>
      <c r="D37" s="80">
        <f t="shared" si="0"/>
        <v>3.4200000000000008</v>
      </c>
      <c r="E37" s="80">
        <f t="shared" si="1"/>
        <v>3.1102615457274245</v>
      </c>
      <c r="F37" s="80">
        <f t="shared" si="2"/>
        <v>9.5937910055164832E-2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8.86</v>
      </c>
      <c r="D38" s="80">
        <f t="shared" si="0"/>
        <v>3.5699999999999994</v>
      </c>
      <c r="E38" s="80">
        <f t="shared" si="1"/>
        <v>3.1102678977347895</v>
      </c>
      <c r="F38" s="80">
        <f t="shared" si="2"/>
        <v>0.21135360585318941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8.7100000000000009</v>
      </c>
      <c r="D39" s="80">
        <f t="shared" ref="D39:D70" si="3">C39-$C$7</f>
        <v>3.4200000000000008</v>
      </c>
      <c r="E39" s="80">
        <f t="shared" si="1"/>
        <v>3.1102720052720834</v>
      </c>
      <c r="F39" s="80">
        <f t="shared" si="2"/>
        <v>9.5931430718176863E-2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8.14</v>
      </c>
      <c r="D40" s="80">
        <f t="shared" si="3"/>
        <v>2.8500000000000005</v>
      </c>
      <c r="E40" s="80">
        <f t="shared" si="1"/>
        <v>3.1102746614186607</v>
      </c>
      <c r="F40" s="80">
        <f t="shared" si="2"/>
        <v>6.7742899376598192E-2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8.2899999999999991</v>
      </c>
      <c r="D41" s="80">
        <f t="shared" si="3"/>
        <v>2.9999999999999991</v>
      </c>
      <c r="E41" s="80">
        <f t="shared" si="1"/>
        <v>3.1102763790207506</v>
      </c>
      <c r="F41" s="80">
        <f t="shared" si="2"/>
        <v>1.216087976992844E-2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8.2899999999999991</v>
      </c>
      <c r="D42" s="80">
        <f t="shared" si="3"/>
        <v>2.9999999999999991</v>
      </c>
      <c r="E42" s="80">
        <f t="shared" si="1"/>
        <v>3.1102774897113141</v>
      </c>
      <c r="F42" s="80">
        <f t="shared" si="2"/>
        <v>1.2161124737029188E-2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8.2899999999999991</v>
      </c>
      <c r="D43" s="80">
        <f t="shared" si="3"/>
        <v>2.9999999999999991</v>
      </c>
      <c r="E43" s="80">
        <f t="shared" si="1"/>
        <v>3.1102782079414184</v>
      </c>
      <c r="F43" s="80">
        <f t="shared" si="2"/>
        <v>1.2161283146770913E-2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8.14</v>
      </c>
      <c r="D44" s="80">
        <f t="shared" si="3"/>
        <v>2.8500000000000005</v>
      </c>
      <c r="E44" s="80">
        <f t="shared" si="1"/>
        <v>3.1102786723862423</v>
      </c>
      <c r="F44" s="80">
        <f t="shared" si="2"/>
        <v>6.7744987299144591E-2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8.43</v>
      </c>
      <c r="D45" s="80">
        <f t="shared" si="3"/>
        <v>3.1399999999999997</v>
      </c>
      <c r="E45" s="80">
        <f t="shared" si="1"/>
        <v>3.1102789727203448</v>
      </c>
      <c r="F45" s="80">
        <f t="shared" si="2"/>
        <v>8.8333946255798868E-4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8.57</v>
      </c>
      <c r="D46" s="80">
        <f t="shared" si="3"/>
        <v>3.2800000000000002</v>
      </c>
      <c r="E46" s="80">
        <f t="shared" si="1"/>
        <v>3.1102791669319472</v>
      </c>
      <c r="F46" s="80">
        <f t="shared" si="2"/>
        <v>2.8805161177313941E-2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8.86</v>
      </c>
      <c r="D47" s="80">
        <f t="shared" si="3"/>
        <v>3.5699999999999994</v>
      </c>
      <c r="E47" s="80">
        <f t="shared" si="1"/>
        <v>3.1102792925192388</v>
      </c>
      <c r="F47" s="80">
        <f t="shared" si="2"/>
        <v>0.211343128886611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8.86</v>
      </c>
      <c r="D48" s="80">
        <f t="shared" si="3"/>
        <v>3.5699999999999994</v>
      </c>
      <c r="E48" s="80">
        <f t="shared" si="1"/>
        <v>3.1102793737304926</v>
      </c>
      <c r="F48" s="80">
        <f t="shared" si="2"/>
        <v>0.21134305421762756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8.86</v>
      </c>
      <c r="D49" s="80">
        <f t="shared" si="3"/>
        <v>3.5699999999999994</v>
      </c>
      <c r="E49" s="80">
        <f t="shared" si="1"/>
        <v>3.1102794262458997</v>
      </c>
      <c r="F49" s="80">
        <f t="shared" si="2"/>
        <v>0.21134300593279862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8.7100000000000009</v>
      </c>
      <c r="D50" s="80">
        <f t="shared" si="3"/>
        <v>3.4200000000000008</v>
      </c>
      <c r="E50" s="80">
        <f t="shared" si="1"/>
        <v>3.1102794602050849</v>
      </c>
      <c r="F50" s="80">
        <f t="shared" si="2"/>
        <v>9.5926812770854061E-2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8.43</v>
      </c>
      <c r="D51" s="80">
        <f t="shared" si="3"/>
        <v>3.1399999999999997</v>
      </c>
      <c r="E51" s="80">
        <f t="shared" si="1"/>
        <v>3.1102794821648549</v>
      </c>
      <c r="F51" s="80">
        <f t="shared" si="2"/>
        <v>8.8330918038915618E-4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8.57</v>
      </c>
      <c r="D52" s="80">
        <f t="shared" si="3"/>
        <v>3.2800000000000002</v>
      </c>
      <c r="E52" s="80">
        <f t="shared" si="1"/>
        <v>3.1102794963651808</v>
      </c>
      <c r="F52" s="80">
        <f t="shared" si="2"/>
        <v>2.880504935405678E-2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8.43</v>
      </c>
      <c r="D53" s="80">
        <f t="shared" si="3"/>
        <v>3.1399999999999997</v>
      </c>
      <c r="E53" s="80">
        <f t="shared" si="1"/>
        <v>3.1102795055478474</v>
      </c>
      <c r="F53" s="80">
        <f t="shared" si="2"/>
        <v>8.8330779048041578E-4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8.2899999999999991</v>
      </c>
      <c r="D54" s="80">
        <f t="shared" si="3"/>
        <v>2.9999999999999991</v>
      </c>
      <c r="E54" s="80">
        <f t="shared" si="1"/>
        <v>3.1102795114858357</v>
      </c>
      <c r="F54" s="80">
        <f t="shared" si="2"/>
        <v>1.2161570653554764E-2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8.43</v>
      </c>
      <c r="D55" s="80">
        <f t="shared" si="3"/>
        <v>3.1399999999999997</v>
      </c>
      <c r="E55" s="80">
        <f t="shared" si="1"/>
        <v>3.1102795153256468</v>
      </c>
      <c r="F55" s="80">
        <f t="shared" si="2"/>
        <v>8.8330720927844218E-4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8.7100000000000009</v>
      </c>
      <c r="D56" s="80">
        <f t="shared" si="3"/>
        <v>3.4200000000000008</v>
      </c>
      <c r="E56" s="80">
        <f t="shared" si="1"/>
        <v>3.1102795178086682</v>
      </c>
      <c r="F56" s="80">
        <f t="shared" si="2"/>
        <v>9.59267770888316E-2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8.7100000000000009</v>
      </c>
      <c r="D57" s="80">
        <f t="shared" si="3"/>
        <v>3.4200000000000008</v>
      </c>
      <c r="E57" s="80">
        <f t="shared" si="1"/>
        <v>3.110279519414318</v>
      </c>
      <c r="F57" s="80">
        <f t="shared" si="2"/>
        <v>9.5926776094226313E-2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8.86</v>
      </c>
      <c r="D58" s="80">
        <f t="shared" si="3"/>
        <v>3.5699999999999994</v>
      </c>
      <c r="E58" s="80">
        <f t="shared" si="1"/>
        <v>3.1102795204526146</v>
      </c>
      <c r="F58" s="80">
        <f t="shared" si="2"/>
        <v>0.21134291931527746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8.86</v>
      </c>
      <c r="D59" s="80">
        <f t="shared" si="3"/>
        <v>3.5699999999999994</v>
      </c>
      <c r="E59" s="80">
        <f t="shared" si="1"/>
        <v>3.1102795211240313</v>
      </c>
      <c r="F59" s="80">
        <f t="shared" si="2"/>
        <v>0.21134291869794944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8.57</v>
      </c>
      <c r="D60" s="80">
        <f t="shared" si="3"/>
        <v>3.2800000000000002</v>
      </c>
      <c r="E60" s="80">
        <f t="shared" si="1"/>
        <v>3.1102795215582035</v>
      </c>
      <c r="F60" s="80">
        <f t="shared" si="2"/>
        <v>2.8805040802512383E-2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8.2899999999999991</v>
      </c>
      <c r="D61" s="80">
        <f t="shared" si="3"/>
        <v>2.9999999999999991</v>
      </c>
      <c r="E61" s="80">
        <f t="shared" si="1"/>
        <v>3.1102795218389625</v>
      </c>
      <c r="F61" s="80">
        <f t="shared" si="2"/>
        <v>1.2161572937030404E-2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8.43</v>
      </c>
      <c r="D62" s="80">
        <f t="shared" si="3"/>
        <v>3.1399999999999997</v>
      </c>
      <c r="E62" s="80">
        <f t="shared" si="1"/>
        <v>3.1102795220205151</v>
      </c>
      <c r="F62" s="80">
        <f t="shared" si="2"/>
        <v>8.8330681132903069E-4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8.2899999999999991</v>
      </c>
      <c r="D63" s="80">
        <f t="shared" si="3"/>
        <v>2.9999999999999991</v>
      </c>
      <c r="E63" s="80">
        <f t="shared" si="1"/>
        <v>3.1102795221379171</v>
      </c>
      <c r="F63" s="80">
        <f t="shared" si="2"/>
        <v>1.2161573002967553E-2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8</v>
      </c>
      <c r="D64" s="80">
        <f t="shared" si="3"/>
        <v>2.71</v>
      </c>
      <c r="E64" s="80">
        <f t="shared" si="1"/>
        <v>3.1102795222138351</v>
      </c>
      <c r="F64" s="80">
        <f t="shared" si="2"/>
        <v>0.16022369590373611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8.14</v>
      </c>
      <c r="D65" s="80">
        <f t="shared" si="3"/>
        <v>2.8500000000000005</v>
      </c>
      <c r="E65" s="80">
        <f t="shared" si="1"/>
        <v>3.1102795222629274</v>
      </c>
      <c r="F65" s="80">
        <f t="shared" si="2"/>
        <v>6.7745429709417423E-2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8.2899999999999991</v>
      </c>
      <c r="D66" s="80">
        <f t="shared" si="3"/>
        <v>2.9999999999999991</v>
      </c>
      <c r="E66" s="80">
        <f t="shared" si="1"/>
        <v>3.1102795222946731</v>
      </c>
      <c r="F66" s="80">
        <f t="shared" si="2"/>
        <v>1.2161573037541493E-2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8.43</v>
      </c>
      <c r="D67" s="80">
        <f t="shared" si="3"/>
        <v>3.1399999999999997</v>
      </c>
      <c r="E67" s="80">
        <f t="shared" si="1"/>
        <v>3.110279522315202</v>
      </c>
      <c r="F67" s="80">
        <f t="shared" si="2"/>
        <v>8.8330679381255718E-4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8.57</v>
      </c>
      <c r="D68" s="80">
        <f t="shared" si="3"/>
        <v>3.2800000000000002</v>
      </c>
      <c r="E68" s="80">
        <f t="shared" si="1"/>
        <v>3.1102795223284767</v>
      </c>
      <c r="F68" s="80">
        <f t="shared" si="2"/>
        <v>2.8805040541050122E-2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8.7100000000000009</v>
      </c>
      <c r="D69" s="80">
        <f t="shared" si="3"/>
        <v>3.4200000000000008</v>
      </c>
      <c r="E69" s="80">
        <f t="shared" si="1"/>
        <v>3.1102795223370605</v>
      </c>
      <c r="F69" s="80">
        <f t="shared" si="2"/>
        <v>9.5926774283759911E-2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8.57</v>
      </c>
      <c r="D70" s="80">
        <f t="shared" si="3"/>
        <v>3.2800000000000002</v>
      </c>
      <c r="E70" s="80">
        <f t="shared" si="1"/>
        <v>3.1102795223426116</v>
      </c>
      <c r="F70" s="80">
        <f t="shared" si="2"/>
        <v>2.8805040536252151E-2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8.2899999999999991</v>
      </c>
      <c r="D71" s="80">
        <f t="shared" ref="D71:D102" si="4">C71-$C$7</f>
        <v>2.9999999999999991</v>
      </c>
      <c r="E71" s="80">
        <f t="shared" si="1"/>
        <v>3.1102795223462012</v>
      </c>
      <c r="F71" s="80">
        <f t="shared" si="2"/>
        <v>1.2161573048906485E-2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8.14</v>
      </c>
      <c r="D72" s="80">
        <f t="shared" si="4"/>
        <v>2.8500000000000005</v>
      </c>
      <c r="E72" s="80">
        <f t="shared" ref="E72:E126" si="5">+IF(A72&lt;$J$9,D72,B72*$J$7*(1-EXP(-(A72-$J$9)/$J$8)))</f>
        <v>3.110279522348522</v>
      </c>
      <c r="F72" s="80">
        <f t="shared" si="2"/>
        <v>6.774542975397449E-2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8.14</v>
      </c>
      <c r="D73" s="80">
        <f t="shared" si="4"/>
        <v>2.8500000000000005</v>
      </c>
      <c r="E73" s="80">
        <f t="shared" si="5"/>
        <v>3.110279522350023</v>
      </c>
      <c r="F73" s="80">
        <f t="shared" ref="F73:F126" si="6">+(E73-D73)^2</f>
        <v>6.7745429754755865E-2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8</v>
      </c>
      <c r="D74" s="80">
        <f t="shared" si="4"/>
        <v>2.71</v>
      </c>
      <c r="E74" s="80">
        <f t="shared" si="5"/>
        <v>3.1102795223509938</v>
      </c>
      <c r="F74" s="80">
        <f t="shared" si="6"/>
        <v>0.16022369601353978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7.71</v>
      </c>
      <c r="D75" s="80">
        <f t="shared" si="4"/>
        <v>2.42</v>
      </c>
      <c r="E75" s="80">
        <f t="shared" si="5"/>
        <v>3.1102795223516218</v>
      </c>
      <c r="F75" s="80">
        <f t="shared" si="6"/>
        <v>0.47648581897798314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8</v>
      </c>
      <c r="D76" s="80">
        <f t="shared" si="4"/>
        <v>2.71</v>
      </c>
      <c r="E76" s="80">
        <f t="shared" si="5"/>
        <v>3.1102795223520272</v>
      </c>
      <c r="F76" s="80">
        <f t="shared" si="6"/>
        <v>0.16022369601436706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8.2899999999999991</v>
      </c>
      <c r="D77" s="80">
        <f t="shared" si="4"/>
        <v>2.9999999999999991</v>
      </c>
      <c r="E77" s="80">
        <f t="shared" si="5"/>
        <v>3.1102795223522897</v>
      </c>
      <c r="F77" s="80">
        <f t="shared" si="6"/>
        <v>1.216157305024935E-2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8.43</v>
      </c>
      <c r="D78" s="80">
        <f t="shared" si="4"/>
        <v>3.1399999999999997</v>
      </c>
      <c r="E78" s="80">
        <f t="shared" si="5"/>
        <v>3.1102795223524597</v>
      </c>
      <c r="F78" s="80">
        <f t="shared" si="6"/>
        <v>8.8330679159792083E-4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8.7100000000000009</v>
      </c>
      <c r="D79" s="80">
        <f t="shared" si="4"/>
        <v>3.4200000000000008</v>
      </c>
      <c r="E79" s="80">
        <f t="shared" si="5"/>
        <v>3.110279522352569</v>
      </c>
      <c r="F79" s="80">
        <f t="shared" si="6"/>
        <v>9.5926774274153317E-2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8.57</v>
      </c>
      <c r="D80" s="80">
        <f t="shared" si="4"/>
        <v>3.2800000000000002</v>
      </c>
      <c r="E80" s="80">
        <f t="shared" si="5"/>
        <v>3.1102795223526405</v>
      </c>
      <c r="F80" s="80">
        <f t="shared" si="6"/>
        <v>2.8805040532847943E-2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8.43</v>
      </c>
      <c r="D81" s="80">
        <f t="shared" si="4"/>
        <v>3.1399999999999997</v>
      </c>
      <c r="E81" s="80">
        <f t="shared" si="5"/>
        <v>3.1102795223526862</v>
      </c>
      <c r="F81" s="80">
        <f t="shared" si="6"/>
        <v>8.8330679158445829E-4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8.2899999999999991</v>
      </c>
      <c r="D82" s="80">
        <f t="shared" si="4"/>
        <v>2.9999999999999991</v>
      </c>
      <c r="E82" s="80">
        <f t="shared" si="5"/>
        <v>3.110279522352716</v>
      </c>
      <c r="F82" s="80">
        <f t="shared" si="6"/>
        <v>1.2161573050343381E-2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8.14</v>
      </c>
      <c r="D83" s="80">
        <f t="shared" si="4"/>
        <v>2.8500000000000005</v>
      </c>
      <c r="E83" s="80">
        <f t="shared" si="5"/>
        <v>3.1102795223527351</v>
      </c>
      <c r="F83" s="80">
        <f t="shared" si="6"/>
        <v>6.7745429756167638E-2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8.14</v>
      </c>
      <c r="D84" s="80">
        <f t="shared" si="4"/>
        <v>2.8500000000000005</v>
      </c>
      <c r="E84" s="80">
        <f t="shared" si="5"/>
        <v>3.1102795223527475</v>
      </c>
      <c r="F84" s="80">
        <f t="shared" si="6"/>
        <v>6.7745429756174119E-2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8.14</v>
      </c>
      <c r="D85" s="80">
        <f t="shared" si="4"/>
        <v>2.8500000000000005</v>
      </c>
      <c r="E85" s="80">
        <f t="shared" si="5"/>
        <v>3.1102795223527555</v>
      </c>
      <c r="F85" s="80">
        <f t="shared" si="6"/>
        <v>6.7745429756178283E-2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8.14</v>
      </c>
      <c r="D86" s="80">
        <f t="shared" si="4"/>
        <v>2.8500000000000005</v>
      </c>
      <c r="E86" s="80">
        <f t="shared" si="5"/>
        <v>3.1102795223527604</v>
      </c>
      <c r="F86" s="80">
        <f t="shared" si="6"/>
        <v>6.7745429756180822E-2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8.2899999999999991</v>
      </c>
      <c r="D87" s="80">
        <f t="shared" si="4"/>
        <v>2.9999999999999991</v>
      </c>
      <c r="E87" s="80">
        <f t="shared" si="5"/>
        <v>3.1102795223527639</v>
      </c>
      <c r="F87" s="80">
        <f t="shared" si="6"/>
        <v>1.2161573050353959E-2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8.57</v>
      </c>
      <c r="D88" s="80">
        <f t="shared" si="4"/>
        <v>3.2800000000000002</v>
      </c>
      <c r="E88" s="80">
        <f t="shared" si="5"/>
        <v>3.1102795223527662</v>
      </c>
      <c r="F88" s="80">
        <f t="shared" si="6"/>
        <v>2.8805040532805283E-2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8.57</v>
      </c>
      <c r="D89" s="80">
        <f t="shared" si="4"/>
        <v>3.2800000000000002</v>
      </c>
      <c r="E89" s="80">
        <f t="shared" si="5"/>
        <v>3.1102795223527679</v>
      </c>
      <c r="F89" s="80">
        <f t="shared" si="6"/>
        <v>2.8805040532804679E-2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8.7100000000000009</v>
      </c>
      <c r="D90" s="80">
        <f t="shared" si="4"/>
        <v>3.4200000000000008</v>
      </c>
      <c r="E90" s="80">
        <f t="shared" si="5"/>
        <v>3.1102795223527684</v>
      </c>
      <c r="F90" s="80">
        <f t="shared" si="6"/>
        <v>9.5926774274029805E-2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8.7100000000000009</v>
      </c>
      <c r="D91" s="80">
        <f t="shared" si="4"/>
        <v>3.4200000000000008</v>
      </c>
      <c r="E91" s="80">
        <f t="shared" si="5"/>
        <v>3.1102795223527693</v>
      </c>
      <c r="F91" s="80">
        <f t="shared" si="6"/>
        <v>9.592677427402925E-2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8.14</v>
      </c>
      <c r="D92" s="80">
        <f t="shared" si="4"/>
        <v>2.8500000000000005</v>
      </c>
      <c r="E92" s="80">
        <f t="shared" si="5"/>
        <v>3.1102795223527693</v>
      </c>
      <c r="F92" s="80">
        <f t="shared" si="6"/>
        <v>6.7745429756185443E-2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8.14</v>
      </c>
      <c r="D93" s="80">
        <f t="shared" si="4"/>
        <v>2.8500000000000005</v>
      </c>
      <c r="E93" s="80">
        <f t="shared" si="5"/>
        <v>3.1102795223527697</v>
      </c>
      <c r="F93" s="80">
        <f t="shared" si="6"/>
        <v>6.7745429756185679E-2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8.14</v>
      </c>
      <c r="D94" s="80">
        <f t="shared" si="4"/>
        <v>2.8500000000000005</v>
      </c>
      <c r="E94" s="80">
        <f t="shared" si="5"/>
        <v>3.1102795223527697</v>
      </c>
      <c r="F94" s="80">
        <f t="shared" si="6"/>
        <v>6.7745429756185679E-2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8.14</v>
      </c>
      <c r="D95" s="80">
        <f t="shared" si="4"/>
        <v>2.8500000000000005</v>
      </c>
      <c r="E95" s="80">
        <f t="shared" si="5"/>
        <v>3.1102795223527697</v>
      </c>
      <c r="F95" s="80">
        <f t="shared" si="6"/>
        <v>6.7745429756185679E-2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8</v>
      </c>
      <c r="D96" s="80">
        <f t="shared" si="4"/>
        <v>2.71</v>
      </c>
      <c r="E96" s="80">
        <f t="shared" si="5"/>
        <v>3.1102795223527702</v>
      </c>
      <c r="F96" s="80">
        <f t="shared" si="6"/>
        <v>0.16022369601496186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8.2899999999999991</v>
      </c>
      <c r="D97" s="80">
        <f t="shared" si="4"/>
        <v>2.9999999999999991</v>
      </c>
      <c r="E97" s="80">
        <f t="shared" si="5"/>
        <v>3.1102795223527702</v>
      </c>
      <c r="F97" s="80">
        <f t="shared" si="6"/>
        <v>1.2161573050355331E-2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8.43</v>
      </c>
      <c r="D98" s="80">
        <f t="shared" si="4"/>
        <v>3.1399999999999997</v>
      </c>
      <c r="E98" s="80">
        <f t="shared" si="5"/>
        <v>3.1102795223527702</v>
      </c>
      <c r="F98" s="80">
        <f t="shared" si="6"/>
        <v>8.8330679157946923E-4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8.57</v>
      </c>
      <c r="D99" s="80">
        <f t="shared" si="4"/>
        <v>3.2800000000000002</v>
      </c>
      <c r="E99" s="80">
        <f t="shared" si="5"/>
        <v>3.1102795223527702</v>
      </c>
      <c r="F99" s="80">
        <f t="shared" si="6"/>
        <v>2.8805040532803926E-2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8.57</v>
      </c>
      <c r="D100" s="80">
        <f t="shared" si="4"/>
        <v>3.2800000000000002</v>
      </c>
      <c r="E100" s="80">
        <f t="shared" si="5"/>
        <v>3.1102795223527702</v>
      </c>
      <c r="F100" s="80">
        <f t="shared" si="6"/>
        <v>2.8805040532803926E-2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8.7100000000000009</v>
      </c>
      <c r="D101" s="80">
        <f t="shared" si="4"/>
        <v>3.4200000000000008</v>
      </c>
      <c r="E101" s="80">
        <f t="shared" si="5"/>
        <v>3.1102795223527702</v>
      </c>
      <c r="F101" s="80">
        <f t="shared" si="6"/>
        <v>9.5926774274028709E-2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8.43</v>
      </c>
      <c r="D102" s="80">
        <f t="shared" si="4"/>
        <v>3.1399999999999997</v>
      </c>
      <c r="E102" s="80">
        <f t="shared" si="5"/>
        <v>3.1102795223527702</v>
      </c>
      <c r="F102" s="80">
        <f t="shared" si="6"/>
        <v>8.8330679157946923E-4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8.14</v>
      </c>
      <c r="D103" s="80">
        <f t="shared" ref="D103:D126" si="7">C103-$C$7</f>
        <v>2.8500000000000005</v>
      </c>
      <c r="E103" s="80">
        <f t="shared" si="5"/>
        <v>3.1102795223527702</v>
      </c>
      <c r="F103" s="80">
        <f t="shared" si="6"/>
        <v>6.7745429756185901E-2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8.2899999999999991</v>
      </c>
      <c r="D104" s="80">
        <f t="shared" si="7"/>
        <v>2.9999999999999991</v>
      </c>
      <c r="E104" s="80">
        <f t="shared" si="5"/>
        <v>3.1102795223527702</v>
      </c>
      <c r="F104" s="80">
        <f t="shared" si="6"/>
        <v>1.2161573050355331E-2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8.14</v>
      </c>
      <c r="D105" s="80">
        <f t="shared" si="7"/>
        <v>2.8500000000000005</v>
      </c>
      <c r="E105" s="80">
        <f t="shared" si="5"/>
        <v>3.1102795223527702</v>
      </c>
      <c r="F105" s="80">
        <f t="shared" si="6"/>
        <v>6.7745429756185901E-2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8</v>
      </c>
      <c r="D106" s="80">
        <f t="shared" si="7"/>
        <v>2.71</v>
      </c>
      <c r="E106" s="80">
        <f t="shared" si="5"/>
        <v>3.1102795223527702</v>
      </c>
      <c r="F106" s="80">
        <f t="shared" si="6"/>
        <v>0.16022369601496186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8.14</v>
      </c>
      <c r="D107" s="80">
        <f t="shared" si="7"/>
        <v>2.8500000000000005</v>
      </c>
      <c r="E107" s="80">
        <f t="shared" si="5"/>
        <v>3.1102795223527702</v>
      </c>
      <c r="F107" s="80">
        <f t="shared" si="6"/>
        <v>6.7745429756185901E-2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8.2899999999999991</v>
      </c>
      <c r="D108" s="80">
        <f t="shared" si="7"/>
        <v>2.9999999999999991</v>
      </c>
      <c r="E108" s="80">
        <f t="shared" si="5"/>
        <v>3.1102795223527702</v>
      </c>
      <c r="F108" s="80">
        <f t="shared" si="6"/>
        <v>1.2161573050355331E-2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8.57</v>
      </c>
      <c r="D109" s="80">
        <f t="shared" si="7"/>
        <v>3.2800000000000002</v>
      </c>
      <c r="E109" s="80">
        <f t="shared" si="5"/>
        <v>3.1102795223527702</v>
      </c>
      <c r="F109" s="80">
        <f t="shared" si="6"/>
        <v>2.8805040532803926E-2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8.7100000000000009</v>
      </c>
      <c r="D110" s="80">
        <f t="shared" si="7"/>
        <v>3.4200000000000008</v>
      </c>
      <c r="E110" s="80">
        <f t="shared" si="5"/>
        <v>3.1102795223527702</v>
      </c>
      <c r="F110" s="80">
        <f t="shared" si="6"/>
        <v>9.5926774274028709E-2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8.7100000000000009</v>
      </c>
      <c r="D111" s="80">
        <f t="shared" si="7"/>
        <v>3.4200000000000008</v>
      </c>
      <c r="E111" s="80">
        <f t="shared" si="5"/>
        <v>3.1102795223527702</v>
      </c>
      <c r="F111" s="80">
        <f t="shared" si="6"/>
        <v>9.5926774274028709E-2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8.57</v>
      </c>
      <c r="D112" s="80">
        <f t="shared" si="7"/>
        <v>3.2800000000000002</v>
      </c>
      <c r="E112" s="80">
        <f t="shared" si="5"/>
        <v>3.1102795223527702</v>
      </c>
      <c r="F112" s="80">
        <f t="shared" si="6"/>
        <v>2.8805040532803926E-2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8.2899999999999991</v>
      </c>
      <c r="D113" s="80">
        <f t="shared" si="7"/>
        <v>2.9999999999999991</v>
      </c>
      <c r="E113" s="80">
        <f t="shared" si="5"/>
        <v>3.1102795223527702</v>
      </c>
      <c r="F113" s="80">
        <f t="shared" si="6"/>
        <v>1.2161573050355331E-2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8.14</v>
      </c>
      <c r="D114" s="80">
        <f t="shared" si="7"/>
        <v>2.8500000000000005</v>
      </c>
      <c r="E114" s="80">
        <f t="shared" si="5"/>
        <v>3.1102795223527702</v>
      </c>
      <c r="F114" s="80">
        <f t="shared" si="6"/>
        <v>6.7745429756185901E-2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8.2899999999999991</v>
      </c>
      <c r="D115" s="80">
        <f t="shared" si="7"/>
        <v>2.9999999999999991</v>
      </c>
      <c r="E115" s="80">
        <f t="shared" si="5"/>
        <v>3.1102795223527702</v>
      </c>
      <c r="F115" s="80">
        <f t="shared" si="6"/>
        <v>1.2161573050355331E-2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8</v>
      </c>
      <c r="D116" s="80">
        <f t="shared" si="7"/>
        <v>2.71</v>
      </c>
      <c r="E116" s="80">
        <f t="shared" si="5"/>
        <v>3.1102795223527702</v>
      </c>
      <c r="F116" s="80">
        <f t="shared" si="6"/>
        <v>0.16022369601496186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8.14</v>
      </c>
      <c r="D117" s="80">
        <f t="shared" si="7"/>
        <v>2.8500000000000005</v>
      </c>
      <c r="E117" s="80">
        <f t="shared" si="5"/>
        <v>3.1102795223527702</v>
      </c>
      <c r="F117" s="80">
        <f t="shared" si="6"/>
        <v>6.7745429756185901E-2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8.14</v>
      </c>
      <c r="D118" s="80">
        <f t="shared" si="7"/>
        <v>2.8500000000000005</v>
      </c>
      <c r="E118" s="80">
        <f t="shared" si="5"/>
        <v>3.1102795223527702</v>
      </c>
      <c r="F118" s="80">
        <f t="shared" si="6"/>
        <v>6.7745429756185901E-2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8.43</v>
      </c>
      <c r="D119" s="80">
        <f t="shared" si="7"/>
        <v>3.1399999999999997</v>
      </c>
      <c r="E119" s="80">
        <f t="shared" si="5"/>
        <v>3.1102795223527702</v>
      </c>
      <c r="F119" s="80">
        <f t="shared" si="6"/>
        <v>8.8330679157946923E-4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8.57</v>
      </c>
      <c r="D120" s="80">
        <f t="shared" si="7"/>
        <v>3.2800000000000002</v>
      </c>
      <c r="E120" s="80">
        <f t="shared" si="5"/>
        <v>3.1102795223527702</v>
      </c>
      <c r="F120" s="80">
        <f t="shared" si="6"/>
        <v>2.8805040532803926E-2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8.57</v>
      </c>
      <c r="D121" s="80">
        <f t="shared" si="7"/>
        <v>3.2800000000000002</v>
      </c>
      <c r="E121" s="80">
        <f t="shared" si="5"/>
        <v>3.1102795223527702</v>
      </c>
      <c r="F121" s="80">
        <f t="shared" si="6"/>
        <v>2.8805040532803926E-2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8.57</v>
      </c>
      <c r="D122" s="80">
        <f t="shared" si="7"/>
        <v>3.2800000000000002</v>
      </c>
      <c r="E122" s="80">
        <f t="shared" si="5"/>
        <v>3.1102795223527702</v>
      </c>
      <c r="F122" s="80">
        <f t="shared" si="6"/>
        <v>2.8805040532803926E-2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8.43</v>
      </c>
      <c r="D123" s="80">
        <f t="shared" si="7"/>
        <v>3.1399999999999997</v>
      </c>
      <c r="E123" s="80">
        <f t="shared" si="5"/>
        <v>3.1102795223527702</v>
      </c>
      <c r="F123" s="80">
        <f t="shared" si="6"/>
        <v>8.8330679157946923E-4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8</v>
      </c>
      <c r="D124" s="80">
        <f t="shared" si="7"/>
        <v>2.71</v>
      </c>
      <c r="E124" s="80">
        <f t="shared" si="5"/>
        <v>3.1102795223527702</v>
      </c>
      <c r="F124" s="80">
        <f t="shared" si="6"/>
        <v>0.16022369601496186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8.14</v>
      </c>
      <c r="D125" s="80">
        <f t="shared" si="7"/>
        <v>2.8500000000000005</v>
      </c>
      <c r="E125" s="80">
        <f t="shared" si="5"/>
        <v>3.1102795223527702</v>
      </c>
      <c r="F125" s="80">
        <f t="shared" si="6"/>
        <v>6.7745429756185901E-2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v>2.9749999999999934</v>
      </c>
      <c r="B126" s="79">
        <v>5</v>
      </c>
      <c r="C126" s="80">
        <v>8</v>
      </c>
      <c r="D126" s="80">
        <f t="shared" si="7"/>
        <v>2.71</v>
      </c>
      <c r="E126" s="80">
        <f t="shared" si="5"/>
        <v>3.1102795223527702</v>
      </c>
      <c r="F126" s="80">
        <f t="shared" si="6"/>
        <v>0.16022369601496186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46828-DCC9-4C66-9D5C-4D27ED834978}">
  <dimension ref="A1:AG389"/>
  <sheetViews>
    <sheetView topLeftCell="E1" workbookViewId="0">
      <selection activeCell="B7" sqref="B7:D126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7.86</v>
      </c>
      <c r="D7" s="80">
        <f t="shared" ref="D7:D38" si="0"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1.0726455383188389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8.57</v>
      </c>
      <c r="D8" s="80">
        <f t="shared" si="0"/>
        <v>0.71</v>
      </c>
      <c r="E8" s="80">
        <f t="shared" ref="E8:E71" si="1">+IF(A8&lt;$J$9,D8,B8*$J$7*(1-EXP(-(A8-$J$9)/$J$8)))</f>
        <v>0.61276847462866557</v>
      </c>
      <c r="F8" s="80">
        <f>+(E8-D8)^2</f>
        <v>9.4539695260364431E-3</v>
      </c>
      <c r="G8" s="71"/>
      <c r="H8" s="78" t="s">
        <v>73</v>
      </c>
      <c r="I8" s="81" t="s">
        <v>102</v>
      </c>
      <c r="J8" s="78">
        <v>8.3630369248413133E-2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9.57</v>
      </c>
      <c r="D9" s="80">
        <f t="shared" si="0"/>
        <v>1.71</v>
      </c>
      <c r="E9" s="80">
        <f t="shared" si="1"/>
        <v>1.8402491023785028</v>
      </c>
      <c r="F9" s="80">
        <f t="shared" ref="F9:F72" si="2">+(E9-D9)^2</f>
        <v>1.6964828670405715E-2</v>
      </c>
      <c r="G9" s="71"/>
      <c r="H9" s="78" t="s">
        <v>74</v>
      </c>
      <c r="I9" s="77" t="s">
        <v>103</v>
      </c>
      <c r="J9" s="78">
        <v>1.4853571837790168E-2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10.43</v>
      </c>
      <c r="D10" s="80">
        <f t="shared" si="0"/>
        <v>2.5699999999999994</v>
      </c>
      <c r="E10" s="80">
        <f t="shared" si="1"/>
        <v>2.7505585635766607</v>
      </c>
      <c r="F10" s="80">
        <f t="shared" si="2"/>
        <v>3.2601394880867253E-2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11.43</v>
      </c>
      <c r="D11" s="80">
        <f t="shared" si="0"/>
        <v>3.5699999999999994</v>
      </c>
      <c r="E11" s="80">
        <f t="shared" si="1"/>
        <v>3.4256513482717219</v>
      </c>
      <c r="F11" s="80">
        <f t="shared" si="2"/>
        <v>2.0836533255771547E-2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12</v>
      </c>
      <c r="D12" s="80">
        <f t="shared" si="0"/>
        <v>4.1399999999999997</v>
      </c>
      <c r="E12" s="80">
        <f t="shared" si="1"/>
        <v>3.9263055624413412</v>
      </c>
      <c r="F12" s="80">
        <f t="shared" si="2"/>
        <v>4.5665312643511383E-2</v>
      </c>
      <c r="G12" s="71"/>
      <c r="H12" s="78" t="s">
        <v>105</v>
      </c>
      <c r="I12" s="77" t="s">
        <v>106</v>
      </c>
      <c r="J12" s="82">
        <f>+SUM(F7:F126)</f>
        <v>5.0903833523863691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12.14</v>
      </c>
      <c r="D13" s="80">
        <f t="shared" si="0"/>
        <v>4.28</v>
      </c>
      <c r="E13" s="80">
        <f t="shared" si="1"/>
        <v>4.2975947360902929</v>
      </c>
      <c r="F13" s="80">
        <f t="shared" si="2"/>
        <v>3.0957473808704516E-4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12.43</v>
      </c>
      <c r="D14" s="80">
        <f t="shared" si="0"/>
        <v>4.5699999999999994</v>
      </c>
      <c r="E14" s="80">
        <f t="shared" si="1"/>
        <v>4.5729457599452852</v>
      </c>
      <c r="F14" s="80">
        <f t="shared" si="2"/>
        <v>8.6775016552501196E-6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12.57</v>
      </c>
      <c r="D15" s="80">
        <f t="shared" si="0"/>
        <v>4.71</v>
      </c>
      <c r="E15" s="80">
        <f t="shared" si="1"/>
        <v>4.7771482837971586</v>
      </c>
      <c r="F15" s="80">
        <f t="shared" si="2"/>
        <v>4.5088920169037584E-3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12.71</v>
      </c>
      <c r="D16" s="80">
        <f t="shared" si="0"/>
        <v>4.8500000000000005</v>
      </c>
      <c r="E16" s="80">
        <f t="shared" si="1"/>
        <v>4.9285865104058049</v>
      </c>
      <c r="F16" s="80">
        <f t="shared" si="2"/>
        <v>6.1758396177615926E-3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12.71</v>
      </c>
      <c r="D17" s="80">
        <f t="shared" si="0"/>
        <v>4.8500000000000005</v>
      </c>
      <c r="E17" s="80">
        <f t="shared" si="1"/>
        <v>5.0408943117286107</v>
      </c>
      <c r="F17" s="80">
        <f t="shared" si="2"/>
        <v>3.6440638250339788E-2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12.86</v>
      </c>
      <c r="D18" s="80">
        <f t="shared" si="0"/>
        <v>4.9999999999999991</v>
      </c>
      <c r="E18" s="80">
        <f t="shared" si="1"/>
        <v>5.1241826763669396</v>
      </c>
      <c r="F18" s="80">
        <f t="shared" si="2"/>
        <v>1.5421337109656276E-2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13</v>
      </c>
      <c r="D19" s="80">
        <f t="shared" si="0"/>
        <v>5.14</v>
      </c>
      <c r="E19" s="80">
        <f t="shared" si="1"/>
        <v>5.1859499944198353</v>
      </c>
      <c r="F19" s="80">
        <f t="shared" si="2"/>
        <v>2.1114019871829232E-3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13.29</v>
      </c>
      <c r="D20" s="80">
        <f t="shared" si="0"/>
        <v>5.4299999999999988</v>
      </c>
      <c r="E20" s="80">
        <f t="shared" si="1"/>
        <v>5.2317571320196032</v>
      </c>
      <c r="F20" s="80">
        <f t="shared" si="2"/>
        <v>3.9300234705092557E-2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13.57</v>
      </c>
      <c r="D21" s="80">
        <f t="shared" si="0"/>
        <v>5.71</v>
      </c>
      <c r="E21" s="80">
        <f t="shared" si="1"/>
        <v>5.2657280720122905</v>
      </c>
      <c r="F21" s="80">
        <f t="shared" si="2"/>
        <v>0.19737754599791646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13.43</v>
      </c>
      <c r="D22" s="80">
        <f t="shared" si="0"/>
        <v>5.5699999999999994</v>
      </c>
      <c r="E22" s="80">
        <f t="shared" si="1"/>
        <v>5.290921193094638</v>
      </c>
      <c r="F22" s="80">
        <f t="shared" si="2"/>
        <v>7.7884980463719972E-2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13.14</v>
      </c>
      <c r="D23" s="80">
        <f t="shared" si="0"/>
        <v>5.28</v>
      </c>
      <c r="E23" s="80">
        <f t="shared" si="1"/>
        <v>5.3096046133946482</v>
      </c>
      <c r="F23" s="80">
        <f>+(E23-D23)^2</f>
        <v>8.7643313424656745E-4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13.14</v>
      </c>
      <c r="D24" s="80">
        <f t="shared" si="0"/>
        <v>5.28</v>
      </c>
      <c r="E24" s="80">
        <f t="shared" si="1"/>
        <v>5.3234603874754338</v>
      </c>
      <c r="F24" s="80">
        <f t="shared" si="2"/>
        <v>1.8888052795148231E-3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13</v>
      </c>
      <c r="D25" s="80">
        <f t="shared" si="0"/>
        <v>5.14</v>
      </c>
      <c r="E25" s="80">
        <f t="shared" si="1"/>
        <v>5.3337359404681397</v>
      </c>
      <c r="F25" s="80">
        <f t="shared" si="2"/>
        <v>3.7533614629074695E-2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12.86</v>
      </c>
      <c r="D26" s="80">
        <f t="shared" si="0"/>
        <v>4.9999999999999991</v>
      </c>
      <c r="E26" s="80">
        <f t="shared" si="1"/>
        <v>5.3413563728373656</v>
      </c>
      <c r="F26" s="80">
        <f t="shared" si="2"/>
        <v>0.11652417327668319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13.14</v>
      </c>
      <c r="D27" s="80">
        <f t="shared" si="0"/>
        <v>5.28</v>
      </c>
      <c r="E27" s="80">
        <f t="shared" si="1"/>
        <v>5.3470077464943522</v>
      </c>
      <c r="F27" s="80">
        <f t="shared" si="2"/>
        <v>4.4900380902513333E-3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13.29</v>
      </c>
      <c r="D28" s="80">
        <f t="shared" si="0"/>
        <v>5.4299999999999988</v>
      </c>
      <c r="E28" s="80">
        <f t="shared" si="1"/>
        <v>5.3511988504453383</v>
      </c>
      <c r="F28" s="80">
        <f t="shared" si="2"/>
        <v>6.2096211711359789E-3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13.43</v>
      </c>
      <c r="D29" s="80">
        <f t="shared" si="0"/>
        <v>5.5699999999999994</v>
      </c>
      <c r="E29" s="80">
        <f t="shared" si="1"/>
        <v>5.3543070066909006</v>
      </c>
      <c r="F29" s="80">
        <f t="shared" si="2"/>
        <v>4.6523467362638918E-2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13.43</v>
      </c>
      <c r="D30" s="80">
        <f t="shared" si="0"/>
        <v>5.5699999999999994</v>
      </c>
      <c r="E30" s="80">
        <f t="shared" si="1"/>
        <v>5.3566120402476454</v>
      </c>
      <c r="F30" s="80">
        <f t="shared" si="2"/>
        <v>4.553442136727226E-2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13.29</v>
      </c>
      <c r="D31" s="80">
        <f t="shared" si="0"/>
        <v>5.4299999999999988</v>
      </c>
      <c r="E31" s="80">
        <f t="shared" si="1"/>
        <v>5.3583214715882699</v>
      </c>
      <c r="F31" s="80">
        <f t="shared" si="2"/>
        <v>5.1378114352710344E-3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13.14</v>
      </c>
      <c r="D32" s="80">
        <f t="shared" si="0"/>
        <v>5.28</v>
      </c>
      <c r="E32" s="80">
        <f t="shared" si="1"/>
        <v>5.359589199556809</v>
      </c>
      <c r="F32" s="80">
        <f t="shared" si="2"/>
        <v>6.3344406860935286E-3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13.14</v>
      </c>
      <c r="D33" s="80">
        <f t="shared" si="0"/>
        <v>5.28</v>
      </c>
      <c r="E33" s="80">
        <f t="shared" si="1"/>
        <v>5.3605293567681711</v>
      </c>
      <c r="F33" s="80">
        <f t="shared" si="2"/>
        <v>6.4849773014953455E-3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13</v>
      </c>
      <c r="D34" s="80">
        <f t="shared" si="0"/>
        <v>5.14</v>
      </c>
      <c r="E34" s="80">
        <f t="shared" si="1"/>
        <v>5.3612265848833598</v>
      </c>
      <c r="F34" s="80">
        <f t="shared" si="2"/>
        <v>4.8941201859154536E-2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13</v>
      </c>
      <c r="D35" s="80">
        <f t="shared" si="0"/>
        <v>5.14</v>
      </c>
      <c r="E35" s="80">
        <f t="shared" si="1"/>
        <v>5.3617436548358475</v>
      </c>
      <c r="F35" s="80">
        <f t="shared" si="2"/>
        <v>4.9170248459959605E-2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13.14</v>
      </c>
      <c r="D36" s="80">
        <f t="shared" si="0"/>
        <v>5.28</v>
      </c>
      <c r="E36" s="80">
        <f t="shared" si="1"/>
        <v>5.362127118052463</v>
      </c>
      <c r="F36" s="80">
        <f t="shared" si="2"/>
        <v>6.7448635196031542E-3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13.29</v>
      </c>
      <c r="D37" s="80">
        <f t="shared" si="0"/>
        <v>5.4299999999999988</v>
      </c>
      <c r="E37" s="80">
        <f t="shared" si="1"/>
        <v>5.362411497444052</v>
      </c>
      <c r="F37" s="80">
        <f t="shared" si="2"/>
        <v>4.5682056777552327E-3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13.57</v>
      </c>
      <c r="D38" s="80">
        <f t="shared" si="0"/>
        <v>5.71</v>
      </c>
      <c r="E38" s="80">
        <f t="shared" si="1"/>
        <v>5.3626223954777004</v>
      </c>
      <c r="F38" s="80">
        <f t="shared" si="2"/>
        <v>0.12067120012365118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13.57</v>
      </c>
      <c r="D39" s="80">
        <f t="shared" ref="D39:D70" si="3">C39-$C$7</f>
        <v>5.71</v>
      </c>
      <c r="E39" s="80">
        <f t="shared" si="1"/>
        <v>5.3627787991479803</v>
      </c>
      <c r="F39" s="80">
        <f t="shared" si="2"/>
        <v>0.1205625623211186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13.43</v>
      </c>
      <c r="D40" s="80">
        <f t="shared" si="3"/>
        <v>5.5699999999999994</v>
      </c>
      <c r="E40" s="80">
        <f t="shared" si="1"/>
        <v>5.3628947893620849</v>
      </c>
      <c r="F40" s="80">
        <f t="shared" si="2"/>
        <v>4.2892568273374947E-2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13.29</v>
      </c>
      <c r="D41" s="80">
        <f t="shared" si="3"/>
        <v>5.4299999999999988</v>
      </c>
      <c r="E41" s="80">
        <f t="shared" si="1"/>
        <v>5.3629808086335249</v>
      </c>
      <c r="F41" s="80">
        <f t="shared" si="2"/>
        <v>4.4915720114160548E-3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13.14</v>
      </c>
      <c r="D42" s="80">
        <f t="shared" si="3"/>
        <v>5.28</v>
      </c>
      <c r="E42" s="80">
        <f t="shared" si="1"/>
        <v>5.363044601213927</v>
      </c>
      <c r="F42" s="80">
        <f t="shared" si="2"/>
        <v>6.8964057907801258E-3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13</v>
      </c>
      <c r="D43" s="80">
        <f t="shared" si="3"/>
        <v>5.14</v>
      </c>
      <c r="E43" s="80">
        <f t="shared" si="1"/>
        <v>5.3630919103022991</v>
      </c>
      <c r="F43" s="80">
        <f t="shared" si="2"/>
        <v>4.9770000442329231E-2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13</v>
      </c>
      <c r="D44" s="80">
        <f t="shared" si="3"/>
        <v>5.14</v>
      </c>
      <c r="E44" s="80">
        <f t="shared" si="1"/>
        <v>5.3631269951010099</v>
      </c>
      <c r="F44" s="80">
        <f t="shared" si="2"/>
        <v>4.9785655942806227E-2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13.29</v>
      </c>
      <c r="D45" s="80">
        <f t="shared" si="3"/>
        <v>5.4299999999999988</v>
      </c>
      <c r="E45" s="80">
        <f t="shared" si="1"/>
        <v>5.3631530142686366</v>
      </c>
      <c r="F45" s="80">
        <f t="shared" si="2"/>
        <v>4.4685195013689514E-3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13.29</v>
      </c>
      <c r="D46" s="80">
        <f t="shared" si="3"/>
        <v>5.4299999999999988</v>
      </c>
      <c r="E46" s="80">
        <f t="shared" si="1"/>
        <v>5.3631723102916666</v>
      </c>
      <c r="F46" s="80">
        <f t="shared" si="2"/>
        <v>4.4659401117531283E-3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13.43</v>
      </c>
      <c r="D47" s="80">
        <f t="shared" si="3"/>
        <v>5.5699999999999994</v>
      </c>
      <c r="E47" s="80">
        <f t="shared" si="1"/>
        <v>5.3631866203768368</v>
      </c>
      <c r="F47" s="80">
        <f t="shared" si="2"/>
        <v>4.2771773991154366E-2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13.57</v>
      </c>
      <c r="D48" s="80">
        <f t="shared" si="3"/>
        <v>5.71</v>
      </c>
      <c r="E48" s="80">
        <f t="shared" si="1"/>
        <v>5.3631972328505704</v>
      </c>
      <c r="F48" s="80">
        <f t="shared" si="2"/>
        <v>0.12027215930250149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13.14</v>
      </c>
      <c r="D49" s="80">
        <f t="shared" si="3"/>
        <v>5.28</v>
      </c>
      <c r="E49" s="80">
        <f t="shared" si="1"/>
        <v>5.3632051031460595</v>
      </c>
      <c r="F49" s="80">
        <f t="shared" si="2"/>
        <v>6.9230891895463546E-3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13</v>
      </c>
      <c r="D50" s="80">
        <f t="shared" si="3"/>
        <v>5.14</v>
      </c>
      <c r="E50" s="80">
        <f t="shared" si="1"/>
        <v>5.3632109398202061</v>
      </c>
      <c r="F50" s="80">
        <f t="shared" si="2"/>
        <v>4.9823123655419826E-2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13</v>
      </c>
      <c r="D51" s="80">
        <f t="shared" si="3"/>
        <v>5.14</v>
      </c>
      <c r="E51" s="80">
        <f t="shared" si="1"/>
        <v>5.3632152683444838</v>
      </c>
      <c r="F51" s="80">
        <f t="shared" si="2"/>
        <v>4.9825056022100057E-2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13</v>
      </c>
      <c r="D52" s="80">
        <f t="shared" si="3"/>
        <v>5.14</v>
      </c>
      <c r="E52" s="80">
        <f t="shared" si="1"/>
        <v>5.3632184784127439</v>
      </c>
      <c r="F52" s="80">
        <f t="shared" si="2"/>
        <v>4.9826489104900763E-2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13</v>
      </c>
      <c r="D53" s="80">
        <f t="shared" si="3"/>
        <v>5.14</v>
      </c>
      <c r="E53" s="80">
        <f t="shared" si="1"/>
        <v>5.3632208590250672</v>
      </c>
      <c r="F53" s="80">
        <f t="shared" si="2"/>
        <v>4.9827551903889059E-2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13.14</v>
      </c>
      <c r="D54" s="80">
        <f t="shared" si="3"/>
        <v>5.28</v>
      </c>
      <c r="E54" s="80">
        <f t="shared" si="1"/>
        <v>5.3632226245062249</v>
      </c>
      <c r="F54" s="80">
        <f t="shared" si="2"/>
        <v>6.926005229704062E-3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13.43</v>
      </c>
      <c r="D55" s="80">
        <f t="shared" si="3"/>
        <v>5.5699999999999994</v>
      </c>
      <c r="E55" s="80">
        <f t="shared" si="1"/>
        <v>5.3632239338011871</v>
      </c>
      <c r="F55" s="80">
        <f t="shared" si="2"/>
        <v>4.2756341552655598E-2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13.57</v>
      </c>
      <c r="D56" s="80">
        <f t="shared" si="3"/>
        <v>5.71</v>
      </c>
      <c r="E56" s="80">
        <f t="shared" si="1"/>
        <v>5.3632249047848148</v>
      </c>
      <c r="F56" s="80">
        <f t="shared" si="2"/>
        <v>0.1202529666615007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13.57</v>
      </c>
      <c r="D57" s="80">
        <f t="shared" si="3"/>
        <v>5.71</v>
      </c>
      <c r="E57" s="80">
        <f t="shared" si="1"/>
        <v>5.3632256248740466</v>
      </c>
      <c r="F57" s="80">
        <f t="shared" si="2"/>
        <v>0.1202524672439954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13.29</v>
      </c>
      <c r="D58" s="80">
        <f t="shared" si="3"/>
        <v>5.4299999999999988</v>
      </c>
      <c r="E58" s="80">
        <f t="shared" si="1"/>
        <v>5.3632261588979855</v>
      </c>
      <c r="F58" s="80">
        <f t="shared" si="2"/>
        <v>4.4587458555169265E-3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13.14</v>
      </c>
      <c r="D59" s="80">
        <f t="shared" si="3"/>
        <v>5.28</v>
      </c>
      <c r="E59" s="80">
        <f t="shared" si="1"/>
        <v>5.3632265549344149</v>
      </c>
      <c r="F59" s="80">
        <f t="shared" si="2"/>
        <v>6.9266594462511419E-3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13.14</v>
      </c>
      <c r="D60" s="80">
        <f t="shared" si="3"/>
        <v>5.28</v>
      </c>
      <c r="E60" s="80">
        <f t="shared" si="1"/>
        <v>5.3632268486382015</v>
      </c>
      <c r="F60" s="80">
        <f t="shared" si="2"/>
        <v>6.9267083342460676E-3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13</v>
      </c>
      <c r="D61" s="80">
        <f t="shared" si="3"/>
        <v>5.14</v>
      </c>
      <c r="E61" s="80">
        <f t="shared" si="1"/>
        <v>5.3632270664512811</v>
      </c>
      <c r="F61" s="80">
        <f t="shared" si="2"/>
        <v>4.9830323196444815E-2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13.14</v>
      </c>
      <c r="D62" s="80">
        <f t="shared" si="3"/>
        <v>5.28</v>
      </c>
      <c r="E62" s="80">
        <f t="shared" si="1"/>
        <v>5.3632272279832049</v>
      </c>
      <c r="F62" s="80">
        <f t="shared" si="2"/>
        <v>6.9267714777683309E-3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13.29</v>
      </c>
      <c r="D63" s="80">
        <f t="shared" si="3"/>
        <v>5.4299999999999988</v>
      </c>
      <c r="E63" s="80">
        <f t="shared" si="1"/>
        <v>5.3632273477765722</v>
      </c>
      <c r="F63" s="80">
        <f t="shared" si="2"/>
        <v>4.4585870849506845E-3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13.43</v>
      </c>
      <c r="D64" s="80">
        <f t="shared" si="3"/>
        <v>5.5699999999999994</v>
      </c>
      <c r="E64" s="80">
        <f t="shared" si="1"/>
        <v>5.3632274366162935</v>
      </c>
      <c r="F64" s="80">
        <f t="shared" si="2"/>
        <v>4.2754892968268662E-2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13.71</v>
      </c>
      <c r="D65" s="80">
        <f t="shared" si="3"/>
        <v>5.8500000000000005</v>
      </c>
      <c r="E65" s="80">
        <f t="shared" si="1"/>
        <v>5.3632275025005418</v>
      </c>
      <c r="F65" s="80">
        <f t="shared" si="2"/>
        <v>0.23694746432186053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13.71</v>
      </c>
      <c r="D66" s="80">
        <f t="shared" si="3"/>
        <v>5.8500000000000005</v>
      </c>
      <c r="E66" s="80">
        <f t="shared" si="1"/>
        <v>5.3632275513608274</v>
      </c>
      <c r="F66" s="80">
        <f t="shared" si="2"/>
        <v>0.23694741675417644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13.29</v>
      </c>
      <c r="D67" s="80">
        <f t="shared" si="3"/>
        <v>5.4299999999999988</v>
      </c>
      <c r="E67" s="80">
        <f t="shared" si="1"/>
        <v>5.3632275875960067</v>
      </c>
      <c r="F67" s="80">
        <f t="shared" si="2"/>
        <v>4.4585550582488011E-3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13.29</v>
      </c>
      <c r="D68" s="80">
        <f t="shared" si="3"/>
        <v>5.4299999999999988</v>
      </c>
      <c r="E68" s="80">
        <f t="shared" si="1"/>
        <v>5.3632276144683058</v>
      </c>
      <c r="F68" s="80">
        <f t="shared" si="2"/>
        <v>4.4585514695930535E-3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13.29</v>
      </c>
      <c r="D69" s="80">
        <f t="shared" si="3"/>
        <v>5.4299999999999988</v>
      </c>
      <c r="E69" s="80">
        <f t="shared" si="1"/>
        <v>5.3632276343970187</v>
      </c>
      <c r="F69" s="80">
        <f t="shared" si="2"/>
        <v>4.4585488082180486E-3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13</v>
      </c>
      <c r="D70" s="80">
        <f t="shared" si="3"/>
        <v>5.14</v>
      </c>
      <c r="E70" s="80">
        <f t="shared" si="1"/>
        <v>5.3632276491763102</v>
      </c>
      <c r="F70" s="80">
        <f t="shared" si="2"/>
        <v>4.9830583356781977E-2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13</v>
      </c>
      <c r="D71" s="80">
        <f t="shared" ref="D71:D102" si="4">C71-$C$7</f>
        <v>5.14</v>
      </c>
      <c r="E71" s="80">
        <f t="shared" si="1"/>
        <v>5.3632276601367517</v>
      </c>
      <c r="F71" s="80">
        <f t="shared" si="2"/>
        <v>4.9830588250129253E-2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13.29</v>
      </c>
      <c r="D72" s="80">
        <f t="shared" si="4"/>
        <v>5.4299999999999988</v>
      </c>
      <c r="E72" s="80">
        <f t="shared" ref="E72:E126" si="5">+IF(A72&lt;$J$9,D72,B72*$J$7*(1-EXP(-(A72-$J$9)/$J$8)))</f>
        <v>5.3632276682651039</v>
      </c>
      <c r="F72" s="80">
        <f t="shared" si="2"/>
        <v>4.4585442853148577E-3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13.43</v>
      </c>
      <c r="D73" s="80">
        <f t="shared" si="4"/>
        <v>5.5699999999999994</v>
      </c>
      <c r="E73" s="80">
        <f t="shared" si="5"/>
        <v>5.3632276742931539</v>
      </c>
      <c r="F73" s="80">
        <f t="shared" ref="F73:F126" si="6">+(E73-D73)^2</f>
        <v>4.2754794678217779E-2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13.57</v>
      </c>
      <c r="D74" s="80">
        <f t="shared" si="4"/>
        <v>5.71</v>
      </c>
      <c r="E74" s="80">
        <f t="shared" si="5"/>
        <v>5.3632276787636046</v>
      </c>
      <c r="F74" s="80">
        <f t="shared" si="6"/>
        <v>0.12025104277567776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13.57</v>
      </c>
      <c r="D75" s="80">
        <f t="shared" si="4"/>
        <v>5.71</v>
      </c>
      <c r="E75" s="80">
        <f t="shared" si="5"/>
        <v>5.363227682078926</v>
      </c>
      <c r="F75" s="80">
        <f t="shared" si="6"/>
        <v>0.12025104047635442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13.14</v>
      </c>
      <c r="D76" s="80">
        <f t="shared" si="4"/>
        <v>5.28</v>
      </c>
      <c r="E76" s="80">
        <f t="shared" si="5"/>
        <v>5.3632276845375957</v>
      </c>
      <c r="F76" s="80">
        <f t="shared" si="6"/>
        <v>6.9268474734895027E-3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13.14</v>
      </c>
      <c r="D77" s="80">
        <f t="shared" si="4"/>
        <v>5.28</v>
      </c>
      <c r="E77" s="80">
        <f t="shared" si="5"/>
        <v>5.3632276863609638</v>
      </c>
      <c r="F77" s="80">
        <f t="shared" si="6"/>
        <v>6.9268477769989199E-3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13</v>
      </c>
      <c r="D78" s="80">
        <f t="shared" si="4"/>
        <v>5.14</v>
      </c>
      <c r="E78" s="80">
        <f t="shared" si="5"/>
        <v>5.3632276877131888</v>
      </c>
      <c r="F78" s="80">
        <f t="shared" si="6"/>
        <v>4.9830600561777086E-2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12.86</v>
      </c>
      <c r="D79" s="80">
        <f t="shared" si="4"/>
        <v>4.9999999999999991</v>
      </c>
      <c r="E79" s="80">
        <f t="shared" si="5"/>
        <v>5.3632276887160097</v>
      </c>
      <c r="F79" s="80">
        <f t="shared" si="6"/>
        <v>0.13193435384997512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13</v>
      </c>
      <c r="D80" s="80">
        <f t="shared" si="4"/>
        <v>5.14</v>
      </c>
      <c r="E80" s="80">
        <f t="shared" si="5"/>
        <v>5.3632276894597091</v>
      </c>
      <c r="F80" s="80">
        <f t="shared" si="6"/>
        <v>4.9830601341520453E-2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13.29</v>
      </c>
      <c r="D81" s="80">
        <f t="shared" si="4"/>
        <v>5.4299999999999988</v>
      </c>
      <c r="E81" s="80">
        <f t="shared" si="5"/>
        <v>5.363227690011243</v>
      </c>
      <c r="F81" s="80">
        <f t="shared" si="6"/>
        <v>4.4585413812345013E-3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13.43</v>
      </c>
      <c r="D82" s="80">
        <f t="shared" si="4"/>
        <v>5.5699999999999994</v>
      </c>
      <c r="E82" s="80">
        <f t="shared" si="5"/>
        <v>5.3632276904202651</v>
      </c>
      <c r="F82" s="80">
        <f t="shared" si="6"/>
        <v>4.2754788008937457E-2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13.43</v>
      </c>
      <c r="D83" s="80">
        <f t="shared" si="4"/>
        <v>5.5699999999999994</v>
      </c>
      <c r="E83" s="80">
        <f t="shared" si="5"/>
        <v>5.3632276907235994</v>
      </c>
      <c r="F83" s="80">
        <f t="shared" si="6"/>
        <v>4.2754787883495217E-2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13.43</v>
      </c>
      <c r="D84" s="80">
        <f t="shared" si="4"/>
        <v>5.5699999999999994</v>
      </c>
      <c r="E84" s="80">
        <f t="shared" si="5"/>
        <v>5.3632276909485537</v>
      </c>
      <c r="F84" s="80">
        <f t="shared" si="6"/>
        <v>4.2754787790466584E-2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13.14</v>
      </c>
      <c r="D85" s="80">
        <f t="shared" si="4"/>
        <v>5.28</v>
      </c>
      <c r="E85" s="80">
        <f t="shared" si="5"/>
        <v>5.3632276911153829</v>
      </c>
      <c r="F85" s="80">
        <f t="shared" si="6"/>
        <v>6.9268485683975428E-3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13.14</v>
      </c>
      <c r="D86" s="80">
        <f t="shared" si="4"/>
        <v>5.28</v>
      </c>
      <c r="E86" s="80">
        <f t="shared" si="5"/>
        <v>5.3632276912391035</v>
      </c>
      <c r="F86" s="80">
        <f t="shared" si="6"/>
        <v>6.9268485889915007E-3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12.86</v>
      </c>
      <c r="D87" s="80">
        <f t="shared" si="4"/>
        <v>4.9999999999999991</v>
      </c>
      <c r="E87" s="80">
        <f t="shared" si="5"/>
        <v>5.3632276913308559</v>
      </c>
      <c r="F87" s="80">
        <f t="shared" si="6"/>
        <v>0.13193435574954415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12.86</v>
      </c>
      <c r="D88" s="80">
        <f t="shared" si="4"/>
        <v>4.9999999999999991</v>
      </c>
      <c r="E88" s="80">
        <f t="shared" si="5"/>
        <v>5.363227691398901</v>
      </c>
      <c r="F88" s="80">
        <f t="shared" si="6"/>
        <v>0.13193435579897589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13</v>
      </c>
      <c r="D89" s="80">
        <f t="shared" si="4"/>
        <v>5.14</v>
      </c>
      <c r="E89" s="80">
        <f t="shared" si="5"/>
        <v>5.3632276914493628</v>
      </c>
      <c r="F89" s="80">
        <f t="shared" si="6"/>
        <v>4.9830602229812081E-2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13.14</v>
      </c>
      <c r="D90" s="80">
        <f t="shared" si="4"/>
        <v>5.28</v>
      </c>
      <c r="E90" s="80">
        <f t="shared" si="5"/>
        <v>5.3632276914867862</v>
      </c>
      <c r="F90" s="80">
        <f t="shared" si="6"/>
        <v>6.9268486302196293E-3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13.29</v>
      </c>
      <c r="D91" s="80">
        <f t="shared" si="4"/>
        <v>5.4299999999999988</v>
      </c>
      <c r="E91" s="80">
        <f t="shared" si="5"/>
        <v>5.36322769151454</v>
      </c>
      <c r="F91" s="80">
        <f t="shared" si="6"/>
        <v>4.4585411804772719E-3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13.57</v>
      </c>
      <c r="D92" s="80">
        <f t="shared" si="4"/>
        <v>5.71</v>
      </c>
      <c r="E92" s="80">
        <f t="shared" si="5"/>
        <v>5.3632276915351218</v>
      </c>
      <c r="F92" s="80">
        <f t="shared" si="6"/>
        <v>0.12025103391806061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13.29</v>
      </c>
      <c r="D93" s="80">
        <f t="shared" si="4"/>
        <v>5.4299999999999988</v>
      </c>
      <c r="E93" s="80">
        <f t="shared" si="5"/>
        <v>5.363227691550386</v>
      </c>
      <c r="F93" s="80">
        <f t="shared" si="6"/>
        <v>4.4585411756902322E-3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13</v>
      </c>
      <c r="D94" s="80">
        <f t="shared" si="4"/>
        <v>5.14</v>
      </c>
      <c r="E94" s="80">
        <f t="shared" si="5"/>
        <v>5.3632276915617059</v>
      </c>
      <c r="F94" s="80">
        <f t="shared" si="6"/>
        <v>4.9830602279968231E-2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13</v>
      </c>
      <c r="D95" s="80">
        <f t="shared" si="4"/>
        <v>5.14</v>
      </c>
      <c r="E95" s="80">
        <f t="shared" si="5"/>
        <v>5.3632276915701009</v>
      </c>
      <c r="F95" s="80">
        <f t="shared" si="6"/>
        <v>4.9830602283716253E-2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13</v>
      </c>
      <c r="D96" s="80">
        <f t="shared" si="4"/>
        <v>5.14</v>
      </c>
      <c r="E96" s="80">
        <f t="shared" si="5"/>
        <v>5.3632276915763262</v>
      </c>
      <c r="F96" s="80">
        <f t="shared" si="6"/>
        <v>4.9830602286495544E-2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13</v>
      </c>
      <c r="D97" s="80">
        <f t="shared" si="4"/>
        <v>5.14</v>
      </c>
      <c r="E97" s="80">
        <f t="shared" si="5"/>
        <v>5.3632276915809429</v>
      </c>
      <c r="F97" s="80">
        <f t="shared" si="6"/>
        <v>4.9830602288556722E-2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13.14</v>
      </c>
      <c r="D98" s="80">
        <f t="shared" si="4"/>
        <v>5.28</v>
      </c>
      <c r="E98" s="80">
        <f t="shared" si="5"/>
        <v>5.3632276915843677</v>
      </c>
      <c r="F98" s="80">
        <f t="shared" si="6"/>
        <v>6.9268486464625955E-3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13.29</v>
      </c>
      <c r="D99" s="80">
        <f t="shared" si="4"/>
        <v>5.4299999999999988</v>
      </c>
      <c r="E99" s="80">
        <f t="shared" si="5"/>
        <v>5.3632276915869062</v>
      </c>
      <c r="F99" s="80">
        <f t="shared" si="6"/>
        <v>4.4585411708131665E-3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13.43</v>
      </c>
      <c r="D100" s="80">
        <f t="shared" si="4"/>
        <v>5.5699999999999994</v>
      </c>
      <c r="E100" s="80">
        <f t="shared" si="5"/>
        <v>5.36322769158879</v>
      </c>
      <c r="F100" s="80">
        <f t="shared" si="6"/>
        <v>4.2754787525700305E-2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13.57</v>
      </c>
      <c r="D101" s="80">
        <f t="shared" si="4"/>
        <v>5.71</v>
      </c>
      <c r="E101" s="80">
        <f t="shared" si="5"/>
        <v>5.3632276915901862</v>
      </c>
      <c r="F101" s="80">
        <f t="shared" si="6"/>
        <v>0.120251033879871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13.29</v>
      </c>
      <c r="D102" s="80">
        <f t="shared" si="4"/>
        <v>5.4299999999999988</v>
      </c>
      <c r="E102" s="80">
        <f t="shared" si="5"/>
        <v>5.3632276915912218</v>
      </c>
      <c r="F102" s="80">
        <f t="shared" si="6"/>
        <v>4.4585411702368332E-3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13.29</v>
      </c>
      <c r="D103" s="80">
        <f t="shared" ref="D103:D126" si="7">C103-$C$7</f>
        <v>5.4299999999999988</v>
      </c>
      <c r="E103" s="80">
        <f t="shared" si="5"/>
        <v>5.3632276915919901</v>
      </c>
      <c r="F103" s="80">
        <f t="shared" si="6"/>
        <v>4.4585411701342347E-3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13.14</v>
      </c>
      <c r="D104" s="80">
        <f t="shared" si="7"/>
        <v>5.28</v>
      </c>
      <c r="E104" s="80">
        <f t="shared" si="5"/>
        <v>5.3632276915925594</v>
      </c>
      <c r="F104" s="80">
        <f t="shared" si="6"/>
        <v>6.9268486478261428E-3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13.14</v>
      </c>
      <c r="D105" s="80">
        <f t="shared" si="7"/>
        <v>5.28</v>
      </c>
      <c r="E105" s="80">
        <f t="shared" si="5"/>
        <v>5.3632276915929822</v>
      </c>
      <c r="F105" s="80">
        <f t="shared" si="6"/>
        <v>6.9268486478965153E-3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13.14</v>
      </c>
      <c r="D106" s="80">
        <f t="shared" si="7"/>
        <v>5.28</v>
      </c>
      <c r="E106" s="80">
        <f t="shared" si="5"/>
        <v>5.3632276915932957</v>
      </c>
      <c r="F106" s="80">
        <f t="shared" si="6"/>
        <v>6.9268486479487036E-3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13.29</v>
      </c>
      <c r="D107" s="80">
        <f t="shared" si="7"/>
        <v>5.4299999999999988</v>
      </c>
      <c r="E107" s="80">
        <f t="shared" si="5"/>
        <v>5.3632276915935275</v>
      </c>
      <c r="F107" s="80">
        <f t="shared" si="6"/>
        <v>4.4585411699289181E-3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13.43</v>
      </c>
      <c r="D108" s="80">
        <f t="shared" si="7"/>
        <v>5.5699999999999994</v>
      </c>
      <c r="E108" s="80">
        <f t="shared" si="5"/>
        <v>5.3632276915936998</v>
      </c>
      <c r="F108" s="80">
        <f t="shared" si="6"/>
        <v>4.275478752366986E-2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13.43</v>
      </c>
      <c r="D109" s="80">
        <f t="shared" si="7"/>
        <v>5.5699999999999994</v>
      </c>
      <c r="E109" s="80">
        <f t="shared" si="5"/>
        <v>5.3632276915938277</v>
      </c>
      <c r="F109" s="80">
        <f t="shared" si="6"/>
        <v>4.2754787523616972E-2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13.57</v>
      </c>
      <c r="D110" s="80">
        <f t="shared" si="7"/>
        <v>5.71</v>
      </c>
      <c r="E110" s="80">
        <f t="shared" si="5"/>
        <v>5.3632276915939228</v>
      </c>
      <c r="F110" s="80">
        <f t="shared" si="6"/>
        <v>0.12025103387727952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13.29</v>
      </c>
      <c r="D111" s="80">
        <f t="shared" si="7"/>
        <v>5.4299999999999988</v>
      </c>
      <c r="E111" s="80">
        <f t="shared" si="5"/>
        <v>5.3632276915939929</v>
      </c>
      <c r="F111" s="80">
        <f t="shared" si="6"/>
        <v>4.4585411698667655E-3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13.14</v>
      </c>
      <c r="D112" s="80">
        <f t="shared" si="7"/>
        <v>5.28</v>
      </c>
      <c r="E112" s="80">
        <f t="shared" si="5"/>
        <v>5.3632276915940453</v>
      </c>
      <c r="F112" s="80">
        <f t="shared" si="6"/>
        <v>6.9268486480734822E-3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13</v>
      </c>
      <c r="D113" s="80">
        <f t="shared" si="7"/>
        <v>5.14</v>
      </c>
      <c r="E113" s="80">
        <f t="shared" si="5"/>
        <v>5.3632276915940835</v>
      </c>
      <c r="F113" s="80">
        <f t="shared" si="6"/>
        <v>4.9830602294423411E-2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13</v>
      </c>
      <c r="D114" s="80">
        <f t="shared" si="7"/>
        <v>5.14</v>
      </c>
      <c r="E114" s="80">
        <f t="shared" si="5"/>
        <v>5.3632276915941119</v>
      </c>
      <c r="F114" s="80">
        <f t="shared" si="6"/>
        <v>4.9830602294436102E-2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12.86</v>
      </c>
      <c r="D115" s="80">
        <f t="shared" si="7"/>
        <v>4.9999999999999991</v>
      </c>
      <c r="E115" s="80">
        <f t="shared" si="5"/>
        <v>5.3632276915941341</v>
      </c>
      <c r="F115" s="80">
        <f t="shared" si="6"/>
        <v>0.13193435594080408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13</v>
      </c>
      <c r="D116" s="80">
        <f t="shared" si="7"/>
        <v>5.14</v>
      </c>
      <c r="E116" s="80">
        <f t="shared" si="5"/>
        <v>5.3632276915941492</v>
      </c>
      <c r="F116" s="80">
        <f t="shared" si="6"/>
        <v>4.9830602294452755E-2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13.29</v>
      </c>
      <c r="D117" s="80">
        <f t="shared" si="7"/>
        <v>5.4299999999999988</v>
      </c>
      <c r="E117" s="80">
        <f t="shared" si="5"/>
        <v>5.3632276915941608</v>
      </c>
      <c r="F117" s="80">
        <f t="shared" si="6"/>
        <v>4.4585411698443485E-3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13.43</v>
      </c>
      <c r="D118" s="80">
        <f t="shared" si="7"/>
        <v>5.5699999999999994</v>
      </c>
      <c r="E118" s="80">
        <f t="shared" si="5"/>
        <v>5.3632276915941697</v>
      </c>
      <c r="F118" s="80">
        <f t="shared" si="6"/>
        <v>4.2754787523475557E-2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13.43</v>
      </c>
      <c r="D119" s="80">
        <f t="shared" si="7"/>
        <v>5.5699999999999994</v>
      </c>
      <c r="E119" s="80">
        <f t="shared" si="5"/>
        <v>5.3632276915941759</v>
      </c>
      <c r="F119" s="80">
        <f t="shared" si="6"/>
        <v>4.275478752347299E-2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13.29</v>
      </c>
      <c r="D120" s="80">
        <f t="shared" si="7"/>
        <v>5.4299999999999988</v>
      </c>
      <c r="E120" s="80">
        <f t="shared" si="5"/>
        <v>5.3632276915941812</v>
      </c>
      <c r="F120" s="80">
        <f t="shared" si="6"/>
        <v>4.4585411698416207E-3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13</v>
      </c>
      <c r="D121" s="80">
        <f t="shared" si="7"/>
        <v>5.14</v>
      </c>
      <c r="E121" s="80">
        <f t="shared" si="5"/>
        <v>5.3632276915941848</v>
      </c>
      <c r="F121" s="80">
        <f t="shared" si="6"/>
        <v>4.9830602294468618E-2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13</v>
      </c>
      <c r="D122" s="80">
        <f t="shared" si="7"/>
        <v>5.14</v>
      </c>
      <c r="E122" s="80">
        <f t="shared" si="5"/>
        <v>5.3632276915941866</v>
      </c>
      <c r="F122" s="80">
        <f t="shared" si="6"/>
        <v>4.9830602294469409E-2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13</v>
      </c>
      <c r="D123" s="80">
        <f t="shared" si="7"/>
        <v>5.14</v>
      </c>
      <c r="E123" s="80">
        <f t="shared" si="5"/>
        <v>5.3632276915941892</v>
      </c>
      <c r="F123" s="80">
        <f t="shared" si="6"/>
        <v>4.9830602294470595E-2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12.86</v>
      </c>
      <c r="D124" s="80">
        <f t="shared" si="7"/>
        <v>4.9999999999999991</v>
      </c>
      <c r="E124" s="80">
        <f t="shared" si="5"/>
        <v>5.3632276915941901</v>
      </c>
      <c r="F124" s="80">
        <f t="shared" si="6"/>
        <v>0.13193435594084474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13.14</v>
      </c>
      <c r="D125" s="80">
        <f t="shared" si="7"/>
        <v>5.28</v>
      </c>
      <c r="E125" s="80">
        <f t="shared" si="5"/>
        <v>5.3632276915941919</v>
      </c>
      <c r="F125" s="80">
        <f t="shared" si="6"/>
        <v>6.9268486480978768E-3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v>2.9749999999999934</v>
      </c>
      <c r="B126" s="79">
        <v>5</v>
      </c>
      <c r="C126" s="80">
        <v>13.14</v>
      </c>
      <c r="D126" s="80">
        <f t="shared" si="7"/>
        <v>5.28</v>
      </c>
      <c r="E126" s="80">
        <f t="shared" si="5"/>
        <v>5.3632276915941919</v>
      </c>
      <c r="F126" s="80">
        <f t="shared" si="6"/>
        <v>6.9268486480978768E-3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81794-91B4-4571-9E29-84B0FA60969E}">
  <dimension ref="A1:AG389"/>
  <sheetViews>
    <sheetView topLeftCell="E1" workbookViewId="0">
      <selection activeCell="N136" sqref="N136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13.43</v>
      </c>
      <c r="D7" s="80">
        <f t="shared" ref="D7:D38" si="0"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0.69311908854402471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14</v>
      </c>
      <c r="D8" s="80">
        <f t="shared" si="0"/>
        <v>0.57000000000000028</v>
      </c>
      <c r="E8" s="80">
        <f t="shared" ref="E8:E71" si="1">+IF(A8&lt;$J$9,D8,B8*$J$7*(1-EXP(-(A8-$J$9)/$J$8)))</f>
        <v>0.57000000000000028</v>
      </c>
      <c r="F8" s="80">
        <f>+(E8-D8)^2</f>
        <v>0</v>
      </c>
      <c r="G8" s="71"/>
      <c r="H8" s="78" t="s">
        <v>73</v>
      </c>
      <c r="I8" s="81" t="s">
        <v>102</v>
      </c>
      <c r="J8" s="78">
        <v>6.9486182979504083E-2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14.43</v>
      </c>
      <c r="D9" s="80">
        <f t="shared" si="0"/>
        <v>1</v>
      </c>
      <c r="E9" s="80">
        <f t="shared" si="1"/>
        <v>1</v>
      </c>
      <c r="F9" s="80">
        <f t="shared" ref="F9:F72" si="2">+(E9-D9)^2</f>
        <v>0</v>
      </c>
      <c r="G9" s="71"/>
      <c r="H9" s="78" t="s">
        <v>74</v>
      </c>
      <c r="I9" s="77" t="s">
        <v>103</v>
      </c>
      <c r="J9" s="78">
        <v>5.0000364870809465E-2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14.71</v>
      </c>
      <c r="D10" s="80">
        <f t="shared" si="0"/>
        <v>1.2800000000000011</v>
      </c>
      <c r="E10" s="80">
        <f t="shared" si="1"/>
        <v>1.0471959459503928</v>
      </c>
      <c r="F10" s="80">
        <f t="shared" si="2"/>
        <v>5.4197727581932968E-2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15.14</v>
      </c>
      <c r="D11" s="80">
        <f t="shared" si="0"/>
        <v>1.7100000000000009</v>
      </c>
      <c r="E11" s="80">
        <f t="shared" si="1"/>
        <v>1.7779704698904657</v>
      </c>
      <c r="F11" s="80">
        <f t="shared" si="2"/>
        <v>4.6199847771305879E-3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15.57</v>
      </c>
      <c r="D12" s="80">
        <f t="shared" si="0"/>
        <v>2.1400000000000006</v>
      </c>
      <c r="E12" s="80">
        <f t="shared" si="1"/>
        <v>2.2879248168692268</v>
      </c>
      <c r="F12" s="80">
        <f t="shared" si="2"/>
        <v>2.1881751445794111E-2</v>
      </c>
      <c r="G12" s="71"/>
      <c r="H12" s="78" t="s">
        <v>105</v>
      </c>
      <c r="I12" s="77" t="s">
        <v>106</v>
      </c>
      <c r="J12" s="82">
        <f>+SUM(F7:F126)</f>
        <v>5.3205996766635284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15.86</v>
      </c>
      <c r="D13" s="80">
        <f t="shared" si="0"/>
        <v>2.4299999999999997</v>
      </c>
      <c r="E13" s="80">
        <f t="shared" si="1"/>
        <v>2.6437848359082317</v>
      </c>
      <c r="F13" s="80">
        <f t="shared" si="2"/>
        <v>4.5703956064309659E-2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16.29</v>
      </c>
      <c r="D14" s="80">
        <f t="shared" si="0"/>
        <v>2.8599999999999994</v>
      </c>
      <c r="E14" s="80">
        <f t="shared" si="1"/>
        <v>2.8921136400466843</v>
      </c>
      <c r="F14" s="80">
        <f t="shared" si="2"/>
        <v>1.0312858770480391E-3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16.57</v>
      </c>
      <c r="D15" s="80">
        <f t="shared" si="0"/>
        <v>3.1400000000000006</v>
      </c>
      <c r="E15" s="80">
        <f t="shared" si="1"/>
        <v>3.065404236532812</v>
      </c>
      <c r="F15" s="80">
        <f t="shared" si="2"/>
        <v>5.5645279272527413E-3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17</v>
      </c>
      <c r="D16" s="80">
        <f t="shared" si="0"/>
        <v>3.5700000000000003</v>
      </c>
      <c r="E16" s="80">
        <f t="shared" si="1"/>
        <v>3.1863311299501995</v>
      </c>
      <c r="F16" s="80">
        <f t="shared" si="2"/>
        <v>0.14720180184529091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16.86</v>
      </c>
      <c r="D17" s="80">
        <f t="shared" si="0"/>
        <v>3.4299999999999997</v>
      </c>
      <c r="E17" s="80">
        <f t="shared" si="1"/>
        <v>3.2707172065642918</v>
      </c>
      <c r="F17" s="80">
        <f t="shared" si="2"/>
        <v>2.5371008284682407E-2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16.71</v>
      </c>
      <c r="D18" s="80">
        <f t="shared" si="0"/>
        <v>3.2800000000000011</v>
      </c>
      <c r="E18" s="80">
        <f t="shared" si="1"/>
        <v>3.3296041069474915</v>
      </c>
      <c r="F18" s="80">
        <f t="shared" si="2"/>
        <v>2.4605674260580654E-3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16.71</v>
      </c>
      <c r="D19" s="80">
        <f t="shared" si="0"/>
        <v>3.2800000000000011</v>
      </c>
      <c r="E19" s="80">
        <f t="shared" si="1"/>
        <v>3.370696988331217</v>
      </c>
      <c r="F19" s="80">
        <f t="shared" si="2"/>
        <v>8.2259436923527076E-3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16.86</v>
      </c>
      <c r="D20" s="80">
        <f t="shared" si="0"/>
        <v>3.4299999999999997</v>
      </c>
      <c r="E20" s="80">
        <f t="shared" si="1"/>
        <v>3.3993727190867569</v>
      </c>
      <c r="F20" s="80">
        <f t="shared" si="2"/>
        <v>9.3803033613868976E-4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16.71</v>
      </c>
      <c r="D21" s="80">
        <f t="shared" si="0"/>
        <v>3.2800000000000011</v>
      </c>
      <c r="E21" s="80">
        <f t="shared" si="1"/>
        <v>3.4193834242667025</v>
      </c>
      <c r="F21" s="80">
        <f t="shared" si="2"/>
        <v>1.9427738960311275E-2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17</v>
      </c>
      <c r="D22" s="80">
        <f t="shared" si="0"/>
        <v>3.5700000000000003</v>
      </c>
      <c r="E22" s="80">
        <f t="shared" si="1"/>
        <v>3.4333474388270413</v>
      </c>
      <c r="F22" s="80">
        <f t="shared" si="2"/>
        <v>1.86739224751293E-2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17</v>
      </c>
      <c r="D23" s="80">
        <f t="shared" si="0"/>
        <v>3.5700000000000003</v>
      </c>
      <c r="E23" s="80">
        <f t="shared" si="1"/>
        <v>3.4430919081442335</v>
      </c>
      <c r="F23" s="80">
        <f>+(E23-D23)^2</f>
        <v>1.6105663778471741E-2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17.29</v>
      </c>
      <c r="D24" s="80">
        <f t="shared" si="0"/>
        <v>3.8599999999999994</v>
      </c>
      <c r="E24" s="80">
        <f t="shared" si="1"/>
        <v>3.449891863978094</v>
      </c>
      <c r="F24" s="80">
        <f t="shared" si="2"/>
        <v>0.16818868323136169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17.29</v>
      </c>
      <c r="D25" s="80">
        <f t="shared" si="0"/>
        <v>3.8599999999999994</v>
      </c>
      <c r="E25" s="80">
        <f t="shared" si="1"/>
        <v>3.4546370581838861</v>
      </c>
      <c r="F25" s="80">
        <f t="shared" si="2"/>
        <v>0.16431911459781368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17</v>
      </c>
      <c r="D26" s="80">
        <f t="shared" si="0"/>
        <v>3.5700000000000003</v>
      </c>
      <c r="E26" s="80">
        <f t="shared" si="1"/>
        <v>3.4579483838161145</v>
      </c>
      <c r="F26" s="80">
        <f t="shared" si="2"/>
        <v>1.2555564689420862E-2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16.86</v>
      </c>
      <c r="D27" s="80">
        <f t="shared" si="0"/>
        <v>3.4299999999999997</v>
      </c>
      <c r="E27" s="80">
        <f t="shared" si="1"/>
        <v>3.4602591169425407</v>
      </c>
      <c r="F27" s="80">
        <f t="shared" si="2"/>
        <v>9.1561415814237304E-4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16.71</v>
      </c>
      <c r="D28" s="80">
        <f t="shared" si="0"/>
        <v>3.2800000000000011</v>
      </c>
      <c r="E28" s="80">
        <f t="shared" si="1"/>
        <v>3.4618716093925728</v>
      </c>
      <c r="F28" s="80">
        <f t="shared" si="2"/>
        <v>3.3077282303044152E-2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16.86</v>
      </c>
      <c r="D29" s="80">
        <f t="shared" si="0"/>
        <v>3.4299999999999997</v>
      </c>
      <c r="E29" s="80">
        <f t="shared" si="1"/>
        <v>3.4629968504996804</v>
      </c>
      <c r="F29" s="80">
        <f t="shared" si="2"/>
        <v>1.088792142898279E-3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16.86</v>
      </c>
      <c r="D30" s="80">
        <f t="shared" si="0"/>
        <v>3.4299999999999997</v>
      </c>
      <c r="E30" s="80">
        <f t="shared" si="1"/>
        <v>3.46378207436172</v>
      </c>
      <c r="F30" s="80">
        <f t="shared" si="2"/>
        <v>1.1412285481808011E-3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17.14</v>
      </c>
      <c r="D31" s="80">
        <f t="shared" si="0"/>
        <v>3.7100000000000009</v>
      </c>
      <c r="E31" s="80">
        <f t="shared" si="1"/>
        <v>3.4643300249383762</v>
      </c>
      <c r="F31" s="80">
        <f t="shared" si="2"/>
        <v>6.0353736646779295E-2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17.14</v>
      </c>
      <c r="D32" s="80">
        <f t="shared" si="0"/>
        <v>3.7100000000000009</v>
      </c>
      <c r="E32" s="80">
        <f t="shared" si="1"/>
        <v>3.4647123997603515</v>
      </c>
      <c r="F32" s="80">
        <f t="shared" si="2"/>
        <v>6.016600683132603E-2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17.29</v>
      </c>
      <c r="D33" s="80">
        <f t="shared" si="0"/>
        <v>3.8599999999999994</v>
      </c>
      <c r="E33" s="80">
        <f t="shared" si="1"/>
        <v>3.4649792313154393</v>
      </c>
      <c r="F33" s="80">
        <f t="shared" si="2"/>
        <v>0.15604140769214078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16.71</v>
      </c>
      <c r="D34" s="80">
        <f t="shared" si="0"/>
        <v>3.2800000000000011</v>
      </c>
      <c r="E34" s="80">
        <f t="shared" si="1"/>
        <v>3.4651654336349922</v>
      </c>
      <c r="F34" s="80">
        <f t="shared" si="2"/>
        <v>3.4286237813234276E-2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16.86</v>
      </c>
      <c r="D35" s="80">
        <f t="shared" si="0"/>
        <v>3.4299999999999997</v>
      </c>
      <c r="E35" s="80">
        <f t="shared" si="1"/>
        <v>3.46529537068009</v>
      </c>
      <c r="F35" s="80">
        <f t="shared" si="2"/>
        <v>1.2457631914449749E-3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16.71</v>
      </c>
      <c r="D36" s="80">
        <f t="shared" si="0"/>
        <v>3.2800000000000011</v>
      </c>
      <c r="E36" s="80">
        <f t="shared" si="1"/>
        <v>3.4653860442857107</v>
      </c>
      <c r="F36" s="80">
        <f t="shared" si="2"/>
        <v>3.436798541590308E-2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16.71</v>
      </c>
      <c r="D37" s="80">
        <f t="shared" si="0"/>
        <v>3.2800000000000011</v>
      </c>
      <c r="E37" s="80">
        <f t="shared" si="1"/>
        <v>3.4654493187949167</v>
      </c>
      <c r="F37" s="80">
        <f t="shared" si="2"/>
        <v>3.4391449841498216E-2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16.86</v>
      </c>
      <c r="D38" s="80">
        <f t="shared" si="0"/>
        <v>3.4299999999999997</v>
      </c>
      <c r="E38" s="80">
        <f t="shared" si="1"/>
        <v>3.4654934734691225</v>
      </c>
      <c r="F38" s="80">
        <f t="shared" si="2"/>
        <v>1.2597866589033235E-3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17.14</v>
      </c>
      <c r="D39" s="80">
        <f t="shared" ref="D39:D70" si="3">C39-$C$7</f>
        <v>3.7100000000000009</v>
      </c>
      <c r="E39" s="80">
        <f t="shared" si="1"/>
        <v>3.4655242858022199</v>
      </c>
      <c r="F39" s="80">
        <f t="shared" si="2"/>
        <v>5.9768374832515056E-2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17.29</v>
      </c>
      <c r="D40" s="80">
        <f t="shared" si="3"/>
        <v>3.8599999999999994</v>
      </c>
      <c r="E40" s="80">
        <f t="shared" si="1"/>
        <v>3.4655457874866502</v>
      </c>
      <c r="F40" s="80">
        <f t="shared" si="2"/>
        <v>0.15559412576952647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17.14</v>
      </c>
      <c r="D41" s="80">
        <f t="shared" si="3"/>
        <v>3.7100000000000009</v>
      </c>
      <c r="E41" s="80">
        <f t="shared" si="1"/>
        <v>3.4655607919471008</v>
      </c>
      <c r="F41" s="80">
        <f t="shared" si="2"/>
        <v>5.9750526433528975E-2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17</v>
      </c>
      <c r="D42" s="80">
        <f t="shared" si="3"/>
        <v>3.5700000000000003</v>
      </c>
      <c r="E42" s="80">
        <f t="shared" si="1"/>
        <v>3.4655712624678703</v>
      </c>
      <c r="F42" s="80">
        <f t="shared" si="2"/>
        <v>1.0905361222554496E-2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16.86</v>
      </c>
      <c r="D43" s="80">
        <f t="shared" si="3"/>
        <v>3.4299999999999997</v>
      </c>
      <c r="E43" s="80">
        <f t="shared" si="1"/>
        <v>3.4655785690821634</v>
      </c>
      <c r="F43" s="80">
        <f t="shared" si="2"/>
        <v>1.2658345779342965E-3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16.86</v>
      </c>
      <c r="D44" s="80">
        <f t="shared" si="3"/>
        <v>3.4299999999999997</v>
      </c>
      <c r="E44" s="80">
        <f t="shared" si="1"/>
        <v>3.465583667836428</v>
      </c>
      <c r="F44" s="80">
        <f t="shared" si="2"/>
        <v>1.2661974166932619E-3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16.86</v>
      </c>
      <c r="D45" s="80">
        <f t="shared" si="3"/>
        <v>3.4299999999999997</v>
      </c>
      <c r="E45" s="80">
        <f t="shared" si="1"/>
        <v>3.4655872258858893</v>
      </c>
      <c r="F45" s="80">
        <f t="shared" si="2"/>
        <v>1.2664506462533296E-3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17</v>
      </c>
      <c r="D46" s="80">
        <f t="shared" si="3"/>
        <v>3.5700000000000003</v>
      </c>
      <c r="E46" s="80">
        <f t="shared" si="1"/>
        <v>3.4655897087896173</v>
      </c>
      <c r="F46" s="80">
        <f t="shared" si="2"/>
        <v>1.0901508910636988E-2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17.14</v>
      </c>
      <c r="D47" s="80">
        <f t="shared" si="3"/>
        <v>3.7100000000000009</v>
      </c>
      <c r="E47" s="80">
        <f t="shared" si="1"/>
        <v>3.4655914414273976</v>
      </c>
      <c r="F47" s="80">
        <f t="shared" si="2"/>
        <v>5.973554350353763E-2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17.43</v>
      </c>
      <c r="D48" s="80">
        <f t="shared" si="3"/>
        <v>4</v>
      </c>
      <c r="E48" s="80">
        <f t="shared" si="1"/>
        <v>3.4655926505091852</v>
      </c>
      <c r="F48" s="80">
        <f t="shared" si="2"/>
        <v>0.28559121518979791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17.14</v>
      </c>
      <c r="D49" s="80">
        <f t="shared" si="3"/>
        <v>3.7100000000000009</v>
      </c>
      <c r="E49" s="80">
        <f t="shared" si="1"/>
        <v>3.4655934942393554</v>
      </c>
      <c r="F49" s="80">
        <f t="shared" si="2"/>
        <v>5.9734540058128435E-2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16.86</v>
      </c>
      <c r="D50" s="80">
        <f t="shared" si="3"/>
        <v>3.4299999999999997</v>
      </c>
      <c r="E50" s="80">
        <f t="shared" si="1"/>
        <v>3.4655940830172258</v>
      </c>
      <c r="F50" s="80">
        <f t="shared" si="2"/>
        <v>1.2669387458371841E-3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16.86</v>
      </c>
      <c r="D51" s="80">
        <f t="shared" si="3"/>
        <v>3.4299999999999997</v>
      </c>
      <c r="E51" s="80">
        <f t="shared" si="1"/>
        <v>3.4655944938824446</v>
      </c>
      <c r="F51" s="80">
        <f t="shared" si="2"/>
        <v>1.2669679947474035E-3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16.57</v>
      </c>
      <c r="D52" s="80">
        <f t="shared" si="3"/>
        <v>3.1400000000000006</v>
      </c>
      <c r="E52" s="80">
        <f t="shared" si="1"/>
        <v>3.4655947805953735</v>
      </c>
      <c r="F52" s="80">
        <f t="shared" si="2"/>
        <v>0.10601196115094905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16.43</v>
      </c>
      <c r="D53" s="80">
        <f t="shared" si="3"/>
        <v>3</v>
      </c>
      <c r="E53" s="80">
        <f t="shared" si="1"/>
        <v>3.4655949806714568</v>
      </c>
      <c r="F53" s="80">
        <f t="shared" si="2"/>
        <v>0.2167786860264542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16.57</v>
      </c>
      <c r="D54" s="80">
        <f t="shared" si="3"/>
        <v>3.1400000000000006</v>
      </c>
      <c r="E54" s="80">
        <f t="shared" si="1"/>
        <v>3.4655951202899917</v>
      </c>
      <c r="F54" s="80">
        <f t="shared" si="2"/>
        <v>0.10601218235665381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16.86</v>
      </c>
      <c r="D55" s="80">
        <f t="shared" si="3"/>
        <v>3.4299999999999997</v>
      </c>
      <c r="E55" s="80">
        <f t="shared" si="1"/>
        <v>3.4655952177196045</v>
      </c>
      <c r="F55" s="80">
        <f t="shared" si="2"/>
        <v>1.26701952450607E-3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17</v>
      </c>
      <c r="D56" s="80">
        <f t="shared" si="3"/>
        <v>3.5700000000000003</v>
      </c>
      <c r="E56" s="80">
        <f t="shared" si="1"/>
        <v>3.465595285708639</v>
      </c>
      <c r="F56" s="80">
        <f t="shared" si="2"/>
        <v>1.090034436626079E-2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17</v>
      </c>
      <c r="D57" s="80">
        <f t="shared" si="3"/>
        <v>3.5700000000000003</v>
      </c>
      <c r="E57" s="80">
        <f t="shared" si="1"/>
        <v>3.4655953331532374</v>
      </c>
      <c r="F57" s="80">
        <f t="shared" si="2"/>
        <v>1.0900334459383544E-2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16.71</v>
      </c>
      <c r="D58" s="80">
        <f t="shared" si="3"/>
        <v>3.2800000000000011</v>
      </c>
      <c r="E58" s="80">
        <f t="shared" si="1"/>
        <v>3.4655953662613692</v>
      </c>
      <c r="F58" s="80">
        <f t="shared" si="2"/>
        <v>3.4445639977691365E-2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16.71</v>
      </c>
      <c r="D59" s="80">
        <f t="shared" si="3"/>
        <v>3.2800000000000011</v>
      </c>
      <c r="E59" s="80">
        <f t="shared" si="1"/>
        <v>3.4655953893651241</v>
      </c>
      <c r="F59" s="80">
        <f t="shared" si="2"/>
        <v>3.4445648553591605E-2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16.71</v>
      </c>
      <c r="D60" s="80">
        <f t="shared" si="3"/>
        <v>3.2800000000000011</v>
      </c>
      <c r="E60" s="80">
        <f t="shared" si="1"/>
        <v>3.4655954054875533</v>
      </c>
      <c r="F60" s="80">
        <f t="shared" si="2"/>
        <v>3.4445654538088906E-2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16.71</v>
      </c>
      <c r="D61" s="80">
        <f t="shared" si="3"/>
        <v>3.2800000000000011</v>
      </c>
      <c r="E61" s="80">
        <f t="shared" si="1"/>
        <v>3.465595416738223</v>
      </c>
      <c r="F61" s="80">
        <f t="shared" si="2"/>
        <v>3.4445658714234252E-2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16.86</v>
      </c>
      <c r="D62" s="80">
        <f t="shared" si="3"/>
        <v>3.4299999999999997</v>
      </c>
      <c r="E62" s="80">
        <f t="shared" si="1"/>
        <v>3.4655954245892464</v>
      </c>
      <c r="F62" s="80">
        <f t="shared" si="2"/>
        <v>1.2670342516887482E-3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17</v>
      </c>
      <c r="D63" s="80">
        <f t="shared" si="3"/>
        <v>3.5700000000000003</v>
      </c>
      <c r="E63" s="80">
        <f t="shared" si="1"/>
        <v>3.4655954300679044</v>
      </c>
      <c r="F63" s="80">
        <f t="shared" si="2"/>
        <v>1.0900314222705904E-2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17.14</v>
      </c>
      <c r="D64" s="80">
        <f t="shared" si="3"/>
        <v>3.7100000000000009</v>
      </c>
      <c r="E64" s="80">
        <f t="shared" si="1"/>
        <v>3.4655954338910608</v>
      </c>
      <c r="F64" s="80">
        <f t="shared" si="2"/>
        <v>5.973359193489923E-2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17.29</v>
      </c>
      <c r="D65" s="80">
        <f t="shared" si="3"/>
        <v>3.8599999999999994</v>
      </c>
      <c r="E65" s="80">
        <f t="shared" si="1"/>
        <v>3.4655954365589632</v>
      </c>
      <c r="F65" s="80">
        <f t="shared" si="2"/>
        <v>0.15555495966311439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16.86</v>
      </c>
      <c r="D66" s="80">
        <f t="shared" si="3"/>
        <v>3.4299999999999997</v>
      </c>
      <c r="E66" s="80">
        <f t="shared" si="1"/>
        <v>3.4655954384206984</v>
      </c>
      <c r="F66" s="80">
        <f t="shared" si="2"/>
        <v>1.2670352363617515E-3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16.86</v>
      </c>
      <c r="D67" s="80">
        <f t="shared" si="3"/>
        <v>3.4299999999999997</v>
      </c>
      <c r="E67" s="80">
        <f t="shared" si="1"/>
        <v>3.4655954397198676</v>
      </c>
      <c r="F67" s="80">
        <f t="shared" si="2"/>
        <v>1.2670353288507488E-3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17</v>
      </c>
      <c r="D68" s="80">
        <f t="shared" si="3"/>
        <v>3.5700000000000003</v>
      </c>
      <c r="E68" s="80">
        <f t="shared" si="1"/>
        <v>3.4655954406264633</v>
      </c>
      <c r="F68" s="80">
        <f t="shared" si="2"/>
        <v>1.090031201798241E-2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16.71</v>
      </c>
      <c r="D69" s="80">
        <f t="shared" si="3"/>
        <v>3.2800000000000011</v>
      </c>
      <c r="E69" s="80">
        <f t="shared" si="1"/>
        <v>3.4655954412591106</v>
      </c>
      <c r="F69" s="80">
        <f t="shared" si="2"/>
        <v>3.4445667816163539E-2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17</v>
      </c>
      <c r="D70" s="80">
        <f t="shared" si="3"/>
        <v>3.5700000000000003</v>
      </c>
      <c r="E70" s="80">
        <f t="shared" si="1"/>
        <v>3.465595441700589</v>
      </c>
      <c r="F70" s="80">
        <f t="shared" si="2"/>
        <v>1.0900311793695175E-2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17.14</v>
      </c>
      <c r="D71" s="80">
        <f t="shared" ref="D71:D102" si="4">C71-$C$7</f>
        <v>3.7100000000000009</v>
      </c>
      <c r="E71" s="80">
        <f t="shared" si="1"/>
        <v>3.4655954420086648</v>
      </c>
      <c r="F71" s="80">
        <f t="shared" si="2"/>
        <v>5.9733587966940366E-2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17.29</v>
      </c>
      <c r="D72" s="80">
        <f t="shared" si="4"/>
        <v>3.8599999999999994</v>
      </c>
      <c r="E72" s="80">
        <f t="shared" ref="E72:E125" si="5">+IF(A72&lt;$J$9,D72,B72*$J$7*(1-EXP(-(A72-$J$9)/$J$8)))</f>
        <v>3.4655954422236479</v>
      </c>
      <c r="F72" s="80">
        <f t="shared" si="2"/>
        <v>0.1555549551947594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17.14</v>
      </c>
      <c r="D73" s="80">
        <f t="shared" si="4"/>
        <v>3.7100000000000009</v>
      </c>
      <c r="E73" s="80">
        <f t="shared" si="5"/>
        <v>3.4655954423736697</v>
      </c>
      <c r="F73" s="80">
        <f t="shared" ref="F73:F125" si="6">+(E73-D73)^2</f>
        <v>5.9733587788522634E-2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16.86</v>
      </c>
      <c r="D74" s="80">
        <f t="shared" si="4"/>
        <v>3.4299999999999997</v>
      </c>
      <c r="E74" s="80">
        <f t="shared" si="5"/>
        <v>3.4655954424783584</v>
      </c>
      <c r="F74" s="80">
        <f t="shared" si="6"/>
        <v>1.2670355252301403E-3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16.71</v>
      </c>
      <c r="D75" s="80">
        <f t="shared" si="4"/>
        <v>3.2800000000000011</v>
      </c>
      <c r="E75" s="80">
        <f t="shared" si="5"/>
        <v>3.4655954425514133</v>
      </c>
      <c r="F75" s="80">
        <f t="shared" si="6"/>
        <v>3.444566829585452E-2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16.57</v>
      </c>
      <c r="D76" s="80">
        <f t="shared" si="4"/>
        <v>3.1400000000000006</v>
      </c>
      <c r="E76" s="80">
        <f t="shared" si="5"/>
        <v>3.4655954426023929</v>
      </c>
      <c r="F76" s="80">
        <f t="shared" si="6"/>
        <v>0.10601239224344779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16.43</v>
      </c>
      <c r="D77" s="80">
        <f t="shared" si="4"/>
        <v>3</v>
      </c>
      <c r="E77" s="80">
        <f t="shared" si="5"/>
        <v>3.465595442637968</v>
      </c>
      <c r="F77" s="80">
        <f t="shared" si="6"/>
        <v>0.2167791162052454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16.71</v>
      </c>
      <c r="D78" s="80">
        <f t="shared" si="4"/>
        <v>3.2800000000000011</v>
      </c>
      <c r="E78" s="80">
        <f t="shared" si="5"/>
        <v>3.4655954426627931</v>
      </c>
      <c r="F78" s="80">
        <f t="shared" si="6"/>
        <v>3.4445668337197685E-2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17</v>
      </c>
      <c r="D79" s="80">
        <f t="shared" si="4"/>
        <v>3.5700000000000003</v>
      </c>
      <c r="E79" s="80">
        <f t="shared" si="5"/>
        <v>3.465595442680117</v>
      </c>
      <c r="F79" s="80">
        <f t="shared" si="6"/>
        <v>1.0900311589160796E-2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17.14</v>
      </c>
      <c r="D80" s="80">
        <f t="shared" si="4"/>
        <v>3.7100000000000009</v>
      </c>
      <c r="E80" s="80">
        <f t="shared" si="5"/>
        <v>3.465595442692206</v>
      </c>
      <c r="F80" s="80">
        <f t="shared" si="6"/>
        <v>5.9733587632819184E-2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17</v>
      </c>
      <c r="D81" s="80">
        <f t="shared" si="4"/>
        <v>3.5700000000000003</v>
      </c>
      <c r="E81" s="80">
        <f t="shared" si="5"/>
        <v>3.4655954427006419</v>
      </c>
      <c r="F81" s="80">
        <f t="shared" si="6"/>
        <v>1.0900311584875007E-2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16.71</v>
      </c>
      <c r="D82" s="80">
        <f t="shared" si="4"/>
        <v>3.2800000000000011</v>
      </c>
      <c r="E82" s="80">
        <f t="shared" si="5"/>
        <v>3.4655954427065288</v>
      </c>
      <c r="F82" s="80">
        <f t="shared" si="6"/>
        <v>3.4445668353431977E-2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16.86</v>
      </c>
      <c r="D83" s="80">
        <f t="shared" si="4"/>
        <v>3.4299999999999997</v>
      </c>
      <c r="E83" s="80">
        <f t="shared" si="5"/>
        <v>3.4655954427106366</v>
      </c>
      <c r="F83" s="80">
        <f t="shared" si="6"/>
        <v>1.2670355417662307E-3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16.71</v>
      </c>
      <c r="D84" s="80">
        <f t="shared" si="4"/>
        <v>3.2800000000000011</v>
      </c>
      <c r="E84" s="80">
        <f t="shared" si="5"/>
        <v>3.4655954427135036</v>
      </c>
      <c r="F84" s="80">
        <f t="shared" si="6"/>
        <v>3.4445668356020982E-2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16.71</v>
      </c>
      <c r="D85" s="80">
        <f t="shared" si="4"/>
        <v>3.2800000000000011</v>
      </c>
      <c r="E85" s="80">
        <f t="shared" si="5"/>
        <v>3.4655954427155038</v>
      </c>
      <c r="F85" s="80">
        <f t="shared" si="6"/>
        <v>3.444566835676343E-2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16.71</v>
      </c>
      <c r="D86" s="80">
        <f t="shared" si="4"/>
        <v>3.2800000000000011</v>
      </c>
      <c r="E86" s="80">
        <f t="shared" si="5"/>
        <v>3.4655954427168996</v>
      </c>
      <c r="F86" s="80">
        <f t="shared" si="6"/>
        <v>3.4445668357281529E-2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17</v>
      </c>
      <c r="D87" s="80">
        <f t="shared" si="4"/>
        <v>3.5700000000000003</v>
      </c>
      <c r="E87" s="80">
        <f t="shared" si="5"/>
        <v>3.4655954427178739</v>
      </c>
      <c r="F87" s="80">
        <f t="shared" si="6"/>
        <v>1.0900311581276811E-2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17.14</v>
      </c>
      <c r="D88" s="80">
        <f t="shared" si="4"/>
        <v>3.7100000000000009</v>
      </c>
      <c r="E88" s="80">
        <f t="shared" si="5"/>
        <v>3.4655954427185538</v>
      </c>
      <c r="F88" s="80">
        <f t="shared" si="6"/>
        <v>5.9733587619940132E-2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17.14</v>
      </c>
      <c r="D89" s="80">
        <f t="shared" si="4"/>
        <v>3.7100000000000009</v>
      </c>
      <c r="E89" s="80">
        <f t="shared" si="5"/>
        <v>3.4655954427190281</v>
      </c>
      <c r="F89" s="80">
        <f t="shared" si="6"/>
        <v>5.9733587619708296E-2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16.86</v>
      </c>
      <c r="D90" s="80">
        <f t="shared" si="4"/>
        <v>3.4299999999999997</v>
      </c>
      <c r="E90" s="80">
        <f t="shared" si="5"/>
        <v>3.4655954427193589</v>
      </c>
      <c r="F90" s="80">
        <f t="shared" si="6"/>
        <v>1.267035542387183E-3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16.71</v>
      </c>
      <c r="D91" s="80">
        <f t="shared" si="4"/>
        <v>3.2800000000000011</v>
      </c>
      <c r="E91" s="80">
        <f t="shared" si="5"/>
        <v>3.4655954427195903</v>
      </c>
      <c r="F91" s="80">
        <f t="shared" si="6"/>
        <v>3.44456683582803E-2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16.71</v>
      </c>
      <c r="D92" s="80">
        <f t="shared" si="4"/>
        <v>3.2800000000000011</v>
      </c>
      <c r="E92" s="80">
        <f t="shared" si="5"/>
        <v>3.4655954427197511</v>
      </c>
      <c r="F92" s="80">
        <f t="shared" si="6"/>
        <v>3.4445668358339974E-2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16.57</v>
      </c>
      <c r="D93" s="80">
        <f t="shared" si="4"/>
        <v>3.1400000000000006</v>
      </c>
      <c r="E93" s="80">
        <f t="shared" si="5"/>
        <v>3.4655954427198639</v>
      </c>
      <c r="F93" s="80">
        <f t="shared" si="6"/>
        <v>0.10601239231994378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16.86</v>
      </c>
      <c r="D94" s="80">
        <f t="shared" si="4"/>
        <v>3.4299999999999997</v>
      </c>
      <c r="E94" s="80">
        <f t="shared" si="5"/>
        <v>3.4655954427199425</v>
      </c>
      <c r="F94" s="80">
        <f t="shared" si="6"/>
        <v>1.2670355424287253E-3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16.86</v>
      </c>
      <c r="D95" s="80">
        <f t="shared" si="4"/>
        <v>3.4299999999999997</v>
      </c>
      <c r="E95" s="80">
        <f t="shared" si="5"/>
        <v>3.4655954427199971</v>
      </c>
      <c r="F95" s="80">
        <f t="shared" si="6"/>
        <v>1.2670355424326139E-3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17.14</v>
      </c>
      <c r="D96" s="80">
        <f t="shared" si="4"/>
        <v>3.7100000000000009</v>
      </c>
      <c r="E96" s="80">
        <f t="shared" si="5"/>
        <v>3.4655954427200357</v>
      </c>
      <c r="F96" s="80">
        <f t="shared" si="6"/>
        <v>5.9733587619215753E-2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17.14</v>
      </c>
      <c r="D97" s="80">
        <f t="shared" si="4"/>
        <v>3.7100000000000009</v>
      </c>
      <c r="E97" s="80">
        <f t="shared" si="5"/>
        <v>3.4655954427200619</v>
      </c>
      <c r="F97" s="80">
        <f t="shared" si="6"/>
        <v>5.9733587619202951E-2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16.71</v>
      </c>
      <c r="D98" s="80">
        <f t="shared" si="4"/>
        <v>3.2800000000000011</v>
      </c>
      <c r="E98" s="80">
        <f t="shared" si="5"/>
        <v>3.4655954427200806</v>
      </c>
      <c r="F98" s="80">
        <f t="shared" si="6"/>
        <v>3.4445668358462286E-2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16.71</v>
      </c>
      <c r="D99" s="80">
        <f t="shared" si="4"/>
        <v>3.2800000000000011</v>
      </c>
      <c r="E99" s="80">
        <f t="shared" si="5"/>
        <v>3.4655954427200935</v>
      </c>
      <c r="F99" s="80">
        <f t="shared" si="6"/>
        <v>3.4445668358467067E-2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16.71</v>
      </c>
      <c r="D100" s="80">
        <f t="shared" si="4"/>
        <v>3.2800000000000011</v>
      </c>
      <c r="E100" s="80">
        <f t="shared" si="5"/>
        <v>3.4655954427201028</v>
      </c>
      <c r="F100" s="80">
        <f t="shared" si="6"/>
        <v>3.444566835847053E-2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16.57</v>
      </c>
      <c r="D101" s="80">
        <f t="shared" si="4"/>
        <v>3.1400000000000006</v>
      </c>
      <c r="E101" s="80">
        <f t="shared" si="5"/>
        <v>3.465595442720109</v>
      </c>
      <c r="F101" s="80">
        <f t="shared" si="6"/>
        <v>0.10601239232010341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16.86</v>
      </c>
      <c r="D102" s="80">
        <f t="shared" si="4"/>
        <v>3.4299999999999997</v>
      </c>
      <c r="E102" s="80">
        <f t="shared" si="5"/>
        <v>3.4655954427201134</v>
      </c>
      <c r="F102" s="80">
        <f t="shared" si="6"/>
        <v>1.267035542440897E-3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17</v>
      </c>
      <c r="D103" s="80">
        <f t="shared" ref="D103:D125" si="7">C103-$C$7</f>
        <v>3.5700000000000003</v>
      </c>
      <c r="E103" s="80">
        <f t="shared" si="5"/>
        <v>3.4655954427201165</v>
      </c>
      <c r="F103" s="80">
        <f t="shared" si="6"/>
        <v>1.0900311580808524E-2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17.14</v>
      </c>
      <c r="D104" s="80">
        <f t="shared" si="7"/>
        <v>3.7100000000000009</v>
      </c>
      <c r="E104" s="80">
        <f t="shared" si="5"/>
        <v>3.4655954427201188</v>
      </c>
      <c r="F104" s="80">
        <f t="shared" si="6"/>
        <v>5.973358761917516E-2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17.29</v>
      </c>
      <c r="D105" s="80">
        <f t="shared" si="7"/>
        <v>3.8599999999999994</v>
      </c>
      <c r="E105" s="80">
        <f t="shared" si="5"/>
        <v>3.4655954427201201</v>
      </c>
      <c r="F105" s="80">
        <f t="shared" si="6"/>
        <v>0.15555495480313761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17</v>
      </c>
      <c r="D106" s="80">
        <f t="shared" si="7"/>
        <v>3.5700000000000003</v>
      </c>
      <c r="E106" s="80">
        <f t="shared" si="5"/>
        <v>3.4655954427201214</v>
      </c>
      <c r="F106" s="80">
        <f t="shared" si="6"/>
        <v>1.0900311580807504E-2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16.86</v>
      </c>
      <c r="D107" s="80">
        <f t="shared" si="7"/>
        <v>3.4299999999999997</v>
      </c>
      <c r="E107" s="80">
        <f t="shared" si="5"/>
        <v>3.4655954427201223</v>
      </c>
      <c r="F107" s="80">
        <f t="shared" si="6"/>
        <v>1.2670355424415293E-3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16.71</v>
      </c>
      <c r="D108" s="80">
        <f t="shared" si="7"/>
        <v>3.2800000000000011</v>
      </c>
      <c r="E108" s="80">
        <f t="shared" si="5"/>
        <v>3.4655954427201223</v>
      </c>
      <c r="F108" s="80">
        <f t="shared" si="6"/>
        <v>3.4445668358477781E-2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16.57</v>
      </c>
      <c r="D109" s="80">
        <f t="shared" si="7"/>
        <v>3.1400000000000006</v>
      </c>
      <c r="E109" s="80">
        <f t="shared" si="5"/>
        <v>3.4655954427201228</v>
      </c>
      <c r="F109" s="80">
        <f t="shared" si="6"/>
        <v>0.10601239232011238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16.71</v>
      </c>
      <c r="D110" s="80">
        <f t="shared" si="7"/>
        <v>3.2800000000000011</v>
      </c>
      <c r="E110" s="80">
        <f t="shared" si="5"/>
        <v>3.4655954427201232</v>
      </c>
      <c r="F110" s="80">
        <f t="shared" si="6"/>
        <v>3.4445668358478114E-2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17</v>
      </c>
      <c r="D111" s="80">
        <f t="shared" si="7"/>
        <v>3.5700000000000003</v>
      </c>
      <c r="E111" s="80">
        <f t="shared" si="5"/>
        <v>3.4655954427201232</v>
      </c>
      <c r="F111" s="80">
        <f t="shared" si="6"/>
        <v>1.0900311580807133E-2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17.14</v>
      </c>
      <c r="D112" s="80">
        <f t="shared" si="7"/>
        <v>3.7100000000000009</v>
      </c>
      <c r="E112" s="80">
        <f t="shared" si="5"/>
        <v>3.4655954427201232</v>
      </c>
      <c r="F112" s="80">
        <f t="shared" si="6"/>
        <v>5.9733587619172995E-2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17.14</v>
      </c>
      <c r="D113" s="80">
        <f t="shared" si="7"/>
        <v>3.7100000000000009</v>
      </c>
      <c r="E113" s="80">
        <f t="shared" si="5"/>
        <v>3.4655954427201232</v>
      </c>
      <c r="F113" s="80">
        <f t="shared" si="6"/>
        <v>5.9733587619172995E-2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16.86</v>
      </c>
      <c r="D114" s="80">
        <f t="shared" si="7"/>
        <v>3.4299999999999997</v>
      </c>
      <c r="E114" s="80">
        <f t="shared" si="5"/>
        <v>3.4655954427201237</v>
      </c>
      <c r="F114" s="80">
        <f t="shared" si="6"/>
        <v>1.2670355424416243E-3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16.86</v>
      </c>
      <c r="D115" s="80">
        <f t="shared" si="7"/>
        <v>3.4299999999999997</v>
      </c>
      <c r="E115" s="80">
        <f t="shared" si="5"/>
        <v>3.4655954427201237</v>
      </c>
      <c r="F115" s="80">
        <f t="shared" si="6"/>
        <v>1.2670355424416243E-3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16.71</v>
      </c>
      <c r="D116" s="80">
        <f t="shared" si="7"/>
        <v>3.2800000000000011</v>
      </c>
      <c r="E116" s="80">
        <f t="shared" si="5"/>
        <v>3.4655954427201237</v>
      </c>
      <c r="F116" s="80">
        <f t="shared" si="6"/>
        <v>3.4445668358478281E-2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16.57</v>
      </c>
      <c r="D117" s="80">
        <f t="shared" si="7"/>
        <v>3.1400000000000006</v>
      </c>
      <c r="E117" s="80">
        <f t="shared" si="5"/>
        <v>3.4655954427201237</v>
      </c>
      <c r="F117" s="80">
        <f t="shared" si="6"/>
        <v>0.10601239232011295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16.71</v>
      </c>
      <c r="D118" s="80">
        <f t="shared" si="7"/>
        <v>3.2800000000000011</v>
      </c>
      <c r="E118" s="80">
        <f t="shared" si="5"/>
        <v>3.4655954427201237</v>
      </c>
      <c r="F118" s="80">
        <f t="shared" si="6"/>
        <v>3.4445668358478281E-2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16.86</v>
      </c>
      <c r="D119" s="80">
        <f t="shared" si="7"/>
        <v>3.4299999999999997</v>
      </c>
      <c r="E119" s="80">
        <f t="shared" si="5"/>
        <v>3.4655954427201237</v>
      </c>
      <c r="F119" s="80">
        <f t="shared" si="6"/>
        <v>1.2670355424416243E-3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17.14</v>
      </c>
      <c r="D120" s="80">
        <f t="shared" si="7"/>
        <v>3.7100000000000009</v>
      </c>
      <c r="E120" s="80">
        <f t="shared" si="5"/>
        <v>3.4655954427201237</v>
      </c>
      <c r="F120" s="80">
        <f t="shared" si="6"/>
        <v>5.9733587619172773E-2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17</v>
      </c>
      <c r="D121" s="80">
        <f t="shared" si="7"/>
        <v>3.5700000000000003</v>
      </c>
      <c r="E121" s="80">
        <f t="shared" si="5"/>
        <v>3.4655954427201237</v>
      </c>
      <c r="F121" s="80">
        <f t="shared" si="6"/>
        <v>1.0900311580807041E-2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16.71</v>
      </c>
      <c r="D122" s="80">
        <f t="shared" si="7"/>
        <v>3.2800000000000011</v>
      </c>
      <c r="E122" s="80">
        <f t="shared" si="5"/>
        <v>3.4655954427201237</v>
      </c>
      <c r="F122" s="80">
        <f t="shared" si="6"/>
        <v>3.4445668358478281E-2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16.57</v>
      </c>
      <c r="D123" s="80">
        <f t="shared" si="7"/>
        <v>3.1400000000000006</v>
      </c>
      <c r="E123" s="80">
        <f t="shared" si="5"/>
        <v>3.4655954427201237</v>
      </c>
      <c r="F123" s="80">
        <f t="shared" si="6"/>
        <v>0.10601239232011295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16.71</v>
      </c>
      <c r="D124" s="80">
        <f t="shared" si="7"/>
        <v>3.2800000000000011</v>
      </c>
      <c r="E124" s="80">
        <f t="shared" si="5"/>
        <v>3.4655954427201237</v>
      </c>
      <c r="F124" s="80">
        <f t="shared" si="6"/>
        <v>3.4445668358478281E-2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16.57</v>
      </c>
      <c r="D125" s="80">
        <f t="shared" si="7"/>
        <v>3.1400000000000006</v>
      </c>
      <c r="E125" s="80">
        <f t="shared" si="5"/>
        <v>3.4655954427201237</v>
      </c>
      <c r="F125" s="80">
        <f t="shared" si="6"/>
        <v>0.10601239232011295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/>
      <c r="B126" s="79"/>
      <c r="C126" s="79"/>
      <c r="D126" s="80"/>
      <c r="E126" s="80"/>
      <c r="F126" s="80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79DD7-23BD-44F5-AFAD-5C774C05F0CE}">
  <sheetPr codeName="Sheet10"/>
  <dimension ref="A1:AG389"/>
  <sheetViews>
    <sheetView topLeftCell="C1" workbookViewId="0">
      <selection activeCell="L32" sqref="L32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16.61</v>
      </c>
      <c r="D7" s="80">
        <f t="shared" ref="D7:D38" si="0"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1.0566236368614736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+$J$6+A7</f>
        <v>2.5000000000000001E-2</v>
      </c>
      <c r="B8" s="79">
        <v>5</v>
      </c>
      <c r="C8" s="80">
        <v>17.440000000000001</v>
      </c>
      <c r="D8" s="80">
        <f t="shared" si="0"/>
        <v>0.83000000000000185</v>
      </c>
      <c r="E8" s="80">
        <f>+IF(A8&lt;$J$9,0,B8*$J$7*(1-EXP(-(A8-$J$9)/$J$8)))</f>
        <v>0.89142004292017296</v>
      </c>
      <c r="F8" s="80">
        <f>+(E8-D8)^2</f>
        <v>3.7724216723156617E-3</v>
      </c>
      <c r="G8" s="71"/>
      <c r="H8" s="78" t="s">
        <v>73</v>
      </c>
      <c r="I8" s="81" t="s">
        <v>102</v>
      </c>
      <c r="J8" s="78">
        <v>8.8703933532127743E-2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1" si="1">+$J$6+A8</f>
        <v>0.05</v>
      </c>
      <c r="B9" s="79">
        <v>5</v>
      </c>
      <c r="C9" s="80">
        <v>18.7</v>
      </c>
      <c r="D9" s="80">
        <f t="shared" si="0"/>
        <v>2.09</v>
      </c>
      <c r="E9" s="80">
        <f t="shared" ref="E9:E37" si="2">+IF(A9&lt;$J$9,0,B9*$J$7*(1-EXP(-(A9-$J$9)/$J$8)))</f>
        <v>1.9700339707107237</v>
      </c>
      <c r="F9" s="80">
        <f t="shared" ref="F9:F37" si="3">+(E9-D9)^2</f>
        <v>1.4391848183435458E-2</v>
      </c>
      <c r="G9" s="71"/>
      <c r="H9" s="78" t="s">
        <v>74</v>
      </c>
      <c r="I9" s="77" t="s">
        <v>103</v>
      </c>
      <c r="J9" s="78">
        <v>8.6074673155837177E-3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1"/>
        <v>7.5000000000000011E-2</v>
      </c>
      <c r="B10" s="79">
        <v>5</v>
      </c>
      <c r="C10" s="80">
        <v>19.53</v>
      </c>
      <c r="D10" s="80">
        <f t="shared" si="0"/>
        <v>2.9200000000000017</v>
      </c>
      <c r="E10" s="80">
        <f t="shared" si="2"/>
        <v>2.7837371583345392</v>
      </c>
      <c r="F10" s="80">
        <f t="shared" si="3"/>
        <v>1.8567562018746913E-2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1"/>
        <v>0.1</v>
      </c>
      <c r="B11" s="79">
        <v>5</v>
      </c>
      <c r="C11" s="80">
        <v>19.91</v>
      </c>
      <c r="D11" s="80">
        <f t="shared" si="0"/>
        <v>3.3000000000000007</v>
      </c>
      <c r="E11" s="80">
        <f t="shared" si="2"/>
        <v>3.3975924595593612</v>
      </c>
      <c r="F11" s="80">
        <f t="shared" si="3"/>
        <v>9.5242881628454078E-3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1"/>
        <v>0.125</v>
      </c>
      <c r="B12" s="79">
        <v>5</v>
      </c>
      <c r="C12" s="80">
        <v>20.36</v>
      </c>
      <c r="D12" s="80">
        <f t="shared" si="0"/>
        <v>3.75</v>
      </c>
      <c r="E12" s="80">
        <f t="shared" si="2"/>
        <v>3.8606831006839304</v>
      </c>
      <c r="F12" s="80">
        <f t="shared" si="3"/>
        <v>1.2250748777009072E-2</v>
      </c>
      <c r="G12" s="71"/>
      <c r="H12" s="78" t="s">
        <v>105</v>
      </c>
      <c r="I12" s="77" t="s">
        <v>106</v>
      </c>
      <c r="J12" s="82">
        <f>+SUM(F7:F126)</f>
        <v>3.2129705112210587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1"/>
        <v>0.15</v>
      </c>
      <c r="B13" s="79">
        <v>5</v>
      </c>
      <c r="C13" s="80">
        <v>20.67</v>
      </c>
      <c r="D13" s="80">
        <f t="shared" si="0"/>
        <v>4.0600000000000023</v>
      </c>
      <c r="E13" s="80">
        <f t="shared" si="2"/>
        <v>4.2100373238522684</v>
      </c>
      <c r="F13" s="80">
        <f t="shared" si="3"/>
        <v>2.2511198548749774E-2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1"/>
        <v>0.17499999999999999</v>
      </c>
      <c r="B14" s="79">
        <v>5</v>
      </c>
      <c r="C14" s="80">
        <v>20.89</v>
      </c>
      <c r="D14" s="80">
        <f t="shared" si="0"/>
        <v>4.2800000000000011</v>
      </c>
      <c r="E14" s="80">
        <f t="shared" si="2"/>
        <v>4.4735891264738257</v>
      </c>
      <c r="F14" s="80">
        <f t="shared" si="3"/>
        <v>3.7476749888898431E-2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1"/>
        <v>0.19999999999999998</v>
      </c>
      <c r="B15" s="79">
        <v>5</v>
      </c>
      <c r="C15" s="80">
        <v>21.21</v>
      </c>
      <c r="D15" s="80">
        <f t="shared" si="0"/>
        <v>4.6000000000000014</v>
      </c>
      <c r="E15" s="80">
        <f t="shared" si="2"/>
        <v>4.6724118343693677</v>
      </c>
      <c r="F15" s="80">
        <f t="shared" si="3"/>
        <v>5.2434737567365339E-3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1"/>
        <v>0.22499999999999998</v>
      </c>
      <c r="B16" s="79">
        <v>5</v>
      </c>
      <c r="C16" s="80">
        <v>21.57</v>
      </c>
      <c r="D16" s="80">
        <f t="shared" si="0"/>
        <v>4.9600000000000009</v>
      </c>
      <c r="E16" s="80">
        <f t="shared" si="2"/>
        <v>4.8224031028095959</v>
      </c>
      <c r="F16" s="80">
        <f t="shared" si="3"/>
        <v>1.8932906116426857E-2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1"/>
        <v>0.24999999999999997</v>
      </c>
      <c r="B17" s="79">
        <v>5</v>
      </c>
      <c r="C17" s="80">
        <v>21.9</v>
      </c>
      <c r="D17" s="80">
        <f t="shared" si="0"/>
        <v>5.2899999999999991</v>
      </c>
      <c r="E17" s="80">
        <f t="shared" si="2"/>
        <v>4.93555607636294</v>
      </c>
      <c r="F17" s="80">
        <f t="shared" si="3"/>
        <v>0.12563049500323339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1"/>
        <v>0.27499999999999997</v>
      </c>
      <c r="B18" s="79">
        <v>5</v>
      </c>
      <c r="C18" s="80">
        <v>21.76</v>
      </c>
      <c r="D18" s="80">
        <f t="shared" si="0"/>
        <v>5.1500000000000021</v>
      </c>
      <c r="E18" s="80">
        <f t="shared" si="2"/>
        <v>5.0209183481612216</v>
      </c>
      <c r="F18" s="80">
        <f t="shared" si="3"/>
        <v>1.6662072841428146E-2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1"/>
        <v>0.3</v>
      </c>
      <c r="B19" s="79">
        <v>5</v>
      </c>
      <c r="C19" s="80">
        <v>21.76</v>
      </c>
      <c r="D19" s="80">
        <f t="shared" si="0"/>
        <v>5.1500000000000021</v>
      </c>
      <c r="E19" s="80">
        <f t="shared" si="2"/>
        <v>5.0853153959606647</v>
      </c>
      <c r="F19" s="80">
        <f t="shared" si="3"/>
        <v>4.1840979997258641E-3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1"/>
        <v>0.32500000000000001</v>
      </c>
      <c r="B20" s="79">
        <v>5</v>
      </c>
      <c r="C20" s="80">
        <v>21.66</v>
      </c>
      <c r="D20" s="80">
        <f t="shared" si="0"/>
        <v>5.0500000000000007</v>
      </c>
      <c r="E20" s="80">
        <f t="shared" si="2"/>
        <v>5.1338963401872117</v>
      </c>
      <c r="F20" s="80">
        <f t="shared" si="3"/>
        <v>7.0385958968082422E-3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1"/>
        <v>0.35000000000000003</v>
      </c>
      <c r="B21" s="79">
        <v>5</v>
      </c>
      <c r="C21" s="80">
        <v>21.66</v>
      </c>
      <c r="D21" s="80">
        <f t="shared" si="0"/>
        <v>5.0500000000000007</v>
      </c>
      <c r="E21" s="80">
        <f t="shared" si="2"/>
        <v>5.1705456622072701</v>
      </c>
      <c r="F21" s="80">
        <f t="shared" si="3"/>
        <v>1.4531256676989089E-2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1"/>
        <v>0.37500000000000006</v>
      </c>
      <c r="B22" s="79">
        <v>5</v>
      </c>
      <c r="C22" s="80">
        <v>21.84</v>
      </c>
      <c r="D22" s="80">
        <f t="shared" si="0"/>
        <v>5.23</v>
      </c>
      <c r="E22" s="80">
        <f t="shared" si="2"/>
        <v>5.1981938033851431</v>
      </c>
      <c r="F22" s="80">
        <f t="shared" si="3"/>
        <v>1.0116341431029589E-3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1"/>
        <v>0.40000000000000008</v>
      </c>
      <c r="B23" s="79">
        <v>5</v>
      </c>
      <c r="C23" s="80">
        <v>22.06</v>
      </c>
      <c r="D23" s="80">
        <f t="shared" si="0"/>
        <v>5.4499999999999993</v>
      </c>
      <c r="E23" s="80">
        <f t="shared" si="2"/>
        <v>5.2190514801021424</v>
      </c>
      <c r="F23" s="80">
        <f>+(E23-D23)^2</f>
        <v>5.3337218843010813E-2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1"/>
        <v>0.4250000000000001</v>
      </c>
      <c r="B24" s="79">
        <v>5</v>
      </c>
      <c r="C24" s="80">
        <v>22.17</v>
      </c>
      <c r="D24" s="80">
        <f t="shared" si="0"/>
        <v>5.5600000000000023</v>
      </c>
      <c r="E24" s="80">
        <f t="shared" si="2"/>
        <v>5.234786450320648</v>
      </c>
      <c r="F24" s="80">
        <f t="shared" si="3"/>
        <v>0.10576385289504581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1"/>
        <v>0.45000000000000012</v>
      </c>
      <c r="B25" s="79">
        <v>5</v>
      </c>
      <c r="C25" s="80">
        <v>22.03</v>
      </c>
      <c r="D25" s="80">
        <f t="shared" si="0"/>
        <v>5.4200000000000017</v>
      </c>
      <c r="E25" s="80">
        <f t="shared" si="2"/>
        <v>5.2466568657622421</v>
      </c>
      <c r="F25" s="80">
        <f t="shared" si="3"/>
        <v>3.0047842187369944E-2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1"/>
        <v>0.47500000000000014</v>
      </c>
      <c r="B26" s="79">
        <v>5</v>
      </c>
      <c r="C26" s="80">
        <v>21.79</v>
      </c>
      <c r="D26" s="80">
        <f t="shared" si="0"/>
        <v>5.18</v>
      </c>
      <c r="E26" s="80">
        <f t="shared" si="2"/>
        <v>5.2556118724002809</v>
      </c>
      <c r="F26" s="80">
        <f t="shared" si="3"/>
        <v>5.7171552478764093E-3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1"/>
        <v>0.50000000000000011</v>
      </c>
      <c r="B27" s="79">
        <v>5</v>
      </c>
      <c r="C27" s="80">
        <v>21.67</v>
      </c>
      <c r="D27" s="80">
        <f t="shared" si="0"/>
        <v>5.0600000000000023</v>
      </c>
      <c r="E27" s="80">
        <f t="shared" si="2"/>
        <v>5.2623675031767991</v>
      </c>
      <c r="F27" s="80">
        <f t="shared" si="3"/>
        <v>4.0952606342010887E-2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1"/>
        <v>0.52500000000000013</v>
      </c>
      <c r="B28" s="79">
        <v>5</v>
      </c>
      <c r="C28" s="80">
        <v>21.6</v>
      </c>
      <c r="D28" s="80">
        <f t="shared" si="0"/>
        <v>4.990000000000002</v>
      </c>
      <c r="E28" s="80">
        <f t="shared" si="2"/>
        <v>5.2674639312458522</v>
      </c>
      <c r="F28" s="80">
        <f t="shared" si="3"/>
        <v>7.6986233142401897E-2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1"/>
        <v>0.55000000000000016</v>
      </c>
      <c r="B29" s="79">
        <v>5</v>
      </c>
      <c r="C29" s="80">
        <v>21.7</v>
      </c>
      <c r="D29" s="80">
        <f t="shared" si="0"/>
        <v>5.09</v>
      </c>
      <c r="E29" s="80">
        <f t="shared" si="2"/>
        <v>5.2713086616525677</v>
      </c>
      <c r="F29" s="80">
        <f t="shared" si="3"/>
        <v>3.2872830790245333E-2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1"/>
        <v>0.57500000000000018</v>
      </c>
      <c r="B30" s="79">
        <v>5</v>
      </c>
      <c r="C30" s="80">
        <v>21.91</v>
      </c>
      <c r="D30" s="80">
        <f t="shared" si="0"/>
        <v>5.3000000000000007</v>
      </c>
      <c r="E30" s="80">
        <f t="shared" si="2"/>
        <v>5.2742091150093193</v>
      </c>
      <c r="F30" s="80">
        <f t="shared" si="3"/>
        <v>6.6516974860255425E-4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1"/>
        <v>0.6000000000000002</v>
      </c>
      <c r="B31" s="79">
        <v>5</v>
      </c>
      <c r="C31" s="80">
        <v>22.14</v>
      </c>
      <c r="D31" s="80">
        <f t="shared" si="0"/>
        <v>5.5300000000000011</v>
      </c>
      <c r="E31" s="80">
        <f t="shared" si="2"/>
        <v>5.2763972085255766</v>
      </c>
      <c r="F31" s="80">
        <f t="shared" si="3"/>
        <v>6.4314375843620458E-2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1"/>
        <v>0.62500000000000022</v>
      </c>
      <c r="B32" s="79">
        <v>5</v>
      </c>
      <c r="C32" s="80">
        <v>22</v>
      </c>
      <c r="D32" s="80">
        <f t="shared" si="0"/>
        <v>5.3900000000000006</v>
      </c>
      <c r="E32" s="80">
        <f t="shared" si="2"/>
        <v>5.2780478998648253</v>
      </c>
      <c r="F32" s="80">
        <f t="shared" si="3"/>
        <v>1.2533272724676321E-2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1"/>
        <v>0.65000000000000024</v>
      </c>
      <c r="B33" s="79">
        <v>5</v>
      </c>
      <c r="C33" s="80">
        <v>21.71</v>
      </c>
      <c r="D33" s="80">
        <f t="shared" si="0"/>
        <v>5.1000000000000014</v>
      </c>
      <c r="E33" s="80">
        <f t="shared" si="2"/>
        <v>5.2792931765759112</v>
      </c>
      <c r="F33" s="80">
        <f t="shared" si="3"/>
        <v>3.2146043166680377E-2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1"/>
        <v>0.67500000000000027</v>
      </c>
      <c r="B34" s="79">
        <v>5</v>
      </c>
      <c r="C34" s="80">
        <v>21.74</v>
      </c>
      <c r="D34" s="80">
        <f t="shared" si="0"/>
        <v>5.129999999999999</v>
      </c>
      <c r="E34" s="80">
        <f t="shared" si="2"/>
        <v>5.2802326096790599</v>
      </c>
      <c r="F34" s="80">
        <f t="shared" si="3"/>
        <v>2.2569837010981073E-2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1"/>
        <v>0.70000000000000029</v>
      </c>
      <c r="B35" s="79">
        <v>5</v>
      </c>
      <c r="C35" s="80">
        <v>21.61</v>
      </c>
      <c r="D35" s="80">
        <f t="shared" si="0"/>
        <v>5</v>
      </c>
      <c r="E35" s="80">
        <f t="shared" si="2"/>
        <v>5.2809413152602662</v>
      </c>
      <c r="F35" s="80">
        <f t="shared" si="3"/>
        <v>7.8928022620168292E-2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1"/>
        <v>0.72500000000000031</v>
      </c>
      <c r="B36" s="79">
        <v>5</v>
      </c>
      <c r="C36" s="80">
        <v>21.79</v>
      </c>
      <c r="D36" s="80">
        <f t="shared" si="0"/>
        <v>5.18</v>
      </c>
      <c r="E36" s="80">
        <f t="shared" si="2"/>
        <v>5.2814759606747703</v>
      </c>
      <c r="F36" s="80">
        <f t="shared" si="3"/>
        <v>1.0297370594867589E-2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1"/>
        <v>0.75000000000000033</v>
      </c>
      <c r="B37" s="79">
        <v>5</v>
      </c>
      <c r="C37" s="80">
        <v>21.86</v>
      </c>
      <c r="D37" s="80">
        <f t="shared" si="0"/>
        <v>5.25</v>
      </c>
      <c r="E37" s="80">
        <f t="shared" si="2"/>
        <v>5.281879295609377</v>
      </c>
      <c r="F37" s="80">
        <f t="shared" si="3"/>
        <v>1.0162894885500416E-3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1"/>
        <v>0.77500000000000036</v>
      </c>
      <c r="B38" s="79">
        <v>5</v>
      </c>
      <c r="C38" s="80">
        <v>22.04</v>
      </c>
      <c r="D38" s="80">
        <f t="shared" si="0"/>
        <v>5.43</v>
      </c>
      <c r="E38" s="80">
        <f t="shared" ref="E38:E101" si="4">+IF(A38&lt;$J$9,0,B38*$J$7*(1-EXP(-(A38-$J$9)/$J$8)))</f>
        <v>5.2821835703025855</v>
      </c>
      <c r="F38" s="80">
        <f t="shared" ref="F38:F101" si="5">+(E38-D38)^2</f>
        <v>2.1849696888490613E-2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1"/>
        <v>0.80000000000000038</v>
      </c>
      <c r="B39" s="79">
        <v>5</v>
      </c>
      <c r="C39" s="80">
        <v>22.07</v>
      </c>
      <c r="D39" s="80">
        <f t="shared" ref="D39:D70" si="6">C39-$C$7</f>
        <v>5.4600000000000009</v>
      </c>
      <c r="E39" s="80">
        <f t="shared" si="4"/>
        <v>5.2824131142398532</v>
      </c>
      <c r="F39" s="80">
        <f t="shared" si="5"/>
        <v>3.1537101993987751E-2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1"/>
        <v>0.8250000000000004</v>
      </c>
      <c r="B40" s="79">
        <v>5</v>
      </c>
      <c r="C40" s="80">
        <v>21.93</v>
      </c>
      <c r="D40" s="80">
        <f t="shared" si="6"/>
        <v>5.32</v>
      </c>
      <c r="E40" s="80">
        <f t="shared" si="4"/>
        <v>5.2825862815137432</v>
      </c>
      <c r="F40" s="80">
        <f t="shared" si="5"/>
        <v>1.3997863309688943E-3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1"/>
        <v>0.85000000000000042</v>
      </c>
      <c r="B41" s="79">
        <v>5</v>
      </c>
      <c r="C41" s="80">
        <v>21.93</v>
      </c>
      <c r="D41" s="80">
        <f t="shared" si="6"/>
        <v>5.32</v>
      </c>
      <c r="E41" s="80">
        <f t="shared" si="4"/>
        <v>5.2827169183979201</v>
      </c>
      <c r="F41" s="80">
        <f t="shared" si="5"/>
        <v>1.390028173747368E-3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1"/>
        <v>0.87500000000000044</v>
      </c>
      <c r="B42" s="79">
        <v>5</v>
      </c>
      <c r="C42" s="80">
        <v>21.84</v>
      </c>
      <c r="D42" s="80">
        <f t="shared" si="6"/>
        <v>5.23</v>
      </c>
      <c r="E42" s="80">
        <f t="shared" si="4"/>
        <v>5.2828154704806778</v>
      </c>
      <c r="F42" s="80">
        <f t="shared" si="5"/>
        <v>2.7894739220953018E-3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1"/>
        <v>0.90000000000000047</v>
      </c>
      <c r="B43" s="79">
        <v>5</v>
      </c>
      <c r="C43" s="80">
        <v>22</v>
      </c>
      <c r="D43" s="80">
        <f t="shared" si="6"/>
        <v>5.3900000000000006</v>
      </c>
      <c r="E43" s="80">
        <f t="shared" si="4"/>
        <v>5.2828898178832295</v>
      </c>
      <c r="F43" s="80">
        <f t="shared" si="5"/>
        <v>1.1472591113087858E-2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1"/>
        <v>0.92500000000000049</v>
      </c>
      <c r="B44" s="79">
        <v>5</v>
      </c>
      <c r="C44" s="80">
        <v>22.03</v>
      </c>
      <c r="D44" s="80">
        <f t="shared" si="6"/>
        <v>5.4200000000000017</v>
      </c>
      <c r="E44" s="80">
        <f t="shared" si="4"/>
        <v>5.282945905345934</v>
      </c>
      <c r="F44" s="80">
        <f t="shared" si="5"/>
        <v>1.8783824861446148E-2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1"/>
        <v>0.95000000000000051</v>
      </c>
      <c r="B45" s="79">
        <v>5</v>
      </c>
      <c r="C45" s="80">
        <v>22.2</v>
      </c>
      <c r="D45" s="80">
        <f t="shared" si="6"/>
        <v>5.59</v>
      </c>
      <c r="E45" s="80">
        <f t="shared" si="4"/>
        <v>5.2829882175635063</v>
      </c>
      <c r="F45" s="80">
        <f t="shared" si="5"/>
        <v>9.4256234554832827E-2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1"/>
        <v>0.97500000000000053</v>
      </c>
      <c r="B46" s="79">
        <v>5</v>
      </c>
      <c r="C46" s="80">
        <v>22.17</v>
      </c>
      <c r="D46" s="80">
        <f t="shared" si="6"/>
        <v>5.5600000000000023</v>
      </c>
      <c r="E46" s="80">
        <f t="shared" si="4"/>
        <v>5.2830201377765009</v>
      </c>
      <c r="F46" s="80">
        <f t="shared" si="5"/>
        <v>7.6717844077349787E-2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1"/>
        <v>1.0000000000000004</v>
      </c>
      <c r="B47" s="79">
        <v>5</v>
      </c>
      <c r="C47" s="80">
        <v>21.81</v>
      </c>
      <c r="D47" s="80">
        <f t="shared" si="6"/>
        <v>5.1999999999999993</v>
      </c>
      <c r="E47" s="80">
        <f t="shared" si="4"/>
        <v>5.2830442182916819</v>
      </c>
      <c r="F47" s="80">
        <f t="shared" si="5"/>
        <v>6.8963421916766353E-3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1"/>
        <v>1.0250000000000004</v>
      </c>
      <c r="B48" s="79">
        <v>5</v>
      </c>
      <c r="C48" s="80">
        <v>21.84</v>
      </c>
      <c r="D48" s="80">
        <f t="shared" si="6"/>
        <v>5.23</v>
      </c>
      <c r="E48" s="80">
        <f t="shared" si="4"/>
        <v>5.2830623845617977</v>
      </c>
      <c r="F48" s="80">
        <f t="shared" si="5"/>
        <v>2.8156166553840577E-3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1"/>
        <v>1.0500000000000003</v>
      </c>
      <c r="B49" s="79">
        <v>5</v>
      </c>
      <c r="C49" s="80">
        <v>21.66</v>
      </c>
      <c r="D49" s="80">
        <f t="shared" si="6"/>
        <v>5.0500000000000007</v>
      </c>
      <c r="E49" s="80">
        <f t="shared" si="4"/>
        <v>5.2830760891427593</v>
      </c>
      <c r="F49" s="80">
        <f t="shared" si="5"/>
        <v>5.4324463330083138E-2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1"/>
        <v>1.0750000000000002</v>
      </c>
      <c r="B50" s="79">
        <v>5</v>
      </c>
      <c r="C50" s="80">
        <v>21.74</v>
      </c>
      <c r="D50" s="80">
        <f t="shared" si="6"/>
        <v>5.129999999999999</v>
      </c>
      <c r="E50" s="80">
        <f t="shared" si="4"/>
        <v>5.2830864278384944</v>
      </c>
      <c r="F50" s="80">
        <f t="shared" si="5"/>
        <v>2.3435454388350846E-2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1"/>
        <v>1.1000000000000001</v>
      </c>
      <c r="B51" s="79">
        <v>5</v>
      </c>
      <c r="C51" s="80">
        <v>21.9</v>
      </c>
      <c r="D51" s="80">
        <f t="shared" si="6"/>
        <v>5.2899999999999991</v>
      </c>
      <c r="E51" s="80">
        <f t="shared" si="4"/>
        <v>5.2830942273202712</v>
      </c>
      <c r="F51" s="80">
        <f t="shared" si="5"/>
        <v>4.7689696304076501E-5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1"/>
        <v>1.125</v>
      </c>
      <c r="B52" s="79">
        <v>5</v>
      </c>
      <c r="C52" s="80">
        <v>22.14</v>
      </c>
      <c r="D52" s="80">
        <f t="shared" si="6"/>
        <v>5.5300000000000011</v>
      </c>
      <c r="E52" s="80">
        <f t="shared" si="4"/>
        <v>5.2831001112264779</v>
      </c>
      <c r="F52" s="80">
        <f t="shared" si="5"/>
        <v>6.0959555076378132E-2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1"/>
        <v>1.1499999999999999</v>
      </c>
      <c r="B53" s="79">
        <v>5</v>
      </c>
      <c r="C53" s="80">
        <v>22.16</v>
      </c>
      <c r="D53" s="80">
        <f t="shared" si="6"/>
        <v>5.5500000000000007</v>
      </c>
      <c r="E53" s="80">
        <f t="shared" si="4"/>
        <v>5.2831045500280842</v>
      </c>
      <c r="F53" s="80">
        <f t="shared" si="5"/>
        <v>7.1233181215711788E-2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1"/>
        <v>1.1749999999999998</v>
      </c>
      <c r="B54" s="79">
        <v>5</v>
      </c>
      <c r="C54" s="80">
        <v>21.81</v>
      </c>
      <c r="D54" s="80">
        <f t="shared" si="6"/>
        <v>5.1999999999999993</v>
      </c>
      <c r="E54" s="80">
        <f t="shared" si="4"/>
        <v>5.2831078986470139</v>
      </c>
      <c r="F54" s="80">
        <f t="shared" si="5"/>
        <v>6.9069228175224545E-3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1"/>
        <v>1.1999999999999997</v>
      </c>
      <c r="B55" s="79">
        <v>5</v>
      </c>
      <c r="C55" s="80">
        <v>21.76</v>
      </c>
      <c r="D55" s="80">
        <f t="shared" si="6"/>
        <v>5.1500000000000021</v>
      </c>
      <c r="E55" s="80">
        <f t="shared" si="4"/>
        <v>5.2831104248353267</v>
      </c>
      <c r="F55" s="80">
        <f t="shared" si="5"/>
        <v>1.7718385199840585E-2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1"/>
        <v>1.2249999999999996</v>
      </c>
      <c r="B56" s="79">
        <v>5</v>
      </c>
      <c r="C56" s="80">
        <v>21.73</v>
      </c>
      <c r="D56" s="80">
        <f t="shared" si="6"/>
        <v>5.120000000000001</v>
      </c>
      <c r="E56" s="80">
        <f t="shared" si="4"/>
        <v>5.2831123305843892</v>
      </c>
      <c r="F56" s="80">
        <f t="shared" si="5"/>
        <v>2.6605632388670752E-2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1"/>
        <v>1.2499999999999996</v>
      </c>
      <c r="B57" s="79">
        <v>5</v>
      </c>
      <c r="C57" s="80">
        <v>21.84</v>
      </c>
      <c r="D57" s="80">
        <f t="shared" si="6"/>
        <v>5.23</v>
      </c>
      <c r="E57" s="80">
        <f t="shared" si="4"/>
        <v>5.2831137682759</v>
      </c>
      <c r="F57" s="80">
        <f t="shared" si="5"/>
        <v>2.8210723804659513E-3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1"/>
        <v>1.2749999999999995</v>
      </c>
      <c r="B58" s="79">
        <v>5</v>
      </c>
      <c r="C58" s="80">
        <v>21.93</v>
      </c>
      <c r="D58" s="80">
        <f t="shared" si="6"/>
        <v>5.32</v>
      </c>
      <c r="E58" s="80">
        <f t="shared" si="4"/>
        <v>5.2831148528661638</v>
      </c>
      <c r="F58" s="80">
        <f t="shared" si="5"/>
        <v>1.3605140790847673E-3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1"/>
        <v>1.2999999999999994</v>
      </c>
      <c r="B59" s="79">
        <v>5</v>
      </c>
      <c r="C59" s="80">
        <v>22.09</v>
      </c>
      <c r="D59" s="80">
        <f t="shared" si="6"/>
        <v>5.48</v>
      </c>
      <c r="E59" s="80">
        <f t="shared" si="4"/>
        <v>5.2831156710778826</v>
      </c>
      <c r="F59" s="80">
        <f t="shared" si="5"/>
        <v>3.8763438975112682E-2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1"/>
        <v>1.3249999999999993</v>
      </c>
      <c r="B60" s="79">
        <v>5</v>
      </c>
      <c r="C60" s="80">
        <v>22.16</v>
      </c>
      <c r="D60" s="80">
        <f t="shared" si="6"/>
        <v>5.5500000000000007</v>
      </c>
      <c r="E60" s="80">
        <f t="shared" si="4"/>
        <v>5.2831162883344058</v>
      </c>
      <c r="F60" s="80">
        <f t="shared" si="5"/>
        <v>7.1226915552404388E-2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1"/>
        <v>1.3499999999999992</v>
      </c>
      <c r="B61" s="79">
        <v>5</v>
      </c>
      <c r="C61" s="80">
        <v>21.93</v>
      </c>
      <c r="D61" s="80">
        <f t="shared" si="6"/>
        <v>5.32</v>
      </c>
      <c r="E61" s="80">
        <f t="shared" si="4"/>
        <v>5.2831167539909192</v>
      </c>
      <c r="F61" s="80">
        <f t="shared" si="5"/>
        <v>1.3603738361663972E-3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1"/>
        <v>1.3749999999999991</v>
      </c>
      <c r="B62" s="79">
        <v>5</v>
      </c>
      <c r="C62" s="80">
        <v>21.84</v>
      </c>
      <c r="D62" s="80">
        <f t="shared" si="6"/>
        <v>5.23</v>
      </c>
      <c r="E62" s="80">
        <f t="shared" si="4"/>
        <v>5.2831171052808283</v>
      </c>
      <c r="F62" s="80">
        <f t="shared" si="5"/>
        <v>2.8214268734145565E-3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1"/>
        <v>1.399999999999999</v>
      </c>
      <c r="B63" s="79">
        <v>5</v>
      </c>
      <c r="C63" s="80">
        <v>21.79</v>
      </c>
      <c r="D63" s="80">
        <f t="shared" si="6"/>
        <v>5.18</v>
      </c>
      <c r="E63" s="80">
        <f t="shared" si="4"/>
        <v>5.2831173702929073</v>
      </c>
      <c r="F63" s="80">
        <f t="shared" si="5"/>
        <v>1.0633192056124617E-2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1"/>
        <v>1.4249999999999989</v>
      </c>
      <c r="B64" s="79">
        <v>5</v>
      </c>
      <c r="C64" s="80">
        <v>21.77</v>
      </c>
      <c r="D64" s="80">
        <f t="shared" si="6"/>
        <v>5.16</v>
      </c>
      <c r="E64" s="80">
        <f t="shared" si="4"/>
        <v>5.283117570217243</v>
      </c>
      <c r="F64" s="80">
        <f t="shared" si="5"/>
        <v>1.5157936096197736E-2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1"/>
        <v>1.4499999999999988</v>
      </c>
      <c r="B65" s="79">
        <v>5</v>
      </c>
      <c r="C65" s="80">
        <v>21.93</v>
      </c>
      <c r="D65" s="80">
        <f t="shared" si="6"/>
        <v>5.32</v>
      </c>
      <c r="E65" s="80">
        <f t="shared" si="4"/>
        <v>5.2831177210395772</v>
      </c>
      <c r="F65" s="80">
        <f t="shared" si="5"/>
        <v>1.3603025013144659E-3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1"/>
        <v>1.4749999999999988</v>
      </c>
      <c r="B66" s="79">
        <v>5</v>
      </c>
      <c r="C66" s="80">
        <v>22.13</v>
      </c>
      <c r="D66" s="80">
        <f t="shared" si="6"/>
        <v>5.52</v>
      </c>
      <c r="E66" s="80">
        <f t="shared" si="4"/>
        <v>5.283117834819504</v>
      </c>
      <c r="F66" s="80">
        <f t="shared" si="5"/>
        <v>5.6113160180599572E-2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1"/>
        <v>1.4999999999999987</v>
      </c>
      <c r="B67" s="79">
        <v>5</v>
      </c>
      <c r="C67" s="80">
        <v>22.16</v>
      </c>
      <c r="D67" s="80">
        <f t="shared" si="6"/>
        <v>5.5500000000000007</v>
      </c>
      <c r="E67" s="80">
        <f t="shared" si="4"/>
        <v>5.2831179206547469</v>
      </c>
      <c r="F67" s="80">
        <f t="shared" si="5"/>
        <v>7.1226044275646327E-2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1"/>
        <v>1.5249999999999986</v>
      </c>
      <c r="B68" s="79">
        <v>5</v>
      </c>
      <c r="C68" s="80">
        <v>21.86</v>
      </c>
      <c r="D68" s="80">
        <f t="shared" si="6"/>
        <v>5.25</v>
      </c>
      <c r="E68" s="80">
        <f t="shared" si="4"/>
        <v>5.2831179854086034</v>
      </c>
      <c r="F68" s="80">
        <f t="shared" si="5"/>
        <v>1.0968009575244707E-3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1"/>
        <v>1.5499999999999985</v>
      </c>
      <c r="B69" s="79">
        <v>5</v>
      </c>
      <c r="C69" s="80">
        <v>21.8</v>
      </c>
      <c r="D69" s="80">
        <f t="shared" si="6"/>
        <v>5.1900000000000013</v>
      </c>
      <c r="E69" s="80">
        <f t="shared" si="4"/>
        <v>5.2831180342587221</v>
      </c>
      <c r="F69" s="80">
        <f t="shared" si="5"/>
        <v>8.6709683042082968E-3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1"/>
        <v>1.5749999999999984</v>
      </c>
      <c r="B70" s="79">
        <v>5</v>
      </c>
      <c r="C70" s="80">
        <v>21.77</v>
      </c>
      <c r="D70" s="80">
        <f t="shared" si="6"/>
        <v>5.16</v>
      </c>
      <c r="E70" s="80">
        <f t="shared" si="4"/>
        <v>5.2831180711111099</v>
      </c>
      <c r="F70" s="80">
        <f t="shared" si="5"/>
        <v>1.5158059434120272E-2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1"/>
        <v>1.5999999999999983</v>
      </c>
      <c r="B71" s="79">
        <v>5</v>
      </c>
      <c r="C71" s="80">
        <v>21.66</v>
      </c>
      <c r="D71" s="80">
        <f t="shared" ref="D71:D102" si="7">C71-$C$7</f>
        <v>5.0500000000000007</v>
      </c>
      <c r="E71" s="80">
        <f t="shared" si="4"/>
        <v>5.2831180989124427</v>
      </c>
      <c r="F71" s="80">
        <f t="shared" si="5"/>
        <v>5.4344048040551068E-2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ref="A72:A126" si="8">+$J$6+A71</f>
        <v>1.6249999999999982</v>
      </c>
      <c r="B72" s="79">
        <v>5</v>
      </c>
      <c r="C72" s="80">
        <v>21.87</v>
      </c>
      <c r="D72" s="80">
        <f t="shared" si="7"/>
        <v>5.2600000000000016</v>
      </c>
      <c r="E72" s="80">
        <f t="shared" si="4"/>
        <v>5.2831181198856862</v>
      </c>
      <c r="F72" s="80">
        <f t="shared" si="5"/>
        <v>5.3444746704888965E-4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si="8"/>
        <v>1.6499999999999981</v>
      </c>
      <c r="B73" s="79">
        <v>5</v>
      </c>
      <c r="C73" s="80">
        <v>22</v>
      </c>
      <c r="D73" s="80">
        <f t="shared" si="7"/>
        <v>5.3900000000000006</v>
      </c>
      <c r="E73" s="80">
        <f t="shared" si="4"/>
        <v>5.2831181357078396</v>
      </c>
      <c r="F73" s="80">
        <f t="shared" si="5"/>
        <v>1.1423732914567912E-2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8"/>
        <v>1.674999999999998</v>
      </c>
      <c r="B74" s="79">
        <v>5</v>
      </c>
      <c r="C74" s="80">
        <v>22.13</v>
      </c>
      <c r="D74" s="80">
        <f t="shared" si="7"/>
        <v>5.52</v>
      </c>
      <c r="E74" s="80">
        <f t="shared" si="4"/>
        <v>5.2831181476440268</v>
      </c>
      <c r="F74" s="80">
        <f t="shared" si="5"/>
        <v>5.6113011975596899E-2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8"/>
        <v>1.699999999999998</v>
      </c>
      <c r="B75" s="79">
        <v>5</v>
      </c>
      <c r="C75" s="80">
        <v>21.89</v>
      </c>
      <c r="D75" s="80">
        <f t="shared" si="7"/>
        <v>5.2800000000000011</v>
      </c>
      <c r="E75" s="80">
        <f t="shared" si="4"/>
        <v>5.2831181566486505</v>
      </c>
      <c r="F75" s="80">
        <f t="shared" si="5"/>
        <v>9.7229008855160796E-6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8"/>
        <v>1.7249999999999979</v>
      </c>
      <c r="B76" s="79">
        <v>5</v>
      </c>
      <c r="C76" s="80">
        <v>21.8</v>
      </c>
      <c r="D76" s="80">
        <f t="shared" si="7"/>
        <v>5.1900000000000013</v>
      </c>
      <c r="E76" s="80">
        <f t="shared" si="4"/>
        <v>5.2831181634417126</v>
      </c>
      <c r="F76" s="80">
        <f t="shared" si="5"/>
        <v>8.6709923627572606E-3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8"/>
        <v>1.7499999999999978</v>
      </c>
      <c r="B77" s="79">
        <v>5</v>
      </c>
      <c r="C77" s="80">
        <v>21.66</v>
      </c>
      <c r="D77" s="80">
        <f t="shared" si="7"/>
        <v>5.0500000000000007</v>
      </c>
      <c r="E77" s="80">
        <f t="shared" si="4"/>
        <v>5.2831181685663786</v>
      </c>
      <c r="F77" s="80">
        <f t="shared" si="5"/>
        <v>5.4344080515742181E-2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8"/>
        <v>1.7749999999999977</v>
      </c>
      <c r="B78" s="79">
        <v>5</v>
      </c>
      <c r="C78" s="80">
        <v>21.64</v>
      </c>
      <c r="D78" s="80">
        <f t="shared" si="7"/>
        <v>5.0300000000000011</v>
      </c>
      <c r="E78" s="80">
        <f t="shared" si="4"/>
        <v>5.2831181724324123</v>
      </c>
      <c r="F78" s="80">
        <f t="shared" si="5"/>
        <v>6.4068809215523839E-2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8"/>
        <v>1.7999999999999976</v>
      </c>
      <c r="B79" s="79">
        <v>5</v>
      </c>
      <c r="C79" s="80">
        <v>21.86</v>
      </c>
      <c r="D79" s="80">
        <f t="shared" si="7"/>
        <v>5.25</v>
      </c>
      <c r="E79" s="80">
        <f t="shared" si="4"/>
        <v>5.2831181753489362</v>
      </c>
      <c r="F79" s="80">
        <f t="shared" si="5"/>
        <v>1.096813538442888E-3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8"/>
        <v>1.8249999999999975</v>
      </c>
      <c r="B80" s="79">
        <v>5</v>
      </c>
      <c r="C80" s="80">
        <v>21.99</v>
      </c>
      <c r="D80" s="80">
        <f t="shared" si="7"/>
        <v>5.379999999999999</v>
      </c>
      <c r="E80" s="80">
        <f t="shared" si="4"/>
        <v>5.2831181775491531</v>
      </c>
      <c r="F80" s="80">
        <f t="shared" si="5"/>
        <v>9.3860875213972218E-3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8"/>
        <v>1.8499999999999974</v>
      </c>
      <c r="B81" s="79">
        <v>5</v>
      </c>
      <c r="C81" s="80">
        <v>22.1</v>
      </c>
      <c r="D81" s="80">
        <f t="shared" si="7"/>
        <v>5.490000000000002</v>
      </c>
      <c r="E81" s="80">
        <f t="shared" si="4"/>
        <v>5.2831181792089907</v>
      </c>
      <c r="F81" s="80">
        <f t="shared" si="5"/>
        <v>4.2800087773804098E-2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8"/>
        <v>1.8749999999999973</v>
      </c>
      <c r="B82" s="79">
        <v>5</v>
      </c>
      <c r="C82" s="80">
        <v>21.93</v>
      </c>
      <c r="D82" s="80">
        <f t="shared" si="7"/>
        <v>5.32</v>
      </c>
      <c r="E82" s="80">
        <f t="shared" si="4"/>
        <v>5.2831181804611678</v>
      </c>
      <c r="F82" s="80">
        <f t="shared" si="5"/>
        <v>1.360268612495008E-3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8"/>
        <v>1.8999999999999972</v>
      </c>
      <c r="B83" s="79">
        <v>5</v>
      </c>
      <c r="C83" s="80">
        <v>21.84</v>
      </c>
      <c r="D83" s="80">
        <f t="shared" si="7"/>
        <v>5.23</v>
      </c>
      <c r="E83" s="80">
        <f t="shared" si="4"/>
        <v>5.283118181405805</v>
      </c>
      <c r="F83" s="80">
        <f t="shared" si="5"/>
        <v>2.8215411958599653E-3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8"/>
        <v>1.9249999999999972</v>
      </c>
      <c r="B84" s="79">
        <v>5</v>
      </c>
      <c r="C84" s="80">
        <v>21.76</v>
      </c>
      <c r="D84" s="80">
        <f t="shared" si="7"/>
        <v>5.1500000000000021</v>
      </c>
      <c r="E84" s="80">
        <f t="shared" si="4"/>
        <v>5.2831181821184376</v>
      </c>
      <c r="F84" s="80">
        <f t="shared" si="5"/>
        <v>1.7720450410516963E-2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8"/>
        <v>1.9499999999999971</v>
      </c>
      <c r="B85" s="79">
        <v>5</v>
      </c>
      <c r="C85" s="80">
        <v>21.66</v>
      </c>
      <c r="D85" s="80">
        <f t="shared" si="7"/>
        <v>5.0500000000000007</v>
      </c>
      <c r="E85" s="80">
        <f t="shared" si="4"/>
        <v>5.2831181826560458</v>
      </c>
      <c r="F85" s="80">
        <f t="shared" si="5"/>
        <v>5.4344087084857211E-2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8"/>
        <v>1.974999999999997</v>
      </c>
      <c r="B86" s="79">
        <v>5</v>
      </c>
      <c r="C86" s="80">
        <v>21.79</v>
      </c>
      <c r="D86" s="80">
        <f t="shared" si="7"/>
        <v>5.18</v>
      </c>
      <c r="E86" s="80">
        <f t="shared" si="4"/>
        <v>5.2831181830616156</v>
      </c>
      <c r="F86" s="80">
        <f t="shared" si="5"/>
        <v>1.063335967792893E-2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8"/>
        <v>1.9999999999999969</v>
      </c>
      <c r="B87" s="79">
        <v>5</v>
      </c>
      <c r="C87" s="80">
        <v>21.9</v>
      </c>
      <c r="D87" s="80">
        <f t="shared" si="7"/>
        <v>5.2899999999999991</v>
      </c>
      <c r="E87" s="80">
        <f t="shared" si="4"/>
        <v>5.2831181833675762</v>
      </c>
      <c r="F87" s="80">
        <f t="shared" si="5"/>
        <v>4.7359400162292908E-5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8"/>
        <v>2.0249999999999968</v>
      </c>
      <c r="B88" s="79">
        <v>5</v>
      </c>
      <c r="C88" s="80">
        <v>22.06</v>
      </c>
      <c r="D88" s="80">
        <f t="shared" si="7"/>
        <v>5.4499999999999993</v>
      </c>
      <c r="E88" s="80">
        <f t="shared" si="4"/>
        <v>5.2831181835983916</v>
      </c>
      <c r="F88" s="80">
        <f t="shared" si="5"/>
        <v>2.7849540645499903E-2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8"/>
        <v>2.0499999999999967</v>
      </c>
      <c r="B89" s="79">
        <v>5</v>
      </c>
      <c r="C89" s="80">
        <v>21.93</v>
      </c>
      <c r="D89" s="80">
        <f t="shared" si="7"/>
        <v>5.32</v>
      </c>
      <c r="E89" s="80">
        <f t="shared" si="4"/>
        <v>5.2831181837725181</v>
      </c>
      <c r="F89" s="80">
        <f t="shared" si="5"/>
        <v>1.3602683682377701E-3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8"/>
        <v>2.0749999999999966</v>
      </c>
      <c r="B90" s="79">
        <v>5</v>
      </c>
      <c r="C90" s="80">
        <v>21.7</v>
      </c>
      <c r="D90" s="80">
        <f t="shared" si="7"/>
        <v>5.09</v>
      </c>
      <c r="E90" s="80">
        <f t="shared" si="4"/>
        <v>5.2831181839038788</v>
      </c>
      <c r="F90" s="80">
        <f t="shared" si="5"/>
        <v>3.7294632954332399E-2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8"/>
        <v>2.0999999999999965</v>
      </c>
      <c r="B91" s="79">
        <v>5</v>
      </c>
      <c r="C91" s="80">
        <v>21.8</v>
      </c>
      <c r="D91" s="80">
        <f t="shared" si="7"/>
        <v>5.1900000000000013</v>
      </c>
      <c r="E91" s="80">
        <f t="shared" si="4"/>
        <v>5.2831181840029773</v>
      </c>
      <c r="F91" s="80">
        <f t="shared" si="5"/>
        <v>8.6709961920120957E-3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8"/>
        <v>2.1249999999999964</v>
      </c>
      <c r="B92" s="79">
        <v>5</v>
      </c>
      <c r="C92" s="80">
        <v>21.69</v>
      </c>
      <c r="D92" s="80">
        <f t="shared" si="7"/>
        <v>5.0800000000000018</v>
      </c>
      <c r="E92" s="80">
        <f t="shared" si="4"/>
        <v>5.2831181840777361</v>
      </c>
      <c r="F92" s="80">
        <f t="shared" si="5"/>
        <v>4.1256996703036355E-2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8"/>
        <v>2.1499999999999964</v>
      </c>
      <c r="B93" s="79">
        <v>5</v>
      </c>
      <c r="C93" s="80">
        <v>21.79</v>
      </c>
      <c r="D93" s="80">
        <f t="shared" si="7"/>
        <v>5.18</v>
      </c>
      <c r="E93" s="80">
        <f t="shared" si="4"/>
        <v>5.2831181841341355</v>
      </c>
      <c r="F93" s="80">
        <f t="shared" si="5"/>
        <v>1.0633359899121527E-2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8"/>
        <v>2.1749999999999963</v>
      </c>
      <c r="B94" s="79">
        <v>5</v>
      </c>
      <c r="C94" s="80">
        <v>21.91</v>
      </c>
      <c r="D94" s="80">
        <f t="shared" si="7"/>
        <v>5.3000000000000007</v>
      </c>
      <c r="E94" s="80">
        <f t="shared" si="4"/>
        <v>5.2831181841766819</v>
      </c>
      <c r="F94" s="80">
        <f t="shared" si="5"/>
        <v>2.8499570549245782E-4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8"/>
        <v>2.1999999999999962</v>
      </c>
      <c r="B95" s="79">
        <v>5</v>
      </c>
      <c r="C95" s="80">
        <v>22.07</v>
      </c>
      <c r="D95" s="80">
        <f t="shared" si="7"/>
        <v>5.4600000000000009</v>
      </c>
      <c r="E95" s="80">
        <f t="shared" si="4"/>
        <v>5.2831181842087789</v>
      </c>
      <c r="F95" s="80">
        <f t="shared" si="5"/>
        <v>3.1287176757599781E-2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8"/>
        <v>2.2249999999999961</v>
      </c>
      <c r="B96" s="79">
        <v>5</v>
      </c>
      <c r="C96" s="80">
        <v>22.06</v>
      </c>
      <c r="D96" s="80">
        <f t="shared" si="7"/>
        <v>5.4499999999999993</v>
      </c>
      <c r="E96" s="80">
        <f t="shared" si="4"/>
        <v>5.2831181842329924</v>
      </c>
      <c r="F96" s="80">
        <f t="shared" si="5"/>
        <v>2.784954043369323E-2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8"/>
        <v>2.249999999999996</v>
      </c>
      <c r="B97" s="79">
        <v>5</v>
      </c>
      <c r="C97" s="80">
        <v>21.86</v>
      </c>
      <c r="D97" s="80">
        <f t="shared" si="7"/>
        <v>5.25</v>
      </c>
      <c r="E97" s="80">
        <f t="shared" si="4"/>
        <v>5.2831181842512596</v>
      </c>
      <c r="F97" s="80">
        <f t="shared" si="5"/>
        <v>1.0968141281003771E-3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8"/>
        <v>2.2749999999999959</v>
      </c>
      <c r="B98" s="79">
        <v>5</v>
      </c>
      <c r="C98" s="80">
        <v>21.81</v>
      </c>
      <c r="D98" s="80">
        <f t="shared" si="7"/>
        <v>5.1999999999999993</v>
      </c>
      <c r="E98" s="80">
        <f t="shared" si="4"/>
        <v>5.2831181842650397</v>
      </c>
      <c r="F98" s="80">
        <f t="shared" si="5"/>
        <v>6.908632555517203E-3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8"/>
        <v>2.2999999999999958</v>
      </c>
      <c r="B99" s="79">
        <v>5</v>
      </c>
      <c r="C99" s="80">
        <v>21.79</v>
      </c>
      <c r="D99" s="80">
        <f t="shared" si="7"/>
        <v>5.18</v>
      </c>
      <c r="E99" s="80">
        <f t="shared" si="4"/>
        <v>5.2831181842754358</v>
      </c>
      <c r="F99" s="80">
        <f t="shared" si="5"/>
        <v>1.063335992826279E-2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8"/>
        <v>2.3249999999999957</v>
      </c>
      <c r="B100" s="79">
        <v>5</v>
      </c>
      <c r="C100" s="80">
        <v>21.99</v>
      </c>
      <c r="D100" s="80">
        <f t="shared" si="7"/>
        <v>5.379999999999999</v>
      </c>
      <c r="E100" s="80">
        <f t="shared" si="4"/>
        <v>5.2831181842832784</v>
      </c>
      <c r="F100" s="80">
        <f t="shared" si="5"/>
        <v>9.3860862165686121E-3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8"/>
        <v>2.3499999999999956</v>
      </c>
      <c r="B101" s="79">
        <v>5</v>
      </c>
      <c r="C101" s="80">
        <v>22.1</v>
      </c>
      <c r="D101" s="80">
        <f t="shared" si="7"/>
        <v>5.490000000000002</v>
      </c>
      <c r="E101" s="80">
        <f t="shared" si="4"/>
        <v>5.2831181842891946</v>
      </c>
      <c r="F101" s="80">
        <f t="shared" si="5"/>
        <v>4.2800085671800492E-2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8"/>
        <v>2.3749999999999956</v>
      </c>
      <c r="B102" s="79">
        <v>5</v>
      </c>
      <c r="C102" s="80">
        <v>22.26</v>
      </c>
      <c r="D102" s="80">
        <f t="shared" si="7"/>
        <v>5.6500000000000021</v>
      </c>
      <c r="E102" s="80">
        <f t="shared" ref="E102:E126" si="9">+IF(A102&lt;$J$9,0,B102*$J$7*(1-EXP(-(A102-$J$9)/$J$8)))</f>
        <v>5.2831181842936585</v>
      </c>
      <c r="F102" s="80">
        <f t="shared" ref="F102:F126" si="10">+(E102-D102)^2</f>
        <v>0.13460226669598346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8"/>
        <v>2.3999999999999955</v>
      </c>
      <c r="B103" s="79">
        <v>5</v>
      </c>
      <c r="C103" s="80">
        <v>22.1</v>
      </c>
      <c r="D103" s="80">
        <f t="shared" ref="D103:D126" si="11">C103-$C$7</f>
        <v>5.490000000000002</v>
      </c>
      <c r="E103" s="80">
        <f t="shared" si="9"/>
        <v>5.2831181842970256</v>
      </c>
      <c r="F103" s="80">
        <f t="shared" si="10"/>
        <v>4.2800085668560278E-2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8"/>
        <v>2.4249999999999954</v>
      </c>
      <c r="B104" s="79">
        <v>5</v>
      </c>
      <c r="C104" s="80">
        <v>21.8</v>
      </c>
      <c r="D104" s="80">
        <f t="shared" si="11"/>
        <v>5.1900000000000013</v>
      </c>
      <c r="E104" s="80">
        <f t="shared" si="9"/>
        <v>5.2831181842995658</v>
      </c>
      <c r="F104" s="80">
        <f t="shared" si="10"/>
        <v>8.670996247247667E-3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8"/>
        <v>2.4499999999999953</v>
      </c>
      <c r="B105" s="79">
        <v>5</v>
      </c>
      <c r="C105" s="80">
        <v>21.84</v>
      </c>
      <c r="D105" s="80">
        <f t="shared" si="11"/>
        <v>5.23</v>
      </c>
      <c r="E105" s="80">
        <f t="shared" si="9"/>
        <v>5.2831181843014825</v>
      </c>
      <c r="F105" s="80">
        <f t="shared" si="10"/>
        <v>2.8215415034862166E-3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8"/>
        <v>2.4749999999999952</v>
      </c>
      <c r="B106" s="79">
        <v>5</v>
      </c>
      <c r="C106" s="80">
        <v>21.61</v>
      </c>
      <c r="D106" s="80">
        <f t="shared" si="11"/>
        <v>5</v>
      </c>
      <c r="E106" s="80">
        <f t="shared" si="9"/>
        <v>5.2831181843029276</v>
      </c>
      <c r="F106" s="80">
        <f t="shared" si="10"/>
        <v>8.0155906282986467E-2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8"/>
        <v>2.4999999999999951</v>
      </c>
      <c r="B107" s="79">
        <v>5</v>
      </c>
      <c r="C107" s="80">
        <v>21.8</v>
      </c>
      <c r="D107" s="80">
        <f t="shared" si="11"/>
        <v>5.1900000000000013</v>
      </c>
      <c r="E107" s="80">
        <f t="shared" si="9"/>
        <v>5.2831181843040191</v>
      </c>
      <c r="F107" s="80">
        <f t="shared" si="10"/>
        <v>8.6709962480770383E-3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8"/>
        <v>2.524999999999995</v>
      </c>
      <c r="B108" s="79">
        <v>5</v>
      </c>
      <c r="C108" s="80">
        <v>21.99</v>
      </c>
      <c r="D108" s="80">
        <f t="shared" si="11"/>
        <v>5.379999999999999</v>
      </c>
      <c r="E108" s="80">
        <f t="shared" si="9"/>
        <v>5.2831181843048407</v>
      </c>
      <c r="F108" s="80">
        <f t="shared" si="10"/>
        <v>9.3860862123906208E-3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8"/>
        <v>2.5499999999999949</v>
      </c>
      <c r="B109" s="79">
        <v>5</v>
      </c>
      <c r="C109" s="80">
        <v>22.16</v>
      </c>
      <c r="D109" s="80">
        <f t="shared" si="11"/>
        <v>5.5500000000000007</v>
      </c>
      <c r="E109" s="80">
        <f t="shared" si="9"/>
        <v>5.2831181843054624</v>
      </c>
      <c r="F109" s="80">
        <f t="shared" si="10"/>
        <v>7.1225903548413502E-2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8"/>
        <v>2.5749999999999948</v>
      </c>
      <c r="B110" s="79">
        <v>5</v>
      </c>
      <c r="C110" s="80">
        <v>22.09</v>
      </c>
      <c r="D110" s="80">
        <f t="shared" si="11"/>
        <v>5.48</v>
      </c>
      <c r="E110" s="80">
        <f t="shared" si="9"/>
        <v>5.2831181843059305</v>
      </c>
      <c r="F110" s="80">
        <f t="shared" si="10"/>
        <v>3.8762449350993718E-2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8"/>
        <v>2.5999999999999948</v>
      </c>
      <c r="B111" s="79">
        <v>5</v>
      </c>
      <c r="C111" s="80">
        <v>21.77</v>
      </c>
      <c r="D111" s="80">
        <f t="shared" si="11"/>
        <v>5.16</v>
      </c>
      <c r="E111" s="80">
        <f t="shared" si="9"/>
        <v>5.2831181843062831</v>
      </c>
      <c r="F111" s="80">
        <f t="shared" si="10"/>
        <v>1.515808730687586E-2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8"/>
        <v>2.6249999999999947</v>
      </c>
      <c r="B112" s="79">
        <v>5</v>
      </c>
      <c r="C112" s="80">
        <v>21.71</v>
      </c>
      <c r="D112" s="80">
        <f t="shared" si="11"/>
        <v>5.1000000000000014</v>
      </c>
      <c r="E112" s="80">
        <f t="shared" si="9"/>
        <v>5.2831181843065496</v>
      </c>
      <c r="F112" s="80">
        <f t="shared" si="10"/>
        <v>3.3532269423726932E-2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8"/>
        <v>2.6499999999999946</v>
      </c>
      <c r="B113" s="79">
        <v>5</v>
      </c>
      <c r="C113" s="80">
        <v>21.64</v>
      </c>
      <c r="D113" s="80">
        <f t="shared" si="11"/>
        <v>5.0300000000000011</v>
      </c>
      <c r="E113" s="80">
        <f t="shared" si="9"/>
        <v>5.2831181843067512</v>
      </c>
      <c r="F113" s="80">
        <f t="shared" si="10"/>
        <v>6.4068815226745887E-2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8"/>
        <v>2.6749999999999945</v>
      </c>
      <c r="B114" s="79">
        <v>5</v>
      </c>
      <c r="C114" s="80">
        <v>21.73</v>
      </c>
      <c r="D114" s="80">
        <f t="shared" si="11"/>
        <v>5.120000000000001</v>
      </c>
      <c r="E114" s="80">
        <f t="shared" si="9"/>
        <v>5.2831181843069031</v>
      </c>
      <c r="F114" s="80">
        <f t="shared" si="10"/>
        <v>2.660754205158047E-2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8"/>
        <v>2.6999999999999944</v>
      </c>
      <c r="B115" s="79">
        <v>5</v>
      </c>
      <c r="C115" s="80">
        <v>21.81</v>
      </c>
      <c r="D115" s="80">
        <f t="shared" si="11"/>
        <v>5.1999999999999993</v>
      </c>
      <c r="E115" s="80">
        <f t="shared" si="9"/>
        <v>5.2831181843070167</v>
      </c>
      <c r="F115" s="80">
        <f t="shared" si="10"/>
        <v>6.9086325624953216E-3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8"/>
        <v>2.7249999999999943</v>
      </c>
      <c r="B116" s="79">
        <v>5</v>
      </c>
      <c r="C116" s="80">
        <v>22.03</v>
      </c>
      <c r="D116" s="80">
        <f t="shared" si="11"/>
        <v>5.4200000000000017</v>
      </c>
      <c r="E116" s="80">
        <f t="shared" si="9"/>
        <v>5.2831181843071038</v>
      </c>
      <c r="F116" s="80">
        <f t="shared" si="10"/>
        <v>1.8736631467384475E-2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8"/>
        <v>2.7499999999999942</v>
      </c>
      <c r="B117" s="79">
        <v>5</v>
      </c>
      <c r="C117" s="80">
        <v>22.1</v>
      </c>
      <c r="D117" s="80">
        <f t="shared" si="11"/>
        <v>5.490000000000002</v>
      </c>
      <c r="E117" s="80">
        <f t="shared" si="9"/>
        <v>5.2831181843071686</v>
      </c>
      <c r="F117" s="80">
        <f t="shared" si="10"/>
        <v>4.2800085664363476E-2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8"/>
        <v>2.7749999999999941</v>
      </c>
      <c r="B118" s="79">
        <v>5</v>
      </c>
      <c r="C118" s="80">
        <v>21.74</v>
      </c>
      <c r="D118" s="80">
        <f t="shared" si="11"/>
        <v>5.129999999999999</v>
      </c>
      <c r="E118" s="80">
        <f t="shared" si="9"/>
        <v>5.2831181843072175</v>
      </c>
      <c r="F118" s="80">
        <f t="shared" si="10"/>
        <v>2.3445178365539322E-2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8"/>
        <v>2.799999999999994</v>
      </c>
      <c r="B119" s="79">
        <v>5</v>
      </c>
      <c r="C119" s="80">
        <v>21.77</v>
      </c>
      <c r="D119" s="80">
        <f t="shared" si="11"/>
        <v>5.16</v>
      </c>
      <c r="E119" s="80">
        <f t="shared" si="9"/>
        <v>5.2831181843072548</v>
      </c>
      <c r="F119" s="80">
        <f t="shared" si="10"/>
        <v>1.515808730711512E-2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8"/>
        <v>2.824999999999994</v>
      </c>
      <c r="B120" s="79">
        <v>5</v>
      </c>
      <c r="C120" s="80">
        <v>21.6</v>
      </c>
      <c r="D120" s="80">
        <f t="shared" si="11"/>
        <v>4.990000000000002</v>
      </c>
      <c r="E120" s="80">
        <f t="shared" si="9"/>
        <v>5.2831181843072832</v>
      </c>
      <c r="F120" s="80">
        <f t="shared" si="10"/>
        <v>8.5918269971597266E-2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8"/>
        <v>2.8499999999999939</v>
      </c>
      <c r="B121" s="79">
        <v>5</v>
      </c>
      <c r="C121" s="80">
        <v>21.7</v>
      </c>
      <c r="D121" s="80">
        <f t="shared" si="11"/>
        <v>5.09</v>
      </c>
      <c r="E121" s="80">
        <f t="shared" si="9"/>
        <v>5.2831181843073036</v>
      </c>
      <c r="F121" s="80">
        <f t="shared" si="10"/>
        <v>3.7294633110149744E-2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8"/>
        <v>2.8749999999999938</v>
      </c>
      <c r="B122" s="79">
        <v>5</v>
      </c>
      <c r="C122" s="80">
        <v>21.86</v>
      </c>
      <c r="D122" s="80">
        <f t="shared" si="11"/>
        <v>5.25</v>
      </c>
      <c r="E122" s="80">
        <f t="shared" si="9"/>
        <v>5.2831181843073196</v>
      </c>
      <c r="F122" s="80">
        <f t="shared" si="10"/>
        <v>1.0968141318135909E-3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8"/>
        <v>2.8999999999999937</v>
      </c>
      <c r="B123" s="79">
        <v>5</v>
      </c>
      <c r="C123" s="80">
        <v>22.04</v>
      </c>
      <c r="D123" s="80">
        <f t="shared" si="11"/>
        <v>5.43</v>
      </c>
      <c r="E123" s="80">
        <f t="shared" si="9"/>
        <v>5.2831181843073312</v>
      </c>
      <c r="F123" s="80">
        <f t="shared" si="10"/>
        <v>2.1574267781175056E-2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8"/>
        <v>2.9249999999999936</v>
      </c>
      <c r="B124" s="79">
        <v>5</v>
      </c>
      <c r="C124" s="80">
        <v>22.14</v>
      </c>
      <c r="D124" s="80">
        <f t="shared" si="11"/>
        <v>5.5300000000000011</v>
      </c>
      <c r="E124" s="80">
        <f t="shared" si="9"/>
        <v>5.2831181843073409</v>
      </c>
      <c r="F124" s="80">
        <f t="shared" si="10"/>
        <v>6.0950630919704644E-2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8"/>
        <v>2.9499999999999935</v>
      </c>
      <c r="B125" s="79">
        <v>5</v>
      </c>
      <c r="C125" s="80">
        <v>21.84</v>
      </c>
      <c r="D125" s="80">
        <f t="shared" si="11"/>
        <v>5.23</v>
      </c>
      <c r="E125" s="80">
        <f t="shared" si="9"/>
        <v>5.2831181843073471</v>
      </c>
      <c r="F125" s="80">
        <f t="shared" si="10"/>
        <v>2.8215415041092551E-3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8"/>
        <v>2.9749999999999934</v>
      </c>
      <c r="B126" s="79">
        <v>5</v>
      </c>
      <c r="C126" s="80">
        <v>21.83</v>
      </c>
      <c r="D126" s="80">
        <f t="shared" si="11"/>
        <v>5.2199999999999989</v>
      </c>
      <c r="E126" s="80">
        <f t="shared" si="9"/>
        <v>5.2831181843073525</v>
      </c>
      <c r="F126" s="80">
        <f t="shared" si="10"/>
        <v>3.9839051902570595E-3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25054-AA97-4FD9-9A31-F8CD2D693760}">
  <sheetPr codeName="Sheet11"/>
  <dimension ref="A1:AG389"/>
  <sheetViews>
    <sheetView workbookViewId="0">
      <selection activeCell="W17" sqref="W17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21.77</v>
      </c>
      <c r="D7" s="80">
        <f t="shared" ref="D7:D38" si="0"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0.77081285878151895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+$J$6+A7</f>
        <v>2.5000000000000001E-2</v>
      </c>
      <c r="B8" s="79">
        <v>5</v>
      </c>
      <c r="C8" s="80">
        <v>22.29</v>
      </c>
      <c r="D8" s="80">
        <f t="shared" si="0"/>
        <v>0.51999999999999957</v>
      </c>
      <c r="E8" s="80">
        <f>+IF(A8&lt;$J$9,0,B8*$J$7*(1-EXP(-(A8-$J$9)/$J$8)))</f>
        <v>0.52169661325348604</v>
      </c>
      <c r="F8" s="80">
        <f>+(E8-D8)^2</f>
        <v>2.8784965319059363E-6</v>
      </c>
      <c r="G8" s="71"/>
      <c r="H8" s="78" t="s">
        <v>73</v>
      </c>
      <c r="I8" s="81" t="s">
        <v>102</v>
      </c>
      <c r="J8" s="78">
        <v>8.2399881913663126E-2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2" si="1">+$J$6+A8</f>
        <v>0.05</v>
      </c>
      <c r="B9" s="79">
        <v>5</v>
      </c>
      <c r="C9" s="80">
        <v>23.1</v>
      </c>
      <c r="D9" s="80">
        <f t="shared" si="0"/>
        <v>1.3300000000000018</v>
      </c>
      <c r="E9" s="80">
        <f t="shared" ref="E9:E72" si="2">+IF(A9&lt;$J$9,0,B9*$J$7*(1-EXP(-(A9-$J$9)/$J$8)))</f>
        <v>1.39376114527478</v>
      </c>
      <c r="F9" s="80">
        <f t="shared" ref="F9:F72" si="3">+(E9-D9)^2</f>
        <v>4.0654836467513659E-3</v>
      </c>
      <c r="G9" s="71"/>
      <c r="H9" s="78" t="s">
        <v>74</v>
      </c>
      <c r="I9" s="77" t="s">
        <v>103</v>
      </c>
      <c r="J9" s="78">
        <v>1.3015333874669646E-2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1"/>
        <v>7.5000000000000011E-2</v>
      </c>
      <c r="B10" s="79">
        <v>5</v>
      </c>
      <c r="C10" s="80">
        <v>23.9</v>
      </c>
      <c r="D10" s="80">
        <f t="shared" si="0"/>
        <v>2.129999999999999</v>
      </c>
      <c r="E10" s="80">
        <f t="shared" si="2"/>
        <v>2.0376105999429535</v>
      </c>
      <c r="F10" s="80">
        <f t="shared" si="3"/>
        <v>8.535801242900808E-3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1"/>
        <v>0.1</v>
      </c>
      <c r="B11" s="79">
        <v>5</v>
      </c>
      <c r="C11" s="80">
        <v>24.47</v>
      </c>
      <c r="D11" s="80">
        <f t="shared" si="0"/>
        <v>2.6999999999999993</v>
      </c>
      <c r="E11" s="80">
        <f t="shared" si="2"/>
        <v>2.512967761087515</v>
      </c>
      <c r="F11" s="80">
        <f t="shared" si="3"/>
        <v>3.4981058392616615E-2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1"/>
        <v>0.125</v>
      </c>
      <c r="B12" s="79">
        <v>5</v>
      </c>
      <c r="C12" s="80">
        <v>24.5</v>
      </c>
      <c r="D12" s="80">
        <f t="shared" si="0"/>
        <v>2.7300000000000004</v>
      </c>
      <c r="E12" s="80">
        <f t="shared" si="2"/>
        <v>2.8639262483753156</v>
      </c>
      <c r="F12" s="80">
        <f t="shared" si="3"/>
        <v>1.7936240003886616E-2</v>
      </c>
      <c r="G12" s="71"/>
      <c r="H12" s="78" t="s">
        <v>105</v>
      </c>
      <c r="I12" s="77" t="s">
        <v>106</v>
      </c>
      <c r="J12" s="82">
        <f>+SUM(F7:F126)</f>
        <v>2.8640238990137465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1"/>
        <v>0.15</v>
      </c>
      <c r="B13" s="79">
        <v>5</v>
      </c>
      <c r="C13" s="80">
        <v>24.79</v>
      </c>
      <c r="D13" s="80">
        <f t="shared" si="0"/>
        <v>3.0199999999999996</v>
      </c>
      <c r="E13" s="80">
        <f t="shared" si="2"/>
        <v>3.1230405941080459</v>
      </c>
      <c r="F13" s="80">
        <f t="shared" si="3"/>
        <v>1.0617364034139152E-2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1"/>
        <v>0.17499999999999999</v>
      </c>
      <c r="B14" s="79">
        <v>5</v>
      </c>
      <c r="C14" s="80">
        <v>24.83</v>
      </c>
      <c r="D14" s="80">
        <f t="shared" si="0"/>
        <v>3.0599999999999987</v>
      </c>
      <c r="E14" s="80">
        <f t="shared" si="2"/>
        <v>3.3143459666703663</v>
      </c>
      <c r="F14" s="80">
        <f t="shared" si="3"/>
        <v>6.4691870761483736E-2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1"/>
        <v>0.19999999999999998</v>
      </c>
      <c r="B15" s="79">
        <v>5</v>
      </c>
      <c r="C15" s="80">
        <v>25.2</v>
      </c>
      <c r="D15" s="80">
        <f t="shared" si="0"/>
        <v>3.4299999999999997</v>
      </c>
      <c r="E15" s="80">
        <f t="shared" si="2"/>
        <v>3.4555876469320896</v>
      </c>
      <c r="F15" s="80">
        <f t="shared" si="3"/>
        <v>6.5472767552129094E-4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1"/>
        <v>0.22499999999999998</v>
      </c>
      <c r="B16" s="79">
        <v>5</v>
      </c>
      <c r="C16" s="80">
        <v>25.39</v>
      </c>
      <c r="D16" s="80">
        <f t="shared" si="0"/>
        <v>3.620000000000001</v>
      </c>
      <c r="E16" s="80">
        <f t="shared" si="2"/>
        <v>3.5598670614407246</v>
      </c>
      <c r="F16" s="80">
        <f t="shared" si="3"/>
        <v>3.6159702997737072E-3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1"/>
        <v>0.24999999999999997</v>
      </c>
      <c r="B17" s="79">
        <v>5</v>
      </c>
      <c r="C17" s="80">
        <v>25.69</v>
      </c>
      <c r="D17" s="80">
        <f t="shared" si="0"/>
        <v>3.9200000000000017</v>
      </c>
      <c r="E17" s="80">
        <f t="shared" si="2"/>
        <v>3.6368570566752307</v>
      </c>
      <c r="F17" s="80">
        <f t="shared" si="3"/>
        <v>8.0169926354614465E-2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1"/>
        <v>0.27499999999999997</v>
      </c>
      <c r="B18" s="79">
        <v>5</v>
      </c>
      <c r="C18" s="80">
        <v>25.64</v>
      </c>
      <c r="D18" s="80">
        <f t="shared" si="0"/>
        <v>3.870000000000001</v>
      </c>
      <c r="E18" s="80">
        <f t="shared" si="2"/>
        <v>3.6936991418953999</v>
      </c>
      <c r="F18" s="80">
        <f t="shared" si="3"/>
        <v>3.1081992568418676E-2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1"/>
        <v>0.3</v>
      </c>
      <c r="B19" s="79">
        <v>5</v>
      </c>
      <c r="C19" s="80">
        <v>25.51</v>
      </c>
      <c r="D19" s="80">
        <f t="shared" si="0"/>
        <v>3.740000000000002</v>
      </c>
      <c r="E19" s="80">
        <f t="shared" si="2"/>
        <v>3.7356659278698063</v>
      </c>
      <c r="F19" s="80">
        <f t="shared" si="3"/>
        <v>1.8784181229738697E-5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1"/>
        <v>0.32500000000000001</v>
      </c>
      <c r="B20" s="79">
        <v>5</v>
      </c>
      <c r="C20" s="80">
        <v>25.47</v>
      </c>
      <c r="D20" s="80">
        <f t="shared" si="0"/>
        <v>3.6999999999999993</v>
      </c>
      <c r="E20" s="80">
        <f t="shared" si="2"/>
        <v>3.7666502085871616</v>
      </c>
      <c r="F20" s="80">
        <f t="shared" si="3"/>
        <v>4.4422503047122442E-3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1"/>
        <v>0.35000000000000003</v>
      </c>
      <c r="B21" s="79">
        <v>5</v>
      </c>
      <c r="C21" s="80">
        <v>25.46</v>
      </c>
      <c r="D21" s="80">
        <f t="shared" si="0"/>
        <v>3.6900000000000013</v>
      </c>
      <c r="E21" s="80">
        <f t="shared" si="2"/>
        <v>3.7895260526453027</v>
      </c>
      <c r="F21" s="80">
        <f t="shared" si="3"/>
        <v>9.9054351551553163E-3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1"/>
        <v>0.37500000000000006</v>
      </c>
      <c r="B22" s="79">
        <v>5</v>
      </c>
      <c r="C22" s="80">
        <v>25.56</v>
      </c>
      <c r="D22" s="80">
        <f t="shared" si="0"/>
        <v>3.7899999999999991</v>
      </c>
      <c r="E22" s="80">
        <f t="shared" si="2"/>
        <v>3.8064153987671663</v>
      </c>
      <c r="F22" s="80">
        <f t="shared" si="3"/>
        <v>2.6946531668511225E-4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1"/>
        <v>0.40000000000000008</v>
      </c>
      <c r="B23" s="79">
        <v>5</v>
      </c>
      <c r="C23" s="80">
        <v>25.7</v>
      </c>
      <c r="D23" s="80">
        <f t="shared" si="0"/>
        <v>3.9299999999999997</v>
      </c>
      <c r="E23" s="80">
        <f t="shared" si="2"/>
        <v>3.8188848845574657</v>
      </c>
      <c r="F23" s="80">
        <f>+(E23-D23)^2</f>
        <v>1.234656887980767E-2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1"/>
        <v>0.4250000000000001</v>
      </c>
      <c r="B24" s="79">
        <v>5</v>
      </c>
      <c r="C24" s="80">
        <v>25.86</v>
      </c>
      <c r="D24" s="80">
        <f t="shared" si="0"/>
        <v>4.09</v>
      </c>
      <c r="E24" s="80">
        <f t="shared" si="2"/>
        <v>3.8280911661241159</v>
      </c>
      <c r="F24" s="80">
        <f t="shared" si="3"/>
        <v>6.8596237262225371E-2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1"/>
        <v>0.45000000000000012</v>
      </c>
      <c r="B25" s="79">
        <v>5</v>
      </c>
      <c r="C25" s="80">
        <v>25.47</v>
      </c>
      <c r="D25" s="80">
        <f t="shared" si="0"/>
        <v>3.6999999999999993</v>
      </c>
      <c r="E25" s="80">
        <f t="shared" si="2"/>
        <v>3.834888208256388</v>
      </c>
      <c r="F25" s="80">
        <f t="shared" si="3"/>
        <v>1.8194828726618886E-2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1"/>
        <v>0.47500000000000014</v>
      </c>
      <c r="B26" s="79">
        <v>5</v>
      </c>
      <c r="C26" s="80">
        <v>25.46</v>
      </c>
      <c r="D26" s="80">
        <f t="shared" si="0"/>
        <v>3.6900000000000013</v>
      </c>
      <c r="E26" s="80">
        <f t="shared" si="2"/>
        <v>3.8399064972814867</v>
      </c>
      <c r="F26" s="80">
        <f t="shared" si="3"/>
        <v>2.2471957927203995E-2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1"/>
        <v>0.50000000000000011</v>
      </c>
      <c r="B27" s="79">
        <v>5</v>
      </c>
      <c r="C27" s="80">
        <v>25.4</v>
      </c>
      <c r="D27" s="80">
        <f t="shared" si="0"/>
        <v>3.629999999999999</v>
      </c>
      <c r="E27" s="80">
        <f t="shared" si="2"/>
        <v>3.8436115242990265</v>
      </c>
      <c r="F27" s="80">
        <f t="shared" si="3"/>
        <v>4.5629883313354026E-2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1"/>
        <v>0.52500000000000013</v>
      </c>
      <c r="B28" s="79">
        <v>5</v>
      </c>
      <c r="C28" s="80">
        <v>25.57</v>
      </c>
      <c r="D28" s="80">
        <f t="shared" si="0"/>
        <v>3.8000000000000007</v>
      </c>
      <c r="E28" s="80">
        <f t="shared" si="2"/>
        <v>3.8463469636354306</v>
      </c>
      <c r="F28" s="80">
        <f t="shared" si="3"/>
        <v>2.148041038223861E-3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1"/>
        <v>0.55000000000000016</v>
      </c>
      <c r="B29" s="79">
        <v>5</v>
      </c>
      <c r="C29" s="80">
        <v>25.67</v>
      </c>
      <c r="D29" s="80">
        <f t="shared" si="0"/>
        <v>3.9000000000000021</v>
      </c>
      <c r="E29" s="80">
        <f t="shared" si="2"/>
        <v>3.8483665517052943</v>
      </c>
      <c r="F29" s="80">
        <f t="shared" si="3"/>
        <v>2.6660129828022681E-3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1"/>
        <v>0.57500000000000018</v>
      </c>
      <c r="B30" s="79">
        <v>5</v>
      </c>
      <c r="C30" s="80">
        <v>25.81</v>
      </c>
      <c r="D30" s="80">
        <f t="shared" si="0"/>
        <v>4.0399999999999991</v>
      </c>
      <c r="E30" s="80">
        <f t="shared" si="2"/>
        <v>3.8498576233286546</v>
      </c>
      <c r="F30" s="80">
        <f t="shared" si="3"/>
        <v>3.6154123406227485E-2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1"/>
        <v>0.6000000000000002</v>
      </c>
      <c r="B31" s="79">
        <v>5</v>
      </c>
      <c r="C31" s="80">
        <v>25.74</v>
      </c>
      <c r="D31" s="80">
        <f t="shared" si="0"/>
        <v>3.9699999999999989</v>
      </c>
      <c r="E31" s="80">
        <f t="shared" si="2"/>
        <v>3.8509584887076729</v>
      </c>
      <c r="F31" s="80">
        <f t="shared" si="3"/>
        <v>1.4170881410760975E-2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1"/>
        <v>0.62500000000000022</v>
      </c>
      <c r="B32" s="79">
        <v>5</v>
      </c>
      <c r="C32" s="80">
        <v>25.47</v>
      </c>
      <c r="D32" s="80">
        <f t="shared" si="0"/>
        <v>3.6999999999999993</v>
      </c>
      <c r="E32" s="80">
        <f t="shared" si="2"/>
        <v>3.851771262932421</v>
      </c>
      <c r="F32" s="80">
        <f t="shared" si="3"/>
        <v>2.3034516252102285E-2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1"/>
        <v>0.65000000000000024</v>
      </c>
      <c r="B33" s="79">
        <v>5</v>
      </c>
      <c r="C33" s="80">
        <v>25.46</v>
      </c>
      <c r="D33" s="80">
        <f t="shared" si="0"/>
        <v>3.6900000000000013</v>
      </c>
      <c r="E33" s="80">
        <f t="shared" si="2"/>
        <v>3.852371338066952</v>
      </c>
      <c r="F33" s="80">
        <f t="shared" si="3"/>
        <v>2.6364451425651993E-2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1"/>
        <v>0.67500000000000027</v>
      </c>
      <c r="B34" s="79">
        <v>5</v>
      </c>
      <c r="C34" s="80">
        <v>25.39</v>
      </c>
      <c r="D34" s="80">
        <f t="shared" si="0"/>
        <v>3.620000000000001</v>
      </c>
      <c r="E34" s="80">
        <f t="shared" si="2"/>
        <v>3.8528143764361791</v>
      </c>
      <c r="F34" s="80">
        <f t="shared" si="3"/>
        <v>5.4202533875366429E-2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1"/>
        <v>0.70000000000000029</v>
      </c>
      <c r="B35" s="79">
        <v>5</v>
      </c>
      <c r="C35" s="80">
        <v>25.59</v>
      </c>
      <c r="D35" s="80">
        <f t="shared" si="0"/>
        <v>3.8200000000000003</v>
      </c>
      <c r="E35" s="80">
        <f t="shared" si="2"/>
        <v>3.8531414738033467</v>
      </c>
      <c r="F35" s="80">
        <f t="shared" si="3"/>
        <v>1.0983572858578971E-3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1"/>
        <v>0.72500000000000031</v>
      </c>
      <c r="B36" s="79">
        <v>5</v>
      </c>
      <c r="C36" s="80">
        <v>25.79</v>
      </c>
      <c r="D36" s="80">
        <f t="shared" si="0"/>
        <v>4.0199999999999996</v>
      </c>
      <c r="E36" s="80">
        <f t="shared" si="2"/>
        <v>3.8533829713688834</v>
      </c>
      <c r="F36" s="80">
        <f t="shared" si="3"/>
        <v>2.7761234229862181E-2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1"/>
        <v>0.75000000000000033</v>
      </c>
      <c r="B37" s="79">
        <v>5</v>
      </c>
      <c r="C37" s="80">
        <v>25.89</v>
      </c>
      <c r="D37" s="80">
        <f t="shared" si="0"/>
        <v>4.120000000000001</v>
      </c>
      <c r="E37" s="80">
        <f t="shared" si="2"/>
        <v>3.8535612701875657</v>
      </c>
      <c r="F37" s="80">
        <f t="shared" si="3"/>
        <v>7.098959674406391E-2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1"/>
        <v>0.77500000000000036</v>
      </c>
      <c r="B38" s="79">
        <v>5</v>
      </c>
      <c r="C38" s="80">
        <v>25.63</v>
      </c>
      <c r="D38" s="80">
        <f t="shared" si="0"/>
        <v>3.8599999999999994</v>
      </c>
      <c r="E38" s="80">
        <f t="shared" si="2"/>
        <v>3.8536929090662979</v>
      </c>
      <c r="F38" s="80">
        <f t="shared" si="3"/>
        <v>3.9779396045979913E-5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1"/>
        <v>0.80000000000000038</v>
      </c>
      <c r="B39" s="79">
        <v>5</v>
      </c>
      <c r="C39" s="80">
        <v>25.57</v>
      </c>
      <c r="D39" s="80">
        <f t="shared" ref="D39:D70" si="4">C39-$C$7</f>
        <v>3.8000000000000007</v>
      </c>
      <c r="E39" s="80">
        <f t="shared" si="2"/>
        <v>3.8537900986860705</v>
      </c>
      <c r="F39" s="80">
        <f t="shared" si="3"/>
        <v>2.893374716657124E-3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1"/>
        <v>0.8250000000000004</v>
      </c>
      <c r="B40" s="79">
        <v>5</v>
      </c>
      <c r="C40" s="80">
        <v>25.49</v>
      </c>
      <c r="D40" s="80">
        <f t="shared" si="4"/>
        <v>3.7199999999999989</v>
      </c>
      <c r="E40" s="80">
        <f t="shared" si="2"/>
        <v>3.853861854251619</v>
      </c>
      <c r="F40" s="80">
        <f t="shared" si="3"/>
        <v>1.7918996023681986E-2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1"/>
        <v>0.85000000000000042</v>
      </c>
      <c r="B41" s="79">
        <v>5</v>
      </c>
      <c r="C41" s="80">
        <v>25.63</v>
      </c>
      <c r="D41" s="80">
        <f t="shared" si="4"/>
        <v>3.8599999999999994</v>
      </c>
      <c r="E41" s="80">
        <f t="shared" si="2"/>
        <v>3.8539148317321281</v>
      </c>
      <c r="F41" s="80">
        <f t="shared" si="3"/>
        <v>3.7029272848307926E-5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1"/>
        <v>0.87500000000000044</v>
      </c>
      <c r="B42" s="79">
        <v>5</v>
      </c>
      <c r="C42" s="80">
        <v>25.71</v>
      </c>
      <c r="D42" s="80">
        <f t="shared" si="4"/>
        <v>3.9400000000000013</v>
      </c>
      <c r="E42" s="80">
        <f t="shared" si="2"/>
        <v>3.8539539452617846</v>
      </c>
      <c r="F42" s="80">
        <f t="shared" si="3"/>
        <v>7.4039235360121832E-3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1"/>
        <v>0.90000000000000047</v>
      </c>
      <c r="B43" s="79">
        <v>5</v>
      </c>
      <c r="C43" s="80">
        <v>25.9</v>
      </c>
      <c r="D43" s="80">
        <f t="shared" si="4"/>
        <v>4.129999999999999</v>
      </c>
      <c r="E43" s="80">
        <f t="shared" si="2"/>
        <v>3.8539828229695856</v>
      </c>
      <c r="F43" s="80">
        <f t="shared" si="3"/>
        <v>7.6185482015838565E-2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1"/>
        <v>0.92500000000000049</v>
      </c>
      <c r="B44" s="79">
        <v>5</v>
      </c>
      <c r="C44" s="80">
        <v>25.83</v>
      </c>
      <c r="D44" s="80">
        <f t="shared" si="4"/>
        <v>4.0599999999999987</v>
      </c>
      <c r="E44" s="80">
        <f t="shared" si="2"/>
        <v>3.8540041435206884</v>
      </c>
      <c r="F44" s="80">
        <f t="shared" si="3"/>
        <v>4.2434292886644603E-2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1"/>
        <v>0.95000000000000051</v>
      </c>
      <c r="B45" s="79">
        <v>5</v>
      </c>
      <c r="C45" s="80">
        <v>25.63</v>
      </c>
      <c r="D45" s="80">
        <f t="shared" si="4"/>
        <v>3.8599999999999994</v>
      </c>
      <c r="E45" s="80">
        <f t="shared" si="2"/>
        <v>3.8540198845865117</v>
      </c>
      <c r="F45" s="80">
        <f t="shared" si="3"/>
        <v>3.576178035863379E-5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1"/>
        <v>0.97500000000000053</v>
      </c>
      <c r="B46" s="79">
        <v>5</v>
      </c>
      <c r="C46" s="80">
        <v>25.63</v>
      </c>
      <c r="D46" s="80">
        <f t="shared" si="4"/>
        <v>3.8599999999999994</v>
      </c>
      <c r="E46" s="80">
        <f t="shared" si="2"/>
        <v>3.8540315062914132</v>
      </c>
      <c r="F46" s="80">
        <f t="shared" si="3"/>
        <v>3.562291714943316E-5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1"/>
        <v>1.0000000000000004</v>
      </c>
      <c r="B47" s="79">
        <v>5</v>
      </c>
      <c r="C47" s="80">
        <v>25.49</v>
      </c>
      <c r="D47" s="80">
        <f t="shared" si="4"/>
        <v>3.7199999999999989</v>
      </c>
      <c r="E47" s="80">
        <f t="shared" si="2"/>
        <v>3.8540400866522559</v>
      </c>
      <c r="F47" s="80">
        <f t="shared" si="3"/>
        <v>1.7966744829744589E-2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1"/>
        <v>1.0250000000000004</v>
      </c>
      <c r="B48" s="79">
        <v>5</v>
      </c>
      <c r="C48" s="80">
        <v>25.63</v>
      </c>
      <c r="D48" s="80">
        <f t="shared" si="4"/>
        <v>3.8599999999999994</v>
      </c>
      <c r="E48" s="80">
        <f t="shared" si="2"/>
        <v>3.8540464215740959</v>
      </c>
      <c r="F48" s="80">
        <f t="shared" si="3"/>
        <v>3.5445096073383526E-5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1"/>
        <v>1.0500000000000003</v>
      </c>
      <c r="B49" s="79">
        <v>5</v>
      </c>
      <c r="C49" s="80">
        <v>25.79</v>
      </c>
      <c r="D49" s="80">
        <f t="shared" si="4"/>
        <v>4.0199999999999996</v>
      </c>
      <c r="E49" s="80">
        <f t="shared" si="2"/>
        <v>3.8540510986774779</v>
      </c>
      <c r="F49" s="80">
        <f t="shared" si="3"/>
        <v>2.7539037850152048E-2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1"/>
        <v>1.0750000000000002</v>
      </c>
      <c r="B50" s="79">
        <v>5</v>
      </c>
      <c r="C50" s="80">
        <v>25.86</v>
      </c>
      <c r="D50" s="80">
        <f t="shared" si="4"/>
        <v>4.09</v>
      </c>
      <c r="E50" s="80">
        <f t="shared" si="2"/>
        <v>3.8540545518054876</v>
      </c>
      <c r="F50" s="80">
        <f t="shared" si="3"/>
        <v>5.5670254523709259E-2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1"/>
        <v>1.1000000000000001</v>
      </c>
      <c r="B51" s="79">
        <v>5</v>
      </c>
      <c r="C51" s="80">
        <v>25.59</v>
      </c>
      <c r="D51" s="80">
        <f t="shared" si="4"/>
        <v>3.8200000000000003</v>
      </c>
      <c r="E51" s="80">
        <f t="shared" si="2"/>
        <v>3.8540571012665703</v>
      </c>
      <c r="F51" s="80">
        <f t="shared" si="3"/>
        <v>1.1598861466814055E-3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1"/>
        <v>1.125</v>
      </c>
      <c r="B52" s="79">
        <v>5</v>
      </c>
      <c r="C52" s="80">
        <v>25.44</v>
      </c>
      <c r="D52" s="80">
        <f t="shared" si="4"/>
        <v>3.6700000000000017</v>
      </c>
      <c r="E52" s="80">
        <f t="shared" si="2"/>
        <v>3.8540589835459973</v>
      </c>
      <c r="F52" s="80">
        <f t="shared" si="3"/>
        <v>3.3877709423985075E-2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1"/>
        <v>1.1499999999999999</v>
      </c>
      <c r="B53" s="79">
        <v>5</v>
      </c>
      <c r="C53" s="80">
        <v>25.44</v>
      </c>
      <c r="D53" s="80">
        <f t="shared" si="4"/>
        <v>3.6700000000000017</v>
      </c>
      <c r="E53" s="80">
        <f t="shared" si="2"/>
        <v>3.8540603732419871</v>
      </c>
      <c r="F53" s="80">
        <f t="shared" si="3"/>
        <v>3.3878220997978985E-2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1"/>
        <v>1.1749999999999998</v>
      </c>
      <c r="B54" s="79">
        <v>5</v>
      </c>
      <c r="C54" s="80">
        <v>25.56</v>
      </c>
      <c r="D54" s="80">
        <f t="shared" si="4"/>
        <v>3.7899999999999991</v>
      </c>
      <c r="E54" s="80">
        <f t="shared" si="2"/>
        <v>3.854061399261246</v>
      </c>
      <c r="F54" s="80">
        <f t="shared" si="3"/>
        <v>4.1038628753088816E-3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1"/>
        <v>1.1999999999999997</v>
      </c>
      <c r="B55" s="79">
        <v>5</v>
      </c>
      <c r="C55" s="80">
        <v>25.66</v>
      </c>
      <c r="D55" s="80">
        <f t="shared" si="4"/>
        <v>3.8900000000000006</v>
      </c>
      <c r="E55" s="80">
        <f t="shared" si="2"/>
        <v>3.854062156776219</v>
      </c>
      <c r="F55" s="80">
        <f t="shared" si="3"/>
        <v>1.2915285755771032E-3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1"/>
        <v>1.2249999999999996</v>
      </c>
      <c r="B56" s="79">
        <v>5</v>
      </c>
      <c r="C56" s="80">
        <v>25.77</v>
      </c>
      <c r="D56" s="80">
        <f t="shared" si="4"/>
        <v>4</v>
      </c>
      <c r="E56" s="80">
        <f t="shared" si="2"/>
        <v>3.8540627160531811</v>
      </c>
      <c r="F56" s="80">
        <f t="shared" si="3"/>
        <v>2.1297690845774455E-2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1"/>
        <v>1.2499999999999996</v>
      </c>
      <c r="B57" s="79">
        <v>5</v>
      </c>
      <c r="C57" s="80">
        <v>25.83</v>
      </c>
      <c r="D57" s="80">
        <f t="shared" si="4"/>
        <v>4.0599999999999987</v>
      </c>
      <c r="E57" s="80">
        <f t="shared" si="2"/>
        <v>3.8540631289700631</v>
      </c>
      <c r="F57" s="80">
        <f t="shared" si="3"/>
        <v>4.2409994849600341E-2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1"/>
        <v>1.2749999999999995</v>
      </c>
      <c r="B58" s="79">
        <v>5</v>
      </c>
      <c r="C58" s="80">
        <v>25.51</v>
      </c>
      <c r="D58" s="80">
        <f t="shared" si="4"/>
        <v>3.740000000000002</v>
      </c>
      <c r="E58" s="80">
        <f t="shared" si="2"/>
        <v>3.85406343382859</v>
      </c>
      <c r="F58" s="80">
        <f t="shared" si="3"/>
        <v>1.3010466936768666E-2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1"/>
        <v>1.2999999999999994</v>
      </c>
      <c r="B59" s="79">
        <v>5</v>
      </c>
      <c r="C59" s="80">
        <v>25.41</v>
      </c>
      <c r="D59" s="80">
        <f t="shared" si="4"/>
        <v>3.6400000000000006</v>
      </c>
      <c r="E59" s="80">
        <f t="shared" si="2"/>
        <v>3.8540636589071124</v>
      </c>
      <c r="F59" s="80">
        <f t="shared" si="3"/>
        <v>4.5823250064700338E-2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1"/>
        <v>1.3249999999999993</v>
      </c>
      <c r="B60" s="79">
        <v>5</v>
      </c>
      <c r="C60" s="80">
        <v>25.4</v>
      </c>
      <c r="D60" s="80">
        <f t="shared" si="4"/>
        <v>3.629999999999999</v>
      </c>
      <c r="E60" s="80">
        <f t="shared" si="2"/>
        <v>3.854063825083673</v>
      </c>
      <c r="F60" s="80">
        <f t="shared" si="3"/>
        <v>5.0204597711127237E-2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1"/>
        <v>1.3499999999999992</v>
      </c>
      <c r="B61" s="79">
        <v>5</v>
      </c>
      <c r="C61" s="80">
        <v>25.57</v>
      </c>
      <c r="D61" s="80">
        <f t="shared" si="4"/>
        <v>3.8000000000000007</v>
      </c>
      <c r="E61" s="80">
        <f t="shared" si="2"/>
        <v>3.8540639477726297</v>
      </c>
      <c r="F61" s="80">
        <f t="shared" si="3"/>
        <v>2.9229104487615582E-3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1"/>
        <v>1.3749999999999991</v>
      </c>
      <c r="B62" s="79">
        <v>5</v>
      </c>
      <c r="C62" s="80">
        <v>25.77</v>
      </c>
      <c r="D62" s="80">
        <f t="shared" si="4"/>
        <v>4</v>
      </c>
      <c r="E62" s="80">
        <f t="shared" si="2"/>
        <v>3.8540640383544789</v>
      </c>
      <c r="F62" s="80">
        <f t="shared" si="3"/>
        <v>2.1297304901403018E-2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1"/>
        <v>1.399999999999999</v>
      </c>
      <c r="B63" s="79">
        <v>5</v>
      </c>
      <c r="C63" s="80">
        <v>25.94</v>
      </c>
      <c r="D63" s="80">
        <f t="shared" si="4"/>
        <v>4.1700000000000017</v>
      </c>
      <c r="E63" s="80">
        <f t="shared" si="2"/>
        <v>3.8540641052314957</v>
      </c>
      <c r="F63" s="80">
        <f t="shared" si="3"/>
        <v>9.9815489603176516E-2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1"/>
        <v>1.4249999999999989</v>
      </c>
      <c r="B64" s="79">
        <v>5</v>
      </c>
      <c r="C64" s="80">
        <v>25.76</v>
      </c>
      <c r="D64" s="80">
        <f t="shared" si="4"/>
        <v>3.990000000000002</v>
      </c>
      <c r="E64" s="80">
        <f t="shared" si="2"/>
        <v>3.8540641546071197</v>
      </c>
      <c r="F64" s="80">
        <f t="shared" si="3"/>
        <v>1.8478554062677593E-2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1"/>
        <v>1.4499999999999988</v>
      </c>
      <c r="B65" s="79">
        <v>5</v>
      </c>
      <c r="C65" s="80">
        <v>25.7</v>
      </c>
      <c r="D65" s="80">
        <f t="shared" si="4"/>
        <v>3.9299999999999997</v>
      </c>
      <c r="E65" s="80">
        <f t="shared" si="2"/>
        <v>3.8540641910613815</v>
      </c>
      <c r="F65" s="80">
        <f t="shared" si="3"/>
        <v>5.7662470791623238E-3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1"/>
        <v>1.4749999999999988</v>
      </c>
      <c r="B66" s="79">
        <v>5</v>
      </c>
      <c r="C66" s="80">
        <v>25.61</v>
      </c>
      <c r="D66" s="80">
        <f t="shared" si="4"/>
        <v>3.84</v>
      </c>
      <c r="E66" s="80">
        <f t="shared" si="2"/>
        <v>3.8540642179757385</v>
      </c>
      <c r="F66" s="80">
        <f t="shared" si="3"/>
        <v>1.9780222726909006E-4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1"/>
        <v>1.4999999999999987</v>
      </c>
      <c r="B67" s="79">
        <v>5</v>
      </c>
      <c r="C67" s="80">
        <v>25.64</v>
      </c>
      <c r="D67" s="80">
        <f t="shared" si="4"/>
        <v>3.870000000000001</v>
      </c>
      <c r="E67" s="80">
        <f t="shared" si="2"/>
        <v>3.8540642378467389</v>
      </c>
      <c r="F67" s="80">
        <f t="shared" si="3"/>
        <v>2.5394851540534041E-4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1"/>
        <v>1.5249999999999986</v>
      </c>
      <c r="B68" s="79">
        <v>5</v>
      </c>
      <c r="C68" s="80">
        <v>25.79</v>
      </c>
      <c r="D68" s="80">
        <f t="shared" si="4"/>
        <v>4.0199999999999996</v>
      </c>
      <c r="E68" s="80">
        <f t="shared" si="2"/>
        <v>3.8540642525175941</v>
      </c>
      <c r="F68" s="80">
        <f t="shared" si="3"/>
        <v>2.7534672292544634E-2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1"/>
        <v>1.5499999999999985</v>
      </c>
      <c r="B69" s="79">
        <v>5</v>
      </c>
      <c r="C69" s="80">
        <v>25.96</v>
      </c>
      <c r="D69" s="80">
        <f t="shared" si="4"/>
        <v>4.1900000000000013</v>
      </c>
      <c r="E69" s="80">
        <f t="shared" si="2"/>
        <v>3.8540642633491577</v>
      </c>
      <c r="F69" s="80">
        <f t="shared" si="3"/>
        <v>0.1128528191591449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1"/>
        <v>1.5749999999999984</v>
      </c>
      <c r="B70" s="79">
        <v>5</v>
      </c>
      <c r="C70" s="80">
        <v>25.91</v>
      </c>
      <c r="D70" s="80">
        <f t="shared" si="4"/>
        <v>4.1400000000000006</v>
      </c>
      <c r="E70" s="80">
        <f t="shared" si="2"/>
        <v>3.8540642713461528</v>
      </c>
      <c r="F70" s="80">
        <f t="shared" si="3"/>
        <v>8.1759240920806858E-2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1"/>
        <v>1.5999999999999983</v>
      </c>
      <c r="B71" s="79">
        <v>5</v>
      </c>
      <c r="C71" s="80">
        <v>25.71</v>
      </c>
      <c r="D71" s="80">
        <f t="shared" ref="D71:D102" si="5">C71-$C$7</f>
        <v>3.9400000000000013</v>
      </c>
      <c r="E71" s="80">
        <f t="shared" si="2"/>
        <v>3.8540642772503735</v>
      </c>
      <c r="F71" s="80">
        <f t="shared" si="3"/>
        <v>7.3849484445008967E-3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si="1"/>
        <v>1.6249999999999982</v>
      </c>
      <c r="B72" s="79">
        <v>5</v>
      </c>
      <c r="C72" s="80">
        <v>25.63</v>
      </c>
      <c r="D72" s="80">
        <f t="shared" si="5"/>
        <v>3.8599999999999994</v>
      </c>
      <c r="E72" s="80">
        <f t="shared" si="2"/>
        <v>3.8540642816094879</v>
      </c>
      <c r="F72" s="80">
        <f t="shared" si="3"/>
        <v>3.5232752811456982E-5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ref="A73:A126" si="6">+$J$6+A72</f>
        <v>1.6499999999999981</v>
      </c>
      <c r="B73" s="79">
        <v>5</v>
      </c>
      <c r="C73" s="80">
        <v>25.41</v>
      </c>
      <c r="D73" s="80">
        <f t="shared" si="5"/>
        <v>3.6400000000000006</v>
      </c>
      <c r="E73" s="80">
        <f t="shared" ref="E73:E126" si="7">+IF(A73&lt;$J$9,0,B73*$J$7*(1-EXP(-(A73-$J$9)/$J$8)))</f>
        <v>3.8540642848278432</v>
      </c>
      <c r="F73" s="80">
        <f t="shared" ref="F73:F126" si="8">+(E73-D73)^2</f>
        <v>4.5823518038855759E-2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6"/>
        <v>1.674999999999998</v>
      </c>
      <c r="B74" s="79">
        <v>5</v>
      </c>
      <c r="C74" s="80">
        <v>25.54</v>
      </c>
      <c r="D74" s="80">
        <f t="shared" si="5"/>
        <v>3.7699999999999996</v>
      </c>
      <c r="E74" s="80">
        <f t="shared" si="7"/>
        <v>3.8540642872039705</v>
      </c>
      <c r="F74" s="80">
        <f t="shared" si="8"/>
        <v>7.0668043831117171E-3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6"/>
        <v>1.699999999999998</v>
      </c>
      <c r="B75" s="79">
        <v>5</v>
      </c>
      <c r="C75" s="80">
        <v>25.69</v>
      </c>
      <c r="D75" s="80">
        <f t="shared" si="5"/>
        <v>3.9200000000000017</v>
      </c>
      <c r="E75" s="80">
        <f t="shared" si="7"/>
        <v>3.8540642889582766</v>
      </c>
      <c r="F75" s="80">
        <f t="shared" si="8"/>
        <v>4.3475179905778736E-3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6"/>
        <v>1.7249999999999979</v>
      </c>
      <c r="B76" s="79">
        <v>5</v>
      </c>
      <c r="C76" s="80">
        <v>25.79</v>
      </c>
      <c r="D76" s="80">
        <f t="shared" si="5"/>
        <v>4.0199999999999996</v>
      </c>
      <c r="E76" s="80">
        <f t="shared" si="7"/>
        <v>3.854064290253489</v>
      </c>
      <c r="F76" s="80">
        <f t="shared" si="8"/>
        <v>2.7534659769078217E-2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6"/>
        <v>1.7499999999999978</v>
      </c>
      <c r="B77" s="79">
        <v>5</v>
      </c>
      <c r="C77" s="80">
        <v>25.53</v>
      </c>
      <c r="D77" s="80">
        <f t="shared" si="5"/>
        <v>3.7600000000000016</v>
      </c>
      <c r="E77" s="80">
        <f t="shared" si="7"/>
        <v>3.8540642912097511</v>
      </c>
      <c r="F77" s="80">
        <f t="shared" si="8"/>
        <v>8.8480908807925703E-3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6"/>
        <v>1.7749999999999977</v>
      </c>
      <c r="B78" s="79">
        <v>5</v>
      </c>
      <c r="C78" s="80">
        <v>25.4</v>
      </c>
      <c r="D78" s="80">
        <f t="shared" si="5"/>
        <v>3.629999999999999</v>
      </c>
      <c r="E78" s="80">
        <f t="shared" si="7"/>
        <v>3.8540642919157637</v>
      </c>
      <c r="F78" s="80">
        <f t="shared" si="8"/>
        <v>5.0204806911713022E-2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6"/>
        <v>1.7999999999999976</v>
      </c>
      <c r="B79" s="79">
        <v>5</v>
      </c>
      <c r="C79" s="80">
        <v>25.4</v>
      </c>
      <c r="D79" s="80">
        <f t="shared" si="5"/>
        <v>3.629999999999999</v>
      </c>
      <c r="E79" s="80">
        <f t="shared" si="7"/>
        <v>3.8540642924370161</v>
      </c>
      <c r="F79" s="80">
        <f t="shared" si="8"/>
        <v>5.0204807145301115E-2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6"/>
        <v>1.8249999999999975</v>
      </c>
      <c r="B80" s="79">
        <v>5</v>
      </c>
      <c r="C80" s="80">
        <v>25.49</v>
      </c>
      <c r="D80" s="80">
        <f t="shared" si="5"/>
        <v>3.7199999999999989</v>
      </c>
      <c r="E80" s="80">
        <f t="shared" si="7"/>
        <v>3.8540642928218598</v>
      </c>
      <c r="F80" s="80">
        <f t="shared" si="8"/>
        <v>1.7973234609825674E-2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6"/>
        <v>1.8499999999999974</v>
      </c>
      <c r="B81" s="79">
        <v>5</v>
      </c>
      <c r="C81" s="80">
        <v>25.69</v>
      </c>
      <c r="D81" s="80">
        <f t="shared" si="5"/>
        <v>3.9200000000000017</v>
      </c>
      <c r="E81" s="80">
        <f t="shared" si="7"/>
        <v>3.8540642931059912</v>
      </c>
      <c r="F81" s="80">
        <f t="shared" si="8"/>
        <v>4.3475174436128656E-3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6"/>
        <v>1.8749999999999973</v>
      </c>
      <c r="B82" s="79">
        <v>5</v>
      </c>
      <c r="C82" s="80">
        <v>25.86</v>
      </c>
      <c r="D82" s="80">
        <f t="shared" si="5"/>
        <v>4.09</v>
      </c>
      <c r="E82" s="80">
        <f t="shared" si="7"/>
        <v>3.8540642933157669</v>
      </c>
      <c r="F82" s="80">
        <f t="shared" si="8"/>
        <v>5.5665657688588388E-2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6"/>
        <v>1.8999999999999972</v>
      </c>
      <c r="B83" s="79">
        <v>5</v>
      </c>
      <c r="C83" s="80">
        <v>25.91</v>
      </c>
      <c r="D83" s="80">
        <f t="shared" si="5"/>
        <v>4.1400000000000006</v>
      </c>
      <c r="E83" s="80">
        <f t="shared" si="7"/>
        <v>3.8540642934706457</v>
      </c>
      <c r="F83" s="80">
        <f t="shared" si="8"/>
        <v>8.1759228268441342E-2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6"/>
        <v>1.9249999999999972</v>
      </c>
      <c r="B84" s="79">
        <v>5</v>
      </c>
      <c r="C84" s="80">
        <v>25.66</v>
      </c>
      <c r="D84" s="80">
        <f t="shared" si="5"/>
        <v>3.8900000000000006</v>
      </c>
      <c r="E84" s="80">
        <f t="shared" si="7"/>
        <v>3.8540642935849934</v>
      </c>
      <c r="F84" s="80">
        <f t="shared" si="8"/>
        <v>1.2913749955455901E-3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6"/>
        <v>1.9499999999999971</v>
      </c>
      <c r="B85" s="79">
        <v>5</v>
      </c>
      <c r="C85" s="80">
        <v>25.63</v>
      </c>
      <c r="D85" s="80">
        <f t="shared" si="5"/>
        <v>3.8599999999999994</v>
      </c>
      <c r="E85" s="80">
        <f t="shared" si="7"/>
        <v>3.8540642936694161</v>
      </c>
      <c r="F85" s="80">
        <f t="shared" si="8"/>
        <v>3.5232609642927602E-5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6"/>
        <v>1.974999999999997</v>
      </c>
      <c r="B86" s="79">
        <v>5</v>
      </c>
      <c r="C86" s="80">
        <v>25.44</v>
      </c>
      <c r="D86" s="80">
        <f t="shared" si="5"/>
        <v>3.6700000000000017</v>
      </c>
      <c r="E86" s="80">
        <f t="shared" si="7"/>
        <v>3.8540642937317466</v>
      </c>
      <c r="F86" s="80">
        <f t="shared" si="8"/>
        <v>3.3879664226966075E-2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6"/>
        <v>1.9999999999999969</v>
      </c>
      <c r="B87" s="79">
        <v>5</v>
      </c>
      <c r="C87" s="80">
        <v>25.53</v>
      </c>
      <c r="D87" s="80">
        <f t="shared" si="5"/>
        <v>3.7600000000000016</v>
      </c>
      <c r="E87" s="80">
        <f t="shared" si="7"/>
        <v>3.8540642937777654</v>
      </c>
      <c r="F87" s="80">
        <f t="shared" si="8"/>
        <v>8.848091363909457E-3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6"/>
        <v>2.0249999999999968</v>
      </c>
      <c r="B88" s="79">
        <v>5</v>
      </c>
      <c r="C88" s="80">
        <v>25.69</v>
      </c>
      <c r="D88" s="80">
        <f t="shared" si="5"/>
        <v>3.9200000000000017</v>
      </c>
      <c r="E88" s="80">
        <f t="shared" si="7"/>
        <v>3.8540642938117409</v>
      </c>
      <c r="F88" s="80">
        <f t="shared" si="8"/>
        <v>4.3475173505446579E-3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6"/>
        <v>2.0499999999999967</v>
      </c>
      <c r="B89" s="79">
        <v>5</v>
      </c>
      <c r="C89" s="80">
        <v>25.86</v>
      </c>
      <c r="D89" s="80">
        <f t="shared" si="5"/>
        <v>4.09</v>
      </c>
      <c r="E89" s="80">
        <f t="shared" si="7"/>
        <v>3.8540642938368253</v>
      </c>
      <c r="F89" s="80">
        <f t="shared" si="8"/>
        <v>5.5665657442715871E-2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6"/>
        <v>2.0749999999999966</v>
      </c>
      <c r="B90" s="79">
        <v>5</v>
      </c>
      <c r="C90" s="80">
        <v>25.71</v>
      </c>
      <c r="D90" s="80">
        <f t="shared" si="5"/>
        <v>3.9400000000000013</v>
      </c>
      <c r="E90" s="80">
        <f t="shared" si="7"/>
        <v>3.8540642938553455</v>
      </c>
      <c r="F90" s="80">
        <f t="shared" si="8"/>
        <v>7.3849455905806213E-3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6"/>
        <v>2.0999999999999965</v>
      </c>
      <c r="B91" s="79">
        <v>5</v>
      </c>
      <c r="C91" s="80">
        <v>25.66</v>
      </c>
      <c r="D91" s="80">
        <f t="shared" si="5"/>
        <v>3.8900000000000006</v>
      </c>
      <c r="E91" s="80">
        <f t="shared" si="7"/>
        <v>3.8540642938690186</v>
      </c>
      <c r="F91" s="80">
        <f t="shared" si="8"/>
        <v>1.2913749751322944E-3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6"/>
        <v>2.1249999999999964</v>
      </c>
      <c r="B92" s="79">
        <v>5</v>
      </c>
      <c r="C92" s="80">
        <v>25.61</v>
      </c>
      <c r="D92" s="80">
        <f t="shared" si="5"/>
        <v>3.84</v>
      </c>
      <c r="E92" s="80">
        <f t="shared" si="7"/>
        <v>3.8540642938791136</v>
      </c>
      <c r="F92" s="80">
        <f t="shared" si="8"/>
        <v>1.9780436231807755E-4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6"/>
        <v>2.1499999999999964</v>
      </c>
      <c r="B93" s="79">
        <v>5</v>
      </c>
      <c r="C93" s="80">
        <v>25.56</v>
      </c>
      <c r="D93" s="80">
        <f t="shared" si="5"/>
        <v>3.7899999999999991</v>
      </c>
      <c r="E93" s="80">
        <f t="shared" si="7"/>
        <v>3.8540642938865672</v>
      </c>
      <c r="F93" s="80">
        <f t="shared" si="8"/>
        <v>4.1042337511845656E-3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6"/>
        <v>2.1749999999999963</v>
      </c>
      <c r="B94" s="79">
        <v>5</v>
      </c>
      <c r="C94" s="80">
        <v>25.66</v>
      </c>
      <c r="D94" s="80">
        <f t="shared" si="5"/>
        <v>3.8900000000000006</v>
      </c>
      <c r="E94" s="80">
        <f t="shared" si="7"/>
        <v>3.8540642938920704</v>
      </c>
      <c r="F94" s="80">
        <f t="shared" si="8"/>
        <v>1.2913749734755303E-3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6"/>
        <v>2.1999999999999962</v>
      </c>
      <c r="B95" s="79">
        <v>5</v>
      </c>
      <c r="C95" s="80">
        <v>25.8</v>
      </c>
      <c r="D95" s="80">
        <f t="shared" si="5"/>
        <v>4.0300000000000011</v>
      </c>
      <c r="E95" s="80">
        <f t="shared" si="7"/>
        <v>3.8540642938961329</v>
      </c>
      <c r="F95" s="80">
        <f t="shared" si="8"/>
        <v>3.0953372682266691E-2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6"/>
        <v>2.2249999999999961</v>
      </c>
      <c r="B96" s="79">
        <v>5</v>
      </c>
      <c r="C96" s="80">
        <v>25.89</v>
      </c>
      <c r="D96" s="80">
        <f t="shared" si="5"/>
        <v>4.120000000000001</v>
      </c>
      <c r="E96" s="80">
        <f t="shared" si="7"/>
        <v>3.8540642938991327</v>
      </c>
      <c r="F96" s="80">
        <f t="shared" si="8"/>
        <v>7.0721799779367378E-2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6"/>
        <v>2.249999999999996</v>
      </c>
      <c r="B97" s="79">
        <v>5</v>
      </c>
      <c r="C97" s="80">
        <v>25.56</v>
      </c>
      <c r="D97" s="80">
        <f t="shared" si="5"/>
        <v>3.7899999999999991</v>
      </c>
      <c r="E97" s="80">
        <f t="shared" si="7"/>
        <v>3.854064293901347</v>
      </c>
      <c r="F97" s="80">
        <f t="shared" si="8"/>
        <v>4.1042337530782722E-3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6"/>
        <v>2.2749999999999959</v>
      </c>
      <c r="B98" s="79">
        <v>5</v>
      </c>
      <c r="C98" s="80">
        <v>25.49</v>
      </c>
      <c r="D98" s="80">
        <f t="shared" si="5"/>
        <v>3.7199999999999989</v>
      </c>
      <c r="E98" s="80">
        <f t="shared" si="7"/>
        <v>3.8540642939029821</v>
      </c>
      <c r="F98" s="80">
        <f t="shared" si="8"/>
        <v>1.7973234899705471E-2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6"/>
        <v>2.2999999999999958</v>
      </c>
      <c r="B99" s="79">
        <v>5</v>
      </c>
      <c r="C99" s="80">
        <v>25.36</v>
      </c>
      <c r="D99" s="80">
        <f t="shared" si="5"/>
        <v>3.59</v>
      </c>
      <c r="E99" s="80">
        <f t="shared" si="7"/>
        <v>3.8540642939041891</v>
      </c>
      <c r="F99" s="80">
        <f t="shared" si="8"/>
        <v>6.9729951315118055E-2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6"/>
        <v>2.3249999999999957</v>
      </c>
      <c r="B100" s="79">
        <v>5</v>
      </c>
      <c r="C100" s="80">
        <v>25.46</v>
      </c>
      <c r="D100" s="80">
        <f t="shared" si="5"/>
        <v>3.6900000000000013</v>
      </c>
      <c r="E100" s="80">
        <f t="shared" si="7"/>
        <v>3.8540642939050804</v>
      </c>
      <c r="F100" s="80">
        <f t="shared" si="8"/>
        <v>2.6917092534572192E-2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6"/>
        <v>2.3499999999999956</v>
      </c>
      <c r="B101" s="79">
        <v>5</v>
      </c>
      <c r="C101" s="80">
        <v>25.59</v>
      </c>
      <c r="D101" s="80">
        <f t="shared" si="5"/>
        <v>3.8200000000000003</v>
      </c>
      <c r="E101" s="80">
        <f t="shared" si="7"/>
        <v>3.8540642939057381</v>
      </c>
      <c r="F101" s="80">
        <f t="shared" si="8"/>
        <v>1.1603761192964883E-3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6"/>
        <v>2.3749999999999956</v>
      </c>
      <c r="B102" s="79">
        <v>5</v>
      </c>
      <c r="C102" s="80">
        <v>25.81</v>
      </c>
      <c r="D102" s="80">
        <f t="shared" si="5"/>
        <v>4.0399999999999991</v>
      </c>
      <c r="E102" s="80">
        <f t="shared" si="7"/>
        <v>3.8540642939062244</v>
      </c>
      <c r="F102" s="80">
        <f t="shared" si="8"/>
        <v>3.4572086800590582E-2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6"/>
        <v>2.3999999999999955</v>
      </c>
      <c r="B103" s="79">
        <v>5</v>
      </c>
      <c r="C103" s="80">
        <v>25.64</v>
      </c>
      <c r="D103" s="80">
        <f t="shared" ref="D103:D126" si="9">C103-$C$7</f>
        <v>3.870000000000001</v>
      </c>
      <c r="E103" s="80">
        <f t="shared" si="7"/>
        <v>3.8540642939065828</v>
      </c>
      <c r="F103" s="80">
        <f t="shared" si="8"/>
        <v>2.5394672869580634E-4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6"/>
        <v>2.4249999999999954</v>
      </c>
      <c r="B104" s="79">
        <v>5</v>
      </c>
      <c r="C104" s="80">
        <v>25.44</v>
      </c>
      <c r="D104" s="80">
        <f t="shared" si="9"/>
        <v>3.6700000000000017</v>
      </c>
      <c r="E104" s="80">
        <f t="shared" si="7"/>
        <v>3.8540642939068479</v>
      </c>
      <c r="F104" s="80">
        <f t="shared" si="8"/>
        <v>3.3879664291425859E-2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6"/>
        <v>2.4499999999999953</v>
      </c>
      <c r="B105" s="79">
        <v>5</v>
      </c>
      <c r="C105" s="80">
        <v>25.43</v>
      </c>
      <c r="D105" s="80">
        <f t="shared" si="9"/>
        <v>3.66</v>
      </c>
      <c r="E105" s="80">
        <f t="shared" si="7"/>
        <v>3.8540642939070433</v>
      </c>
      <c r="F105" s="80">
        <f t="shared" si="8"/>
        <v>3.7660950169639232E-2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6"/>
        <v>2.4749999999999952</v>
      </c>
      <c r="B106" s="79">
        <v>5</v>
      </c>
      <c r="C106" s="80">
        <v>25.37</v>
      </c>
      <c r="D106" s="80">
        <f t="shared" si="9"/>
        <v>3.6000000000000014</v>
      </c>
      <c r="E106" s="80">
        <f t="shared" si="7"/>
        <v>3.8540642939071876</v>
      </c>
      <c r="F106" s="80">
        <f t="shared" si="8"/>
        <v>6.4548665438557098E-2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6"/>
        <v>2.4999999999999951</v>
      </c>
      <c r="B107" s="79">
        <v>5</v>
      </c>
      <c r="C107" s="80">
        <v>25.54</v>
      </c>
      <c r="D107" s="80">
        <f t="shared" si="9"/>
        <v>3.7699999999999996</v>
      </c>
      <c r="E107" s="80">
        <f t="shared" si="7"/>
        <v>3.8540642939072942</v>
      </c>
      <c r="F107" s="80">
        <f t="shared" si="8"/>
        <v>7.0668055101320145E-3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6"/>
        <v>2.524999999999995</v>
      </c>
      <c r="B108" s="79">
        <v>5</v>
      </c>
      <c r="C108" s="80">
        <v>25.74</v>
      </c>
      <c r="D108" s="80">
        <f t="shared" si="9"/>
        <v>3.9699999999999989</v>
      </c>
      <c r="E108" s="80">
        <f t="shared" si="7"/>
        <v>3.8540642939073728</v>
      </c>
      <c r="F108" s="80">
        <f t="shared" si="8"/>
        <v>1.3441087947195767E-2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6"/>
        <v>2.5499999999999949</v>
      </c>
      <c r="B109" s="79">
        <v>5</v>
      </c>
      <c r="C109" s="80">
        <v>25.84</v>
      </c>
      <c r="D109" s="80">
        <f t="shared" si="9"/>
        <v>4.07</v>
      </c>
      <c r="E109" s="80">
        <f t="shared" si="7"/>
        <v>3.854064293907431</v>
      </c>
      <c r="F109" s="80">
        <f t="shared" si="8"/>
        <v>4.6628229165696464E-2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6"/>
        <v>2.5749999999999948</v>
      </c>
      <c r="B110" s="79">
        <v>5</v>
      </c>
      <c r="C110" s="80">
        <v>25.6</v>
      </c>
      <c r="D110" s="80">
        <f t="shared" si="9"/>
        <v>3.8300000000000018</v>
      </c>
      <c r="E110" s="80">
        <f t="shared" si="7"/>
        <v>3.8540642939074736</v>
      </c>
      <c r="F110" s="80">
        <f t="shared" si="8"/>
        <v>5.7909024126518338E-4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6"/>
        <v>2.5999999999999948</v>
      </c>
      <c r="B111" s="79">
        <v>5</v>
      </c>
      <c r="C111" s="80">
        <v>25.63</v>
      </c>
      <c r="D111" s="80">
        <f t="shared" si="9"/>
        <v>3.8599999999999994</v>
      </c>
      <c r="E111" s="80">
        <f t="shared" si="7"/>
        <v>3.8540642939075056</v>
      </c>
      <c r="F111" s="80">
        <f t="shared" si="8"/>
        <v>3.5232606816468382E-5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6"/>
        <v>2.6249999999999947</v>
      </c>
      <c r="B112" s="79">
        <v>5</v>
      </c>
      <c r="C112" s="80">
        <v>25.37</v>
      </c>
      <c r="D112" s="80">
        <f t="shared" si="9"/>
        <v>3.6000000000000014</v>
      </c>
      <c r="E112" s="80">
        <f t="shared" si="7"/>
        <v>3.8540642939075291</v>
      </c>
      <c r="F112" s="80">
        <f t="shared" si="8"/>
        <v>6.4548665438730626E-2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6"/>
        <v>2.6499999999999946</v>
      </c>
      <c r="B113" s="79">
        <v>5</v>
      </c>
      <c r="C113" s="80">
        <v>25.57</v>
      </c>
      <c r="D113" s="80">
        <f t="shared" si="9"/>
        <v>3.8000000000000007</v>
      </c>
      <c r="E113" s="80">
        <f t="shared" si="7"/>
        <v>3.854064293907546</v>
      </c>
      <c r="F113" s="80">
        <f t="shared" si="8"/>
        <v>2.9229478757214402E-3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6"/>
        <v>2.6749999999999945</v>
      </c>
      <c r="B114" s="79">
        <v>5</v>
      </c>
      <c r="C114" s="80">
        <v>25.66</v>
      </c>
      <c r="D114" s="80">
        <f t="shared" si="9"/>
        <v>3.8900000000000006</v>
      </c>
      <c r="E114" s="80">
        <f t="shared" si="7"/>
        <v>3.8540642939075589</v>
      </c>
      <c r="F114" s="80">
        <f t="shared" si="8"/>
        <v>1.2913749723623498E-3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6"/>
        <v>2.6999999999999944</v>
      </c>
      <c r="B115" s="79">
        <v>5</v>
      </c>
      <c r="C115" s="80">
        <v>25.74</v>
      </c>
      <c r="D115" s="80">
        <f t="shared" si="9"/>
        <v>3.9699999999999989</v>
      </c>
      <c r="E115" s="80">
        <f t="shared" si="7"/>
        <v>3.8540642939075682</v>
      </c>
      <c r="F115" s="80">
        <f t="shared" si="8"/>
        <v>1.344108794715046E-2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6"/>
        <v>2.7249999999999943</v>
      </c>
      <c r="B116" s="79">
        <v>5</v>
      </c>
      <c r="C116" s="80">
        <v>25.64</v>
      </c>
      <c r="D116" s="80">
        <f t="shared" si="9"/>
        <v>3.870000000000001</v>
      </c>
      <c r="E116" s="80">
        <f t="shared" si="7"/>
        <v>3.8540642939075753</v>
      </c>
      <c r="F116" s="80">
        <f t="shared" si="8"/>
        <v>2.5394672866417269E-4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6"/>
        <v>2.7499999999999942</v>
      </c>
      <c r="B117" s="79">
        <v>5</v>
      </c>
      <c r="C117" s="80">
        <v>25.5</v>
      </c>
      <c r="D117" s="80">
        <f t="shared" si="9"/>
        <v>3.7300000000000004</v>
      </c>
      <c r="E117" s="80">
        <f t="shared" si="7"/>
        <v>3.8540642939075802</v>
      </c>
      <c r="F117" s="80">
        <f t="shared" si="8"/>
        <v>1.5391949022786337E-2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6"/>
        <v>2.7749999999999941</v>
      </c>
      <c r="B118" s="79">
        <v>5</v>
      </c>
      <c r="C118" s="80">
        <v>25.47</v>
      </c>
      <c r="D118" s="80">
        <f t="shared" si="9"/>
        <v>3.6999999999999993</v>
      </c>
      <c r="E118" s="80">
        <f t="shared" si="7"/>
        <v>3.8540642939075842</v>
      </c>
      <c r="F118" s="80">
        <f t="shared" si="8"/>
        <v>2.3735806657242706E-2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6"/>
        <v>2.799999999999994</v>
      </c>
      <c r="B119" s="79">
        <v>5</v>
      </c>
      <c r="C119" s="80">
        <v>25.37</v>
      </c>
      <c r="D119" s="80">
        <f t="shared" si="9"/>
        <v>3.6000000000000014</v>
      </c>
      <c r="E119" s="80">
        <f t="shared" si="7"/>
        <v>3.8540642939075873</v>
      </c>
      <c r="F119" s="80">
        <f t="shared" si="8"/>
        <v>6.4548665438760186E-2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6"/>
        <v>2.824999999999994</v>
      </c>
      <c r="B120" s="79">
        <v>5</v>
      </c>
      <c r="C120" s="80">
        <v>25.51</v>
      </c>
      <c r="D120" s="80">
        <f t="shared" si="9"/>
        <v>3.740000000000002</v>
      </c>
      <c r="E120" s="80">
        <f t="shared" si="7"/>
        <v>3.8540642939075891</v>
      </c>
      <c r="F120" s="80">
        <f t="shared" si="8"/>
        <v>1.3010663144636411E-2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6"/>
        <v>2.8499999999999939</v>
      </c>
      <c r="B121" s="79">
        <v>5</v>
      </c>
      <c r="C121" s="80">
        <v>25.67</v>
      </c>
      <c r="D121" s="80">
        <f t="shared" si="9"/>
        <v>3.9000000000000021</v>
      </c>
      <c r="E121" s="80">
        <f t="shared" si="7"/>
        <v>3.8540642939075904</v>
      </c>
      <c r="F121" s="80">
        <f t="shared" si="8"/>
        <v>2.1100890942084304E-3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6"/>
        <v>2.8749999999999938</v>
      </c>
      <c r="B122" s="79">
        <v>5</v>
      </c>
      <c r="C122" s="80">
        <v>25.81</v>
      </c>
      <c r="D122" s="80">
        <f t="shared" si="9"/>
        <v>4.0399999999999991</v>
      </c>
      <c r="E122" s="80">
        <f t="shared" si="7"/>
        <v>3.8540642939075918</v>
      </c>
      <c r="F122" s="80">
        <f t="shared" si="8"/>
        <v>3.4572086800082107E-2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6"/>
        <v>2.8999999999999937</v>
      </c>
      <c r="B123" s="79">
        <v>5</v>
      </c>
      <c r="C123" s="80">
        <v>25.53</v>
      </c>
      <c r="D123" s="80">
        <f t="shared" si="9"/>
        <v>3.7600000000000016</v>
      </c>
      <c r="E123" s="80">
        <f t="shared" si="7"/>
        <v>3.8540642939075926</v>
      </c>
      <c r="F123" s="80">
        <f t="shared" si="8"/>
        <v>8.8480913883336766E-3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6"/>
        <v>2.9249999999999936</v>
      </c>
      <c r="B124" s="79">
        <v>5</v>
      </c>
      <c r="C124" s="80">
        <v>25.49</v>
      </c>
      <c r="D124" s="80">
        <f t="shared" si="9"/>
        <v>3.7199999999999989</v>
      </c>
      <c r="E124" s="80">
        <f t="shared" si="7"/>
        <v>3.8540642939075931</v>
      </c>
      <c r="F124" s="80">
        <f t="shared" si="8"/>
        <v>1.7973234900941805E-2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6"/>
        <v>2.9499999999999935</v>
      </c>
      <c r="B125" s="79">
        <v>5</v>
      </c>
      <c r="C125" s="80">
        <v>25.34</v>
      </c>
      <c r="D125" s="80">
        <f t="shared" si="9"/>
        <v>3.5700000000000003</v>
      </c>
      <c r="E125" s="80">
        <f t="shared" si="7"/>
        <v>3.8540642939075935</v>
      </c>
      <c r="F125" s="80">
        <f t="shared" si="8"/>
        <v>8.0692523073219516E-2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6"/>
        <v>2.9749999999999934</v>
      </c>
      <c r="B126" s="79">
        <v>5</v>
      </c>
      <c r="C126" s="80">
        <v>25.49</v>
      </c>
      <c r="D126" s="80">
        <f t="shared" si="9"/>
        <v>3.7199999999999989</v>
      </c>
      <c r="E126" s="80">
        <f t="shared" si="7"/>
        <v>3.854064293907594</v>
      </c>
      <c r="F126" s="80">
        <f t="shared" si="8"/>
        <v>1.7973234900942044E-2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05FE4-4ABE-4B57-8320-AE14134667AF}">
  <sheetPr codeName="Sheet12"/>
  <dimension ref="A1:AG389"/>
  <sheetViews>
    <sheetView topLeftCell="C1" workbookViewId="0">
      <selection activeCell="A7" sqref="A7:A126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25.63</v>
      </c>
      <c r="D7" s="80">
        <f t="shared" ref="D7:D38" si="0"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0.7527820518351267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+$J$6+A7</f>
        <v>2.5000000000000001E-2</v>
      </c>
      <c r="B8" s="79">
        <v>5</v>
      </c>
      <c r="C8" s="80">
        <v>26.23</v>
      </c>
      <c r="D8" s="80">
        <f t="shared" si="0"/>
        <v>0.60000000000000142</v>
      </c>
      <c r="E8" s="80">
        <f>+IF(A8&lt;$J$9,0,B8*$J$7*(1-EXP(-(A8-$J$9)/$J$8)))</f>
        <v>0.46647006152496695</v>
      </c>
      <c r="F8" s="80">
        <f>+(E8-D8)^2</f>
        <v>1.7830244469146491E-2</v>
      </c>
      <c r="G8" s="71"/>
      <c r="H8" s="78" t="s">
        <v>73</v>
      </c>
      <c r="I8" s="81" t="s">
        <v>102</v>
      </c>
      <c r="J8" s="78">
        <v>9.1602208939606827E-2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2" si="1">+$J$6+A8</f>
        <v>0.05</v>
      </c>
      <c r="B9" s="79">
        <v>5</v>
      </c>
      <c r="C9" s="80">
        <v>26.9</v>
      </c>
      <c r="D9" s="80">
        <f t="shared" si="0"/>
        <v>1.2699999999999996</v>
      </c>
      <c r="E9" s="80">
        <f t="shared" ref="E9:E72" si="2">+IF(A9&lt;$J$9,0,B9*$J$7*(1-EXP(-(A9-$J$9)/$J$8)))</f>
        <v>1.2540494752039644</v>
      </c>
      <c r="F9" s="80">
        <f t="shared" ref="F9:F72" si="3">+(E9-D9)^2</f>
        <v>2.544192412689339E-4</v>
      </c>
      <c r="G9" s="71"/>
      <c r="H9" s="78" t="s">
        <v>74</v>
      </c>
      <c r="I9" s="77" t="s">
        <v>103</v>
      </c>
      <c r="J9" s="78">
        <v>1.2879936795098624E-2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1"/>
        <v>7.5000000000000011E-2</v>
      </c>
      <c r="B10" s="79">
        <v>5</v>
      </c>
      <c r="C10" s="80">
        <v>27.26</v>
      </c>
      <c r="D10" s="80">
        <f t="shared" si="0"/>
        <v>1.6300000000000026</v>
      </c>
      <c r="E10" s="80">
        <f t="shared" si="2"/>
        <v>1.8535189321677845</v>
      </c>
      <c r="F10" s="80">
        <f t="shared" si="3"/>
        <v>4.9960713037425511E-2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1"/>
        <v>0.1</v>
      </c>
      <c r="B11" s="79">
        <v>5</v>
      </c>
      <c r="C11" s="80">
        <v>27.8</v>
      </c>
      <c r="D11" s="80">
        <f t="shared" si="0"/>
        <v>2.1700000000000017</v>
      </c>
      <c r="E11" s="80">
        <f t="shared" si="2"/>
        <v>2.3098076867884929</v>
      </c>
      <c r="F11" s="80">
        <f t="shared" si="3"/>
        <v>1.9546189285148858E-2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1"/>
        <v>0.125</v>
      </c>
      <c r="B12" s="79">
        <v>5</v>
      </c>
      <c r="C12" s="80">
        <v>28.13</v>
      </c>
      <c r="D12" s="80">
        <f t="shared" si="0"/>
        <v>2.5</v>
      </c>
      <c r="E12" s="80">
        <f t="shared" si="2"/>
        <v>2.6571138342072458</v>
      </c>
      <c r="F12" s="80">
        <f t="shared" si="3"/>
        <v>2.4684756899301916E-2</v>
      </c>
      <c r="G12" s="71"/>
      <c r="H12" s="78" t="s">
        <v>105</v>
      </c>
      <c r="I12" s="77" t="s">
        <v>106</v>
      </c>
      <c r="J12" s="82">
        <f>+SUM(F7:F126)</f>
        <v>2.3262836538196097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1"/>
        <v>0.15</v>
      </c>
      <c r="B13" s="79">
        <v>5</v>
      </c>
      <c r="C13" s="80">
        <v>28.6</v>
      </c>
      <c r="D13" s="80">
        <f t="shared" si="0"/>
        <v>2.9700000000000024</v>
      </c>
      <c r="E13" s="80">
        <f t="shared" si="2"/>
        <v>2.9214674015773738</v>
      </c>
      <c r="F13" s="80">
        <f t="shared" si="3"/>
        <v>2.35541310965213E-3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1"/>
        <v>0.17499999999999999</v>
      </c>
      <c r="B14" s="79">
        <v>5</v>
      </c>
      <c r="C14" s="80">
        <v>28.94</v>
      </c>
      <c r="D14" s="80">
        <f t="shared" si="0"/>
        <v>3.3100000000000023</v>
      </c>
      <c r="E14" s="80">
        <f t="shared" si="2"/>
        <v>3.1226812559841997</v>
      </c>
      <c r="F14" s="80">
        <f t="shared" si="3"/>
        <v>3.5088311859657786E-2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1"/>
        <v>0.19999999999999998</v>
      </c>
      <c r="B15" s="79">
        <v>5</v>
      </c>
      <c r="C15" s="80">
        <v>29.16</v>
      </c>
      <c r="D15" s="80">
        <f t="shared" si="0"/>
        <v>3.5300000000000011</v>
      </c>
      <c r="E15" s="80">
        <f t="shared" si="2"/>
        <v>3.2758360463962557</v>
      </c>
      <c r="F15" s="80">
        <f t="shared" si="3"/>
        <v>6.4599315311486868E-2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1"/>
        <v>0.22499999999999998</v>
      </c>
      <c r="B16" s="79">
        <v>5</v>
      </c>
      <c r="C16" s="80">
        <v>29.09</v>
      </c>
      <c r="D16" s="80">
        <f t="shared" si="0"/>
        <v>3.4600000000000009</v>
      </c>
      <c r="E16" s="80">
        <f t="shared" si="2"/>
        <v>3.3924104736160405</v>
      </c>
      <c r="F16" s="80">
        <f t="shared" si="3"/>
        <v>4.5683440768080679E-3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1"/>
        <v>0.24999999999999997</v>
      </c>
      <c r="B17" s="79">
        <v>5</v>
      </c>
      <c r="C17" s="80">
        <v>29.14</v>
      </c>
      <c r="D17" s="80">
        <f t="shared" si="0"/>
        <v>3.5100000000000016</v>
      </c>
      <c r="E17" s="80">
        <f t="shared" si="2"/>
        <v>3.481141600112696</v>
      </c>
      <c r="F17" s="80">
        <f t="shared" si="3"/>
        <v>8.3280724405563646E-4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1"/>
        <v>0.27499999999999997</v>
      </c>
      <c r="B18" s="79">
        <v>5</v>
      </c>
      <c r="C18" s="80">
        <v>29.07</v>
      </c>
      <c r="D18" s="80">
        <f t="shared" si="0"/>
        <v>3.4400000000000013</v>
      </c>
      <c r="E18" s="80">
        <f t="shared" si="2"/>
        <v>3.5486796785501014</v>
      </c>
      <c r="F18" s="80">
        <f t="shared" si="3"/>
        <v>1.1811272529753083E-2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1"/>
        <v>0.3</v>
      </c>
      <c r="B19" s="79">
        <v>5</v>
      </c>
      <c r="C19" s="80">
        <v>29.26</v>
      </c>
      <c r="D19" s="80">
        <f t="shared" si="0"/>
        <v>3.6300000000000026</v>
      </c>
      <c r="E19" s="80">
        <f t="shared" si="2"/>
        <v>3.6000865773365049</v>
      </c>
      <c r="F19" s="80">
        <f t="shared" si="3"/>
        <v>8.9481285544505261E-4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1"/>
        <v>0.32500000000000001</v>
      </c>
      <c r="B20" s="79">
        <v>5</v>
      </c>
      <c r="C20" s="80">
        <v>29.46</v>
      </c>
      <c r="D20" s="80">
        <f t="shared" si="0"/>
        <v>3.8300000000000018</v>
      </c>
      <c r="E20" s="80">
        <f t="shared" si="2"/>
        <v>3.6392151593746336</v>
      </c>
      <c r="F20" s="80">
        <f t="shared" si="3"/>
        <v>3.6398855412447167E-2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1"/>
        <v>0.35000000000000003</v>
      </c>
      <c r="B21" s="79">
        <v>5</v>
      </c>
      <c r="C21" s="80">
        <v>29.54</v>
      </c>
      <c r="D21" s="80">
        <f t="shared" si="0"/>
        <v>3.91</v>
      </c>
      <c r="E21" s="80">
        <f t="shared" si="2"/>
        <v>3.6689980478284969</v>
      </c>
      <c r="F21" s="80">
        <f t="shared" si="3"/>
        <v>5.8081940950475523E-2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1"/>
        <v>0.37500000000000006</v>
      </c>
      <c r="B22" s="79">
        <v>5</v>
      </c>
      <c r="C22" s="80">
        <v>29.27</v>
      </c>
      <c r="D22" s="80">
        <f t="shared" si="0"/>
        <v>3.6400000000000006</v>
      </c>
      <c r="E22" s="80">
        <f t="shared" si="2"/>
        <v>3.6916674214283618</v>
      </c>
      <c r="F22" s="80">
        <f t="shared" si="3"/>
        <v>2.6695224370558808E-3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1"/>
        <v>0.40000000000000008</v>
      </c>
      <c r="B23" s="79">
        <v>5</v>
      </c>
      <c r="C23" s="80">
        <v>29.19</v>
      </c>
      <c r="D23" s="80">
        <f t="shared" si="0"/>
        <v>3.5600000000000023</v>
      </c>
      <c r="E23" s="80">
        <f t="shared" si="2"/>
        <v>3.7089223126121476</v>
      </c>
      <c r="F23" s="80">
        <f>+(E23-D23)^2</f>
        <v>2.2177855193749527E-2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1"/>
        <v>0.4250000000000001</v>
      </c>
      <c r="B24" s="79">
        <v>5</v>
      </c>
      <c r="C24" s="80">
        <v>29.16</v>
      </c>
      <c r="D24" s="80">
        <f t="shared" si="0"/>
        <v>3.5300000000000011</v>
      </c>
      <c r="E24" s="80">
        <f t="shared" si="2"/>
        <v>3.7220559472250625</v>
      </c>
      <c r="F24" s="80">
        <f t="shared" si="3"/>
        <v>3.6885486864515558E-2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1"/>
        <v>0.45000000000000012</v>
      </c>
      <c r="B25" s="79">
        <v>5</v>
      </c>
      <c r="C25" s="80">
        <v>29.26</v>
      </c>
      <c r="D25" s="80">
        <f t="shared" si="0"/>
        <v>3.6300000000000026</v>
      </c>
      <c r="E25" s="80">
        <f t="shared" si="2"/>
        <v>3.7320526696794847</v>
      </c>
      <c r="F25" s="80">
        <f t="shared" si="3"/>
        <v>1.041474738870949E-2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1"/>
        <v>0.47500000000000014</v>
      </c>
      <c r="B26" s="79">
        <v>5</v>
      </c>
      <c r="C26" s="80">
        <v>29.4</v>
      </c>
      <c r="D26" s="80">
        <f t="shared" si="0"/>
        <v>3.7699999999999996</v>
      </c>
      <c r="E26" s="80">
        <f t="shared" si="2"/>
        <v>3.7396617179571394</v>
      </c>
      <c r="F26" s="80">
        <f t="shared" si="3"/>
        <v>9.2041135731213083E-4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1"/>
        <v>0.50000000000000011</v>
      </c>
      <c r="B27" s="79">
        <v>5</v>
      </c>
      <c r="C27" s="80">
        <v>29.5</v>
      </c>
      <c r="D27" s="80">
        <f t="shared" si="0"/>
        <v>3.870000000000001</v>
      </c>
      <c r="E27" s="80">
        <f t="shared" si="2"/>
        <v>3.7454533777692078</v>
      </c>
      <c r="F27" s="80">
        <f t="shared" si="3"/>
        <v>1.5511861109099901E-2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1"/>
        <v>0.52500000000000013</v>
      </c>
      <c r="B28" s="79">
        <v>5</v>
      </c>
      <c r="C28" s="80">
        <v>29.3</v>
      </c>
      <c r="D28" s="80">
        <f t="shared" si="0"/>
        <v>3.6700000000000017</v>
      </c>
      <c r="E28" s="80">
        <f t="shared" si="2"/>
        <v>3.7498617245367312</v>
      </c>
      <c r="F28" s="80">
        <f t="shared" si="3"/>
        <v>6.3778950459804562E-3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1"/>
        <v>0.55000000000000016</v>
      </c>
      <c r="B29" s="79">
        <v>5</v>
      </c>
      <c r="C29" s="80">
        <v>29.23</v>
      </c>
      <c r="D29" s="80">
        <f t="shared" si="0"/>
        <v>3.6000000000000014</v>
      </c>
      <c r="E29" s="80">
        <f t="shared" si="2"/>
        <v>3.753217156632767</v>
      </c>
      <c r="F29" s="80">
        <f t="shared" si="3"/>
        <v>2.3475497086629424E-2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1"/>
        <v>0.57500000000000018</v>
      </c>
      <c r="B30" s="79">
        <v>5</v>
      </c>
      <c r="C30" s="80">
        <v>29.23</v>
      </c>
      <c r="D30" s="80">
        <f t="shared" si="0"/>
        <v>3.6000000000000014</v>
      </c>
      <c r="E30" s="80">
        <f t="shared" si="2"/>
        <v>3.7557711581995341</v>
      </c>
      <c r="F30" s="80">
        <f t="shared" si="3"/>
        <v>2.4264653726823841E-2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1"/>
        <v>0.6000000000000002</v>
      </c>
      <c r="B31" s="79">
        <v>5</v>
      </c>
      <c r="C31" s="80">
        <v>29.36</v>
      </c>
      <c r="D31" s="80">
        <f t="shared" si="0"/>
        <v>3.7300000000000004</v>
      </c>
      <c r="E31" s="80">
        <f t="shared" si="2"/>
        <v>3.7577151474731525</v>
      </c>
      <c r="F31" s="80">
        <f t="shared" si="3"/>
        <v>7.6812939945856745E-4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1"/>
        <v>0.62500000000000022</v>
      </c>
      <c r="B32" s="79">
        <v>5</v>
      </c>
      <c r="C32" s="80">
        <v>29.53</v>
      </c>
      <c r="D32" s="80">
        <f t="shared" si="0"/>
        <v>3.9000000000000021</v>
      </c>
      <c r="E32" s="80">
        <f t="shared" si="2"/>
        <v>3.759194823267058</v>
      </c>
      <c r="F32" s="80">
        <f t="shared" si="3"/>
        <v>1.9826097794795629E-2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1"/>
        <v>0.65000000000000024</v>
      </c>
      <c r="B33" s="79">
        <v>5</v>
      </c>
      <c r="C33" s="80">
        <v>29.6</v>
      </c>
      <c r="D33" s="80">
        <f t="shared" si="0"/>
        <v>3.9700000000000024</v>
      </c>
      <c r="E33" s="80">
        <f t="shared" si="2"/>
        <v>3.7603210848595388</v>
      </c>
      <c r="F33" s="80">
        <f t="shared" si="3"/>
        <v>4.3965247454481764E-2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1"/>
        <v>0.67500000000000027</v>
      </c>
      <c r="B34" s="79">
        <v>5</v>
      </c>
      <c r="C34" s="80">
        <v>29.36</v>
      </c>
      <c r="D34" s="80">
        <f t="shared" si="0"/>
        <v>3.7300000000000004</v>
      </c>
      <c r="E34" s="80">
        <f t="shared" si="2"/>
        <v>3.7611783437130812</v>
      </c>
      <c r="F34" s="80">
        <f t="shared" si="3"/>
        <v>9.7208911669100591E-4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1"/>
        <v>0.70000000000000029</v>
      </c>
      <c r="B35" s="79">
        <v>5</v>
      </c>
      <c r="C35" s="80">
        <v>29.36</v>
      </c>
      <c r="D35" s="80">
        <f t="shared" si="0"/>
        <v>3.7300000000000004</v>
      </c>
      <c r="E35" s="80">
        <f t="shared" si="2"/>
        <v>3.7618308499752877</v>
      </c>
      <c r="F35" s="80">
        <f t="shared" si="3"/>
        <v>1.013203010149247E-3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1"/>
        <v>0.72500000000000031</v>
      </c>
      <c r="B36" s="79">
        <v>5</v>
      </c>
      <c r="C36" s="80">
        <v>29.37</v>
      </c>
      <c r="D36" s="80">
        <f t="shared" si="0"/>
        <v>3.740000000000002</v>
      </c>
      <c r="E36" s="80">
        <f t="shared" si="2"/>
        <v>3.7623275079222531</v>
      </c>
      <c r="F36" s="80">
        <f t="shared" si="3"/>
        <v>4.9851761001818708E-4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1"/>
        <v>0.75000000000000033</v>
      </c>
      <c r="B37" s="79">
        <v>5</v>
      </c>
      <c r="C37" s="80">
        <v>29.47</v>
      </c>
      <c r="D37" s="80">
        <f t="shared" si="0"/>
        <v>3.84</v>
      </c>
      <c r="E37" s="80">
        <f t="shared" si="2"/>
        <v>3.7627055412539945</v>
      </c>
      <c r="F37" s="80">
        <f t="shared" si="3"/>
        <v>5.9744333528379276E-3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1"/>
        <v>0.77500000000000036</v>
      </c>
      <c r="B38" s="79">
        <v>5</v>
      </c>
      <c r="C38" s="80">
        <v>29.64</v>
      </c>
      <c r="D38" s="80">
        <f t="shared" si="0"/>
        <v>4.0100000000000016</v>
      </c>
      <c r="E38" s="80">
        <f t="shared" si="2"/>
        <v>3.7629932829498256</v>
      </c>
      <c r="F38" s="80">
        <f t="shared" si="3"/>
        <v>6.1012318267905687E-2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1"/>
        <v>0.80000000000000038</v>
      </c>
      <c r="B39" s="79">
        <v>5</v>
      </c>
      <c r="C39" s="80">
        <v>29.64</v>
      </c>
      <c r="D39" s="80">
        <f t="shared" ref="D39:D70" si="4">C39-$C$7</f>
        <v>4.0100000000000016</v>
      </c>
      <c r="E39" s="80">
        <f t="shared" si="2"/>
        <v>3.7632122987787686</v>
      </c>
      <c r="F39" s="80">
        <f t="shared" si="3"/>
        <v>6.0904169474060542E-2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1"/>
        <v>0.8250000000000004</v>
      </c>
      <c r="B40" s="79">
        <v>5</v>
      </c>
      <c r="C40" s="80">
        <v>29.37</v>
      </c>
      <c r="D40" s="80">
        <f t="shared" si="4"/>
        <v>3.740000000000002</v>
      </c>
      <c r="E40" s="80">
        <f t="shared" si="2"/>
        <v>3.7633790036186401</v>
      </c>
      <c r="F40" s="80">
        <f t="shared" si="3"/>
        <v>5.4657781020029316E-4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1"/>
        <v>0.85000000000000042</v>
      </c>
      <c r="B41" s="79">
        <v>5</v>
      </c>
      <c r="C41" s="80">
        <v>29.37</v>
      </c>
      <c r="D41" s="80">
        <f t="shared" si="4"/>
        <v>3.740000000000002</v>
      </c>
      <c r="E41" s="80">
        <f t="shared" si="2"/>
        <v>3.7635058917242645</v>
      </c>
      <c r="F41" s="80">
        <f t="shared" si="3"/>
        <v>5.5252694575275412E-4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1"/>
        <v>0.87500000000000044</v>
      </c>
      <c r="B42" s="79">
        <v>5</v>
      </c>
      <c r="C42" s="80">
        <v>29.07</v>
      </c>
      <c r="D42" s="80">
        <f t="shared" si="4"/>
        <v>3.4400000000000013</v>
      </c>
      <c r="E42" s="80">
        <f t="shared" si="2"/>
        <v>3.7636024731514235</v>
      </c>
      <c r="F42" s="80">
        <f t="shared" si="3"/>
        <v>0.10471856062971693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1"/>
        <v>0.90000000000000047</v>
      </c>
      <c r="B43" s="79">
        <v>5</v>
      </c>
      <c r="C43" s="80">
        <v>29.27</v>
      </c>
      <c r="D43" s="80">
        <f t="shared" si="4"/>
        <v>3.6400000000000006</v>
      </c>
      <c r="E43" s="80">
        <f t="shared" si="2"/>
        <v>3.7636759865199627</v>
      </c>
      <c r="F43" s="80">
        <f t="shared" si="3"/>
        <v>1.5295749641685858E-2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1"/>
        <v>0.92500000000000049</v>
      </c>
      <c r="B44" s="79">
        <v>5</v>
      </c>
      <c r="C44" s="80">
        <v>29.43</v>
      </c>
      <c r="D44" s="80">
        <f t="shared" si="4"/>
        <v>3.8000000000000007</v>
      </c>
      <c r="E44" s="80">
        <f t="shared" si="2"/>
        <v>3.7637319415365011</v>
      </c>
      <c r="F44" s="80">
        <f t="shared" si="3"/>
        <v>1.3153720647118223E-3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1"/>
        <v>0.95000000000000051</v>
      </c>
      <c r="B45" s="79">
        <v>5</v>
      </c>
      <c r="C45" s="80">
        <v>29.53</v>
      </c>
      <c r="D45" s="80">
        <f t="shared" si="4"/>
        <v>3.9000000000000021</v>
      </c>
      <c r="E45" s="80">
        <f t="shared" si="2"/>
        <v>3.7637745319379214</v>
      </c>
      <c r="F45" s="80">
        <f t="shared" si="3"/>
        <v>1.8557378148732966E-2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1"/>
        <v>0.97500000000000053</v>
      </c>
      <c r="B46" s="79">
        <v>5</v>
      </c>
      <c r="C46" s="80">
        <v>29.23</v>
      </c>
      <c r="D46" s="80">
        <f t="shared" si="4"/>
        <v>3.6000000000000014</v>
      </c>
      <c r="E46" s="80">
        <f t="shared" si="2"/>
        <v>3.7638069498050819</v>
      </c>
      <c r="F46" s="80">
        <f t="shared" si="3"/>
        <v>2.6832716804444157E-2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1"/>
        <v>1.0000000000000004</v>
      </c>
      <c r="B47" s="79">
        <v>5</v>
      </c>
      <c r="C47" s="80">
        <v>29.23</v>
      </c>
      <c r="D47" s="80">
        <f t="shared" si="4"/>
        <v>3.6000000000000014</v>
      </c>
      <c r="E47" s="80">
        <f t="shared" si="2"/>
        <v>3.7638316248040535</v>
      </c>
      <c r="F47" s="80">
        <f t="shared" si="3"/>
        <v>2.6840801285935703E-2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1"/>
        <v>1.0250000000000004</v>
      </c>
      <c r="B48" s="79">
        <v>5</v>
      </c>
      <c r="C48" s="80">
        <v>29.21</v>
      </c>
      <c r="D48" s="80">
        <f t="shared" si="4"/>
        <v>3.5800000000000018</v>
      </c>
      <c r="E48" s="80">
        <f t="shared" si="2"/>
        <v>3.7638504062856128</v>
      </c>
      <c r="F48" s="80">
        <f t="shared" si="3"/>
        <v>3.3800971891384236E-2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1"/>
        <v>1.0500000000000003</v>
      </c>
      <c r="B49" s="79">
        <v>5</v>
      </c>
      <c r="C49" s="80">
        <v>29.36</v>
      </c>
      <c r="D49" s="80">
        <f t="shared" si="4"/>
        <v>3.7300000000000004</v>
      </c>
      <c r="E49" s="80">
        <f t="shared" si="2"/>
        <v>3.7638647018910532</v>
      </c>
      <c r="F49" s="80">
        <f t="shared" si="3"/>
        <v>1.1468180341698702E-3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1"/>
        <v>1.0750000000000002</v>
      </c>
      <c r="B50" s="79">
        <v>5</v>
      </c>
      <c r="C50" s="80">
        <v>29.56</v>
      </c>
      <c r="D50" s="80">
        <f t="shared" si="4"/>
        <v>3.9299999999999997</v>
      </c>
      <c r="E50" s="80">
        <f t="shared" si="2"/>
        <v>3.7638755830525992</v>
      </c>
      <c r="F50" s="80">
        <f t="shared" si="3"/>
        <v>2.7597321906113782E-2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1"/>
        <v>1.1000000000000001</v>
      </c>
      <c r="B51" s="79">
        <v>5</v>
      </c>
      <c r="C51" s="80">
        <v>29.61</v>
      </c>
      <c r="D51" s="80">
        <f t="shared" si="4"/>
        <v>3.9800000000000004</v>
      </c>
      <c r="E51" s="80">
        <f t="shared" si="2"/>
        <v>3.7638838652954938</v>
      </c>
      <c r="F51" s="80">
        <f t="shared" si="3"/>
        <v>4.6706183679616459E-2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1"/>
        <v>1.125</v>
      </c>
      <c r="B52" s="79">
        <v>5</v>
      </c>
      <c r="C52" s="80">
        <v>29.36</v>
      </c>
      <c r="D52" s="80">
        <f t="shared" si="4"/>
        <v>3.7300000000000004</v>
      </c>
      <c r="E52" s="80">
        <f t="shared" si="2"/>
        <v>3.7638901693602831</v>
      </c>
      <c r="F52" s="80">
        <f t="shared" si="3"/>
        <v>1.1485435792686419E-3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1"/>
        <v>1.1499999999999999</v>
      </c>
      <c r="B53" s="79">
        <v>5</v>
      </c>
      <c r="C53" s="80">
        <v>29.34</v>
      </c>
      <c r="D53" s="80">
        <f t="shared" si="4"/>
        <v>3.7100000000000009</v>
      </c>
      <c r="E53" s="80">
        <f t="shared" si="2"/>
        <v>3.7638949677263023</v>
      </c>
      <c r="F53" s="80">
        <f t="shared" si="3"/>
        <v>2.9046675462190722E-3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1"/>
        <v>1.1749999999999998</v>
      </c>
      <c r="B54" s="79">
        <v>5</v>
      </c>
      <c r="C54" s="80">
        <v>29.31</v>
      </c>
      <c r="D54" s="80">
        <f t="shared" si="4"/>
        <v>3.6799999999999997</v>
      </c>
      <c r="E54" s="80">
        <f t="shared" si="2"/>
        <v>3.7638986200232285</v>
      </c>
      <c r="F54" s="80">
        <f t="shared" si="3"/>
        <v>7.0389784418021266E-3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1"/>
        <v>1.1999999999999997</v>
      </c>
      <c r="B55" s="79">
        <v>5</v>
      </c>
      <c r="C55" s="80">
        <v>29.46</v>
      </c>
      <c r="D55" s="80">
        <f t="shared" si="4"/>
        <v>3.8300000000000018</v>
      </c>
      <c r="E55" s="80">
        <f t="shared" si="2"/>
        <v>3.7639013999847371</v>
      </c>
      <c r="F55" s="80">
        <f t="shared" si="3"/>
        <v>4.3690249239779636E-3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1"/>
        <v>1.2249999999999996</v>
      </c>
      <c r="B56" s="79">
        <v>5</v>
      </c>
      <c r="C56" s="80">
        <v>29.59</v>
      </c>
      <c r="D56" s="80">
        <f t="shared" si="4"/>
        <v>3.9600000000000009</v>
      </c>
      <c r="E56" s="80">
        <f t="shared" si="2"/>
        <v>3.7639035159643925</v>
      </c>
      <c r="F56" s="80">
        <f t="shared" si="3"/>
        <v>3.8453831051127582E-2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1"/>
        <v>1.2499999999999996</v>
      </c>
      <c r="B57" s="79">
        <v>5</v>
      </c>
      <c r="C57" s="80">
        <v>29.64</v>
      </c>
      <c r="D57" s="80">
        <f t="shared" si="4"/>
        <v>4.0100000000000016</v>
      </c>
      <c r="E57" s="80">
        <f t="shared" si="2"/>
        <v>3.7639051265514047</v>
      </c>
      <c r="F57" s="80">
        <f t="shared" si="3"/>
        <v>6.0562686737680886E-2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1"/>
        <v>1.2749999999999995</v>
      </c>
      <c r="B58" s="79">
        <v>5</v>
      </c>
      <c r="C58" s="80">
        <v>29.43</v>
      </c>
      <c r="D58" s="80">
        <f t="shared" si="4"/>
        <v>3.8000000000000007</v>
      </c>
      <c r="E58" s="80">
        <f t="shared" si="2"/>
        <v>3.7639063524566336</v>
      </c>
      <c r="F58" s="80">
        <f t="shared" si="3"/>
        <v>1.3027513929848085E-3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1"/>
        <v>1.2999999999999994</v>
      </c>
      <c r="B59" s="79">
        <v>5</v>
      </c>
      <c r="C59" s="80">
        <v>29.39</v>
      </c>
      <c r="D59" s="80">
        <f t="shared" si="4"/>
        <v>3.7600000000000016</v>
      </c>
      <c r="E59" s="80">
        <f t="shared" si="2"/>
        <v>3.7639072855596694</v>
      </c>
      <c r="F59" s="80">
        <f t="shared" si="3"/>
        <v>1.5266880444788473E-5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1"/>
        <v>1.3249999999999993</v>
      </c>
      <c r="B60" s="79">
        <v>5</v>
      </c>
      <c r="C60" s="80">
        <v>29.33</v>
      </c>
      <c r="D60" s="80">
        <f t="shared" si="4"/>
        <v>3.6999999999999993</v>
      </c>
      <c r="E60" s="80">
        <f t="shared" si="2"/>
        <v>3.7639079957950572</v>
      </c>
      <c r="F60" s="80">
        <f t="shared" si="3"/>
        <v>4.0842319265411388E-3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1"/>
        <v>1.3499999999999992</v>
      </c>
      <c r="B61" s="79">
        <v>5</v>
      </c>
      <c r="C61" s="80">
        <v>29.51</v>
      </c>
      <c r="D61" s="80">
        <f t="shared" si="4"/>
        <v>3.8800000000000026</v>
      </c>
      <c r="E61" s="80">
        <f t="shared" si="2"/>
        <v>3.7639085363937763</v>
      </c>
      <c r="F61" s="80">
        <f t="shared" si="3"/>
        <v>1.3477227922235753E-2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1"/>
        <v>1.3749999999999991</v>
      </c>
      <c r="B62" s="79">
        <v>5</v>
      </c>
      <c r="C62" s="80">
        <v>29.64</v>
      </c>
      <c r="D62" s="80">
        <f t="shared" si="4"/>
        <v>4.0100000000000016</v>
      </c>
      <c r="E62" s="80">
        <f t="shared" si="2"/>
        <v>3.763908947872816</v>
      </c>
      <c r="F62" s="80">
        <f t="shared" si="3"/>
        <v>6.0560805937065136E-2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1"/>
        <v>1.399999999999999</v>
      </c>
      <c r="B63" s="79">
        <v>5</v>
      </c>
      <c r="C63" s="80">
        <v>29.69</v>
      </c>
      <c r="D63" s="80">
        <f t="shared" si="4"/>
        <v>4.0600000000000023</v>
      </c>
      <c r="E63" s="80">
        <f t="shared" si="2"/>
        <v>3.7639092610718556</v>
      </c>
      <c r="F63" s="80">
        <f t="shared" si="3"/>
        <v>8.7669725679015889E-2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1"/>
        <v>1.4249999999999989</v>
      </c>
      <c r="B64" s="79">
        <v>5</v>
      </c>
      <c r="C64" s="80">
        <v>29.49</v>
      </c>
      <c r="D64" s="80">
        <f t="shared" si="4"/>
        <v>3.8599999999999994</v>
      </c>
      <c r="E64" s="80">
        <f t="shared" si="2"/>
        <v>3.7639094994646514</v>
      </c>
      <c r="F64" s="80">
        <f t="shared" si="3"/>
        <v>9.2333842931337264E-3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1"/>
        <v>1.4499999999999988</v>
      </c>
      <c r="B65" s="79">
        <v>5</v>
      </c>
      <c r="C65" s="80">
        <v>29.4</v>
      </c>
      <c r="D65" s="80">
        <f t="shared" si="4"/>
        <v>3.7699999999999996</v>
      </c>
      <c r="E65" s="80">
        <f t="shared" si="2"/>
        <v>3.7639096809183532</v>
      </c>
      <c r="F65" s="80">
        <f t="shared" si="3"/>
        <v>3.7091986516265848E-5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1"/>
        <v>1.4749999999999988</v>
      </c>
      <c r="B66" s="79">
        <v>5</v>
      </c>
      <c r="C66" s="80">
        <v>29.26</v>
      </c>
      <c r="D66" s="80">
        <f t="shared" si="4"/>
        <v>3.6300000000000026</v>
      </c>
      <c r="E66" s="80">
        <f t="shared" si="2"/>
        <v>3.7639098190326181</v>
      </c>
      <c r="F66" s="80">
        <f t="shared" si="3"/>
        <v>1.7931839633347848E-2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1"/>
        <v>1.4999999999999987</v>
      </c>
      <c r="B67" s="79">
        <v>5</v>
      </c>
      <c r="C67" s="80">
        <v>29.33</v>
      </c>
      <c r="D67" s="80">
        <f t="shared" si="4"/>
        <v>3.6999999999999993</v>
      </c>
      <c r="E67" s="80">
        <f t="shared" si="2"/>
        <v>3.7639099241588854</v>
      </c>
      <c r="F67" s="80">
        <f t="shared" si="3"/>
        <v>4.0844784059945703E-3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1"/>
        <v>1.5249999999999986</v>
      </c>
      <c r="B68" s="79">
        <v>5</v>
      </c>
      <c r="C68" s="80">
        <v>29.5</v>
      </c>
      <c r="D68" s="80">
        <f t="shared" si="4"/>
        <v>3.870000000000001</v>
      </c>
      <c r="E68" s="80">
        <f t="shared" si="2"/>
        <v>3.763910004176195</v>
      </c>
      <c r="F68" s="80">
        <f t="shared" si="3"/>
        <v>1.1255087213895166E-2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1"/>
        <v>1.5499999999999985</v>
      </c>
      <c r="B69" s="79">
        <v>5</v>
      </c>
      <c r="C69" s="80">
        <v>29.59</v>
      </c>
      <c r="D69" s="80">
        <f t="shared" si="4"/>
        <v>3.9600000000000009</v>
      </c>
      <c r="E69" s="80">
        <f t="shared" si="2"/>
        <v>3.7639100650817148</v>
      </c>
      <c r="F69" s="80">
        <f t="shared" si="3"/>
        <v>3.8451262576257673E-2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1"/>
        <v>1.5749999999999984</v>
      </c>
      <c r="B70" s="79">
        <v>5</v>
      </c>
      <c r="C70" s="80">
        <v>29.34</v>
      </c>
      <c r="D70" s="80">
        <f t="shared" si="4"/>
        <v>3.7100000000000009</v>
      </c>
      <c r="E70" s="80">
        <f t="shared" si="2"/>
        <v>3.7639101114402127</v>
      </c>
      <c r="F70" s="80">
        <f t="shared" si="3"/>
        <v>2.9063001154960607E-3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1"/>
        <v>1.5999999999999983</v>
      </c>
      <c r="B71" s="79">
        <v>5</v>
      </c>
      <c r="C71" s="80">
        <v>29.31</v>
      </c>
      <c r="D71" s="80">
        <f t="shared" ref="D71:D102" si="5">C71-$C$7</f>
        <v>3.6799999999999997</v>
      </c>
      <c r="E71" s="80">
        <f t="shared" si="2"/>
        <v>3.7639101467261824</v>
      </c>
      <c r="F71" s="80">
        <f t="shared" si="3"/>
        <v>7.0409127236095072E-3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si="1"/>
        <v>1.6249999999999982</v>
      </c>
      <c r="B72" s="79">
        <v>5</v>
      </c>
      <c r="C72" s="80">
        <v>29.23</v>
      </c>
      <c r="D72" s="80">
        <f t="shared" si="5"/>
        <v>3.6000000000000014</v>
      </c>
      <c r="E72" s="80">
        <f t="shared" si="2"/>
        <v>3.7639101735842506</v>
      </c>
      <c r="F72" s="80">
        <f t="shared" si="3"/>
        <v>2.6866545004418704E-2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ref="A73:A126" si="6">+$J$6+A72</f>
        <v>1.6499999999999981</v>
      </c>
      <c r="B73" s="79">
        <v>5</v>
      </c>
      <c r="C73" s="80">
        <v>29.4</v>
      </c>
      <c r="D73" s="80">
        <f t="shared" si="5"/>
        <v>3.7699999999999996</v>
      </c>
      <c r="E73" s="80">
        <f t="shared" ref="E73:E126" si="7">+IF(A73&lt;$J$9,0,B73*$J$7*(1-EXP(-(A73-$J$9)/$J$8)))</f>
        <v>3.7639101940273845</v>
      </c>
      <c r="F73" s="80">
        <f t="shared" ref="F73:F126" si="8">+(E73-D73)^2</f>
        <v>3.7085736784098584E-5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6"/>
        <v>1.674999999999998</v>
      </c>
      <c r="B74" s="79">
        <v>5</v>
      </c>
      <c r="C74" s="80">
        <v>29.54</v>
      </c>
      <c r="D74" s="80">
        <f t="shared" si="5"/>
        <v>3.91</v>
      </c>
      <c r="E74" s="80">
        <f t="shared" si="7"/>
        <v>3.7639102095877637</v>
      </c>
      <c r="F74" s="80">
        <f t="shared" si="8"/>
        <v>2.1342226862691178E-2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6"/>
        <v>1.699999999999998</v>
      </c>
      <c r="B75" s="79">
        <v>5</v>
      </c>
      <c r="C75" s="80">
        <v>29.63</v>
      </c>
      <c r="D75" s="80">
        <f t="shared" si="5"/>
        <v>4</v>
      </c>
      <c r="E75" s="80">
        <f t="shared" si="7"/>
        <v>3.7639102214316131</v>
      </c>
      <c r="F75" s="80">
        <f t="shared" si="8"/>
        <v>5.5738383544469944E-2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6"/>
        <v>1.7249999999999979</v>
      </c>
      <c r="B76" s="79">
        <v>5</v>
      </c>
      <c r="C76" s="80">
        <v>29.27</v>
      </c>
      <c r="D76" s="80">
        <f t="shared" si="5"/>
        <v>3.6400000000000006</v>
      </c>
      <c r="E76" s="80">
        <f t="shared" si="7"/>
        <v>3.7639102304466099</v>
      </c>
      <c r="F76" s="80">
        <f t="shared" si="8"/>
        <v>1.5353745209331826E-2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6"/>
        <v>1.7499999999999978</v>
      </c>
      <c r="B77" s="79">
        <v>5</v>
      </c>
      <c r="C77" s="80">
        <v>29.21</v>
      </c>
      <c r="D77" s="80">
        <f t="shared" si="5"/>
        <v>3.5800000000000018</v>
      </c>
      <c r="E77" s="80">
        <f t="shared" si="7"/>
        <v>3.7639102373084139</v>
      </c>
      <c r="F77" s="80">
        <f t="shared" si="8"/>
        <v>3.3822975386836436E-2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6"/>
        <v>1.7749999999999977</v>
      </c>
      <c r="B78" s="79">
        <v>5</v>
      </c>
      <c r="C78" s="80">
        <v>29.11</v>
      </c>
      <c r="D78" s="80">
        <f t="shared" si="5"/>
        <v>3.4800000000000004</v>
      </c>
      <c r="E78" s="80">
        <f t="shared" si="7"/>
        <v>3.7639102425313054</v>
      </c>
      <c r="F78" s="80">
        <f t="shared" si="8"/>
        <v>8.0605025814184383E-2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6"/>
        <v>1.7999999999999976</v>
      </c>
      <c r="B79" s="79">
        <v>5</v>
      </c>
      <c r="C79" s="80">
        <v>29.3</v>
      </c>
      <c r="D79" s="80">
        <f t="shared" si="5"/>
        <v>3.6700000000000017</v>
      </c>
      <c r="E79" s="80">
        <f t="shared" si="7"/>
        <v>3.7639102465067316</v>
      </c>
      <c r="F79" s="80">
        <f t="shared" si="8"/>
        <v>8.8191343989547678E-3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6"/>
        <v>1.8249999999999975</v>
      </c>
      <c r="B80" s="79">
        <v>5</v>
      </c>
      <c r="C80" s="80">
        <v>29.47</v>
      </c>
      <c r="D80" s="80">
        <f t="shared" si="5"/>
        <v>3.84</v>
      </c>
      <c r="E80" s="80">
        <f t="shared" si="7"/>
        <v>3.7639102495326444</v>
      </c>
      <c r="F80" s="80">
        <f t="shared" si="8"/>
        <v>5.7896501261844183E-3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6"/>
        <v>1.8499999999999974</v>
      </c>
      <c r="B81" s="79">
        <v>5</v>
      </c>
      <c r="C81" s="80">
        <v>29.56</v>
      </c>
      <c r="D81" s="80">
        <f t="shared" si="5"/>
        <v>3.9299999999999997</v>
      </c>
      <c r="E81" s="80">
        <f t="shared" si="7"/>
        <v>3.7639102518358305</v>
      </c>
      <c r="F81" s="80">
        <f t="shared" si="8"/>
        <v>2.7585804445237151E-2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6"/>
        <v>1.8749999999999973</v>
      </c>
      <c r="B82" s="79">
        <v>5</v>
      </c>
      <c r="C82" s="80">
        <v>29.27</v>
      </c>
      <c r="D82" s="80">
        <f t="shared" si="5"/>
        <v>3.6400000000000006</v>
      </c>
      <c r="E82" s="80">
        <f t="shared" si="7"/>
        <v>3.7639102535889113</v>
      </c>
      <c r="F82" s="80">
        <f t="shared" si="8"/>
        <v>1.5353750944468163E-2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6"/>
        <v>1.8999999999999972</v>
      </c>
      <c r="B83" s="79">
        <v>5</v>
      </c>
      <c r="C83" s="80">
        <v>29.27</v>
      </c>
      <c r="D83" s="80">
        <f t="shared" si="5"/>
        <v>3.6400000000000006</v>
      </c>
      <c r="E83" s="80">
        <f t="shared" si="7"/>
        <v>3.7639102549232759</v>
      </c>
      <c r="F83" s="80">
        <f t="shared" si="8"/>
        <v>1.5353751275151081E-2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6"/>
        <v>1.9249999999999972</v>
      </c>
      <c r="B84" s="79">
        <v>5</v>
      </c>
      <c r="C84" s="80">
        <v>29.24</v>
      </c>
      <c r="D84" s="80">
        <f t="shared" si="5"/>
        <v>3.6099999999999994</v>
      </c>
      <c r="E84" s="80">
        <f t="shared" si="7"/>
        <v>3.7639102559389332</v>
      </c>
      <c r="F84" s="80">
        <f t="shared" si="8"/>
        <v>2.3688366883188112E-2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6"/>
        <v>1.9499999999999971</v>
      </c>
      <c r="B85" s="79">
        <v>5</v>
      </c>
      <c r="C85" s="80">
        <v>29.34</v>
      </c>
      <c r="D85" s="80">
        <f t="shared" si="5"/>
        <v>3.7100000000000009</v>
      </c>
      <c r="E85" s="80">
        <f t="shared" si="7"/>
        <v>3.7639102567120051</v>
      </c>
      <c r="F85" s="80">
        <f t="shared" si="8"/>
        <v>2.9063157787541966E-3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6"/>
        <v>1.974999999999997</v>
      </c>
      <c r="B86" s="79">
        <v>5</v>
      </c>
      <c r="C86" s="80">
        <v>29.51</v>
      </c>
      <c r="D86" s="80">
        <f t="shared" si="5"/>
        <v>3.8800000000000026</v>
      </c>
      <c r="E86" s="80">
        <f t="shared" si="7"/>
        <v>3.7639102573004322</v>
      </c>
      <c r="F86" s="80">
        <f t="shared" si="8"/>
        <v>1.3476828360052458E-2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6"/>
        <v>1.9999999999999969</v>
      </c>
      <c r="B87" s="79">
        <v>5</v>
      </c>
      <c r="C87" s="80">
        <v>29.6</v>
      </c>
      <c r="D87" s="80">
        <f t="shared" si="5"/>
        <v>3.9700000000000024</v>
      </c>
      <c r="E87" s="80">
        <f t="shared" si="7"/>
        <v>3.7639102577483161</v>
      </c>
      <c r="F87" s="80">
        <f t="shared" si="8"/>
        <v>4.2472981861366492E-2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6"/>
        <v>2.0249999999999968</v>
      </c>
      <c r="B88" s="79">
        <v>5</v>
      </c>
      <c r="C88" s="80">
        <v>29.41</v>
      </c>
      <c r="D88" s="80">
        <f t="shared" si="5"/>
        <v>3.7800000000000011</v>
      </c>
      <c r="E88" s="80">
        <f t="shared" si="7"/>
        <v>3.7639102580892247</v>
      </c>
      <c r="F88" s="80">
        <f t="shared" si="8"/>
        <v>2.5887979475539425E-4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6"/>
        <v>2.0499999999999967</v>
      </c>
      <c r="B89" s="79">
        <v>5</v>
      </c>
      <c r="C89" s="80">
        <v>29.36</v>
      </c>
      <c r="D89" s="80">
        <f t="shared" si="5"/>
        <v>3.7300000000000004</v>
      </c>
      <c r="E89" s="80">
        <f t="shared" si="7"/>
        <v>3.7639102583487087</v>
      </c>
      <c r="F89" s="80">
        <f t="shared" si="8"/>
        <v>1.1499056212761418E-3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6"/>
        <v>2.0749999999999966</v>
      </c>
      <c r="B90" s="79">
        <v>5</v>
      </c>
      <c r="C90" s="80">
        <v>29.24</v>
      </c>
      <c r="D90" s="80">
        <f t="shared" si="5"/>
        <v>3.6099999999999994</v>
      </c>
      <c r="E90" s="80">
        <f t="shared" si="7"/>
        <v>3.7639102585462161</v>
      </c>
      <c r="F90" s="80">
        <f t="shared" si="8"/>
        <v>2.3688367685763254E-2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6"/>
        <v>2.0999999999999965</v>
      </c>
      <c r="B91" s="79">
        <v>5</v>
      </c>
      <c r="C91" s="80">
        <v>29.33</v>
      </c>
      <c r="D91" s="80">
        <f t="shared" si="5"/>
        <v>3.6999999999999993</v>
      </c>
      <c r="E91" s="80">
        <f t="shared" si="7"/>
        <v>3.7639102586965496</v>
      </c>
      <c r="F91" s="80">
        <f t="shared" si="8"/>
        <v>4.0845211666599851E-3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6"/>
        <v>2.1249999999999964</v>
      </c>
      <c r="B92" s="79">
        <v>5</v>
      </c>
      <c r="C92" s="80">
        <v>29.49</v>
      </c>
      <c r="D92" s="80">
        <f t="shared" si="5"/>
        <v>3.8599999999999994</v>
      </c>
      <c r="E92" s="80">
        <f t="shared" si="7"/>
        <v>3.7639102588109767</v>
      </c>
      <c r="F92" s="80">
        <f t="shared" si="8"/>
        <v>9.2332383617733643E-3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6"/>
        <v>2.1499999999999964</v>
      </c>
      <c r="B93" s="79">
        <v>5</v>
      </c>
      <c r="C93" s="80">
        <v>29.63</v>
      </c>
      <c r="D93" s="80">
        <f t="shared" si="5"/>
        <v>4</v>
      </c>
      <c r="E93" s="80">
        <f t="shared" si="7"/>
        <v>3.7639102588980733</v>
      </c>
      <c r="F93" s="80">
        <f t="shared" si="8"/>
        <v>5.5738365853574778E-2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6"/>
        <v>2.1749999999999963</v>
      </c>
      <c r="B94" s="79">
        <v>5</v>
      </c>
      <c r="C94" s="80">
        <v>29.34</v>
      </c>
      <c r="D94" s="80">
        <f t="shared" si="5"/>
        <v>3.7100000000000009</v>
      </c>
      <c r="E94" s="80">
        <f t="shared" si="7"/>
        <v>3.7639102589643674</v>
      </c>
      <c r="F94" s="80">
        <f t="shared" si="8"/>
        <v>2.9063160216050606E-3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6"/>
        <v>2.1999999999999962</v>
      </c>
      <c r="B95" s="79">
        <v>5</v>
      </c>
      <c r="C95" s="80">
        <v>29.24</v>
      </c>
      <c r="D95" s="80">
        <f t="shared" si="5"/>
        <v>3.6099999999999994</v>
      </c>
      <c r="E95" s="80">
        <f t="shared" si="7"/>
        <v>3.7639102590148275</v>
      </c>
      <c r="F95" s="80">
        <f t="shared" si="8"/>
        <v>2.368836783001145E-2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6"/>
        <v>2.2249999999999961</v>
      </c>
      <c r="B96" s="79">
        <v>5</v>
      </c>
      <c r="C96" s="80">
        <v>29.21</v>
      </c>
      <c r="D96" s="80">
        <f t="shared" si="5"/>
        <v>3.5800000000000018</v>
      </c>
      <c r="E96" s="80">
        <f t="shared" si="7"/>
        <v>3.7639102590532354</v>
      </c>
      <c r="F96" s="80">
        <f t="shared" si="8"/>
        <v>3.3822983385027469E-2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6"/>
        <v>2.249999999999996</v>
      </c>
      <c r="B97" s="79">
        <v>5</v>
      </c>
      <c r="C97" s="80">
        <v>29.31</v>
      </c>
      <c r="D97" s="80">
        <f t="shared" si="5"/>
        <v>3.6799999999999997</v>
      </c>
      <c r="E97" s="80">
        <f t="shared" si="7"/>
        <v>3.7639102590824698</v>
      </c>
      <c r="F97" s="80">
        <f t="shared" si="8"/>
        <v>7.0409315792872513E-3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6"/>
        <v>2.2749999999999959</v>
      </c>
      <c r="B98" s="79">
        <v>5</v>
      </c>
      <c r="C98" s="80">
        <v>29.44</v>
      </c>
      <c r="D98" s="80">
        <f t="shared" si="5"/>
        <v>3.8100000000000023</v>
      </c>
      <c r="E98" s="80">
        <f t="shared" si="7"/>
        <v>3.7639102591047213</v>
      </c>
      <c r="F98" s="80">
        <f t="shared" si="8"/>
        <v>2.1242642157941333E-3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6"/>
        <v>2.2999999999999958</v>
      </c>
      <c r="B99" s="79">
        <v>5</v>
      </c>
      <c r="C99" s="80">
        <v>29.59</v>
      </c>
      <c r="D99" s="80">
        <f t="shared" si="5"/>
        <v>3.9600000000000009</v>
      </c>
      <c r="E99" s="80">
        <f t="shared" si="7"/>
        <v>3.7639102591216584</v>
      </c>
      <c r="F99" s="80">
        <f t="shared" si="8"/>
        <v>3.8451186477735468E-2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6"/>
        <v>2.3249999999999957</v>
      </c>
      <c r="B100" s="79">
        <v>5</v>
      </c>
      <c r="C100" s="80">
        <v>29.31</v>
      </c>
      <c r="D100" s="80">
        <f t="shared" si="5"/>
        <v>3.6799999999999997</v>
      </c>
      <c r="E100" s="80">
        <f t="shared" si="7"/>
        <v>3.7639102591345504</v>
      </c>
      <c r="F100" s="80">
        <f t="shared" si="8"/>
        <v>7.0409315880274386E-3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6"/>
        <v>2.3499999999999956</v>
      </c>
      <c r="B101" s="79">
        <v>5</v>
      </c>
      <c r="C101" s="80">
        <v>29.24</v>
      </c>
      <c r="D101" s="80">
        <f t="shared" si="5"/>
        <v>3.6099999999999994</v>
      </c>
      <c r="E101" s="80">
        <f t="shared" si="7"/>
        <v>3.7639102591443629</v>
      </c>
      <c r="F101" s="80">
        <f t="shared" si="8"/>
        <v>2.3688367869885135E-2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6"/>
        <v>2.3749999999999956</v>
      </c>
      <c r="B102" s="79">
        <v>5</v>
      </c>
      <c r="C102" s="80">
        <v>29.26</v>
      </c>
      <c r="D102" s="80">
        <f t="shared" si="5"/>
        <v>3.6300000000000026</v>
      </c>
      <c r="E102" s="80">
        <f t="shared" si="7"/>
        <v>3.7639102591518316</v>
      </c>
      <c r="F102" s="80">
        <f t="shared" si="8"/>
        <v>1.7931957506110024E-2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6"/>
        <v>2.3999999999999955</v>
      </c>
      <c r="B103" s="79">
        <v>5</v>
      </c>
      <c r="C103" s="80">
        <v>29.33</v>
      </c>
      <c r="D103" s="80">
        <f t="shared" ref="D103:D126" si="9">C103-$C$7</f>
        <v>3.6999999999999993</v>
      </c>
      <c r="E103" s="80">
        <f t="shared" si="7"/>
        <v>3.7639102591575164</v>
      </c>
      <c r="F103" s="80">
        <f t="shared" si="8"/>
        <v>4.0845212255810025E-3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6"/>
        <v>2.4249999999999954</v>
      </c>
      <c r="B104" s="79">
        <v>5</v>
      </c>
      <c r="C104" s="80">
        <v>29.46</v>
      </c>
      <c r="D104" s="80">
        <f t="shared" si="9"/>
        <v>3.8300000000000018</v>
      </c>
      <c r="E104" s="80">
        <f t="shared" si="7"/>
        <v>3.7639102591618441</v>
      </c>
      <c r="F104" s="80">
        <f t="shared" si="8"/>
        <v>4.3678538440548595E-3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6"/>
        <v>2.4499999999999953</v>
      </c>
      <c r="B105" s="79">
        <v>5</v>
      </c>
      <c r="C105" s="80">
        <v>29.6</v>
      </c>
      <c r="D105" s="80">
        <f t="shared" si="9"/>
        <v>3.9700000000000024</v>
      </c>
      <c r="E105" s="80">
        <f t="shared" si="7"/>
        <v>3.7639102591651374</v>
      </c>
      <c r="F105" s="80">
        <f t="shared" si="8"/>
        <v>4.2472981277381812E-2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6"/>
        <v>2.4749999999999952</v>
      </c>
      <c r="B106" s="79">
        <v>5</v>
      </c>
      <c r="C106" s="80">
        <v>29.36</v>
      </c>
      <c r="D106" s="80">
        <f t="shared" si="9"/>
        <v>3.7300000000000004</v>
      </c>
      <c r="E106" s="80">
        <f t="shared" si="7"/>
        <v>3.7639102591676443</v>
      </c>
      <c r="F106" s="80">
        <f t="shared" si="8"/>
        <v>1.149905676816777E-3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6"/>
        <v>2.4999999999999951</v>
      </c>
      <c r="B107" s="79">
        <v>5</v>
      </c>
      <c r="C107" s="80">
        <v>29.31</v>
      </c>
      <c r="D107" s="80">
        <f t="shared" si="9"/>
        <v>3.6799999999999997</v>
      </c>
      <c r="E107" s="80">
        <f t="shared" si="7"/>
        <v>3.7639102591695526</v>
      </c>
      <c r="F107" s="80">
        <f t="shared" si="8"/>
        <v>7.0409315939015298E-3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6"/>
        <v>2.524999999999995</v>
      </c>
      <c r="B108" s="79">
        <v>5</v>
      </c>
      <c r="C108" s="80">
        <v>29.2</v>
      </c>
      <c r="D108" s="80">
        <f t="shared" si="9"/>
        <v>3.5700000000000003</v>
      </c>
      <c r="E108" s="80">
        <f t="shared" si="7"/>
        <v>3.7639102591710052</v>
      </c>
      <c r="F108" s="80">
        <f t="shared" si="8"/>
        <v>3.7601188611766291E-2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6"/>
        <v>2.5499999999999949</v>
      </c>
      <c r="B109" s="79">
        <v>5</v>
      </c>
      <c r="C109" s="80">
        <v>29.29</v>
      </c>
      <c r="D109" s="80">
        <f t="shared" si="9"/>
        <v>3.66</v>
      </c>
      <c r="E109" s="80">
        <f t="shared" si="7"/>
        <v>3.7639102591721105</v>
      </c>
      <c r="F109" s="80">
        <f t="shared" si="8"/>
        <v>1.0797341961215151E-2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6"/>
        <v>2.5749999999999948</v>
      </c>
      <c r="B110" s="79">
        <v>5</v>
      </c>
      <c r="C110" s="80">
        <v>29.44</v>
      </c>
      <c r="D110" s="80">
        <f t="shared" si="9"/>
        <v>3.8100000000000023</v>
      </c>
      <c r="E110" s="80">
        <f t="shared" si="7"/>
        <v>3.7639102591729521</v>
      </c>
      <c r="F110" s="80">
        <f t="shared" si="8"/>
        <v>2.1242642095046578E-3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6"/>
        <v>2.5999999999999948</v>
      </c>
      <c r="B111" s="79">
        <v>5</v>
      </c>
      <c r="C111" s="80">
        <v>29.63</v>
      </c>
      <c r="D111" s="80">
        <f t="shared" si="9"/>
        <v>4</v>
      </c>
      <c r="E111" s="80">
        <f t="shared" si="7"/>
        <v>3.7639102591735925</v>
      </c>
      <c r="F111" s="80">
        <f t="shared" si="8"/>
        <v>5.5738365723480288E-2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6"/>
        <v>2.6249999999999947</v>
      </c>
      <c r="B112" s="79">
        <v>5</v>
      </c>
      <c r="C112" s="80">
        <v>29.43</v>
      </c>
      <c r="D112" s="80">
        <f t="shared" si="9"/>
        <v>3.8000000000000007</v>
      </c>
      <c r="E112" s="80">
        <f t="shared" si="7"/>
        <v>3.7639102591740796</v>
      </c>
      <c r="F112" s="80">
        <f t="shared" si="8"/>
        <v>1.3024693928821555E-3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6"/>
        <v>2.6499999999999946</v>
      </c>
      <c r="B113" s="79">
        <v>5</v>
      </c>
      <c r="C113" s="80">
        <v>29.36</v>
      </c>
      <c r="D113" s="80">
        <f t="shared" si="9"/>
        <v>3.7300000000000004</v>
      </c>
      <c r="E113" s="80">
        <f t="shared" si="7"/>
        <v>3.7639102591744509</v>
      </c>
      <c r="F113" s="80">
        <f t="shared" si="8"/>
        <v>1.149905677278401E-3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6"/>
        <v>2.6749999999999945</v>
      </c>
      <c r="B114" s="79">
        <v>5</v>
      </c>
      <c r="C114" s="80">
        <v>29.26</v>
      </c>
      <c r="D114" s="80">
        <f t="shared" si="9"/>
        <v>3.6300000000000026</v>
      </c>
      <c r="E114" s="80">
        <f t="shared" si="7"/>
        <v>3.7639102591747333</v>
      </c>
      <c r="F114" s="80">
        <f t="shared" si="8"/>
        <v>1.7931957512243565E-2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6"/>
        <v>2.6999999999999944</v>
      </c>
      <c r="B115" s="79">
        <v>5</v>
      </c>
      <c r="C115" s="80">
        <v>29.36</v>
      </c>
      <c r="D115" s="80">
        <f t="shared" si="9"/>
        <v>3.7300000000000004</v>
      </c>
      <c r="E115" s="80">
        <f t="shared" si="7"/>
        <v>3.7639102591749487</v>
      </c>
      <c r="F115" s="80">
        <f t="shared" si="8"/>
        <v>1.1499056773121637E-3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6"/>
        <v>2.7249999999999943</v>
      </c>
      <c r="B116" s="79">
        <v>5</v>
      </c>
      <c r="C116" s="80">
        <v>29.49</v>
      </c>
      <c r="D116" s="80">
        <f t="shared" si="9"/>
        <v>3.8599999999999994</v>
      </c>
      <c r="E116" s="80">
        <f t="shared" si="7"/>
        <v>3.7639102591751121</v>
      </c>
      <c r="F116" s="80">
        <f t="shared" si="8"/>
        <v>9.2332382917940138E-3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6"/>
        <v>2.7499999999999942</v>
      </c>
      <c r="B117" s="79">
        <v>5</v>
      </c>
      <c r="C117" s="80">
        <v>29.54</v>
      </c>
      <c r="D117" s="80">
        <f t="shared" si="9"/>
        <v>3.91</v>
      </c>
      <c r="E117" s="80">
        <f t="shared" si="7"/>
        <v>3.7639102591752365</v>
      </c>
      <c r="F117" s="80">
        <f t="shared" si="8"/>
        <v>2.1342212374246619E-2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6"/>
        <v>2.7749999999999941</v>
      </c>
      <c r="B118" s="79">
        <v>5</v>
      </c>
      <c r="C118" s="80">
        <v>29.4</v>
      </c>
      <c r="D118" s="80">
        <f t="shared" si="9"/>
        <v>3.7699999999999996</v>
      </c>
      <c r="E118" s="80">
        <f t="shared" si="7"/>
        <v>3.7639102591753315</v>
      </c>
      <c r="F118" s="80">
        <f t="shared" si="8"/>
        <v>3.7084943311628902E-5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6"/>
        <v>2.799999999999994</v>
      </c>
      <c r="B119" s="79">
        <v>5</v>
      </c>
      <c r="C119" s="80">
        <v>29.34</v>
      </c>
      <c r="D119" s="80">
        <f t="shared" si="9"/>
        <v>3.7100000000000009</v>
      </c>
      <c r="E119" s="80">
        <f t="shared" si="7"/>
        <v>3.7639102591754034</v>
      </c>
      <c r="F119" s="80">
        <f t="shared" si="8"/>
        <v>2.9063160443590797E-3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6"/>
        <v>2.824999999999994</v>
      </c>
      <c r="B120" s="79">
        <v>5</v>
      </c>
      <c r="C120" s="80">
        <v>29.23</v>
      </c>
      <c r="D120" s="80">
        <f t="shared" si="9"/>
        <v>3.6000000000000014</v>
      </c>
      <c r="E120" s="80">
        <f t="shared" si="7"/>
        <v>3.7639102591754585</v>
      </c>
      <c r="F120" s="80">
        <f t="shared" si="8"/>
        <v>2.6866573062965516E-2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6"/>
        <v>2.8499999999999939</v>
      </c>
      <c r="B121" s="79">
        <v>5</v>
      </c>
      <c r="C121" s="80">
        <v>29.37</v>
      </c>
      <c r="D121" s="80">
        <f t="shared" si="9"/>
        <v>3.740000000000002</v>
      </c>
      <c r="E121" s="80">
        <f t="shared" si="7"/>
        <v>3.7639102591755003</v>
      </c>
      <c r="F121" s="80">
        <f t="shared" si="8"/>
        <v>5.7170049383949931E-4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6"/>
        <v>2.8749999999999938</v>
      </c>
      <c r="B122" s="79">
        <v>5</v>
      </c>
      <c r="C122" s="80">
        <v>29.44</v>
      </c>
      <c r="D122" s="80">
        <f t="shared" si="9"/>
        <v>3.8100000000000023</v>
      </c>
      <c r="E122" s="80">
        <f t="shared" si="7"/>
        <v>3.7639102591755318</v>
      </c>
      <c r="F122" s="80">
        <f t="shared" si="8"/>
        <v>2.1242642092668611E-3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6"/>
        <v>2.8999999999999937</v>
      </c>
      <c r="B123" s="79">
        <v>5</v>
      </c>
      <c r="C123" s="80">
        <v>29.5</v>
      </c>
      <c r="D123" s="80">
        <f t="shared" si="9"/>
        <v>3.870000000000001</v>
      </c>
      <c r="E123" s="80">
        <f t="shared" si="7"/>
        <v>3.7639102591755562</v>
      </c>
      <c r="F123" s="80">
        <f t="shared" si="8"/>
        <v>1.1255033108197865E-2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6"/>
        <v>2.9249999999999936</v>
      </c>
      <c r="B124" s="79">
        <v>5</v>
      </c>
      <c r="C124" s="80">
        <v>29.4</v>
      </c>
      <c r="D124" s="80">
        <f t="shared" si="9"/>
        <v>3.7699999999999996</v>
      </c>
      <c r="E124" s="80">
        <f t="shared" si="7"/>
        <v>3.7639102591755744</v>
      </c>
      <c r="F124" s="80">
        <f t="shared" si="8"/>
        <v>3.7084943308670297E-5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6"/>
        <v>2.9499999999999935</v>
      </c>
      <c r="B125" s="79">
        <v>5</v>
      </c>
      <c r="C125" s="80">
        <v>29.21</v>
      </c>
      <c r="D125" s="80">
        <f t="shared" si="9"/>
        <v>3.5800000000000018</v>
      </c>
      <c r="E125" s="80">
        <f t="shared" si="7"/>
        <v>3.7639102591755886</v>
      </c>
      <c r="F125" s="80">
        <f t="shared" si="8"/>
        <v>3.3822983430031504E-2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6"/>
        <v>2.9749999999999934</v>
      </c>
      <c r="B126" s="79">
        <v>5</v>
      </c>
      <c r="C126" s="80">
        <v>29.17</v>
      </c>
      <c r="D126" s="80">
        <f t="shared" si="9"/>
        <v>3.5400000000000027</v>
      </c>
      <c r="E126" s="80">
        <f t="shared" si="7"/>
        <v>3.7639102591755997</v>
      </c>
      <c r="F126" s="80">
        <f t="shared" si="8"/>
        <v>5.0135804164083038E-2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30112-CDF5-4C0D-A8D4-3F03E96927F8}">
  <sheetPr codeName="Sheet13"/>
  <dimension ref="A1:AG389"/>
  <sheetViews>
    <sheetView topLeftCell="B1" workbookViewId="0">
      <selection activeCell="J19" sqref="J19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29.4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0.95939115911900941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+$J$6+A7</f>
        <v>2.5000000000000001E-2</v>
      </c>
      <c r="B8" s="79">
        <v>5</v>
      </c>
      <c r="C8" s="80">
        <v>30.06</v>
      </c>
      <c r="D8" s="80">
        <f t="shared" ref="D8:D71" si="0">C8-$C$7</f>
        <v>0.66000000000000014</v>
      </c>
      <c r="E8" s="80">
        <f>+IF(A8&lt;$J$9,0,B8*$J$7*(1-EXP(-(A8-$J$9)/$J$8)))</f>
        <v>0.62427415663074082</v>
      </c>
      <c r="F8" s="80">
        <f>+(E8-D8)^2</f>
        <v>1.2763358844448504E-3</v>
      </c>
      <c r="G8" s="71"/>
      <c r="H8" s="78" t="s">
        <v>73</v>
      </c>
      <c r="I8" s="81" t="s">
        <v>102</v>
      </c>
      <c r="J8" s="78">
        <v>8.9598894790686459E-2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2" si="1">+$J$6+A8</f>
        <v>0.05</v>
      </c>
      <c r="B9" s="79">
        <v>5</v>
      </c>
      <c r="C9" s="80">
        <v>31.04</v>
      </c>
      <c r="D9" s="80">
        <f t="shared" si="0"/>
        <v>1.6400000000000006</v>
      </c>
      <c r="E9" s="80">
        <f t="shared" ref="E9:E72" si="2">+IF(A9&lt;$J$9,0,B9*$J$7*(1-EXP(-(A9-$J$9)/$J$8)))</f>
        <v>1.640222867802152</v>
      </c>
      <c r="F9" s="80">
        <f t="shared" ref="F9:F72" si="3">+(E9-D9)^2</f>
        <v>4.9670057235802851E-8</v>
      </c>
      <c r="G9" s="71"/>
      <c r="H9" s="78" t="s">
        <v>74</v>
      </c>
      <c r="I9" s="77" t="s">
        <v>103</v>
      </c>
      <c r="J9" s="78">
        <v>1.2507889180019282E-2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1"/>
        <v>7.5000000000000011E-2</v>
      </c>
      <c r="B10" s="79">
        <v>5</v>
      </c>
      <c r="C10" s="80">
        <v>31.74</v>
      </c>
      <c r="D10" s="80">
        <f t="shared" si="0"/>
        <v>2.34</v>
      </c>
      <c r="E10" s="80">
        <f t="shared" si="2"/>
        <v>2.4088122371793879</v>
      </c>
      <c r="F10" s="80">
        <f t="shared" si="3"/>
        <v>4.7351239856323482E-3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1"/>
        <v>0.1</v>
      </c>
      <c r="B11" s="79">
        <v>5</v>
      </c>
      <c r="C11" s="80">
        <v>32.33</v>
      </c>
      <c r="D11" s="80">
        <f t="shared" si="0"/>
        <v>2.9299999999999997</v>
      </c>
      <c r="E11" s="80">
        <f t="shared" si="2"/>
        <v>2.9902683798212473</v>
      </c>
      <c r="F11" s="80">
        <f t="shared" si="3"/>
        <v>3.6322776062781593E-3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1"/>
        <v>0.125</v>
      </c>
      <c r="B12" s="79">
        <v>5</v>
      </c>
      <c r="C12" s="80">
        <v>32.76</v>
      </c>
      <c r="D12" s="80">
        <f t="shared" si="0"/>
        <v>3.3599999999999994</v>
      </c>
      <c r="E12" s="80">
        <f t="shared" si="2"/>
        <v>3.4301537845463934</v>
      </c>
      <c r="F12" s="80">
        <f t="shared" si="3"/>
        <v>4.9215534861818669E-3</v>
      </c>
      <c r="G12" s="71"/>
      <c r="H12" s="78" t="s">
        <v>105</v>
      </c>
      <c r="I12" s="77" t="s">
        <v>106</v>
      </c>
      <c r="J12" s="82">
        <f>+SUM(F7:F126)</f>
        <v>1.8710326316896893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1"/>
        <v>0.15</v>
      </c>
      <c r="B13" s="79">
        <v>5</v>
      </c>
      <c r="C13" s="80">
        <v>33.200000000000003</v>
      </c>
      <c r="D13" s="80">
        <f t="shared" si="0"/>
        <v>3.8000000000000043</v>
      </c>
      <c r="E13" s="80">
        <f t="shared" si="2"/>
        <v>3.7629375580757913</v>
      </c>
      <c r="F13" s="80">
        <f t="shared" si="3"/>
        <v>1.3736246013856563E-3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1"/>
        <v>0.17499999999999999</v>
      </c>
      <c r="B14" s="79">
        <v>5</v>
      </c>
      <c r="C14" s="80">
        <v>33.630000000000003</v>
      </c>
      <c r="D14" s="80">
        <f t="shared" si="0"/>
        <v>4.230000000000004</v>
      </c>
      <c r="E14" s="80">
        <f t="shared" si="2"/>
        <v>4.0146963996624132</v>
      </c>
      <c r="F14" s="80">
        <f t="shared" si="3"/>
        <v>4.6355640318329019E-2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1"/>
        <v>0.19999999999999998</v>
      </c>
      <c r="B15" s="79">
        <v>5</v>
      </c>
      <c r="C15" s="80">
        <v>33.83</v>
      </c>
      <c r="D15" s="80">
        <f t="shared" si="0"/>
        <v>4.43</v>
      </c>
      <c r="E15" s="80">
        <f t="shared" si="2"/>
        <v>4.2051579526546865</v>
      </c>
      <c r="F15" s="80">
        <f t="shared" si="3"/>
        <v>5.0553946254432068E-2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1"/>
        <v>0.22499999999999998</v>
      </c>
      <c r="B16" s="79">
        <v>5</v>
      </c>
      <c r="C16" s="80">
        <v>33.71</v>
      </c>
      <c r="D16" s="80">
        <f t="shared" si="0"/>
        <v>4.3100000000000023</v>
      </c>
      <c r="E16" s="80">
        <f t="shared" si="2"/>
        <v>4.3492466485654804</v>
      </c>
      <c r="F16" s="80">
        <f t="shared" si="3"/>
        <v>1.5402994236221445E-3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1"/>
        <v>0.24999999999999997</v>
      </c>
      <c r="B17" s="79">
        <v>5</v>
      </c>
      <c r="C17" s="80">
        <v>33.659999999999997</v>
      </c>
      <c r="D17" s="80">
        <f t="shared" si="0"/>
        <v>4.259999999999998</v>
      </c>
      <c r="E17" s="80">
        <f t="shared" si="2"/>
        <v>4.4582531748858631</v>
      </c>
      <c r="F17" s="80">
        <f t="shared" si="3"/>
        <v>3.9304321352325429E-2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1"/>
        <v>0.27499999999999997</v>
      </c>
      <c r="B18" s="79">
        <v>5</v>
      </c>
      <c r="C18" s="80">
        <v>33.79</v>
      </c>
      <c r="D18" s="80">
        <f t="shared" si="0"/>
        <v>4.3900000000000006</v>
      </c>
      <c r="E18" s="80">
        <f t="shared" si="2"/>
        <v>4.5407192053077976</v>
      </c>
      <c r="F18" s="80">
        <f t="shared" si="3"/>
        <v>2.2716278848613873E-2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1"/>
        <v>0.3</v>
      </c>
      <c r="B19" s="79">
        <v>5</v>
      </c>
      <c r="C19" s="80">
        <v>33.99</v>
      </c>
      <c r="D19" s="80">
        <f t="shared" si="0"/>
        <v>4.5900000000000034</v>
      </c>
      <c r="E19" s="80">
        <f t="shared" si="2"/>
        <v>4.603106719185301</v>
      </c>
      <c r="F19" s="80">
        <f t="shared" si="3"/>
        <v>1.7178608780224816E-4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1"/>
        <v>0.32500000000000001</v>
      </c>
      <c r="B20" s="79">
        <v>5</v>
      </c>
      <c r="C20" s="80">
        <v>34.229999999999997</v>
      </c>
      <c r="D20" s="80">
        <f t="shared" si="0"/>
        <v>4.8299999999999983</v>
      </c>
      <c r="E20" s="80">
        <f t="shared" si="2"/>
        <v>4.6503043576298984</v>
      </c>
      <c r="F20" s="80">
        <f t="shared" si="3"/>
        <v>3.2290523886802855E-2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1"/>
        <v>0.35000000000000003</v>
      </c>
      <c r="B21" s="79">
        <v>5</v>
      </c>
      <c r="C21" s="80">
        <v>34.090000000000003</v>
      </c>
      <c r="D21" s="80">
        <f t="shared" si="0"/>
        <v>4.6900000000000048</v>
      </c>
      <c r="E21" s="80">
        <f t="shared" si="2"/>
        <v>4.686010493943022</v>
      </c>
      <c r="F21" s="80">
        <f t="shared" si="3"/>
        <v>1.5916158578702315E-5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1"/>
        <v>0.37500000000000006</v>
      </c>
      <c r="B22" s="79">
        <v>5</v>
      </c>
      <c r="C22" s="80">
        <v>33.97</v>
      </c>
      <c r="D22" s="80">
        <f t="shared" si="0"/>
        <v>4.57</v>
      </c>
      <c r="E22" s="80">
        <f t="shared" si="2"/>
        <v>4.7130230355113447</v>
      </c>
      <c r="F22" s="80">
        <f t="shared" si="3"/>
        <v>2.045558868687929E-2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1"/>
        <v>0.40000000000000008</v>
      </c>
      <c r="B23" s="79">
        <v>5</v>
      </c>
      <c r="C23" s="80">
        <v>33.96</v>
      </c>
      <c r="D23" s="80">
        <f t="shared" si="0"/>
        <v>4.5600000000000023</v>
      </c>
      <c r="E23" s="80">
        <f t="shared" si="2"/>
        <v>4.7334586658349798</v>
      </c>
      <c r="F23" s="80">
        <f>+(E23-D23)^2</f>
        <v>3.0087908753250386E-2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1"/>
        <v>0.4250000000000001</v>
      </c>
      <c r="B24" s="79">
        <v>5</v>
      </c>
      <c r="C24" s="80">
        <v>34.01</v>
      </c>
      <c r="D24" s="80">
        <f t="shared" si="0"/>
        <v>4.6099999999999994</v>
      </c>
      <c r="E24" s="80">
        <f t="shared" si="2"/>
        <v>4.7489187063375748</v>
      </c>
      <c r="F24" s="80">
        <f t="shared" si="3"/>
        <v>1.9298406970505517E-2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1"/>
        <v>0.45000000000000012</v>
      </c>
      <c r="B25" s="79">
        <v>5</v>
      </c>
      <c r="C25" s="80">
        <v>34.17</v>
      </c>
      <c r="D25" s="80">
        <f t="shared" si="0"/>
        <v>4.7700000000000031</v>
      </c>
      <c r="E25" s="80">
        <f t="shared" si="2"/>
        <v>4.7606145947714866</v>
      </c>
      <c r="F25" s="80">
        <f t="shared" si="3"/>
        <v>8.8085831303464794E-5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1"/>
        <v>0.47500000000000014</v>
      </c>
      <c r="B26" s="79">
        <v>5</v>
      </c>
      <c r="C26" s="80">
        <v>34.299999999999997</v>
      </c>
      <c r="D26" s="80">
        <f t="shared" si="0"/>
        <v>4.8999999999999986</v>
      </c>
      <c r="E26" s="80">
        <f t="shared" si="2"/>
        <v>4.769462812616422</v>
      </c>
      <c r="F26" s="80">
        <f t="shared" si="3"/>
        <v>1.7039957290014979E-2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1"/>
        <v>0.50000000000000011</v>
      </c>
      <c r="B27" s="79">
        <v>5</v>
      </c>
      <c r="C27" s="80">
        <v>34.21</v>
      </c>
      <c r="D27" s="80">
        <f t="shared" si="0"/>
        <v>4.8100000000000023</v>
      </c>
      <c r="E27" s="80">
        <f t="shared" si="2"/>
        <v>4.7761566999148366</v>
      </c>
      <c r="F27" s="80">
        <f t="shared" si="3"/>
        <v>1.1453689606545749E-3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1"/>
        <v>0.52500000000000013</v>
      </c>
      <c r="B28" s="79">
        <v>5</v>
      </c>
      <c r="C28" s="80">
        <v>34.26</v>
      </c>
      <c r="D28" s="80">
        <f t="shared" si="0"/>
        <v>4.8599999999999994</v>
      </c>
      <c r="E28" s="80">
        <f t="shared" si="2"/>
        <v>4.7812207849033772</v>
      </c>
      <c r="F28" s="80">
        <f t="shared" si="3"/>
        <v>6.2061647312398709E-3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1"/>
        <v>0.55000000000000016</v>
      </c>
      <c r="B29" s="79">
        <v>5</v>
      </c>
      <c r="C29" s="80">
        <v>34.31</v>
      </c>
      <c r="D29" s="80">
        <f t="shared" si="0"/>
        <v>4.9100000000000037</v>
      </c>
      <c r="E29" s="80">
        <f t="shared" si="2"/>
        <v>4.7850518856715727</v>
      </c>
      <c r="F29" s="80">
        <f t="shared" si="3"/>
        <v>1.5612031274230664E-2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1"/>
        <v>0.57500000000000018</v>
      </c>
      <c r="B30" s="79">
        <v>5</v>
      </c>
      <c r="C30" s="80">
        <v>34.340000000000003</v>
      </c>
      <c r="D30" s="80">
        <f t="shared" si="0"/>
        <v>4.9400000000000048</v>
      </c>
      <c r="E30" s="80">
        <f t="shared" si="2"/>
        <v>4.7879502045444351</v>
      </c>
      <c r="F30" s="80">
        <f t="shared" si="3"/>
        <v>2.3119140298080595E-2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1"/>
        <v>0.6000000000000002</v>
      </c>
      <c r="B31" s="79">
        <v>5</v>
      </c>
      <c r="C31" s="80">
        <v>34.369999999999997</v>
      </c>
      <c r="D31" s="80">
        <f t="shared" si="0"/>
        <v>4.9699999999999989</v>
      </c>
      <c r="E31" s="80">
        <f t="shared" si="2"/>
        <v>4.7901428517226359</v>
      </c>
      <c r="F31" s="80">
        <f t="shared" si="3"/>
        <v>3.2348593786465339E-2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1"/>
        <v>0.62500000000000022</v>
      </c>
      <c r="B32" s="79">
        <v>5</v>
      </c>
      <c r="C32" s="80">
        <v>34.24</v>
      </c>
      <c r="D32" s="80">
        <f t="shared" si="0"/>
        <v>4.8400000000000034</v>
      </c>
      <c r="E32" s="80">
        <f t="shared" si="2"/>
        <v>4.791801641475927</v>
      </c>
      <c r="F32" s="80">
        <f t="shared" si="3"/>
        <v>2.3230817644154071E-3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1"/>
        <v>0.65000000000000024</v>
      </c>
      <c r="B33" s="79">
        <v>5</v>
      </c>
      <c r="C33" s="80">
        <v>34.159999999999997</v>
      </c>
      <c r="D33" s="80">
        <f t="shared" si="0"/>
        <v>4.759999999999998</v>
      </c>
      <c r="E33" s="80">
        <f t="shared" si="2"/>
        <v>4.7930565553868281</v>
      </c>
      <c r="F33" s="80">
        <f t="shared" si="3"/>
        <v>1.0927358540425631E-3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1"/>
        <v>0.67500000000000027</v>
      </c>
      <c r="B34" s="79">
        <v>5</v>
      </c>
      <c r="C34" s="80">
        <v>34.090000000000003</v>
      </c>
      <c r="D34" s="80">
        <f t="shared" si="0"/>
        <v>4.6900000000000048</v>
      </c>
      <c r="E34" s="80">
        <f t="shared" si="2"/>
        <v>4.7940059276147728</v>
      </c>
      <c r="F34" s="80">
        <f t="shared" si="3"/>
        <v>1.0817232979008364E-2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1"/>
        <v>0.70000000000000029</v>
      </c>
      <c r="B35" s="79">
        <v>5</v>
      </c>
      <c r="C35" s="80">
        <v>34.1</v>
      </c>
      <c r="D35" s="80">
        <f t="shared" si="0"/>
        <v>4.7000000000000028</v>
      </c>
      <c r="E35" s="80">
        <f t="shared" si="2"/>
        <v>4.7947241502907376</v>
      </c>
      <c r="F35" s="80">
        <f t="shared" si="3"/>
        <v>8.9726646483017092E-3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1"/>
        <v>0.72500000000000031</v>
      </c>
      <c r="B36" s="79">
        <v>5</v>
      </c>
      <c r="C36" s="80">
        <v>34.270000000000003</v>
      </c>
      <c r="D36" s="80">
        <f t="shared" si="0"/>
        <v>4.8700000000000045</v>
      </c>
      <c r="E36" s="80">
        <f t="shared" si="2"/>
        <v>4.7952675028315914</v>
      </c>
      <c r="F36" s="80">
        <f t="shared" si="3"/>
        <v>5.5849461330268755E-3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1"/>
        <v>0.75000000000000033</v>
      </c>
      <c r="B37" s="79">
        <v>5</v>
      </c>
      <c r="C37" s="80">
        <v>34.340000000000003</v>
      </c>
      <c r="D37" s="80">
        <f t="shared" si="0"/>
        <v>4.9400000000000048</v>
      </c>
      <c r="E37" s="80">
        <f t="shared" si="2"/>
        <v>4.7956785619550812</v>
      </c>
      <c r="F37" s="80">
        <f t="shared" si="3"/>
        <v>2.0828677479354719E-2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1"/>
        <v>0.77500000000000036</v>
      </c>
      <c r="B38" s="79">
        <v>5</v>
      </c>
      <c r="C38" s="80">
        <v>34.07</v>
      </c>
      <c r="D38" s="80">
        <f t="shared" si="0"/>
        <v>4.6700000000000017</v>
      </c>
      <c r="E38" s="80">
        <f t="shared" si="2"/>
        <v>4.7959895379610797</v>
      </c>
      <c r="F38" s="80">
        <f t="shared" si="3"/>
        <v>1.5873363675645923E-2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1"/>
        <v>0.80000000000000038</v>
      </c>
      <c r="B39" s="79">
        <v>5</v>
      </c>
      <c r="C39" s="80">
        <v>33.93</v>
      </c>
      <c r="D39" s="80">
        <f t="shared" si="0"/>
        <v>4.5300000000000011</v>
      </c>
      <c r="E39" s="80">
        <f t="shared" si="2"/>
        <v>4.7962247987077227</v>
      </c>
      <c r="F39" s="80">
        <f t="shared" si="3"/>
        <v>7.0875643446966854E-2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1"/>
        <v>0.8250000000000004</v>
      </c>
      <c r="B40" s="79">
        <v>5</v>
      </c>
      <c r="C40" s="80">
        <v>33.99</v>
      </c>
      <c r="D40" s="80">
        <f t="shared" si="0"/>
        <v>4.5900000000000034</v>
      </c>
      <c r="E40" s="80">
        <f t="shared" si="2"/>
        <v>4.7964027790594024</v>
      </c>
      <c r="F40" s="80">
        <f t="shared" si="3"/>
        <v>4.2602107203443061E-2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1"/>
        <v>0.85000000000000042</v>
      </c>
      <c r="B41" s="79">
        <v>5</v>
      </c>
      <c r="C41" s="80">
        <v>34.130000000000003</v>
      </c>
      <c r="D41" s="80">
        <f t="shared" si="0"/>
        <v>4.730000000000004</v>
      </c>
      <c r="E41" s="80">
        <f t="shared" si="2"/>
        <v>4.7965374254295927</v>
      </c>
      <c r="F41" s="80">
        <f t="shared" si="3"/>
        <v>4.4272289827980817E-3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1"/>
        <v>0.87500000000000044</v>
      </c>
      <c r="B42" s="79">
        <v>5</v>
      </c>
      <c r="C42" s="80">
        <v>34.270000000000003</v>
      </c>
      <c r="D42" s="80">
        <f t="shared" si="0"/>
        <v>4.8700000000000045</v>
      </c>
      <c r="E42" s="80">
        <f t="shared" si="2"/>
        <v>4.7966392886118721</v>
      </c>
      <c r="F42" s="80">
        <f t="shared" si="3"/>
        <v>5.3817939753728729E-3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1"/>
        <v>0.90000000000000047</v>
      </c>
      <c r="B43" s="79">
        <v>5</v>
      </c>
      <c r="C43" s="80">
        <v>34.21</v>
      </c>
      <c r="D43" s="80">
        <f t="shared" si="0"/>
        <v>4.8100000000000023</v>
      </c>
      <c r="E43" s="80">
        <f t="shared" si="2"/>
        <v>4.7967163505325878</v>
      </c>
      <c r="F43" s="80">
        <f t="shared" si="3"/>
        <v>1.7645534317314016E-4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1"/>
        <v>0.92500000000000049</v>
      </c>
      <c r="B44" s="79">
        <v>5</v>
      </c>
      <c r="C44" s="80">
        <v>34.130000000000003</v>
      </c>
      <c r="D44" s="80">
        <f t="shared" si="0"/>
        <v>4.730000000000004</v>
      </c>
      <c r="E44" s="80">
        <f t="shared" si="2"/>
        <v>4.796774649708909</v>
      </c>
      <c r="F44" s="80">
        <f t="shared" si="3"/>
        <v>4.4588538437469677E-3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1"/>
        <v>0.95000000000000051</v>
      </c>
      <c r="B45" s="79">
        <v>5</v>
      </c>
      <c r="C45" s="80">
        <v>34.06</v>
      </c>
      <c r="D45" s="80">
        <f t="shared" si="0"/>
        <v>4.6600000000000037</v>
      </c>
      <c r="E45" s="80">
        <f t="shared" si="2"/>
        <v>4.7968187544227305</v>
      </c>
      <c r="F45" s="80">
        <f t="shared" si="3"/>
        <v>1.8719371561786435E-2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1"/>
        <v>0.97500000000000053</v>
      </c>
      <c r="B46" s="79">
        <v>5</v>
      </c>
      <c r="C46" s="80">
        <v>34.14</v>
      </c>
      <c r="D46" s="80">
        <f t="shared" si="0"/>
        <v>4.740000000000002</v>
      </c>
      <c r="E46" s="80">
        <f t="shared" si="2"/>
        <v>4.7968521206879862</v>
      </c>
      <c r="F46" s="80">
        <f t="shared" si="3"/>
        <v>3.2321636267211183E-3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1"/>
        <v>1.0000000000000004</v>
      </c>
      <c r="B47" s="79">
        <v>5</v>
      </c>
      <c r="C47" s="80">
        <v>34.31</v>
      </c>
      <c r="D47" s="80">
        <f t="shared" si="0"/>
        <v>4.9100000000000037</v>
      </c>
      <c r="E47" s="80">
        <f t="shared" si="2"/>
        <v>4.7968773630614336</v>
      </c>
      <c r="F47" s="80">
        <f t="shared" si="3"/>
        <v>1.2796730987935535E-2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1"/>
        <v>1.0250000000000004</v>
      </c>
      <c r="B48" s="79">
        <v>5</v>
      </c>
      <c r="C48" s="80">
        <v>34.409999999999997</v>
      </c>
      <c r="D48" s="80">
        <f t="shared" si="0"/>
        <v>5.009999999999998</v>
      </c>
      <c r="E48" s="80">
        <f t="shared" si="2"/>
        <v>4.7968964595174626</v>
      </c>
      <c r="F48" s="80">
        <f t="shared" si="3"/>
        <v>4.5413118966191622E-2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1"/>
        <v>1.0500000000000003</v>
      </c>
      <c r="B49" s="79">
        <v>5</v>
      </c>
      <c r="C49" s="80">
        <v>34.299999999999997</v>
      </c>
      <c r="D49" s="80">
        <f t="shared" si="0"/>
        <v>4.8999999999999986</v>
      </c>
      <c r="E49" s="80">
        <f t="shared" si="2"/>
        <v>4.7969109064407514</v>
      </c>
      <c r="F49" s="80">
        <f t="shared" si="3"/>
        <v>1.0627361210867228E-2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1"/>
        <v>1.0750000000000002</v>
      </c>
      <c r="B50" s="79">
        <v>5</v>
      </c>
      <c r="C50" s="80">
        <v>34.229999999999997</v>
      </c>
      <c r="D50" s="80">
        <f t="shared" si="0"/>
        <v>4.8299999999999983</v>
      </c>
      <c r="E50" s="80">
        <f t="shared" si="2"/>
        <v>4.7969218358819115</v>
      </c>
      <c r="F50" s="80">
        <f t="shared" si="3"/>
        <v>1.0941649414230876E-3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1"/>
        <v>1.1000000000000001</v>
      </c>
      <c r="B51" s="79">
        <v>5</v>
      </c>
      <c r="C51" s="80">
        <v>34.24</v>
      </c>
      <c r="D51" s="80">
        <f t="shared" si="0"/>
        <v>4.8400000000000034</v>
      </c>
      <c r="E51" s="80">
        <f t="shared" si="2"/>
        <v>4.7969301042641597</v>
      </c>
      <c r="F51" s="80">
        <f t="shared" si="3"/>
        <v>1.8550159186964512E-3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1"/>
        <v>1.125</v>
      </c>
      <c r="B52" s="79">
        <v>5</v>
      </c>
      <c r="C52" s="80">
        <v>34.29</v>
      </c>
      <c r="D52" s="80">
        <f t="shared" si="0"/>
        <v>4.8900000000000006</v>
      </c>
      <c r="E52" s="80">
        <f t="shared" si="2"/>
        <v>4.7969363594920358</v>
      </c>
      <c r="F52" s="80">
        <f t="shared" si="3"/>
        <v>8.660841184595704E-3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1"/>
        <v>1.1499999999999999</v>
      </c>
      <c r="B53" s="79">
        <v>5</v>
      </c>
      <c r="C53" s="80">
        <v>34.36</v>
      </c>
      <c r="D53" s="80">
        <f t="shared" si="0"/>
        <v>4.9600000000000009</v>
      </c>
      <c r="E53" s="80">
        <f t="shared" si="2"/>
        <v>4.7969410917207345</v>
      </c>
      <c r="F53" s="80">
        <f t="shared" si="3"/>
        <v>2.658820756922621E-2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1"/>
        <v>1.1749999999999998</v>
      </c>
      <c r="B54" s="79">
        <v>5</v>
      </c>
      <c r="C54" s="80">
        <v>34.229999999999997</v>
      </c>
      <c r="D54" s="80">
        <f t="shared" si="0"/>
        <v>4.8299999999999983</v>
      </c>
      <c r="E54" s="80">
        <f t="shared" si="2"/>
        <v>4.7969446717643258</v>
      </c>
      <c r="F54" s="80">
        <f t="shared" si="3"/>
        <v>1.0926547247680461E-3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1"/>
        <v>1.1999999999999997</v>
      </c>
      <c r="B55" s="79">
        <v>5</v>
      </c>
      <c r="C55" s="80">
        <v>34.090000000000003</v>
      </c>
      <c r="D55" s="80">
        <f t="shared" si="0"/>
        <v>4.6900000000000048</v>
      </c>
      <c r="E55" s="80">
        <f t="shared" si="2"/>
        <v>4.7969473801524707</v>
      </c>
      <c r="F55" s="80">
        <f t="shared" si="3"/>
        <v>1.1437742121476047E-2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1"/>
        <v>1.2249999999999996</v>
      </c>
      <c r="B56" s="79">
        <v>5</v>
      </c>
      <c r="C56" s="80">
        <v>34</v>
      </c>
      <c r="D56" s="80">
        <f t="shared" si="0"/>
        <v>4.6000000000000014</v>
      </c>
      <c r="E56" s="80">
        <f t="shared" si="2"/>
        <v>4.7969494291125345</v>
      </c>
      <c r="F56" s="80">
        <f t="shared" si="3"/>
        <v>3.8789077627752702E-2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1"/>
        <v>1.2499999999999996</v>
      </c>
      <c r="B57" s="79">
        <v>5</v>
      </c>
      <c r="C57" s="80">
        <v>34.04</v>
      </c>
      <c r="D57" s="80">
        <f t="shared" si="0"/>
        <v>4.6400000000000006</v>
      </c>
      <c r="E57" s="80">
        <f t="shared" si="2"/>
        <v>4.7969509791995684</v>
      </c>
      <c r="F57" s="80">
        <f t="shared" si="3"/>
        <v>2.4633609871703162E-2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1"/>
        <v>1.2749999999999995</v>
      </c>
      <c r="B58" s="79">
        <v>5</v>
      </c>
      <c r="C58" s="80">
        <v>34.200000000000003</v>
      </c>
      <c r="D58" s="80">
        <f t="shared" si="0"/>
        <v>4.8000000000000043</v>
      </c>
      <c r="E58" s="80">
        <f t="shared" si="2"/>
        <v>4.796952151877286</v>
      </c>
      <c r="F58" s="80">
        <f t="shared" si="3"/>
        <v>9.2893781791574627E-6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1"/>
        <v>1.2999999999999994</v>
      </c>
      <c r="B59" s="79">
        <v>5</v>
      </c>
      <c r="C59" s="80">
        <v>34.200000000000003</v>
      </c>
      <c r="D59" s="80">
        <f t="shared" si="0"/>
        <v>4.8000000000000043</v>
      </c>
      <c r="E59" s="80">
        <f t="shared" si="2"/>
        <v>4.796953039035877</v>
      </c>
      <c r="F59" s="80">
        <f t="shared" si="3"/>
        <v>9.2839711169153548E-6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1"/>
        <v>1.3249999999999993</v>
      </c>
      <c r="B60" s="79">
        <v>5</v>
      </c>
      <c r="C60" s="80">
        <v>33.909999999999997</v>
      </c>
      <c r="D60" s="80">
        <f t="shared" si="0"/>
        <v>4.509999999999998</v>
      </c>
      <c r="E60" s="80">
        <f t="shared" si="2"/>
        <v>4.7969537101924562</v>
      </c>
      <c r="F60" s="80">
        <f t="shared" si="3"/>
        <v>8.2342431793217277E-2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1"/>
        <v>1.3499999999999992</v>
      </c>
      <c r="B61" s="79">
        <v>5</v>
      </c>
      <c r="C61" s="80">
        <v>33.86</v>
      </c>
      <c r="D61" s="80">
        <f t="shared" si="0"/>
        <v>4.4600000000000009</v>
      </c>
      <c r="E61" s="80">
        <f t="shared" si="2"/>
        <v>4.7969542179383753</v>
      </c>
      <c r="F61" s="80">
        <f t="shared" si="3"/>
        <v>0.11353814498646153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1"/>
        <v>1.3749999999999991</v>
      </c>
      <c r="B62" s="79">
        <v>5</v>
      </c>
      <c r="C62" s="80">
        <v>33.97</v>
      </c>
      <c r="D62" s="80">
        <f t="shared" si="0"/>
        <v>4.57</v>
      </c>
      <c r="E62" s="80">
        <f t="shared" si="2"/>
        <v>4.7969546020602429</v>
      </c>
      <c r="F62" s="80">
        <f t="shared" si="3"/>
        <v>5.15083913963231E-2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1"/>
        <v>1.399999999999999</v>
      </c>
      <c r="B63" s="79">
        <v>5</v>
      </c>
      <c r="C63" s="80">
        <v>34.200000000000003</v>
      </c>
      <c r="D63" s="80">
        <f t="shared" si="0"/>
        <v>4.8000000000000043</v>
      </c>
      <c r="E63" s="80">
        <f t="shared" si="2"/>
        <v>4.796954892657574</v>
      </c>
      <c r="F63" s="80">
        <f t="shared" si="3"/>
        <v>9.2726787269225725E-6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1"/>
        <v>1.4249999999999989</v>
      </c>
      <c r="B64" s="79">
        <v>5</v>
      </c>
      <c r="C64" s="80">
        <v>34.33</v>
      </c>
      <c r="D64" s="80">
        <f t="shared" si="0"/>
        <v>4.93</v>
      </c>
      <c r="E64" s="80">
        <f t="shared" si="2"/>
        <v>4.7969551125013679</v>
      </c>
      <c r="F64" s="80">
        <f t="shared" si="3"/>
        <v>1.7700942089523608E-2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1"/>
        <v>1.4499999999999988</v>
      </c>
      <c r="B65" s="79">
        <v>5</v>
      </c>
      <c r="C65" s="80">
        <v>34.19</v>
      </c>
      <c r="D65" s="80">
        <f t="shared" si="0"/>
        <v>4.7899999999999991</v>
      </c>
      <c r="E65" s="80">
        <f t="shared" si="2"/>
        <v>4.7969552788184275</v>
      </c>
      <c r="F65" s="80">
        <f t="shared" si="3"/>
        <v>4.8375903442078618E-5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1"/>
        <v>1.4749999999999988</v>
      </c>
      <c r="B66" s="79">
        <v>5</v>
      </c>
      <c r="C66" s="80">
        <v>34.1</v>
      </c>
      <c r="D66" s="80">
        <f t="shared" si="0"/>
        <v>4.7000000000000028</v>
      </c>
      <c r="E66" s="80">
        <f t="shared" si="2"/>
        <v>4.7969554046412402</v>
      </c>
      <c r="F66" s="80">
        <f t="shared" si="3"/>
        <v>9.4003504891460605E-3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1"/>
        <v>1.4999999999999987</v>
      </c>
      <c r="B67" s="79">
        <v>5</v>
      </c>
      <c r="C67" s="80">
        <v>34.06</v>
      </c>
      <c r="D67" s="80">
        <f t="shared" si="0"/>
        <v>4.6600000000000037</v>
      </c>
      <c r="E67" s="80">
        <f t="shared" si="2"/>
        <v>4.7969554998291919</v>
      </c>
      <c r="F67" s="80">
        <f t="shared" si="3"/>
        <v>1.8756808933462769E-2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1"/>
        <v>1.5249999999999986</v>
      </c>
      <c r="B68" s="79">
        <v>5</v>
      </c>
      <c r="C68" s="80">
        <v>34.17</v>
      </c>
      <c r="D68" s="80">
        <f t="shared" si="0"/>
        <v>4.7700000000000031</v>
      </c>
      <c r="E68" s="80">
        <f t="shared" si="2"/>
        <v>4.7969555718411412</v>
      </c>
      <c r="F68" s="80">
        <f t="shared" si="3"/>
        <v>7.2660285328275513E-4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1"/>
        <v>1.5499999999999985</v>
      </c>
      <c r="B69" s="79">
        <v>5</v>
      </c>
      <c r="C69" s="80">
        <v>34.340000000000003</v>
      </c>
      <c r="D69" s="80">
        <f t="shared" si="0"/>
        <v>4.9400000000000048</v>
      </c>
      <c r="E69" s="80">
        <f t="shared" si="2"/>
        <v>4.7969556263198943</v>
      </c>
      <c r="F69" s="80">
        <f t="shared" si="3"/>
        <v>2.0461692841535113E-2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1"/>
        <v>1.5749999999999984</v>
      </c>
      <c r="B70" s="79">
        <v>5</v>
      </c>
      <c r="C70" s="80">
        <v>34.369999999999997</v>
      </c>
      <c r="D70" s="80">
        <f t="shared" si="0"/>
        <v>4.9699999999999989</v>
      </c>
      <c r="E70" s="80">
        <f t="shared" si="2"/>
        <v>4.796955667534367</v>
      </c>
      <c r="F70" s="80">
        <f t="shared" si="3"/>
        <v>2.9944340998476142E-2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1"/>
        <v>1.5999999999999983</v>
      </c>
      <c r="B71" s="79">
        <v>5</v>
      </c>
      <c r="C71" s="80">
        <v>34.24</v>
      </c>
      <c r="D71" s="80">
        <f t="shared" si="0"/>
        <v>4.8400000000000034</v>
      </c>
      <c r="E71" s="80">
        <f t="shared" si="2"/>
        <v>4.796955698714096</v>
      </c>
      <c r="F71" s="80">
        <f t="shared" si="3"/>
        <v>1.8528118731919708E-3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si="1"/>
        <v>1.6249999999999982</v>
      </c>
      <c r="B72" s="79">
        <v>5</v>
      </c>
      <c r="C72" s="80">
        <v>34.21</v>
      </c>
      <c r="D72" s="80">
        <f t="shared" ref="D72:D126" si="4">C72-$C$7</f>
        <v>4.8100000000000023</v>
      </c>
      <c r="E72" s="80">
        <f t="shared" si="2"/>
        <v>4.7969557223023029</v>
      </c>
      <c r="F72" s="80">
        <f t="shared" si="3"/>
        <v>1.7015318065469629E-4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ref="A73:A126" si="5">+$J$6+A72</f>
        <v>1.6499999999999981</v>
      </c>
      <c r="B73" s="79">
        <v>5</v>
      </c>
      <c r="C73" s="80">
        <v>34.270000000000003</v>
      </c>
      <c r="D73" s="80">
        <f t="shared" si="4"/>
        <v>4.8700000000000045</v>
      </c>
      <c r="E73" s="80">
        <f t="shared" ref="E73:E126" si="6">+IF(A73&lt;$J$9,0,B73*$J$7*(1-EXP(-(A73-$J$9)/$J$8)))</f>
        <v>4.7969557401473431</v>
      </c>
      <c r="F73" s="80">
        <f t="shared" ref="F73:F126" si="7">+(E73-D73)^2</f>
        <v>5.3354638974231362E-3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5"/>
        <v>1.674999999999998</v>
      </c>
      <c r="B74" s="79">
        <v>5</v>
      </c>
      <c r="C74" s="80">
        <v>34.31</v>
      </c>
      <c r="D74" s="80">
        <f t="shared" si="4"/>
        <v>4.9100000000000037</v>
      </c>
      <c r="E74" s="80">
        <f t="shared" si="6"/>
        <v>4.7969557536475396</v>
      </c>
      <c r="F74" s="80">
        <f t="shared" si="7"/>
        <v>1.2779001633396599E-2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5"/>
        <v>1.699999999999998</v>
      </c>
      <c r="B75" s="79">
        <v>5</v>
      </c>
      <c r="C75" s="80">
        <v>34.340000000000003</v>
      </c>
      <c r="D75" s="80">
        <f t="shared" si="4"/>
        <v>4.9400000000000048</v>
      </c>
      <c r="E75" s="80">
        <f t="shared" si="6"/>
        <v>4.7969557638607601</v>
      </c>
      <c r="F75" s="80">
        <f t="shared" si="7"/>
        <v>2.046165349266002E-2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5"/>
        <v>1.7249999999999979</v>
      </c>
      <c r="B76" s="79">
        <v>5</v>
      </c>
      <c r="C76" s="80">
        <v>34.270000000000003</v>
      </c>
      <c r="D76" s="80">
        <f t="shared" si="4"/>
        <v>4.8700000000000045</v>
      </c>
      <c r="E76" s="80">
        <f t="shared" si="6"/>
        <v>4.7969557715873039</v>
      </c>
      <c r="F76" s="80">
        <f t="shared" si="7"/>
        <v>5.3354593044067835E-3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5"/>
        <v>1.7499999999999978</v>
      </c>
      <c r="B77" s="79">
        <v>5</v>
      </c>
      <c r="C77" s="80">
        <v>34.200000000000003</v>
      </c>
      <c r="D77" s="80">
        <f t="shared" si="4"/>
        <v>4.8000000000000043</v>
      </c>
      <c r="E77" s="80">
        <f t="shared" si="6"/>
        <v>4.7969557774326184</v>
      </c>
      <c r="F77" s="80">
        <f t="shared" si="7"/>
        <v>9.2672910397816094E-6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5"/>
        <v>1.7749999999999977</v>
      </c>
      <c r="B78" s="79">
        <v>5</v>
      </c>
      <c r="C78" s="80">
        <v>34.200000000000003</v>
      </c>
      <c r="D78" s="80">
        <f t="shared" si="4"/>
        <v>4.8000000000000043</v>
      </c>
      <c r="E78" s="80">
        <f t="shared" si="6"/>
        <v>4.796955781854737</v>
      </c>
      <c r="F78" s="80">
        <f t="shared" si="7"/>
        <v>9.2672641159742553E-6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5"/>
        <v>1.7999999999999976</v>
      </c>
      <c r="B79" s="79">
        <v>5</v>
      </c>
      <c r="C79" s="80">
        <v>34.24</v>
      </c>
      <c r="D79" s="80">
        <f t="shared" si="4"/>
        <v>4.8400000000000034</v>
      </c>
      <c r="E79" s="80">
        <f t="shared" si="6"/>
        <v>4.7969557852001756</v>
      </c>
      <c r="F79" s="80">
        <f t="shared" si="7"/>
        <v>1.8528044277337132E-3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5"/>
        <v>1.8249999999999975</v>
      </c>
      <c r="B80" s="79">
        <v>5</v>
      </c>
      <c r="C80" s="80">
        <v>34.39</v>
      </c>
      <c r="D80" s="80">
        <f t="shared" si="4"/>
        <v>4.990000000000002</v>
      </c>
      <c r="E80" s="80">
        <f t="shared" si="6"/>
        <v>4.79695578773108</v>
      </c>
      <c r="F80" s="80">
        <f t="shared" si="7"/>
        <v>3.7266067890528609E-2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5"/>
        <v>1.8499999999999974</v>
      </c>
      <c r="B81" s="79">
        <v>5</v>
      </c>
      <c r="C81" s="80">
        <v>34.369999999999997</v>
      </c>
      <c r="D81" s="80">
        <f t="shared" si="4"/>
        <v>4.9699999999999989</v>
      </c>
      <c r="E81" s="80">
        <f t="shared" si="6"/>
        <v>4.7969557896457689</v>
      </c>
      <c r="F81" s="80">
        <f t="shared" si="7"/>
        <v>2.9944298737119006E-2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5"/>
        <v>1.8749999999999973</v>
      </c>
      <c r="B82" s="79">
        <v>5</v>
      </c>
      <c r="C82" s="80">
        <v>34.06</v>
      </c>
      <c r="D82" s="80">
        <f t="shared" si="4"/>
        <v>4.6600000000000037</v>
      </c>
      <c r="E82" s="80">
        <f t="shared" si="6"/>
        <v>4.7969557910942768</v>
      </c>
      <c r="F82" s="80">
        <f t="shared" si="7"/>
        <v>1.8756888714258187E-2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5"/>
        <v>1.8999999999999972</v>
      </c>
      <c r="B83" s="79">
        <v>5</v>
      </c>
      <c r="C83" s="80">
        <v>33.97</v>
      </c>
      <c r="D83" s="80">
        <f t="shared" si="4"/>
        <v>4.57</v>
      </c>
      <c r="E83" s="80">
        <f t="shared" si="6"/>
        <v>4.7969557921901069</v>
      </c>
      <c r="F83" s="80">
        <f t="shared" si="7"/>
        <v>5.1508931608638869E-2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5"/>
        <v>1.9249999999999972</v>
      </c>
      <c r="B84" s="79">
        <v>5</v>
      </c>
      <c r="C84" s="80">
        <v>33.97</v>
      </c>
      <c r="D84" s="80">
        <f t="shared" si="4"/>
        <v>4.57</v>
      </c>
      <c r="E84" s="80">
        <f t="shared" si="6"/>
        <v>4.7969557930191291</v>
      </c>
      <c r="F84" s="80">
        <f t="shared" si="7"/>
        <v>5.1508931984941643E-2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5"/>
        <v>1.9499999999999971</v>
      </c>
      <c r="B85" s="79">
        <v>5</v>
      </c>
      <c r="C85" s="80">
        <v>34.090000000000003</v>
      </c>
      <c r="D85" s="80">
        <f t="shared" si="4"/>
        <v>4.6900000000000048</v>
      </c>
      <c r="E85" s="80">
        <f t="shared" si="6"/>
        <v>4.7969557936463039</v>
      </c>
      <c r="F85" s="80">
        <f t="shared" si="7"/>
        <v>1.14395417945097E-2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5"/>
        <v>1.974999999999997</v>
      </c>
      <c r="B86" s="79">
        <v>5</v>
      </c>
      <c r="C86" s="80">
        <v>34.229999999999997</v>
      </c>
      <c r="D86" s="80">
        <f t="shared" si="4"/>
        <v>4.8299999999999983</v>
      </c>
      <c r="E86" s="80">
        <f t="shared" si="6"/>
        <v>4.7969557941207768</v>
      </c>
      <c r="F86" s="80">
        <f t="shared" si="7"/>
        <v>1.0919195421883782E-3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5"/>
        <v>1.9999999999999969</v>
      </c>
      <c r="B87" s="79">
        <v>5</v>
      </c>
      <c r="C87" s="80">
        <v>34.17</v>
      </c>
      <c r="D87" s="80">
        <f t="shared" si="4"/>
        <v>4.7700000000000031</v>
      </c>
      <c r="E87" s="80">
        <f t="shared" si="6"/>
        <v>4.7969557944797261</v>
      </c>
      <c r="F87" s="80">
        <f t="shared" si="7"/>
        <v>7.266148560330629E-4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5"/>
        <v>2.0249999999999968</v>
      </c>
      <c r="B88" s="79">
        <v>5</v>
      </c>
      <c r="C88" s="80">
        <v>34.06</v>
      </c>
      <c r="D88" s="80">
        <f t="shared" si="4"/>
        <v>4.6600000000000037</v>
      </c>
      <c r="E88" s="80">
        <f t="shared" si="6"/>
        <v>4.7969557947512804</v>
      </c>
      <c r="F88" s="80">
        <f t="shared" si="7"/>
        <v>1.8756889715953837E-2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5"/>
        <v>2.0499999999999967</v>
      </c>
      <c r="B89" s="79">
        <v>5</v>
      </c>
      <c r="C89" s="80">
        <v>34.04</v>
      </c>
      <c r="D89" s="80">
        <f t="shared" si="4"/>
        <v>4.6400000000000006</v>
      </c>
      <c r="E89" s="80">
        <f t="shared" si="6"/>
        <v>4.796955794956717</v>
      </c>
      <c r="F89" s="80">
        <f t="shared" si="7"/>
        <v>2.4635121570494804E-2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5"/>
        <v>2.0749999999999966</v>
      </c>
      <c r="B90" s="79">
        <v>5</v>
      </c>
      <c r="C90" s="80">
        <v>34.200000000000003</v>
      </c>
      <c r="D90" s="80">
        <f t="shared" si="4"/>
        <v>4.8000000000000043</v>
      </c>
      <c r="E90" s="80">
        <f t="shared" si="6"/>
        <v>4.7969557951121358</v>
      </c>
      <c r="F90" s="80">
        <f t="shared" si="7"/>
        <v>9.2671833993224413E-6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5"/>
        <v>2.0999999999999965</v>
      </c>
      <c r="B91" s="79">
        <v>5</v>
      </c>
      <c r="C91" s="80">
        <v>34.369999999999997</v>
      </c>
      <c r="D91" s="80">
        <f t="shared" si="4"/>
        <v>4.9699999999999989</v>
      </c>
      <c r="E91" s="80">
        <f t="shared" si="6"/>
        <v>4.7969557952297137</v>
      </c>
      <c r="F91" s="80">
        <f t="shared" si="7"/>
        <v>2.9944296804580377E-2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5"/>
        <v>2.1249999999999964</v>
      </c>
      <c r="B92" s="79">
        <v>5</v>
      </c>
      <c r="C92" s="80">
        <v>34.4</v>
      </c>
      <c r="D92" s="80">
        <f t="shared" si="4"/>
        <v>5</v>
      </c>
      <c r="E92" s="80">
        <f t="shared" si="6"/>
        <v>4.796955795318663</v>
      </c>
      <c r="F92" s="80">
        <f t="shared" si="7"/>
        <v>4.1226949054676672E-2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5"/>
        <v>2.1499999999999964</v>
      </c>
      <c r="B93" s="79">
        <v>5</v>
      </c>
      <c r="C93" s="80">
        <v>34.24</v>
      </c>
      <c r="D93" s="80">
        <f t="shared" si="4"/>
        <v>4.8400000000000034</v>
      </c>
      <c r="E93" s="80">
        <f t="shared" si="6"/>
        <v>4.7969557953859567</v>
      </c>
      <c r="F93" s="80">
        <f t="shared" si="7"/>
        <v>1.8528035508559172E-3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5"/>
        <v>2.1749999999999963</v>
      </c>
      <c r="B94" s="79">
        <v>5</v>
      </c>
      <c r="C94" s="80">
        <v>34.19</v>
      </c>
      <c r="D94" s="80">
        <f t="shared" si="4"/>
        <v>4.7899999999999991</v>
      </c>
      <c r="E94" s="80">
        <f t="shared" si="6"/>
        <v>4.7969557954368653</v>
      </c>
      <c r="F94" s="80">
        <f t="shared" si="7"/>
        <v>4.8383090159528607E-5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5"/>
        <v>2.1999999999999962</v>
      </c>
      <c r="B95" s="79">
        <v>5</v>
      </c>
      <c r="C95" s="80">
        <v>34.21</v>
      </c>
      <c r="D95" s="80">
        <f t="shared" si="4"/>
        <v>4.8100000000000023</v>
      </c>
      <c r="E95" s="80">
        <f t="shared" si="6"/>
        <v>4.7969557954753785</v>
      </c>
      <c r="F95" s="80">
        <f t="shared" si="7"/>
        <v>1.7015127168021438E-4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5"/>
        <v>2.2249999999999961</v>
      </c>
      <c r="B96" s="79">
        <v>5</v>
      </c>
      <c r="C96" s="80">
        <v>34.24</v>
      </c>
      <c r="D96" s="80">
        <f t="shared" si="4"/>
        <v>4.8400000000000034</v>
      </c>
      <c r="E96" s="80">
        <f t="shared" si="6"/>
        <v>4.7969557955045152</v>
      </c>
      <c r="F96" s="80">
        <f t="shared" si="7"/>
        <v>1.8528035406494049E-3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5"/>
        <v>2.249999999999996</v>
      </c>
      <c r="B97" s="79">
        <v>5</v>
      </c>
      <c r="C97" s="80">
        <v>34.36</v>
      </c>
      <c r="D97" s="80">
        <f t="shared" si="4"/>
        <v>4.9600000000000009</v>
      </c>
      <c r="E97" s="80">
        <f t="shared" si="6"/>
        <v>4.7969557955265572</v>
      </c>
      <c r="F97" s="80">
        <f t="shared" si="7"/>
        <v>2.6583412612378118E-2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5"/>
        <v>2.2749999999999959</v>
      </c>
      <c r="B98" s="79">
        <v>5</v>
      </c>
      <c r="C98" s="80">
        <v>34.090000000000003</v>
      </c>
      <c r="D98" s="80">
        <f t="shared" si="4"/>
        <v>4.6900000000000048</v>
      </c>
      <c r="E98" s="80">
        <f t="shared" si="6"/>
        <v>4.7969557955432327</v>
      </c>
      <c r="F98" s="80">
        <f t="shared" si="7"/>
        <v>1.1439542200284763E-2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5"/>
        <v>2.2999999999999958</v>
      </c>
      <c r="B99" s="79">
        <v>5</v>
      </c>
      <c r="C99" s="80">
        <v>34.03</v>
      </c>
      <c r="D99" s="80">
        <f t="shared" si="4"/>
        <v>4.6300000000000026</v>
      </c>
      <c r="E99" s="80">
        <f t="shared" si="6"/>
        <v>4.7969557955558484</v>
      </c>
      <c r="F99" s="80">
        <f t="shared" si="7"/>
        <v>2.787423766968539E-2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5"/>
        <v>2.3249999999999957</v>
      </c>
      <c r="B100" s="79">
        <v>5</v>
      </c>
      <c r="C100" s="80">
        <v>33.96</v>
      </c>
      <c r="D100" s="80">
        <f t="shared" si="4"/>
        <v>4.5600000000000023</v>
      </c>
      <c r="E100" s="80">
        <f t="shared" si="6"/>
        <v>4.7969557955653928</v>
      </c>
      <c r="F100" s="80">
        <f t="shared" si="7"/>
        <v>5.6148049052027124E-2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5"/>
        <v>2.3499999999999956</v>
      </c>
      <c r="B101" s="79">
        <v>5</v>
      </c>
      <c r="C101" s="80">
        <v>34.21</v>
      </c>
      <c r="D101" s="80">
        <f t="shared" si="4"/>
        <v>4.8100000000000023</v>
      </c>
      <c r="E101" s="80">
        <f t="shared" si="6"/>
        <v>4.7969557955726128</v>
      </c>
      <c r="F101" s="80">
        <f t="shared" si="7"/>
        <v>1.7015126914352827E-4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5"/>
        <v>2.3749999999999956</v>
      </c>
      <c r="B102" s="79">
        <v>5</v>
      </c>
      <c r="C102" s="80">
        <v>34.340000000000003</v>
      </c>
      <c r="D102" s="80">
        <f t="shared" si="4"/>
        <v>4.9400000000000048</v>
      </c>
      <c r="E102" s="80">
        <f t="shared" si="6"/>
        <v>4.7969557955780751</v>
      </c>
      <c r="F102" s="80">
        <f t="shared" si="7"/>
        <v>2.0461644418702834E-2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5"/>
        <v>2.3999999999999955</v>
      </c>
      <c r="B103" s="79">
        <v>5</v>
      </c>
      <c r="C103" s="80">
        <v>34.340000000000003</v>
      </c>
      <c r="D103" s="80">
        <f t="shared" si="4"/>
        <v>4.9400000000000048</v>
      </c>
      <c r="E103" s="80">
        <f t="shared" si="6"/>
        <v>4.7969557955822077</v>
      </c>
      <c r="F103" s="80">
        <f t="shared" si="7"/>
        <v>2.0461644417520519E-2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5"/>
        <v>2.4249999999999954</v>
      </c>
      <c r="B104" s="79">
        <v>5</v>
      </c>
      <c r="C104" s="80">
        <v>34.130000000000003</v>
      </c>
      <c r="D104" s="80">
        <f t="shared" si="4"/>
        <v>4.730000000000004</v>
      </c>
      <c r="E104" s="80">
        <f t="shared" si="6"/>
        <v>4.7969557955853341</v>
      </c>
      <c r="F104" s="80">
        <f t="shared" si="7"/>
        <v>4.4830785624645174E-3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5"/>
        <v>2.4499999999999953</v>
      </c>
      <c r="B105" s="79">
        <v>5</v>
      </c>
      <c r="C105" s="80">
        <v>34.06</v>
      </c>
      <c r="D105" s="80">
        <f t="shared" si="4"/>
        <v>4.6600000000000037</v>
      </c>
      <c r="E105" s="80">
        <f t="shared" si="6"/>
        <v>4.7969557955876985</v>
      </c>
      <c r="F105" s="80">
        <f t="shared" si="7"/>
        <v>1.8756889945058437E-2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5"/>
        <v>2.4749999999999952</v>
      </c>
      <c r="B106" s="79">
        <v>5</v>
      </c>
      <c r="C106" s="80">
        <v>34.17</v>
      </c>
      <c r="D106" s="80">
        <f t="shared" si="4"/>
        <v>4.7700000000000031</v>
      </c>
      <c r="E106" s="80">
        <f t="shared" si="6"/>
        <v>4.7969557955894881</v>
      </c>
      <c r="F106" s="80">
        <f t="shared" si="7"/>
        <v>7.2661491586210013E-4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5"/>
        <v>2.4999999999999951</v>
      </c>
      <c r="B107" s="79">
        <v>5</v>
      </c>
      <c r="C107" s="80">
        <v>34.26</v>
      </c>
      <c r="D107" s="80">
        <f t="shared" si="4"/>
        <v>4.8599999999999994</v>
      </c>
      <c r="E107" s="80">
        <f t="shared" si="6"/>
        <v>4.7969557955908417</v>
      </c>
      <c r="F107" s="80">
        <f t="shared" si="7"/>
        <v>3.9745717095836589E-3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5"/>
        <v>2.524999999999995</v>
      </c>
      <c r="B108" s="79">
        <v>5</v>
      </c>
      <c r="C108" s="80">
        <v>34.33</v>
      </c>
      <c r="D108" s="80">
        <f t="shared" si="4"/>
        <v>4.93</v>
      </c>
      <c r="E108" s="80">
        <f t="shared" si="6"/>
        <v>4.7969557955918658</v>
      </c>
      <c r="F108" s="80">
        <f t="shared" si="7"/>
        <v>1.7700760326593321E-2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5"/>
        <v>2.5499999999999949</v>
      </c>
      <c r="B109" s="79">
        <v>5</v>
      </c>
      <c r="C109" s="80">
        <v>34.21</v>
      </c>
      <c r="D109" s="80">
        <f t="shared" si="4"/>
        <v>4.8100000000000023</v>
      </c>
      <c r="E109" s="80">
        <f t="shared" si="6"/>
        <v>4.7969557955926403</v>
      </c>
      <c r="F109" s="80">
        <f t="shared" si="7"/>
        <v>1.7015126862104173E-4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5"/>
        <v>2.5749999999999948</v>
      </c>
      <c r="B110" s="79">
        <v>5</v>
      </c>
      <c r="C110" s="80">
        <v>34.07</v>
      </c>
      <c r="D110" s="80">
        <f t="shared" si="4"/>
        <v>4.6700000000000017</v>
      </c>
      <c r="E110" s="80">
        <f t="shared" si="6"/>
        <v>4.7969557955932265</v>
      </c>
      <c r="F110" s="80">
        <f t="shared" si="7"/>
        <v>1.6117774034708675E-2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5"/>
        <v>2.5999999999999948</v>
      </c>
      <c r="B111" s="79">
        <v>5</v>
      </c>
      <c r="C111" s="80">
        <v>34.06</v>
      </c>
      <c r="D111" s="80">
        <f t="shared" si="4"/>
        <v>4.6600000000000037</v>
      </c>
      <c r="E111" s="80">
        <f t="shared" si="6"/>
        <v>4.7969557955936697</v>
      </c>
      <c r="F111" s="80">
        <f t="shared" si="7"/>
        <v>1.8756889946694024E-2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5"/>
        <v>2.6249999999999947</v>
      </c>
      <c r="B112" s="79">
        <v>5</v>
      </c>
      <c r="C112" s="80">
        <v>34.24</v>
      </c>
      <c r="D112" s="80">
        <f t="shared" si="4"/>
        <v>4.8400000000000034</v>
      </c>
      <c r="E112" s="80">
        <f t="shared" si="6"/>
        <v>4.7969557955940054</v>
      </c>
      <c r="F112" s="80">
        <f t="shared" si="7"/>
        <v>1.8528035329453366E-3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5"/>
        <v>2.6499999999999946</v>
      </c>
      <c r="B113" s="79">
        <v>5</v>
      </c>
      <c r="C113" s="80">
        <v>34.340000000000003</v>
      </c>
      <c r="D113" s="80">
        <f t="shared" si="4"/>
        <v>4.9400000000000048</v>
      </c>
      <c r="E113" s="80">
        <f t="shared" si="6"/>
        <v>4.7969557955942586</v>
      </c>
      <c r="F113" s="80">
        <f t="shared" si="7"/>
        <v>2.0461644414072923E-2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5"/>
        <v>2.6749999999999945</v>
      </c>
      <c r="B114" s="79">
        <v>5</v>
      </c>
      <c r="C114" s="80">
        <v>34.4</v>
      </c>
      <c r="D114" s="80">
        <f t="shared" si="4"/>
        <v>5</v>
      </c>
      <c r="E114" s="80">
        <f t="shared" si="6"/>
        <v>4.7969557955944504</v>
      </c>
      <c r="F114" s="80">
        <f t="shared" si="7"/>
        <v>4.1226948942682605E-2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5"/>
        <v>2.6999999999999944</v>
      </c>
      <c r="B115" s="79">
        <v>5</v>
      </c>
      <c r="C115" s="80">
        <v>34.24</v>
      </c>
      <c r="D115" s="80">
        <f t="shared" si="4"/>
        <v>4.8400000000000034</v>
      </c>
      <c r="E115" s="80">
        <f t="shared" si="6"/>
        <v>4.7969557955945961</v>
      </c>
      <c r="F115" s="80">
        <f t="shared" si="7"/>
        <v>1.8528035328944895E-3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5"/>
        <v>2.7249999999999943</v>
      </c>
      <c r="B116" s="79">
        <v>5</v>
      </c>
      <c r="C116" s="80">
        <v>34.19</v>
      </c>
      <c r="D116" s="80">
        <f t="shared" si="4"/>
        <v>4.7899999999999991</v>
      </c>
      <c r="E116" s="80">
        <f t="shared" si="6"/>
        <v>4.7969557955947062</v>
      </c>
      <c r="F116" s="80">
        <f t="shared" si="7"/>
        <v>4.838309235534598E-5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5"/>
        <v>2.7499999999999942</v>
      </c>
      <c r="B117" s="79">
        <v>5</v>
      </c>
      <c r="C117" s="80">
        <v>34.270000000000003</v>
      </c>
      <c r="D117" s="80">
        <f t="shared" si="4"/>
        <v>4.8700000000000045</v>
      </c>
      <c r="E117" s="80">
        <f t="shared" si="6"/>
        <v>4.7969557955947888</v>
      </c>
      <c r="F117" s="80">
        <f t="shared" si="7"/>
        <v>5.3354557971909402E-3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5"/>
        <v>2.7749999999999941</v>
      </c>
      <c r="B118" s="79">
        <v>5</v>
      </c>
      <c r="C118" s="80">
        <v>34.24</v>
      </c>
      <c r="D118" s="80">
        <f t="shared" si="4"/>
        <v>4.8400000000000034</v>
      </c>
      <c r="E118" s="80">
        <f t="shared" si="6"/>
        <v>4.7969557955948519</v>
      </c>
      <c r="F118" s="80">
        <f t="shared" si="7"/>
        <v>1.8528035328724685E-3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5"/>
        <v>2.799999999999994</v>
      </c>
      <c r="B119" s="79">
        <v>5</v>
      </c>
      <c r="C119" s="80">
        <v>34.369999999999997</v>
      </c>
      <c r="D119" s="80">
        <f t="shared" si="4"/>
        <v>4.9699999999999989</v>
      </c>
      <c r="E119" s="80">
        <f t="shared" si="6"/>
        <v>4.7969557955948989</v>
      </c>
      <c r="F119" s="80">
        <f t="shared" si="7"/>
        <v>2.9944296678194007E-2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5"/>
        <v>2.824999999999994</v>
      </c>
      <c r="B120" s="79">
        <v>5</v>
      </c>
      <c r="C120" s="80">
        <v>34.24</v>
      </c>
      <c r="D120" s="80">
        <f t="shared" si="4"/>
        <v>4.8400000000000034</v>
      </c>
      <c r="E120" s="80">
        <f t="shared" si="6"/>
        <v>4.7969557955949353</v>
      </c>
      <c r="F120" s="80">
        <f t="shared" si="7"/>
        <v>1.8528035328652811E-3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5"/>
        <v>2.8499999999999939</v>
      </c>
      <c r="B121" s="79">
        <v>5</v>
      </c>
      <c r="C121" s="80">
        <v>34.21</v>
      </c>
      <c r="D121" s="80">
        <f t="shared" si="4"/>
        <v>4.8100000000000023</v>
      </c>
      <c r="E121" s="80">
        <f t="shared" si="6"/>
        <v>4.7969557955949629</v>
      </c>
      <c r="F121" s="80">
        <f t="shared" si="7"/>
        <v>1.7015126856044914E-4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5"/>
        <v>2.8749999999999938</v>
      </c>
      <c r="B122" s="79">
        <v>5</v>
      </c>
      <c r="C122" s="80">
        <v>34.1</v>
      </c>
      <c r="D122" s="80">
        <f t="shared" si="4"/>
        <v>4.7000000000000028</v>
      </c>
      <c r="E122" s="80">
        <f t="shared" si="6"/>
        <v>4.7969557955949833</v>
      </c>
      <c r="F122" s="80">
        <f t="shared" si="7"/>
        <v>9.4004262994556338E-3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5"/>
        <v>2.8999999999999937</v>
      </c>
      <c r="B123" s="79">
        <v>5</v>
      </c>
      <c r="C123" s="80">
        <v>34.19</v>
      </c>
      <c r="D123" s="80">
        <f t="shared" si="4"/>
        <v>4.7899999999999991</v>
      </c>
      <c r="E123" s="80">
        <f t="shared" si="6"/>
        <v>4.7969557955949984</v>
      </c>
      <c r="F123" s="80">
        <f t="shared" si="7"/>
        <v>4.8383092359411095E-5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5"/>
        <v>2.9249999999999936</v>
      </c>
      <c r="B124" s="79">
        <v>5</v>
      </c>
      <c r="C124" s="80">
        <v>34.270000000000003</v>
      </c>
      <c r="D124" s="80">
        <f t="shared" si="4"/>
        <v>4.8700000000000045</v>
      </c>
      <c r="E124" s="80">
        <f t="shared" si="6"/>
        <v>4.7969557955950108</v>
      </c>
      <c r="F124" s="80">
        <f t="shared" si="7"/>
        <v>5.3354557971585018E-3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5"/>
        <v>2.9499999999999935</v>
      </c>
      <c r="B125" s="79">
        <v>5</v>
      </c>
      <c r="C125" s="80">
        <v>34.31</v>
      </c>
      <c r="D125" s="80">
        <f t="shared" si="4"/>
        <v>4.9100000000000037</v>
      </c>
      <c r="E125" s="80">
        <f t="shared" si="6"/>
        <v>4.7969557955950197</v>
      </c>
      <c r="F125" s="80">
        <f t="shared" si="7"/>
        <v>1.2778992149555798E-2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5"/>
        <v>2.9749999999999934</v>
      </c>
      <c r="B126" s="79">
        <v>5</v>
      </c>
      <c r="C126" s="80">
        <v>34.1</v>
      </c>
      <c r="D126" s="80">
        <f t="shared" si="4"/>
        <v>4.7000000000000028</v>
      </c>
      <c r="E126" s="80">
        <f t="shared" si="6"/>
        <v>4.7969557955950268</v>
      </c>
      <c r="F126" s="80">
        <f t="shared" si="7"/>
        <v>9.4004262994640733E-3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F52B-3DC2-489F-9180-2CBE258D94C3}">
  <sheetPr codeName="Sheet14"/>
  <dimension ref="A1:AG389"/>
  <sheetViews>
    <sheetView workbookViewId="0">
      <selection activeCell="E7" sqref="E7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34.14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0.70963177618384921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+$J$6+A7</f>
        <v>2.5000000000000001E-2</v>
      </c>
      <c r="B8" s="79">
        <v>5</v>
      </c>
      <c r="C8" s="80">
        <v>34.71</v>
      </c>
      <c r="D8" s="80">
        <f t="shared" ref="D8:D71" si="0">C8-$C$7</f>
        <v>0.57000000000000028</v>
      </c>
      <c r="E8" s="80">
        <f>+IF(A8&lt;$J$9,0,B8*$J$7*(1-EXP(-(A8-$J$9)/$J$8)))</f>
        <v>0.46497535379459909</v>
      </c>
      <c r="F8" s="80">
        <f>+(E8-D8)^2</f>
        <v>1.1030176310569692E-2</v>
      </c>
      <c r="G8" s="71"/>
      <c r="H8" s="78" t="s">
        <v>73</v>
      </c>
      <c r="I8" s="81" t="s">
        <v>102</v>
      </c>
      <c r="J8" s="78">
        <v>7.5689338704105477E-2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2" si="1">+$J$6+A8</f>
        <v>0.05</v>
      </c>
      <c r="B9" s="79">
        <v>5</v>
      </c>
      <c r="C9" s="80">
        <v>35.43</v>
      </c>
      <c r="D9" s="80">
        <f t="shared" si="0"/>
        <v>1.2899999999999991</v>
      </c>
      <c r="E9" s="80">
        <f t="shared" ref="E9:E72" si="2">+IF(A9&lt;$J$9,0,B9*$J$7*(1-EXP(-(A9-$J$9)/$J$8)))</f>
        <v>1.3322444203830677</v>
      </c>
      <c r="F9" s="80">
        <f t="shared" ref="F9:F72" si="3">+(E9-D9)^2</f>
        <v>1.7845910535014156E-3</v>
      </c>
      <c r="G9" s="71"/>
      <c r="H9" s="78" t="s">
        <v>74</v>
      </c>
      <c r="I9" s="77" t="s">
        <v>103</v>
      </c>
      <c r="J9" s="78">
        <v>1.4368208635054849E-2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1"/>
        <v>7.5000000000000011E-2</v>
      </c>
      <c r="B10" s="79">
        <v>5</v>
      </c>
      <c r="C10" s="80">
        <v>36.14</v>
      </c>
      <c r="D10" s="80">
        <f t="shared" si="0"/>
        <v>2</v>
      </c>
      <c r="E10" s="80">
        <f t="shared" si="2"/>
        <v>1.9555592665224253</v>
      </c>
      <c r="F10" s="80">
        <f t="shared" si="3"/>
        <v>1.9749787920248299E-3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1"/>
        <v>0.1</v>
      </c>
      <c r="B11" s="79">
        <v>5</v>
      </c>
      <c r="C11" s="80">
        <v>36.29</v>
      </c>
      <c r="D11" s="80">
        <f t="shared" si="0"/>
        <v>2.1499999999999986</v>
      </c>
      <c r="E11" s="80">
        <f t="shared" si="2"/>
        <v>2.4035418043362524</v>
      </c>
      <c r="F11" s="80">
        <f t="shared" si="3"/>
        <v>6.4283446546083228E-2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1"/>
        <v>0.125</v>
      </c>
      <c r="B12" s="79">
        <v>5</v>
      </c>
      <c r="C12" s="80">
        <v>36.71</v>
      </c>
      <c r="D12" s="80">
        <f t="shared" si="0"/>
        <v>2.5700000000000003</v>
      </c>
      <c r="E12" s="80">
        <f t="shared" si="2"/>
        <v>2.725511280001923</v>
      </c>
      <c r="F12" s="80">
        <f t="shared" si="3"/>
        <v>2.4183758207836407E-2</v>
      </c>
      <c r="G12" s="71"/>
      <c r="H12" s="78" t="s">
        <v>105</v>
      </c>
      <c r="I12" s="77" t="s">
        <v>106</v>
      </c>
      <c r="J12" s="82">
        <f>+SUM(F7:F126)</f>
        <v>255.78132786741031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1"/>
        <v>0.15</v>
      </c>
      <c r="B13" s="79">
        <v>5</v>
      </c>
      <c r="C13" s="80">
        <v>37</v>
      </c>
      <c r="D13" s="80">
        <f t="shared" si="0"/>
        <v>2.8599999999999994</v>
      </c>
      <c r="E13" s="80">
        <f t="shared" si="2"/>
        <v>2.9569139229850911</v>
      </c>
      <c r="F13" s="80">
        <f t="shared" si="3"/>
        <v>9.3923084683602883E-3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1"/>
        <v>0.17499999999999999</v>
      </c>
      <c r="B14" s="79">
        <v>5</v>
      </c>
      <c r="C14" s="80">
        <v>37.29</v>
      </c>
      <c r="D14" s="80">
        <f t="shared" si="0"/>
        <v>3.1499999999999986</v>
      </c>
      <c r="E14" s="80">
        <f t="shared" si="2"/>
        <v>3.1232252885854703</v>
      </c>
      <c r="F14" s="80">
        <f t="shared" si="3"/>
        <v>7.1688517133126949E-4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1"/>
        <v>0.19999999999999998</v>
      </c>
      <c r="B15" s="79">
        <v>5</v>
      </c>
      <c r="C15" s="80">
        <v>37.57</v>
      </c>
      <c r="D15" s="80">
        <f t="shared" si="0"/>
        <v>3.4299999999999997</v>
      </c>
      <c r="E15" s="80">
        <f t="shared" si="2"/>
        <v>3.242754910076763</v>
      </c>
      <c r="F15" s="80">
        <f t="shared" si="3"/>
        <v>3.5060723700361014E-2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1"/>
        <v>0.22499999999999998</v>
      </c>
      <c r="B16" s="79">
        <v>5</v>
      </c>
      <c r="C16" s="80">
        <v>37.57</v>
      </c>
      <c r="D16" s="80">
        <f t="shared" si="0"/>
        <v>3.4299999999999997</v>
      </c>
      <c r="E16" s="80">
        <f t="shared" si="2"/>
        <v>3.3286620299075391</v>
      </c>
      <c r="F16" s="80">
        <f t="shared" si="3"/>
        <v>1.0269384182460439E-2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1"/>
        <v>0.24999999999999997</v>
      </c>
      <c r="B17" s="79">
        <v>5</v>
      </c>
      <c r="C17" s="80">
        <v>37.71</v>
      </c>
      <c r="D17" s="80">
        <f t="shared" si="0"/>
        <v>3.5700000000000003</v>
      </c>
      <c r="E17" s="80">
        <f t="shared" si="2"/>
        <v>3.3904043256292478</v>
      </c>
      <c r="F17" s="80">
        <f t="shared" si="3"/>
        <v>3.2254606252685378E-2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1"/>
        <v>0.27499999999999997</v>
      </c>
      <c r="B18" s="79">
        <v>5</v>
      </c>
      <c r="C18" s="80">
        <v>37.57</v>
      </c>
      <c r="D18" s="80">
        <f t="shared" si="0"/>
        <v>3.4299999999999997</v>
      </c>
      <c r="E18" s="80">
        <f t="shared" si="2"/>
        <v>3.4347791235330329</v>
      </c>
      <c r="F18" s="80">
        <f t="shared" si="3"/>
        <v>2.2840021743991974E-5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1"/>
        <v>0.3</v>
      </c>
      <c r="B19" s="79">
        <v>5</v>
      </c>
      <c r="C19" s="80">
        <v>37.86</v>
      </c>
      <c r="D19" s="80">
        <f t="shared" si="0"/>
        <v>3.7199999999999989</v>
      </c>
      <c r="E19" s="80">
        <f t="shared" si="2"/>
        <v>3.4666717291769373</v>
      </c>
      <c r="F19" s="80">
        <f t="shared" si="3"/>
        <v>6.4175212798202402E-2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1"/>
        <v>0.32500000000000001</v>
      </c>
      <c r="B20" s="79">
        <v>5</v>
      </c>
      <c r="C20" s="80">
        <v>37.86</v>
      </c>
      <c r="D20" s="80">
        <f t="shared" si="0"/>
        <v>3.7199999999999989</v>
      </c>
      <c r="E20" s="80">
        <f t="shared" si="2"/>
        <v>3.4895932599287613</v>
      </c>
      <c r="F20" s="80">
        <f t="shared" si="3"/>
        <v>5.3087265870254807E-2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1"/>
        <v>0.35000000000000003</v>
      </c>
      <c r="B21" s="79">
        <v>5</v>
      </c>
      <c r="C21" s="80">
        <v>37.86</v>
      </c>
      <c r="D21" s="80">
        <f t="shared" si="0"/>
        <v>3.7199999999999989</v>
      </c>
      <c r="E21" s="80">
        <f t="shared" si="2"/>
        <v>3.5060671905280079</v>
      </c>
      <c r="F21" s="80">
        <f t="shared" si="3"/>
        <v>4.57672469685792E-2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1"/>
        <v>0.37500000000000006</v>
      </c>
      <c r="B22" s="79">
        <v>5</v>
      </c>
      <c r="C22" s="80">
        <v>37.71</v>
      </c>
      <c r="D22" s="80">
        <f t="shared" si="0"/>
        <v>3.5700000000000003</v>
      </c>
      <c r="E22" s="80">
        <f t="shared" si="2"/>
        <v>3.517907167200037</v>
      </c>
      <c r="F22" s="80">
        <f t="shared" si="3"/>
        <v>2.7136632291249259E-3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1"/>
        <v>0.40000000000000008</v>
      </c>
      <c r="B23" s="79">
        <v>5</v>
      </c>
      <c r="C23" s="80">
        <v>37.71</v>
      </c>
      <c r="D23" s="80">
        <f t="shared" si="0"/>
        <v>3.5700000000000003</v>
      </c>
      <c r="E23" s="80">
        <f t="shared" si="2"/>
        <v>3.526416675404509</v>
      </c>
      <c r="F23" s="80">
        <f>+(E23-D23)^2</f>
        <v>1.899506182795957E-3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1"/>
        <v>0.4250000000000001</v>
      </c>
      <c r="B24" s="79">
        <v>5</v>
      </c>
      <c r="C24" s="80">
        <v>37.86</v>
      </c>
      <c r="D24" s="80">
        <f t="shared" si="0"/>
        <v>3.7199999999999989</v>
      </c>
      <c r="E24" s="80">
        <f t="shared" si="2"/>
        <v>3.5325325430187622</v>
      </c>
      <c r="F24" s="80">
        <f t="shared" si="3"/>
        <v>3.5144047427011826E-2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1"/>
        <v>0.45000000000000012</v>
      </c>
      <c r="B25" s="79">
        <v>5</v>
      </c>
      <c r="C25" s="80">
        <v>38</v>
      </c>
      <c r="D25" s="80">
        <f t="shared" si="0"/>
        <v>3.8599999999999994</v>
      </c>
      <c r="E25" s="80">
        <f t="shared" si="2"/>
        <v>3.5369280774934118</v>
      </c>
      <c r="F25" s="80">
        <f t="shared" si="3"/>
        <v>0.10437546711210259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1"/>
        <v>0.47500000000000014</v>
      </c>
      <c r="B26" s="79">
        <v>5</v>
      </c>
      <c r="C26" s="80">
        <v>37.86</v>
      </c>
      <c r="D26" s="80">
        <f t="shared" si="0"/>
        <v>3.7199999999999989</v>
      </c>
      <c r="E26" s="80">
        <f t="shared" si="2"/>
        <v>3.5400871915449992</v>
      </c>
      <c r="F26" s="80">
        <f t="shared" si="3"/>
        <v>3.2368618646165408E-2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1"/>
        <v>0.50000000000000011</v>
      </c>
      <c r="B27" s="79">
        <v>5</v>
      </c>
      <c r="C27" s="80">
        <v>37.71</v>
      </c>
      <c r="D27" s="80">
        <f t="shared" si="0"/>
        <v>3.5700000000000003</v>
      </c>
      <c r="E27" s="80">
        <f t="shared" si="2"/>
        <v>3.5423576780236044</v>
      </c>
      <c r="F27" s="80">
        <f t="shared" si="3"/>
        <v>7.6409796424674163E-4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1"/>
        <v>0.52500000000000013</v>
      </c>
      <c r="B28" s="79">
        <v>5</v>
      </c>
      <c r="C28" s="80">
        <v>37.71</v>
      </c>
      <c r="D28" s="80">
        <f t="shared" si="0"/>
        <v>3.5700000000000003</v>
      </c>
      <c r="E28" s="80">
        <f t="shared" si="2"/>
        <v>3.5439894990865191</v>
      </c>
      <c r="F28" s="80">
        <f t="shared" si="3"/>
        <v>6.765461577702078E-4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1"/>
        <v>0.55000000000000016</v>
      </c>
      <c r="B29" s="79">
        <v>5</v>
      </c>
      <c r="C29" s="80">
        <v>37.71</v>
      </c>
      <c r="D29" s="80">
        <f t="shared" si="0"/>
        <v>3.5700000000000003</v>
      </c>
      <c r="E29" s="80">
        <f t="shared" si="2"/>
        <v>3.5451623050056309</v>
      </c>
      <c r="F29" s="80">
        <f t="shared" si="3"/>
        <v>6.1691109263332206E-4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1"/>
        <v>0.57500000000000018</v>
      </c>
      <c r="B30" s="79">
        <v>5</v>
      </c>
      <c r="C30" s="80">
        <v>37.86</v>
      </c>
      <c r="D30" s="80">
        <f t="shared" si="0"/>
        <v>3.7199999999999989</v>
      </c>
      <c r="E30" s="80">
        <f t="shared" si="2"/>
        <v>3.5460052122061585</v>
      </c>
      <c r="F30" s="80">
        <f t="shared" si="3"/>
        <v>3.027418617942354E-2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1"/>
        <v>0.6000000000000002</v>
      </c>
      <c r="B31" s="79">
        <v>5</v>
      </c>
      <c r="C31" s="80">
        <v>38.14</v>
      </c>
      <c r="D31" s="80">
        <f t="shared" si="0"/>
        <v>4</v>
      </c>
      <c r="E31" s="80">
        <f t="shared" si="2"/>
        <v>3.5466110179384831</v>
      </c>
      <c r="F31" s="80">
        <f t="shared" si="3"/>
        <v>0.20556156905477849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1"/>
        <v>0.62500000000000022</v>
      </c>
      <c r="B32" s="79">
        <v>5</v>
      </c>
      <c r="C32" s="80">
        <v>38</v>
      </c>
      <c r="D32" s="80">
        <f t="shared" si="0"/>
        <v>3.8599999999999994</v>
      </c>
      <c r="E32" s="80">
        <f t="shared" si="2"/>
        <v>3.5470464165032207</v>
      </c>
      <c r="F32" s="80">
        <f t="shared" si="3"/>
        <v>9.7939945423475241E-2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1"/>
        <v>0.65000000000000024</v>
      </c>
      <c r="B33" s="79">
        <v>5</v>
      </c>
      <c r="C33" s="80">
        <v>37.71</v>
      </c>
      <c r="D33" s="80">
        <f t="shared" si="0"/>
        <v>3.5700000000000003</v>
      </c>
      <c r="E33" s="80">
        <f t="shared" si="2"/>
        <v>3.5473593417531162</v>
      </c>
      <c r="F33" s="80">
        <f t="shared" si="3"/>
        <v>5.1259940585220121E-4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1"/>
        <v>0.67500000000000027</v>
      </c>
      <c r="B34" s="79">
        <v>5</v>
      </c>
      <c r="C34" s="80">
        <v>37.71</v>
      </c>
      <c r="D34" s="80">
        <f t="shared" si="0"/>
        <v>3.5700000000000003</v>
      </c>
      <c r="E34" s="80">
        <f t="shared" si="2"/>
        <v>3.5475842442216883</v>
      </c>
      <c r="F34" s="80">
        <f t="shared" si="3"/>
        <v>5.0246610711292814E-4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1"/>
        <v>0.70000000000000029</v>
      </c>
      <c r="B35" s="79">
        <v>5</v>
      </c>
      <c r="C35" s="80">
        <v>37.86</v>
      </c>
      <c r="D35" s="80">
        <f t="shared" si="0"/>
        <v>3.7199999999999989</v>
      </c>
      <c r="E35" s="80">
        <f t="shared" si="2"/>
        <v>3.547745883847722</v>
      </c>
      <c r="F35" s="80">
        <f t="shared" si="3"/>
        <v>2.9671480531402072E-2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1"/>
        <v>0.72500000000000031</v>
      </c>
      <c r="B36" s="79">
        <v>5</v>
      </c>
      <c r="C36" s="80">
        <v>38</v>
      </c>
      <c r="D36" s="80">
        <f t="shared" si="0"/>
        <v>3.8599999999999994</v>
      </c>
      <c r="E36" s="80">
        <f t="shared" si="2"/>
        <v>3.5478620558438339</v>
      </c>
      <c r="F36" s="80">
        <f t="shared" si="3"/>
        <v>9.7430096182037546E-2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1"/>
        <v>0.75000000000000033</v>
      </c>
      <c r="B37" s="79">
        <v>5</v>
      </c>
      <c r="C37" s="80">
        <v>37.86</v>
      </c>
      <c r="D37" s="80">
        <f t="shared" si="0"/>
        <v>3.7199999999999989</v>
      </c>
      <c r="E37" s="80">
        <f t="shared" si="2"/>
        <v>3.5479455498051329</v>
      </c>
      <c r="F37" s="80">
        <f t="shared" si="3"/>
        <v>2.960273383185762E-2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1"/>
        <v>0.77500000000000036</v>
      </c>
      <c r="B38" s="79">
        <v>5</v>
      </c>
      <c r="C38" s="80">
        <v>37.71</v>
      </c>
      <c r="D38" s="80">
        <f t="shared" si="0"/>
        <v>3.5700000000000003</v>
      </c>
      <c r="E38" s="80">
        <f t="shared" si="2"/>
        <v>3.5480055577399781</v>
      </c>
      <c r="F38" s="80">
        <f t="shared" si="3"/>
        <v>4.8375549032945173E-4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1"/>
        <v>0.80000000000000038</v>
      </c>
      <c r="B39" s="79">
        <v>5</v>
      </c>
      <c r="C39" s="80">
        <v>37.86</v>
      </c>
      <c r="D39" s="80">
        <f t="shared" si="0"/>
        <v>3.7199999999999989</v>
      </c>
      <c r="E39" s="80">
        <f t="shared" si="2"/>
        <v>3.5480486860355853</v>
      </c>
      <c r="F39" s="80">
        <f t="shared" si="3"/>
        <v>2.956725437408832E-2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1"/>
        <v>0.8250000000000004</v>
      </c>
      <c r="B40" s="79">
        <v>5</v>
      </c>
      <c r="C40" s="80">
        <v>37.86</v>
      </c>
      <c r="D40" s="80">
        <f t="shared" si="0"/>
        <v>3.7199999999999989</v>
      </c>
      <c r="E40" s="80">
        <f t="shared" si="2"/>
        <v>3.5480796827677148</v>
      </c>
      <c r="F40" s="80">
        <f t="shared" si="3"/>
        <v>2.955659547724919E-2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1"/>
        <v>0.85000000000000042</v>
      </c>
      <c r="B41" s="79">
        <v>5</v>
      </c>
      <c r="C41" s="80">
        <v>37.86</v>
      </c>
      <c r="D41" s="80">
        <f t="shared" si="0"/>
        <v>3.7199999999999989</v>
      </c>
      <c r="E41" s="80">
        <f t="shared" si="2"/>
        <v>3.5481019604253206</v>
      </c>
      <c r="F41" s="80">
        <f t="shared" si="3"/>
        <v>2.9548936009617669E-2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1"/>
        <v>0.87500000000000044</v>
      </c>
      <c r="B42" s="79">
        <v>5</v>
      </c>
      <c r="C42" s="80">
        <v>37.71</v>
      </c>
      <c r="D42" s="80">
        <f t="shared" si="0"/>
        <v>3.5700000000000003</v>
      </c>
      <c r="E42" s="80">
        <f t="shared" si="2"/>
        <v>3.5481179715979292</v>
      </c>
      <c r="F42" s="80">
        <f t="shared" si="3"/>
        <v>4.7882316698904615E-4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1"/>
        <v>0.90000000000000047</v>
      </c>
      <c r="B43" s="79">
        <v>5</v>
      </c>
      <c r="C43" s="80">
        <v>37.57</v>
      </c>
      <c r="D43" s="80">
        <f t="shared" si="0"/>
        <v>3.4299999999999997</v>
      </c>
      <c r="E43" s="80">
        <f t="shared" si="2"/>
        <v>3.5481294789858615</v>
      </c>
      <c r="F43" s="80">
        <f t="shared" si="3"/>
        <v>1.3954573805471163E-2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1"/>
        <v>0.92500000000000049</v>
      </c>
      <c r="B44" s="79">
        <v>5</v>
      </c>
      <c r="C44" s="80">
        <v>37.71</v>
      </c>
      <c r="D44" s="80">
        <f t="shared" si="0"/>
        <v>3.5700000000000003</v>
      </c>
      <c r="E44" s="80">
        <f t="shared" si="2"/>
        <v>3.548137749459253</v>
      </c>
      <c r="F44" s="80">
        <f t="shared" si="3"/>
        <v>4.7795799870640598E-4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1"/>
        <v>0.95000000000000051</v>
      </c>
      <c r="B45" s="79">
        <v>5</v>
      </c>
      <c r="C45" s="80">
        <v>37.86</v>
      </c>
      <c r="D45" s="80">
        <f t="shared" si="0"/>
        <v>3.7199999999999989</v>
      </c>
      <c r="E45" s="80">
        <f t="shared" si="2"/>
        <v>3.5481436935301858</v>
      </c>
      <c r="F45" s="80">
        <f t="shared" si="3"/>
        <v>2.9534590073446321E-2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1"/>
        <v>0.97500000000000053</v>
      </c>
      <c r="B46" s="79">
        <v>5</v>
      </c>
      <c r="C46" s="80">
        <v>38</v>
      </c>
      <c r="D46" s="80">
        <f t="shared" si="0"/>
        <v>3.8599999999999994</v>
      </c>
      <c r="E46" s="80">
        <f t="shared" si="2"/>
        <v>3.5481479655926882</v>
      </c>
      <c r="F46" s="80">
        <f t="shared" si="3"/>
        <v>9.7251691363978834E-2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1"/>
        <v>1.0000000000000004</v>
      </c>
      <c r="B47" s="79">
        <v>5</v>
      </c>
      <c r="C47" s="80">
        <v>37.86</v>
      </c>
      <c r="D47" s="80">
        <f t="shared" si="0"/>
        <v>3.7199999999999989</v>
      </c>
      <c r="E47" s="80">
        <f t="shared" si="2"/>
        <v>3.5481510359662134</v>
      </c>
      <c r="F47" s="80">
        <f t="shared" si="3"/>
        <v>2.9532066439485291E-2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1"/>
        <v>1.0250000000000004</v>
      </c>
      <c r="B48" s="79">
        <v>5</v>
      </c>
      <c r="C48" s="80">
        <v>37.86</v>
      </c>
      <c r="D48" s="80">
        <f t="shared" si="0"/>
        <v>3.7199999999999989</v>
      </c>
      <c r="E48" s="80">
        <f t="shared" si="2"/>
        <v>3.5481532426739992</v>
      </c>
      <c r="F48" s="80">
        <f t="shared" si="3"/>
        <v>2.9531308003461008E-2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1"/>
        <v>1.0500000000000003</v>
      </c>
      <c r="B49" s="79">
        <v>5</v>
      </c>
      <c r="C49" s="80">
        <v>37.86</v>
      </c>
      <c r="D49" s="80">
        <f t="shared" si="0"/>
        <v>3.7199999999999989</v>
      </c>
      <c r="E49" s="80">
        <f t="shared" si="2"/>
        <v>3.5481548286566853</v>
      </c>
      <c r="F49" s="80">
        <f t="shared" si="3"/>
        <v>2.9530762914012798E-2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1"/>
        <v>1.0750000000000002</v>
      </c>
      <c r="B50" s="79">
        <v>5</v>
      </c>
      <c r="C50" s="80">
        <v>38</v>
      </c>
      <c r="D50" s="80">
        <f t="shared" si="0"/>
        <v>3.8599999999999994</v>
      </c>
      <c r="E50" s="80">
        <f t="shared" si="2"/>
        <v>3.5481559685181101</v>
      </c>
      <c r="F50" s="80">
        <f t="shared" si="3"/>
        <v>9.7246699970877579E-2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1"/>
        <v>1.1000000000000001</v>
      </c>
      <c r="B51" s="79">
        <v>5</v>
      </c>
      <c r="C51" s="80">
        <v>38</v>
      </c>
      <c r="D51" s="80">
        <f t="shared" si="0"/>
        <v>3.8599999999999994</v>
      </c>
      <c r="E51" s="80">
        <f t="shared" si="2"/>
        <v>3.5481567877477773</v>
      </c>
      <c r="F51" s="80">
        <f t="shared" si="3"/>
        <v>9.7246189027784452E-2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1"/>
        <v>1.125</v>
      </c>
      <c r="B52" s="79">
        <v>5</v>
      </c>
      <c r="C52" s="80">
        <v>37.86</v>
      </c>
      <c r="D52" s="80">
        <f t="shared" si="0"/>
        <v>3.7199999999999989</v>
      </c>
      <c r="E52" s="80">
        <f t="shared" si="2"/>
        <v>3.5481573765362326</v>
      </c>
      <c r="F52" s="80">
        <f t="shared" si="3"/>
        <v>2.9529887238909737E-2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1"/>
        <v>1.1499999999999999</v>
      </c>
      <c r="B53" s="79">
        <v>5</v>
      </c>
      <c r="C53" s="80">
        <v>37.71</v>
      </c>
      <c r="D53" s="80">
        <f t="shared" si="0"/>
        <v>3.5700000000000003</v>
      </c>
      <c r="E53" s="80">
        <f t="shared" si="2"/>
        <v>3.5481577997043119</v>
      </c>
      <c r="F53" s="80">
        <f t="shared" si="3"/>
        <v>4.7708171375697027E-4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1"/>
        <v>1.1749999999999998</v>
      </c>
      <c r="B54" s="79">
        <v>5</v>
      </c>
      <c r="C54" s="80">
        <v>37.71</v>
      </c>
      <c r="D54" s="80">
        <f t="shared" si="0"/>
        <v>3.5700000000000003</v>
      </c>
      <c r="E54" s="80">
        <f t="shared" si="2"/>
        <v>3.5481581038393912</v>
      </c>
      <c r="F54" s="80">
        <f t="shared" si="3"/>
        <v>4.7706842789082849E-4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1"/>
        <v>1.1999999999999997</v>
      </c>
      <c r="B55" s="79">
        <v>5</v>
      </c>
      <c r="C55" s="80">
        <v>37.86</v>
      </c>
      <c r="D55" s="80">
        <f t="shared" si="0"/>
        <v>3.7199999999999989</v>
      </c>
      <c r="E55" s="80">
        <f t="shared" si="2"/>
        <v>3.548158322424277</v>
      </c>
      <c r="F55" s="80">
        <f t="shared" si="3"/>
        <v>2.9529562152038356E-2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1"/>
        <v>1.2249999999999996</v>
      </c>
      <c r="B56" s="79">
        <v>5</v>
      </c>
      <c r="C56" s="80">
        <v>37.86</v>
      </c>
      <c r="D56" s="80">
        <f t="shared" si="0"/>
        <v>3.7199999999999989</v>
      </c>
      <c r="E56" s="80">
        <f t="shared" si="2"/>
        <v>3.5481584795233942</v>
      </c>
      <c r="F56" s="80">
        <f t="shared" si="3"/>
        <v>2.9529508159711323E-2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1"/>
        <v>1.2499999999999996</v>
      </c>
      <c r="B57" s="79">
        <v>5</v>
      </c>
      <c r="C57" s="80">
        <v>37.71</v>
      </c>
      <c r="D57" s="80">
        <f t="shared" si="0"/>
        <v>3.5700000000000003</v>
      </c>
      <c r="E57" s="80">
        <f t="shared" si="2"/>
        <v>3.548158592432082</v>
      </c>
      <c r="F57" s="80">
        <f t="shared" si="3"/>
        <v>4.7704708454791893E-4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1"/>
        <v>1.2749999999999995</v>
      </c>
      <c r="B58" s="79">
        <v>5</v>
      </c>
      <c r="C58" s="80">
        <v>37.57</v>
      </c>
      <c r="D58" s="80">
        <f t="shared" si="0"/>
        <v>3.4299999999999997</v>
      </c>
      <c r="E58" s="80">
        <f t="shared" si="2"/>
        <v>3.5481586735806712</v>
      </c>
      <c r="F58" s="80">
        <f t="shared" si="3"/>
        <v>1.3961472142343665E-2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1"/>
        <v>1.2999999999999994</v>
      </c>
      <c r="B59" s="79">
        <v>5</v>
      </c>
      <c r="C59" s="80">
        <v>37.71</v>
      </c>
      <c r="D59" s="80">
        <f t="shared" si="0"/>
        <v>3.5700000000000003</v>
      </c>
      <c r="E59" s="80">
        <f t="shared" si="2"/>
        <v>3.5481587319029639</v>
      </c>
      <c r="F59" s="80">
        <f t="shared" si="3"/>
        <v>4.770409920866178E-4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1"/>
        <v>1.3249999999999993</v>
      </c>
      <c r="B60" s="79">
        <v>5</v>
      </c>
      <c r="C60" s="80">
        <v>37.86</v>
      </c>
      <c r="D60" s="80">
        <f t="shared" si="0"/>
        <v>3.7199999999999989</v>
      </c>
      <c r="E60" s="80">
        <f t="shared" si="2"/>
        <v>3.5481587738197722</v>
      </c>
      <c r="F60" s="80">
        <f t="shared" si="3"/>
        <v>2.9529407015123823E-2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1"/>
        <v>1.3499999999999992</v>
      </c>
      <c r="B61" s="79">
        <v>5</v>
      </c>
      <c r="C61" s="80">
        <v>38</v>
      </c>
      <c r="D61" s="80">
        <f t="shared" si="0"/>
        <v>3.8599999999999994</v>
      </c>
      <c r="E61" s="80">
        <f t="shared" si="2"/>
        <v>3.5481588039457956</v>
      </c>
      <c r="F61" s="80">
        <f t="shared" si="3"/>
        <v>9.7244931556516367E-2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1"/>
        <v>1.3749999999999991</v>
      </c>
      <c r="B62" s="79">
        <v>5</v>
      </c>
      <c r="C62" s="80">
        <v>37.71</v>
      </c>
      <c r="D62" s="80">
        <f t="shared" si="0"/>
        <v>3.5700000000000003</v>
      </c>
      <c r="E62" s="80">
        <f t="shared" si="2"/>
        <v>3.548158825597667</v>
      </c>
      <c r="F62" s="80">
        <f t="shared" si="3"/>
        <v>4.7703689927313682E-4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1"/>
        <v>1.399999999999999</v>
      </c>
      <c r="B63" s="79">
        <v>5</v>
      </c>
      <c r="C63" s="80">
        <v>37.71</v>
      </c>
      <c r="D63" s="80">
        <f t="shared" si="0"/>
        <v>3.5700000000000003</v>
      </c>
      <c r="E63" s="80">
        <f t="shared" si="2"/>
        <v>3.5481588411590805</v>
      </c>
      <c r="F63" s="80">
        <f t="shared" si="3"/>
        <v>4.7703621951428697E-4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1"/>
        <v>1.4249999999999989</v>
      </c>
      <c r="B64" s="79">
        <v>5</v>
      </c>
      <c r="C64" s="80">
        <v>37.86</v>
      </c>
      <c r="D64" s="80">
        <f t="shared" si="0"/>
        <v>3.7199999999999989</v>
      </c>
      <c r="E64" s="80">
        <f t="shared" si="2"/>
        <v>3.5481588523432221</v>
      </c>
      <c r="F64" s="80">
        <f t="shared" si="3"/>
        <v>2.9529380027998139E-2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1"/>
        <v>1.4499999999999988</v>
      </c>
      <c r="B65" s="79">
        <v>5</v>
      </c>
      <c r="C65" s="80">
        <v>38</v>
      </c>
      <c r="D65" s="80">
        <f t="shared" si="0"/>
        <v>3.8599999999999994</v>
      </c>
      <c r="E65" s="80">
        <f t="shared" si="2"/>
        <v>3.5481588603813754</v>
      </c>
      <c r="F65" s="80">
        <f t="shared" si="3"/>
        <v>9.7244896358642169E-2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1"/>
        <v>1.4749999999999988</v>
      </c>
      <c r="B66" s="79">
        <v>5</v>
      </c>
      <c r="C66" s="80">
        <v>38.14</v>
      </c>
      <c r="D66" s="80">
        <f t="shared" si="0"/>
        <v>4</v>
      </c>
      <c r="E66" s="80">
        <f t="shared" si="2"/>
        <v>3.5481588661584755</v>
      </c>
      <c r="F66" s="80">
        <f t="shared" si="3"/>
        <v>0.20416041023119444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1"/>
        <v>1.4999999999999987</v>
      </c>
      <c r="B67" s="79">
        <v>5</v>
      </c>
      <c r="C67" s="80">
        <v>37.86</v>
      </c>
      <c r="D67" s="80">
        <f t="shared" si="0"/>
        <v>3.7199999999999989</v>
      </c>
      <c r="E67" s="80">
        <f t="shared" si="2"/>
        <v>3.5481588703105342</v>
      </c>
      <c r="F67" s="80">
        <f t="shared" si="3"/>
        <v>2.9529373852951405E-2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1"/>
        <v>1.5249999999999986</v>
      </c>
      <c r="B68" s="79">
        <v>5</v>
      </c>
      <c r="C68" s="80">
        <v>37.71</v>
      </c>
      <c r="D68" s="80">
        <f t="shared" si="0"/>
        <v>3.5700000000000003</v>
      </c>
      <c r="E68" s="80">
        <f t="shared" si="2"/>
        <v>3.5481588732946601</v>
      </c>
      <c r="F68" s="80">
        <f t="shared" si="3"/>
        <v>4.7703481575872569E-4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1"/>
        <v>1.5499999999999985</v>
      </c>
      <c r="B69" s="79">
        <v>5</v>
      </c>
      <c r="C69" s="80">
        <v>37.71</v>
      </c>
      <c r="D69" s="80">
        <f t="shared" si="0"/>
        <v>3.5700000000000003</v>
      </c>
      <c r="E69" s="80">
        <f t="shared" si="2"/>
        <v>3.5481588754393809</v>
      </c>
      <c r="F69" s="80">
        <f t="shared" si="3"/>
        <v>4.7703472207249082E-4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1"/>
        <v>1.5749999999999984</v>
      </c>
      <c r="B70" s="79">
        <v>5</v>
      </c>
      <c r="C70" s="80">
        <v>37.71</v>
      </c>
      <c r="D70" s="80">
        <f t="shared" si="0"/>
        <v>3.5700000000000003</v>
      </c>
      <c r="E70" s="80">
        <f t="shared" si="2"/>
        <v>3.5481588769808128</v>
      </c>
      <c r="F70" s="80">
        <f t="shared" si="3"/>
        <v>4.770346547392822E-4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1"/>
        <v>1.5999999999999983</v>
      </c>
      <c r="B71" s="79">
        <v>5</v>
      </c>
      <c r="C71" s="80">
        <v>37.86</v>
      </c>
      <c r="D71" s="80">
        <f t="shared" si="0"/>
        <v>3.7199999999999989</v>
      </c>
      <c r="E71" s="80">
        <f t="shared" si="2"/>
        <v>3.548158878088655</v>
      </c>
      <c r="F71" s="80">
        <f t="shared" si="3"/>
        <v>2.9529371179749329E-2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si="1"/>
        <v>1.6249999999999982</v>
      </c>
      <c r="B72" s="79">
        <v>5</v>
      </c>
      <c r="C72" s="80">
        <v>37.86</v>
      </c>
      <c r="D72" s="80">
        <f t="shared" ref="D72:D126" si="4">C72-$C$7</f>
        <v>3.7199999999999989</v>
      </c>
      <c r="E72" s="80">
        <f t="shared" si="2"/>
        <v>3.5481588788848724</v>
      </c>
      <c r="F72" s="80">
        <f t="shared" si="3"/>
        <v>2.9529370906103577E-2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ref="A73:A126" si="5">+$J$6+A72</f>
        <v>1.6499999999999981</v>
      </c>
      <c r="B73" s="79">
        <v>5</v>
      </c>
      <c r="C73" s="80">
        <v>37.71</v>
      </c>
      <c r="D73" s="80">
        <f t="shared" si="4"/>
        <v>3.5700000000000003</v>
      </c>
      <c r="E73" s="80">
        <f t="shared" ref="E73:E126" si="6">+IF(A73&lt;$J$9,0,B73*$J$7*(1-EXP(-(A73-$J$9)/$J$8)))</f>
        <v>3.5481588794571217</v>
      </c>
      <c r="F73" s="80">
        <f t="shared" ref="F73:F126" si="7">+(E73-D73)^2</f>
        <v>4.7703454656855218E-4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5"/>
        <v>1.674999999999998</v>
      </c>
      <c r="B74" s="79">
        <v>5</v>
      </c>
      <c r="C74" s="80">
        <v>37.71</v>
      </c>
      <c r="D74" s="80">
        <f t="shared" si="4"/>
        <v>3.5700000000000003</v>
      </c>
      <c r="E74" s="80">
        <f t="shared" si="6"/>
        <v>3.5481588798684029</v>
      </c>
      <c r="F74" s="80">
        <f t="shared" si="7"/>
        <v>4.7703452860286643E-4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5"/>
        <v>1.699999999999998</v>
      </c>
      <c r="B75" s="79">
        <v>5</v>
      </c>
      <c r="C75" s="80">
        <v>37.71</v>
      </c>
      <c r="D75" s="80">
        <f t="shared" si="4"/>
        <v>3.5700000000000003</v>
      </c>
      <c r="E75" s="80">
        <f t="shared" si="6"/>
        <v>3.5481588801639945</v>
      </c>
      <c r="F75" s="80">
        <f t="shared" si="7"/>
        <v>4.7703451569076536E-4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5"/>
        <v>1.7249999999999979</v>
      </c>
      <c r="B76" s="79">
        <v>5</v>
      </c>
      <c r="C76" s="80">
        <v>37.86</v>
      </c>
      <c r="D76" s="80">
        <f t="shared" si="4"/>
        <v>3.7199999999999989</v>
      </c>
      <c r="E76" s="80">
        <f t="shared" si="6"/>
        <v>3.5481588803764392</v>
      </c>
      <c r="F76" s="80">
        <f t="shared" si="7"/>
        <v>2.9529370393478534E-2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5"/>
        <v>1.7499999999999978</v>
      </c>
      <c r="B77" s="79">
        <v>5</v>
      </c>
      <c r="C77" s="80">
        <v>37.86</v>
      </c>
      <c r="D77" s="80">
        <f t="shared" si="4"/>
        <v>3.7199999999999989</v>
      </c>
      <c r="E77" s="80">
        <f t="shared" si="6"/>
        <v>3.5481588805291251</v>
      </c>
      <c r="F77" s="80">
        <f t="shared" si="7"/>
        <v>2.9529370341003114E-2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5"/>
        <v>1.7749999999999977</v>
      </c>
      <c r="B78" s="79">
        <v>5</v>
      </c>
      <c r="C78" s="80">
        <v>37.86</v>
      </c>
      <c r="D78" s="80">
        <f t="shared" si="4"/>
        <v>3.7199999999999989</v>
      </c>
      <c r="E78" s="80">
        <f t="shared" si="6"/>
        <v>3.5481588806388626</v>
      </c>
      <c r="F78" s="80">
        <f t="shared" si="7"/>
        <v>2.9529370303288265E-2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5"/>
        <v>1.7999999999999976</v>
      </c>
      <c r="B79" s="79">
        <v>5</v>
      </c>
      <c r="C79" s="80">
        <v>37.86</v>
      </c>
      <c r="D79" s="80">
        <f t="shared" si="4"/>
        <v>3.7199999999999989</v>
      </c>
      <c r="E79" s="80">
        <f t="shared" si="6"/>
        <v>3.5481588807177316</v>
      </c>
      <c r="F79" s="80">
        <f t="shared" si="7"/>
        <v>2.952937027618242E-2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5"/>
        <v>1.8249999999999975</v>
      </c>
      <c r="B80" s="79">
        <v>5</v>
      </c>
      <c r="C80" s="80">
        <v>37.86</v>
      </c>
      <c r="D80" s="80">
        <f t="shared" si="4"/>
        <v>3.7199999999999989</v>
      </c>
      <c r="E80" s="80">
        <f t="shared" si="6"/>
        <v>3.5481588807744155</v>
      </c>
      <c r="F80" s="80">
        <f t="shared" si="7"/>
        <v>2.9529370256701139E-2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5"/>
        <v>1.8499999999999974</v>
      </c>
      <c r="B81" s="79">
        <v>5</v>
      </c>
      <c r="C81" s="80">
        <v>38</v>
      </c>
      <c r="D81" s="80">
        <f t="shared" si="4"/>
        <v>3.8599999999999994</v>
      </c>
      <c r="E81" s="80">
        <f t="shared" si="6"/>
        <v>3.548158880815155</v>
      </c>
      <c r="F81" s="80">
        <f t="shared" si="7"/>
        <v>9.7244883614456379E-2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5"/>
        <v>1.8749999999999973</v>
      </c>
      <c r="B82" s="79">
        <v>5</v>
      </c>
      <c r="C82" s="80">
        <v>38.14</v>
      </c>
      <c r="D82" s="80">
        <f t="shared" si="4"/>
        <v>4</v>
      </c>
      <c r="E82" s="80">
        <f t="shared" si="6"/>
        <v>3.5481588808444346</v>
      </c>
      <c r="F82" s="80">
        <f t="shared" si="7"/>
        <v>0.2041603969597538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5"/>
        <v>1.8999999999999972</v>
      </c>
      <c r="B83" s="79">
        <v>5</v>
      </c>
      <c r="C83" s="80">
        <v>37.86</v>
      </c>
      <c r="D83" s="80">
        <f t="shared" si="4"/>
        <v>3.7199999999999989</v>
      </c>
      <c r="E83" s="80">
        <f t="shared" si="6"/>
        <v>3.5481588808654783</v>
      </c>
      <c r="F83" s="80">
        <f t="shared" si="7"/>
        <v>2.9529370225404503E-2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5"/>
        <v>1.9249999999999972</v>
      </c>
      <c r="B84" s="79">
        <v>5</v>
      </c>
      <c r="C84" s="80">
        <v>37.86</v>
      </c>
      <c r="D84" s="80">
        <f t="shared" si="4"/>
        <v>3.7199999999999989</v>
      </c>
      <c r="E84" s="80">
        <f t="shared" si="6"/>
        <v>3.5481588808806026</v>
      </c>
      <c r="F84" s="80">
        <f t="shared" si="7"/>
        <v>2.9529370220206533E-2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5"/>
        <v>1.9499999999999971</v>
      </c>
      <c r="B85" s="79">
        <v>5</v>
      </c>
      <c r="C85" s="80">
        <v>38</v>
      </c>
      <c r="D85" s="80">
        <f t="shared" si="4"/>
        <v>3.8599999999999994</v>
      </c>
      <c r="E85" s="80">
        <f t="shared" si="6"/>
        <v>3.5481588808914726</v>
      </c>
      <c r="F85" s="80">
        <f t="shared" si="7"/>
        <v>9.7244883566858425E-2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5"/>
        <v>1.974999999999997</v>
      </c>
      <c r="B86" s="79">
        <v>5</v>
      </c>
      <c r="C86" s="80">
        <v>38</v>
      </c>
      <c r="D86" s="80">
        <f t="shared" si="4"/>
        <v>3.8599999999999994</v>
      </c>
      <c r="E86" s="80">
        <f t="shared" si="6"/>
        <v>3.548158880899285</v>
      </c>
      <c r="F86" s="80">
        <f t="shared" si="7"/>
        <v>9.7244883561985962E-2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5"/>
        <v>1.9999999999999969</v>
      </c>
      <c r="B87" s="79">
        <v>5</v>
      </c>
      <c r="C87" s="80">
        <v>38.14</v>
      </c>
      <c r="D87" s="80">
        <f t="shared" si="4"/>
        <v>4</v>
      </c>
      <c r="E87" s="80">
        <f t="shared" si="6"/>
        <v>3.5481588809049001</v>
      </c>
      <c r="F87" s="80">
        <f t="shared" si="7"/>
        <v>0.20416039690511228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5"/>
        <v>2.0249999999999968</v>
      </c>
      <c r="B88" s="79">
        <v>5</v>
      </c>
      <c r="C88" s="80">
        <v>37.86</v>
      </c>
      <c r="D88" s="80">
        <f t="shared" si="4"/>
        <v>3.7199999999999989</v>
      </c>
      <c r="E88" s="80">
        <f t="shared" si="6"/>
        <v>3.5481588809089355</v>
      </c>
      <c r="F88" s="80">
        <f t="shared" si="7"/>
        <v>2.9529370210469023E-2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5"/>
        <v>2.0499999999999967</v>
      </c>
      <c r="B89" s="79">
        <v>5</v>
      </c>
      <c r="C89" s="80">
        <v>37.71</v>
      </c>
      <c r="D89" s="80">
        <f t="shared" si="4"/>
        <v>3.5700000000000003</v>
      </c>
      <c r="E89" s="80">
        <f t="shared" si="6"/>
        <v>3.5481588809118354</v>
      </c>
      <c r="F89" s="80">
        <f t="shared" si="7"/>
        <v>4.7703448302340045E-4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5"/>
        <v>2.0749999999999966</v>
      </c>
      <c r="B90" s="79">
        <v>5</v>
      </c>
      <c r="C90" s="80">
        <v>37.71</v>
      </c>
      <c r="D90" s="80">
        <f t="shared" si="4"/>
        <v>3.5700000000000003</v>
      </c>
      <c r="E90" s="80">
        <f t="shared" si="6"/>
        <v>3.54815888091392</v>
      </c>
      <c r="F90" s="80">
        <f t="shared" si="7"/>
        <v>4.7703448293234243E-4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5"/>
        <v>2.0999999999999965</v>
      </c>
      <c r="B91" s="79">
        <v>5</v>
      </c>
      <c r="C91" s="80">
        <v>37.86</v>
      </c>
      <c r="D91" s="80">
        <f t="shared" si="4"/>
        <v>3.7199999999999989</v>
      </c>
      <c r="E91" s="80">
        <f t="shared" si="6"/>
        <v>3.5481588809154183</v>
      </c>
      <c r="F91" s="80">
        <f t="shared" si="7"/>
        <v>2.9529370208240993E-2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5"/>
        <v>2.1249999999999964</v>
      </c>
      <c r="B92" s="79">
        <v>5</v>
      </c>
      <c r="C92" s="80">
        <v>38</v>
      </c>
      <c r="D92" s="80">
        <f t="shared" si="4"/>
        <v>3.8599999999999994</v>
      </c>
      <c r="E92" s="80">
        <f t="shared" si="6"/>
        <v>3.5481588809164948</v>
      </c>
      <c r="F92" s="80">
        <f t="shared" si="7"/>
        <v>9.724488355125252E-2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5"/>
        <v>2.1499999999999964</v>
      </c>
      <c r="B93" s="79">
        <v>5</v>
      </c>
      <c r="C93" s="80">
        <v>37.71</v>
      </c>
      <c r="D93" s="80">
        <f t="shared" si="4"/>
        <v>3.5700000000000003</v>
      </c>
      <c r="E93" s="80">
        <f t="shared" si="6"/>
        <v>3.5481588809172688</v>
      </c>
      <c r="F93" s="80">
        <f t="shared" si="7"/>
        <v>4.7703448278605602E-4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5"/>
        <v>2.1749999999999963</v>
      </c>
      <c r="B94" s="79">
        <v>5</v>
      </c>
      <c r="C94" s="80">
        <v>37.71</v>
      </c>
      <c r="D94" s="80">
        <f t="shared" si="4"/>
        <v>3.5700000000000003</v>
      </c>
      <c r="E94" s="80">
        <f t="shared" si="6"/>
        <v>3.5481588809178248</v>
      </c>
      <c r="F94" s="80">
        <f t="shared" si="7"/>
        <v>4.770344827617687E-4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5"/>
        <v>2.1999999999999962</v>
      </c>
      <c r="B95" s="79">
        <v>5</v>
      </c>
      <c r="C95" s="80">
        <v>37.71</v>
      </c>
      <c r="D95" s="80">
        <f t="shared" si="4"/>
        <v>3.5700000000000003</v>
      </c>
      <c r="E95" s="80">
        <f t="shared" si="6"/>
        <v>3.5481588809182245</v>
      </c>
      <c r="F95" s="80">
        <f t="shared" si="7"/>
        <v>4.7703448274430979E-4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5"/>
        <v>2.2249999999999961</v>
      </c>
      <c r="B96" s="79">
        <v>5</v>
      </c>
      <c r="C96" s="80">
        <v>38</v>
      </c>
      <c r="D96" s="80">
        <f t="shared" si="4"/>
        <v>3.8599999999999994</v>
      </c>
      <c r="E96" s="80">
        <f t="shared" si="6"/>
        <v>3.5481588809185118</v>
      </c>
      <c r="F96" s="80">
        <f t="shared" si="7"/>
        <v>9.7244883549994526E-2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5"/>
        <v>2.249999999999996</v>
      </c>
      <c r="B97" s="79">
        <v>5</v>
      </c>
      <c r="C97" s="80">
        <v>38</v>
      </c>
      <c r="D97" s="80">
        <f t="shared" si="4"/>
        <v>3.8599999999999994</v>
      </c>
      <c r="E97" s="80">
        <f t="shared" si="6"/>
        <v>3.5481588809187183</v>
      </c>
      <c r="F97" s="80">
        <f t="shared" si="7"/>
        <v>9.724488354986574E-2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5"/>
        <v>2.2749999999999959</v>
      </c>
      <c r="B98" s="79">
        <v>5</v>
      </c>
      <c r="C98" s="80">
        <v>38</v>
      </c>
      <c r="D98" s="80">
        <f t="shared" si="4"/>
        <v>3.8599999999999994</v>
      </c>
      <c r="E98" s="80">
        <f t="shared" si="6"/>
        <v>3.5481588809188667</v>
      </c>
      <c r="F98" s="80">
        <f t="shared" si="7"/>
        <v>9.7244883549773231E-2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5"/>
        <v>2.2999999999999958</v>
      </c>
      <c r="B99" s="79">
        <v>5</v>
      </c>
      <c r="C99" s="80">
        <v>37.71</v>
      </c>
      <c r="D99" s="80">
        <f t="shared" si="4"/>
        <v>3.5700000000000003</v>
      </c>
      <c r="E99" s="80">
        <f t="shared" si="6"/>
        <v>3.5481588809189732</v>
      </c>
      <c r="F99" s="80">
        <f t="shared" si="7"/>
        <v>4.7703448271160337E-4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5"/>
        <v>2.3249999999999957</v>
      </c>
      <c r="B100" s="79">
        <v>5</v>
      </c>
      <c r="C100" s="80">
        <v>37.86</v>
      </c>
      <c r="D100" s="80">
        <f t="shared" si="4"/>
        <v>3.7199999999999989</v>
      </c>
      <c r="E100" s="80">
        <f t="shared" si="6"/>
        <v>3.5481588809190501</v>
      </c>
      <c r="F100" s="80">
        <f t="shared" si="7"/>
        <v>2.9529370206992821E-2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5"/>
        <v>2.3499999999999956</v>
      </c>
      <c r="B101" s="79">
        <v>5</v>
      </c>
      <c r="C101" s="80">
        <v>37.86</v>
      </c>
      <c r="D101" s="80">
        <f t="shared" si="4"/>
        <v>3.7199999999999989</v>
      </c>
      <c r="E101" s="80">
        <f t="shared" si="6"/>
        <v>3.5481588809191051</v>
      </c>
      <c r="F101" s="80">
        <f t="shared" si="7"/>
        <v>2.9529370206973896E-2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5"/>
        <v>2.3749999999999956</v>
      </c>
      <c r="B102" s="79">
        <v>5</v>
      </c>
      <c r="C102" s="80">
        <v>38</v>
      </c>
      <c r="D102" s="80">
        <f t="shared" si="4"/>
        <v>3.8599999999999994</v>
      </c>
      <c r="E102" s="80">
        <f t="shared" si="6"/>
        <v>3.5481588809191447</v>
      </c>
      <c r="F102" s="80">
        <f t="shared" si="7"/>
        <v>9.7244883549599842E-2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5"/>
        <v>2.3999999999999955</v>
      </c>
      <c r="B103" s="79">
        <v>5</v>
      </c>
      <c r="C103" s="80">
        <v>37.86</v>
      </c>
      <c r="D103" s="80">
        <f t="shared" si="4"/>
        <v>3.7199999999999989</v>
      </c>
      <c r="E103" s="80">
        <f t="shared" si="6"/>
        <v>3.5481588809191731</v>
      </c>
      <c r="F103" s="80">
        <f t="shared" si="7"/>
        <v>2.9529370206950546E-2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5"/>
        <v>2.4249999999999954</v>
      </c>
      <c r="B104" s="79">
        <v>5</v>
      </c>
      <c r="C104" s="80">
        <v>37.71</v>
      </c>
      <c r="D104" s="80">
        <f t="shared" si="4"/>
        <v>3.5700000000000003</v>
      </c>
      <c r="E104" s="80">
        <f t="shared" si="6"/>
        <v>3.5481588809191935</v>
      </c>
      <c r="F104" s="80">
        <f t="shared" si="7"/>
        <v>4.7703448270198156E-4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5"/>
        <v>2.4499999999999953</v>
      </c>
      <c r="B105" s="79">
        <v>5</v>
      </c>
      <c r="C105" s="80">
        <v>37.57</v>
      </c>
      <c r="D105" s="80">
        <f t="shared" si="4"/>
        <v>3.4299999999999997</v>
      </c>
      <c r="E105" s="80">
        <f t="shared" si="6"/>
        <v>3.5481588809192086</v>
      </c>
      <c r="F105" s="80">
        <f t="shared" si="7"/>
        <v>1.3961521140079789E-2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5"/>
        <v>2.4749999999999952</v>
      </c>
      <c r="B106" s="79">
        <v>5</v>
      </c>
      <c r="C106" s="80">
        <v>37.71</v>
      </c>
      <c r="D106" s="80">
        <f t="shared" si="4"/>
        <v>3.5700000000000003</v>
      </c>
      <c r="E106" s="80">
        <f t="shared" si="6"/>
        <v>3.5481588809192188</v>
      </c>
      <c r="F106" s="80">
        <f t="shared" si="7"/>
        <v>4.7703448270087584E-4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5"/>
        <v>2.4999999999999951</v>
      </c>
      <c r="B107" s="79">
        <v>5</v>
      </c>
      <c r="C107" s="80">
        <v>37.86</v>
      </c>
      <c r="D107" s="80">
        <f t="shared" si="4"/>
        <v>3.7199999999999989</v>
      </c>
      <c r="E107" s="80">
        <f t="shared" si="6"/>
        <v>3.5481588809192268</v>
      </c>
      <c r="F107" s="80">
        <f t="shared" si="7"/>
        <v>2.9529370206932078E-2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5"/>
        <v>2.524999999999995</v>
      </c>
      <c r="B108" s="79">
        <v>5</v>
      </c>
      <c r="C108" s="80">
        <v>37.86</v>
      </c>
      <c r="D108" s="80">
        <f t="shared" si="4"/>
        <v>3.7199999999999989</v>
      </c>
      <c r="E108" s="80">
        <f t="shared" si="6"/>
        <v>3.5481588809192321</v>
      </c>
      <c r="F108" s="80">
        <f t="shared" si="7"/>
        <v>2.9529370206930246E-2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5"/>
        <v>2.5499999999999949</v>
      </c>
      <c r="B109" s="79">
        <v>5</v>
      </c>
      <c r="C109" s="80">
        <v>37.86</v>
      </c>
      <c r="D109" s="80">
        <f t="shared" si="4"/>
        <v>3.7199999999999989</v>
      </c>
      <c r="E109" s="80">
        <f t="shared" si="6"/>
        <v>3.5481588809192361</v>
      </c>
      <c r="F109" s="80">
        <f t="shared" si="7"/>
        <v>2.9529370206928873E-2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5"/>
        <v>2.5749999999999948</v>
      </c>
      <c r="B110" s="79">
        <v>5</v>
      </c>
      <c r="C110" s="80">
        <v>37.57</v>
      </c>
      <c r="D110" s="80">
        <f t="shared" si="4"/>
        <v>3.4299999999999997</v>
      </c>
      <c r="E110" s="80">
        <f t="shared" si="6"/>
        <v>3.5481588809192388</v>
      </c>
      <c r="F110" s="80">
        <f t="shared" si="7"/>
        <v>1.3961521140086924E-2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5"/>
        <v>2.5999999999999948</v>
      </c>
      <c r="B111" s="79">
        <v>5</v>
      </c>
      <c r="C111" s="80">
        <v>37.57</v>
      </c>
      <c r="D111" s="80">
        <f t="shared" si="4"/>
        <v>3.4299999999999997</v>
      </c>
      <c r="E111" s="80">
        <f t="shared" si="6"/>
        <v>3.5481588809192406</v>
      </c>
      <c r="F111" s="80">
        <f t="shared" si="7"/>
        <v>1.3961521140087344E-2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5"/>
        <v>2.6249999999999947</v>
      </c>
      <c r="B112" s="79">
        <v>5</v>
      </c>
      <c r="C112" s="80">
        <v>37.71</v>
      </c>
      <c r="D112" s="80">
        <f t="shared" si="4"/>
        <v>3.5700000000000003</v>
      </c>
      <c r="E112" s="80">
        <f t="shared" si="6"/>
        <v>3.5481588809192424</v>
      </c>
      <c r="F112" s="80">
        <f t="shared" si="7"/>
        <v>4.7703448269984769E-4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5"/>
        <v>2.6499999999999946</v>
      </c>
      <c r="B113" s="79">
        <v>5</v>
      </c>
      <c r="C113" s="80">
        <v>37.86</v>
      </c>
      <c r="D113" s="80">
        <f t="shared" si="4"/>
        <v>3.7199999999999989</v>
      </c>
      <c r="E113" s="80">
        <f t="shared" si="6"/>
        <v>3.5481588809192433</v>
      </c>
      <c r="F113" s="80">
        <f t="shared" si="7"/>
        <v>2.952937020692643E-2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5"/>
        <v>2.6749999999999945</v>
      </c>
      <c r="B114" s="79">
        <v>5</v>
      </c>
      <c r="C114" s="80">
        <v>37.71</v>
      </c>
      <c r="D114" s="80">
        <f t="shared" si="4"/>
        <v>3.5700000000000003</v>
      </c>
      <c r="E114" s="80">
        <f t="shared" si="6"/>
        <v>3.5481588809192441</v>
      </c>
      <c r="F114" s="80">
        <f t="shared" si="7"/>
        <v>4.7703448269977012E-4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5"/>
        <v>2.6999999999999944</v>
      </c>
      <c r="B115" s="79">
        <v>5</v>
      </c>
      <c r="C115" s="80">
        <v>37.71</v>
      </c>
      <c r="D115" s="80">
        <f t="shared" si="4"/>
        <v>3.5700000000000003</v>
      </c>
      <c r="E115" s="80">
        <f t="shared" si="6"/>
        <v>3.5481588809192441</v>
      </c>
      <c r="F115" s="80">
        <f t="shared" si="7"/>
        <v>4.7703448269977012E-4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5"/>
        <v>2.7249999999999943</v>
      </c>
      <c r="B116" s="79">
        <v>5</v>
      </c>
      <c r="C116" s="80">
        <v>37.86</v>
      </c>
      <c r="D116" s="80">
        <f t="shared" si="4"/>
        <v>3.7199999999999989</v>
      </c>
      <c r="E116" s="80">
        <f t="shared" si="6"/>
        <v>3.5481588809192446</v>
      </c>
      <c r="F116" s="80">
        <f t="shared" si="7"/>
        <v>2.9529370206925972E-2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5"/>
        <v>2.7499999999999942</v>
      </c>
      <c r="B117" s="79">
        <v>5</v>
      </c>
      <c r="C117" s="80">
        <v>37.71</v>
      </c>
      <c r="D117" s="80">
        <f t="shared" si="4"/>
        <v>3.5700000000000003</v>
      </c>
      <c r="E117" s="80">
        <f t="shared" si="6"/>
        <v>3.548158880919245</v>
      </c>
      <c r="F117" s="80">
        <f t="shared" si="7"/>
        <v>4.770344826997313E-4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5"/>
        <v>2.7749999999999941</v>
      </c>
      <c r="B118" s="79">
        <v>5</v>
      </c>
      <c r="C118" s="80">
        <v>38</v>
      </c>
      <c r="D118" s="80">
        <f t="shared" si="4"/>
        <v>3.8599999999999994</v>
      </c>
      <c r="E118" s="80">
        <f t="shared" si="6"/>
        <v>3.5481588809192455</v>
      </c>
      <c r="F118" s="80">
        <f t="shared" si="7"/>
        <v>9.7244883549536976E-2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5"/>
        <v>2.799999999999994</v>
      </c>
      <c r="B119" s="79">
        <v>5</v>
      </c>
      <c r="C119" s="80">
        <v>37.86</v>
      </c>
      <c r="D119" s="80">
        <f t="shared" si="4"/>
        <v>3.7199999999999989</v>
      </c>
      <c r="E119" s="80">
        <f t="shared" si="6"/>
        <v>3.5481588809192455</v>
      </c>
      <c r="F119" s="80">
        <f t="shared" si="7"/>
        <v>2.9529370206925667E-2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5"/>
        <v>2.824999999999994</v>
      </c>
      <c r="B120" s="79">
        <v>5</v>
      </c>
      <c r="C120" s="80">
        <v>37.86</v>
      </c>
      <c r="D120" s="80">
        <f t="shared" si="4"/>
        <v>3.7199999999999989</v>
      </c>
      <c r="E120" s="80">
        <f t="shared" si="6"/>
        <v>3.5481588809192455</v>
      </c>
      <c r="F120" s="80">
        <f t="shared" si="7"/>
        <v>2.9529370206925667E-2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5"/>
        <v>2.8499999999999939</v>
      </c>
      <c r="B121" s="79">
        <v>5</v>
      </c>
      <c r="C121" s="80">
        <v>38</v>
      </c>
      <c r="D121" s="80">
        <f t="shared" si="4"/>
        <v>3.8599999999999994</v>
      </c>
      <c r="E121" s="80">
        <f t="shared" si="6"/>
        <v>3.5481588809192459</v>
      </c>
      <c r="F121" s="80">
        <f t="shared" si="7"/>
        <v>9.7244883549536698E-2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5"/>
        <v>2.8749999999999938</v>
      </c>
      <c r="B122" s="79">
        <v>5</v>
      </c>
      <c r="C122" s="80">
        <v>37.86</v>
      </c>
      <c r="D122" s="80">
        <f t="shared" si="4"/>
        <v>3.7199999999999989</v>
      </c>
      <c r="E122" s="80">
        <f t="shared" si="6"/>
        <v>3.5481588809192459</v>
      </c>
      <c r="F122" s="80">
        <f t="shared" si="7"/>
        <v>2.9529370206925514E-2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5"/>
        <v>2.8999999999999937</v>
      </c>
      <c r="B123" s="79">
        <v>5</v>
      </c>
      <c r="C123" s="80">
        <v>37.86</v>
      </c>
      <c r="D123" s="80">
        <f t="shared" si="4"/>
        <v>3.7199999999999989</v>
      </c>
      <c r="E123" s="80">
        <f t="shared" si="6"/>
        <v>3.5481588809192459</v>
      </c>
      <c r="F123" s="80">
        <f t="shared" si="7"/>
        <v>2.9529370206925514E-2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5"/>
        <v>2.9249999999999936</v>
      </c>
      <c r="B124" s="79">
        <v>5</v>
      </c>
      <c r="C124" s="80">
        <v>37.86</v>
      </c>
      <c r="D124" s="80">
        <f t="shared" si="4"/>
        <v>3.7199999999999989</v>
      </c>
      <c r="E124" s="80">
        <f t="shared" si="6"/>
        <v>3.5481588809192459</v>
      </c>
      <c r="F124" s="80">
        <f t="shared" si="7"/>
        <v>2.9529370206925514E-2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5"/>
        <v>2.9499999999999935</v>
      </c>
      <c r="B125" s="79">
        <v>5</v>
      </c>
      <c r="C125" s="80">
        <v>37.86</v>
      </c>
      <c r="D125" s="80">
        <f t="shared" si="4"/>
        <v>3.7199999999999989</v>
      </c>
      <c r="E125" s="80">
        <f t="shared" si="6"/>
        <v>3.5481588809192459</v>
      </c>
      <c r="F125" s="80">
        <f t="shared" si="7"/>
        <v>2.9529370206925514E-2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5"/>
        <v>2.9749999999999934</v>
      </c>
      <c r="B126" s="79">
        <v>5</v>
      </c>
      <c r="C126" s="80">
        <v>21.83</v>
      </c>
      <c r="D126" s="80">
        <f t="shared" si="4"/>
        <v>-12.310000000000002</v>
      </c>
      <c r="E126" s="80">
        <f t="shared" si="6"/>
        <v>3.5481588809192459</v>
      </c>
      <c r="F126" s="80">
        <f t="shared" si="7"/>
        <v>251.48120309247801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70AC3-ADAE-43C1-8922-F714711CA70A}">
  <dimension ref="A1:AG389"/>
  <sheetViews>
    <sheetView workbookViewId="0">
      <selection sqref="A1:J3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37.86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0.96320285178459442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38.71</v>
      </c>
      <c r="D8" s="80">
        <f t="shared" ref="D8:D71" si="0">C8-$C$7</f>
        <v>0.85000000000000142</v>
      </c>
      <c r="E8" s="80">
        <f t="shared" ref="E8:E71" si="1">+IF(A8&lt;$J$9,D8,B8*$J$7*(1-EXP(-(A8-$J$9)/$J$8)))</f>
        <v>0.83198888756450062</v>
      </c>
      <c r="F8" s="80">
        <f>+(E8-D8)^2</f>
        <v>3.2440017116425147E-4</v>
      </c>
      <c r="G8" s="71"/>
      <c r="H8" s="78" t="s">
        <v>73</v>
      </c>
      <c r="I8" s="81" t="s">
        <v>102</v>
      </c>
      <c r="J8" s="78">
        <v>9.8454771845887523E-2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39.71</v>
      </c>
      <c r="D9" s="80">
        <f t="shared" si="0"/>
        <v>1.8500000000000014</v>
      </c>
      <c r="E9" s="80">
        <f t="shared" si="1"/>
        <v>1.7254026361211412</v>
      </c>
      <c r="F9" s="80">
        <f t="shared" ref="F9:F72" si="2">+(E9-D9)^2</f>
        <v>1.5524503085561102E-2</v>
      </c>
      <c r="G9" s="71"/>
      <c r="H9" s="78" t="s">
        <v>74</v>
      </c>
      <c r="I9" s="77" t="s">
        <v>103</v>
      </c>
      <c r="J9" s="78">
        <v>6.3276625669530014E-3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40.14</v>
      </c>
      <c r="D10" s="80">
        <f t="shared" si="0"/>
        <v>2.2800000000000011</v>
      </c>
      <c r="E10" s="80">
        <f t="shared" si="1"/>
        <v>2.4184692353226915</v>
      </c>
      <c r="F10" s="80">
        <f t="shared" si="2"/>
        <v>1.9173729130850609E-2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40.71</v>
      </c>
      <c r="D11" s="80">
        <f t="shared" si="0"/>
        <v>2.8500000000000014</v>
      </c>
      <c r="E11" s="80">
        <f t="shared" si="1"/>
        <v>2.9561163352300057</v>
      </c>
      <c r="F11" s="80">
        <f t="shared" si="2"/>
        <v>1.1260676602646652E-2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41.14</v>
      </c>
      <c r="D12" s="80">
        <f t="shared" si="0"/>
        <v>3.2800000000000011</v>
      </c>
      <c r="E12" s="80">
        <f t="shared" si="1"/>
        <v>3.3731966048199191</v>
      </c>
      <c r="F12" s="80">
        <f t="shared" si="2"/>
        <v>8.6856071499599591E-3</v>
      </c>
      <c r="G12" s="71"/>
      <c r="H12" s="78" t="s">
        <v>105</v>
      </c>
      <c r="I12" s="77" t="s">
        <v>106</v>
      </c>
      <c r="J12" s="82">
        <f>+SUM(F7:F126)</f>
        <v>2.1792947764840989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41.71</v>
      </c>
      <c r="D13" s="80">
        <f t="shared" si="0"/>
        <v>3.8500000000000014</v>
      </c>
      <c r="E13" s="80">
        <f t="shared" si="1"/>
        <v>3.6967470365272286</v>
      </c>
      <c r="F13" s="80">
        <f t="shared" si="2"/>
        <v>2.3486470813187048E-2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41.86</v>
      </c>
      <c r="D14" s="80">
        <f t="shared" si="0"/>
        <v>4</v>
      </c>
      <c r="E14" s="80">
        <f t="shared" si="1"/>
        <v>3.9477416039780358</v>
      </c>
      <c r="F14" s="80">
        <f t="shared" si="2"/>
        <v>2.7309399547884488E-3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42</v>
      </c>
      <c r="D15" s="80">
        <f t="shared" si="0"/>
        <v>4.1400000000000006</v>
      </c>
      <c r="E15" s="80">
        <f t="shared" si="1"/>
        <v>4.1424508879600985</v>
      </c>
      <c r="F15" s="80">
        <f t="shared" si="2"/>
        <v>6.0068517929531311E-6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42.14</v>
      </c>
      <c r="D16" s="80">
        <f t="shared" si="0"/>
        <v>4.2800000000000011</v>
      </c>
      <c r="E16" s="80">
        <f t="shared" si="1"/>
        <v>4.293496807614269</v>
      </c>
      <c r="F16" s="80">
        <f t="shared" si="2"/>
        <v>1.8216381577655885E-4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42.14</v>
      </c>
      <c r="D17" s="80">
        <f t="shared" si="0"/>
        <v>4.2800000000000011</v>
      </c>
      <c r="E17" s="80">
        <f t="shared" si="1"/>
        <v>4.4106708291995762</v>
      </c>
      <c r="F17" s="80">
        <f t="shared" si="2"/>
        <v>1.7074865603704519E-2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42.29</v>
      </c>
      <c r="D18" s="80">
        <f t="shared" si="0"/>
        <v>4.43</v>
      </c>
      <c r="E18" s="80">
        <f t="shared" si="1"/>
        <v>4.501568692352115</v>
      </c>
      <c r="F18" s="80">
        <f t="shared" si="2"/>
        <v>5.122077724991723E-3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42.57</v>
      </c>
      <c r="D19" s="80">
        <f t="shared" si="0"/>
        <v>4.7100000000000009</v>
      </c>
      <c r="E19" s="80">
        <f t="shared" si="1"/>
        <v>4.5720827996082383</v>
      </c>
      <c r="F19" s="80">
        <f t="shared" si="2"/>
        <v>1.9021154163901599E-2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42.43</v>
      </c>
      <c r="D20" s="80">
        <f t="shared" si="0"/>
        <v>4.57</v>
      </c>
      <c r="E20" s="80">
        <f t="shared" si="1"/>
        <v>4.6267841880642457</v>
      </c>
      <c r="F20" s="80">
        <f t="shared" si="2"/>
        <v>3.2244440141155962E-3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42.29</v>
      </c>
      <c r="D21" s="80">
        <f t="shared" si="0"/>
        <v>4.43</v>
      </c>
      <c r="E21" s="80">
        <f t="shared" si="1"/>
        <v>4.6692188442692304</v>
      </c>
      <c r="F21" s="80">
        <f t="shared" si="2"/>
        <v>5.7225655453506441E-2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42.86</v>
      </c>
      <c r="D22" s="80">
        <f t="shared" si="0"/>
        <v>5</v>
      </c>
      <c r="E22" s="80">
        <f t="shared" si="1"/>
        <v>4.7021375707963173</v>
      </c>
      <c r="F22" s="80">
        <f t="shared" si="2"/>
        <v>8.8722026731118869E-2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43</v>
      </c>
      <c r="D23" s="80">
        <f t="shared" si="0"/>
        <v>5.1400000000000006</v>
      </c>
      <c r="E23" s="80">
        <f t="shared" si="1"/>
        <v>4.7276743054626822</v>
      </c>
      <c r="F23" s="80">
        <f>+(E23-D23)^2</f>
        <v>0.17001247837568198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42.71</v>
      </c>
      <c r="D24" s="80">
        <f t="shared" si="0"/>
        <v>4.8500000000000014</v>
      </c>
      <c r="E24" s="80">
        <f t="shared" si="1"/>
        <v>4.7474844526408786</v>
      </c>
      <c r="F24" s="80">
        <f t="shared" si="2"/>
        <v>1.0509437450340555E-2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42.86</v>
      </c>
      <c r="D25" s="80">
        <f t="shared" si="0"/>
        <v>5</v>
      </c>
      <c r="E25" s="80">
        <f t="shared" si="1"/>
        <v>4.7628521939104242</v>
      </c>
      <c r="F25" s="80">
        <f t="shared" si="2"/>
        <v>5.6239081933099025E-2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42.57</v>
      </c>
      <c r="D26" s="80">
        <f t="shared" si="0"/>
        <v>4.7100000000000009</v>
      </c>
      <c r="E26" s="80">
        <f t="shared" si="1"/>
        <v>4.7747737344019399</v>
      </c>
      <c r="F26" s="80">
        <f t="shared" si="2"/>
        <v>4.1956366683729368E-3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42.71</v>
      </c>
      <c r="D27" s="80">
        <f t="shared" si="0"/>
        <v>4.8500000000000014</v>
      </c>
      <c r="E27" s="80">
        <f t="shared" si="1"/>
        <v>4.7840218812309381</v>
      </c>
      <c r="F27" s="80">
        <f t="shared" si="2"/>
        <v>4.3531121563046282E-3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42.71</v>
      </c>
      <c r="D28" s="80">
        <f t="shared" si="0"/>
        <v>4.8500000000000014</v>
      </c>
      <c r="E28" s="80">
        <f t="shared" si="1"/>
        <v>4.7911961402817358</v>
      </c>
      <c r="F28" s="80">
        <f t="shared" si="2"/>
        <v>3.4578939177654631E-3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42.57</v>
      </c>
      <c r="D29" s="80">
        <f t="shared" si="0"/>
        <v>4.7100000000000009</v>
      </c>
      <c r="E29" s="80">
        <f t="shared" si="1"/>
        <v>4.7967615788371214</v>
      </c>
      <c r="F29" s="80">
        <f t="shared" si="2"/>
        <v>7.5275715623098838E-3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42.43</v>
      </c>
      <c r="D30" s="80">
        <f t="shared" si="0"/>
        <v>4.57</v>
      </c>
      <c r="E30" s="80">
        <f t="shared" si="1"/>
        <v>4.8010789733017543</v>
      </c>
      <c r="F30" s="80">
        <f t="shared" si="2"/>
        <v>5.3397491902192729E-2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42.71</v>
      </c>
      <c r="D31" s="80">
        <f t="shared" si="0"/>
        <v>4.8500000000000014</v>
      </c>
      <c r="E31" s="80">
        <f t="shared" si="1"/>
        <v>4.8044281963284305</v>
      </c>
      <c r="F31" s="80">
        <f t="shared" si="2"/>
        <v>2.0767892898802009E-3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42.71</v>
      </c>
      <c r="D32" s="80">
        <f t="shared" si="0"/>
        <v>4.8500000000000014</v>
      </c>
      <c r="E32" s="80">
        <f t="shared" si="1"/>
        <v>4.8070263594044036</v>
      </c>
      <c r="F32" s="80">
        <f t="shared" si="2"/>
        <v>1.8467337860396137E-3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42.71</v>
      </c>
      <c r="D33" s="80">
        <f t="shared" si="0"/>
        <v>4.8500000000000014</v>
      </c>
      <c r="E33" s="80">
        <f t="shared" si="1"/>
        <v>4.8090418869806744</v>
      </c>
      <c r="F33" s="80">
        <f t="shared" si="2"/>
        <v>1.6775670221039686E-3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42.71</v>
      </c>
      <c r="D34" s="80">
        <f t="shared" si="0"/>
        <v>4.8500000000000014</v>
      </c>
      <c r="E34" s="80">
        <f t="shared" si="1"/>
        <v>4.8106054344917117</v>
      </c>
      <c r="F34" s="80">
        <f t="shared" si="2"/>
        <v>1.551931791586927E-3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42.57</v>
      </c>
      <c r="D35" s="80">
        <f t="shared" si="0"/>
        <v>4.7100000000000009</v>
      </c>
      <c r="E35" s="80">
        <f t="shared" si="1"/>
        <v>4.8118183580200498</v>
      </c>
      <c r="F35" s="80">
        <f t="shared" si="2"/>
        <v>1.0366978029898857E-2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42.57</v>
      </c>
      <c r="D36" s="80">
        <f t="shared" si="0"/>
        <v>4.7100000000000009</v>
      </c>
      <c r="E36" s="80">
        <f t="shared" si="1"/>
        <v>4.8127592846469742</v>
      </c>
      <c r="F36" s="80">
        <f t="shared" si="2"/>
        <v>1.0559470581157696E-2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42.71</v>
      </c>
      <c r="D37" s="80">
        <f t="shared" si="0"/>
        <v>4.8500000000000014</v>
      </c>
      <c r="E37" s="80">
        <f t="shared" si="1"/>
        <v>4.8134892094085684</v>
      </c>
      <c r="F37" s="80">
        <f t="shared" si="2"/>
        <v>1.3330378296114746E-3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42.71</v>
      </c>
      <c r="D38" s="80">
        <f t="shared" si="0"/>
        <v>4.8500000000000014</v>
      </c>
      <c r="E38" s="80">
        <f t="shared" si="1"/>
        <v>4.8140554492644121</v>
      </c>
      <c r="F38" s="80">
        <f t="shared" si="2"/>
        <v>1.2920107275833554E-3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42.71</v>
      </c>
      <c r="D39" s="80">
        <f t="shared" si="0"/>
        <v>4.8500000000000014</v>
      </c>
      <c r="E39" s="80">
        <f t="shared" si="1"/>
        <v>4.8144947103927027</v>
      </c>
      <c r="F39" s="80">
        <f t="shared" si="2"/>
        <v>1.2606255900981535E-3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42.43</v>
      </c>
      <c r="D40" s="80">
        <f t="shared" si="0"/>
        <v>4.57</v>
      </c>
      <c r="E40" s="80">
        <f t="shared" si="1"/>
        <v>4.8148354676474883</v>
      </c>
      <c r="F40" s="80">
        <f t="shared" si="2"/>
        <v>5.9944406218164131E-2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42.71</v>
      </c>
      <c r="D41" s="80">
        <f t="shared" si="0"/>
        <v>4.8500000000000014</v>
      </c>
      <c r="E41" s="80">
        <f t="shared" si="1"/>
        <v>4.8150998104249636</v>
      </c>
      <c r="F41" s="80">
        <f t="shared" si="2"/>
        <v>1.2180232323735786E-3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42.57</v>
      </c>
      <c r="D42" s="80">
        <f t="shared" si="0"/>
        <v>4.7100000000000009</v>
      </c>
      <c r="E42" s="80">
        <f t="shared" si="1"/>
        <v>4.8153048745960758</v>
      </c>
      <c r="F42" s="80">
        <f t="shared" si="2"/>
        <v>1.1089116613695073E-2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42.71</v>
      </c>
      <c r="D43" s="80">
        <f t="shared" si="0"/>
        <v>4.8500000000000014</v>
      </c>
      <c r="E43" s="80">
        <f t="shared" si="1"/>
        <v>4.8154639533296644</v>
      </c>
      <c r="F43" s="80">
        <f t="shared" si="2"/>
        <v>1.1927385196156988E-3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42.57</v>
      </c>
      <c r="D44" s="80">
        <f t="shared" si="0"/>
        <v>4.7100000000000009</v>
      </c>
      <c r="E44" s="80">
        <f t="shared" si="1"/>
        <v>4.8155873588146045</v>
      </c>
      <c r="F44" s="80">
        <f t="shared" si="2"/>
        <v>1.1148690341443866E-2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42.71</v>
      </c>
      <c r="D45" s="80">
        <f t="shared" si="0"/>
        <v>4.8500000000000014</v>
      </c>
      <c r="E45" s="80">
        <f t="shared" si="1"/>
        <v>4.8156830907416195</v>
      </c>
      <c r="F45" s="80">
        <f t="shared" si="2"/>
        <v>1.1776502610480197E-3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42.43</v>
      </c>
      <c r="D46" s="80">
        <f t="shared" si="0"/>
        <v>4.57</v>
      </c>
      <c r="E46" s="80">
        <f t="shared" si="1"/>
        <v>4.8157573548786985</v>
      </c>
      <c r="F46" s="80">
        <f t="shared" si="2"/>
        <v>6.0396677476974407E-2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42.86</v>
      </c>
      <c r="D47" s="80">
        <f t="shared" si="0"/>
        <v>5</v>
      </c>
      <c r="E47" s="80">
        <f t="shared" si="1"/>
        <v>4.8158149653564992</v>
      </c>
      <c r="F47" s="80">
        <f t="shared" si="2"/>
        <v>3.3924126986627584E-2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42.57</v>
      </c>
      <c r="D48" s="80">
        <f t="shared" si="0"/>
        <v>4.7100000000000009</v>
      </c>
      <c r="E48" s="80">
        <f t="shared" si="1"/>
        <v>4.8158596567416412</v>
      </c>
      <c r="F48" s="80">
        <f t="shared" si="2"/>
        <v>1.1206266925457916E-2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42.43</v>
      </c>
      <c r="D49" s="80">
        <f t="shared" si="0"/>
        <v>4.57</v>
      </c>
      <c r="E49" s="80">
        <f t="shared" si="1"/>
        <v>4.8158943261278724</v>
      </c>
      <c r="F49" s="80">
        <f t="shared" si="2"/>
        <v>6.0464019621880326E-2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42.71</v>
      </c>
      <c r="D50" s="80">
        <f t="shared" si="0"/>
        <v>4.8500000000000014</v>
      </c>
      <c r="E50" s="80">
        <f t="shared" si="1"/>
        <v>4.8159212209385371</v>
      </c>
      <c r="F50" s="80">
        <f t="shared" si="2"/>
        <v>1.1613631823200964E-3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42.71</v>
      </c>
      <c r="D51" s="80">
        <f t="shared" si="0"/>
        <v>4.8500000000000014</v>
      </c>
      <c r="E51" s="80">
        <f t="shared" si="1"/>
        <v>4.8159420846145142</v>
      </c>
      <c r="F51" s="80">
        <f t="shared" si="2"/>
        <v>1.1599416004050053E-3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42.86</v>
      </c>
      <c r="D52" s="80">
        <f t="shared" si="0"/>
        <v>5</v>
      </c>
      <c r="E52" s="80">
        <f t="shared" si="1"/>
        <v>4.8159582696317909</v>
      </c>
      <c r="F52" s="80">
        <f t="shared" si="2"/>
        <v>3.3871358516924598E-2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42.71</v>
      </c>
      <c r="D53" s="80">
        <f t="shared" si="0"/>
        <v>4.8500000000000014</v>
      </c>
      <c r="E53" s="80">
        <f t="shared" si="1"/>
        <v>4.8159708251749542</v>
      </c>
      <c r="F53" s="80">
        <f t="shared" si="2"/>
        <v>1.1579847392736255E-3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42.57</v>
      </c>
      <c r="D54" s="80">
        <f t="shared" si="0"/>
        <v>4.7100000000000009</v>
      </c>
      <c r="E54" s="80">
        <f t="shared" si="1"/>
        <v>4.8159805651499825</v>
      </c>
      <c r="F54" s="80">
        <f t="shared" si="2"/>
        <v>1.1231880189509508E-2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42.43</v>
      </c>
      <c r="D55" s="80">
        <f t="shared" si="0"/>
        <v>4.57</v>
      </c>
      <c r="E55" s="80">
        <f t="shared" si="1"/>
        <v>4.8159881209452466</v>
      </c>
      <c r="F55" s="80">
        <f t="shared" si="2"/>
        <v>6.0510155646173153E-2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42.71</v>
      </c>
      <c r="D56" s="80">
        <f t="shared" si="0"/>
        <v>4.8500000000000014</v>
      </c>
      <c r="E56" s="80">
        <f t="shared" si="1"/>
        <v>4.8159939823608955</v>
      </c>
      <c r="F56" s="80">
        <f t="shared" si="2"/>
        <v>1.1564092356711839E-3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42.57</v>
      </c>
      <c r="D57" s="80">
        <f t="shared" si="0"/>
        <v>4.7100000000000009</v>
      </c>
      <c r="E57" s="80">
        <f t="shared" si="1"/>
        <v>4.8159985293598844</v>
      </c>
      <c r="F57" s="80">
        <f t="shared" si="2"/>
        <v>1.1235688226458089E-2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42.57</v>
      </c>
      <c r="D58" s="80">
        <f t="shared" si="0"/>
        <v>4.7100000000000009</v>
      </c>
      <c r="E58" s="80">
        <f t="shared" si="1"/>
        <v>4.8160020566988466</v>
      </c>
      <c r="F58" s="80">
        <f t="shared" si="2"/>
        <v>1.1236436024385314E-2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42.57</v>
      </c>
      <c r="D59" s="80">
        <f t="shared" si="0"/>
        <v>4.7100000000000009</v>
      </c>
      <c r="E59" s="80">
        <f t="shared" si="1"/>
        <v>4.8160047930355363</v>
      </c>
      <c r="F59" s="80">
        <f t="shared" si="2"/>
        <v>1.1237016146506705E-2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42.71</v>
      </c>
      <c r="D60" s="80">
        <f t="shared" si="0"/>
        <v>4.8500000000000014</v>
      </c>
      <c r="E60" s="80">
        <f t="shared" si="1"/>
        <v>4.8160069157514309</v>
      </c>
      <c r="F60" s="80">
        <f t="shared" si="2"/>
        <v>1.1555297767304122E-3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42.71</v>
      </c>
      <c r="D61" s="80">
        <f t="shared" si="0"/>
        <v>4.8500000000000014</v>
      </c>
      <c r="E61" s="80">
        <f t="shared" si="1"/>
        <v>4.816008562450385</v>
      </c>
      <c r="F61" s="80">
        <f t="shared" si="2"/>
        <v>1.1554178266894731E-3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42.57</v>
      </c>
      <c r="D62" s="80">
        <f t="shared" si="0"/>
        <v>4.7100000000000009</v>
      </c>
      <c r="E62" s="80">
        <f t="shared" si="1"/>
        <v>4.8160098398787277</v>
      </c>
      <c r="F62" s="80">
        <f t="shared" si="2"/>
        <v>1.1238086151113297E-2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42.57</v>
      </c>
      <c r="D63" s="80">
        <f t="shared" si="0"/>
        <v>4.7100000000000009</v>
      </c>
      <c r="E63" s="80">
        <f t="shared" si="1"/>
        <v>4.8160108308450278</v>
      </c>
      <c r="F63" s="80">
        <f t="shared" si="2"/>
        <v>1.1238296256452915E-2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42.57</v>
      </c>
      <c r="D64" s="80">
        <f t="shared" si="0"/>
        <v>4.7100000000000009</v>
      </c>
      <c r="E64" s="80">
        <f t="shared" si="1"/>
        <v>4.8160115995881156</v>
      </c>
      <c r="F64" s="80">
        <f t="shared" si="2"/>
        <v>1.123845924723078E-2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42.71</v>
      </c>
      <c r="D65" s="80">
        <f t="shared" si="0"/>
        <v>4.8500000000000014</v>
      </c>
      <c r="E65" s="80">
        <f t="shared" si="1"/>
        <v>4.8160121959413269</v>
      </c>
      <c r="F65" s="80">
        <f t="shared" si="2"/>
        <v>1.1551708247308523E-3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42.71</v>
      </c>
      <c r="D66" s="80">
        <f t="shared" si="0"/>
        <v>4.8500000000000014</v>
      </c>
      <c r="E66" s="80">
        <f t="shared" si="1"/>
        <v>4.8160126585629195</v>
      </c>
      <c r="F66" s="80">
        <f t="shared" si="2"/>
        <v>1.1551393779607865E-3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42.57</v>
      </c>
      <c r="D67" s="80">
        <f t="shared" si="0"/>
        <v>4.7100000000000009</v>
      </c>
      <c r="E67" s="80">
        <f t="shared" si="1"/>
        <v>4.8160130174420788</v>
      </c>
      <c r="F67" s="80">
        <f t="shared" si="2"/>
        <v>1.1238759867174316E-2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42.57</v>
      </c>
      <c r="D68" s="80">
        <f t="shared" si="0"/>
        <v>4.7100000000000009</v>
      </c>
      <c r="E68" s="80">
        <f t="shared" si="1"/>
        <v>4.8160132958429411</v>
      </c>
      <c r="F68" s="80">
        <f t="shared" si="2"/>
        <v>1.1238818895482779E-2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42.43</v>
      </c>
      <c r="D69" s="80">
        <f t="shared" si="0"/>
        <v>4.57</v>
      </c>
      <c r="E69" s="80">
        <f t="shared" si="1"/>
        <v>4.8160135118126854</v>
      </c>
      <c r="F69" s="80">
        <f t="shared" si="2"/>
        <v>6.0522647994410178E-2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42.57</v>
      </c>
      <c r="D70" s="80">
        <f t="shared" si="0"/>
        <v>4.7100000000000009</v>
      </c>
      <c r="E70" s="80">
        <f t="shared" si="1"/>
        <v>4.8160136793514283</v>
      </c>
      <c r="F70" s="80">
        <f t="shared" si="2"/>
        <v>1.1238900209627279E-2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42.71</v>
      </c>
      <c r="D71" s="80">
        <f t="shared" si="0"/>
        <v>4.8500000000000014</v>
      </c>
      <c r="E71" s="80">
        <f t="shared" si="1"/>
        <v>4.8160138093197737</v>
      </c>
      <c r="F71" s="80">
        <f t="shared" si="2"/>
        <v>1.1550611569527947E-3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42.57</v>
      </c>
      <c r="D72" s="80">
        <f t="shared" ref="D72:D126" si="3">C72-$C$7</f>
        <v>4.7100000000000009</v>
      </c>
      <c r="E72" s="80">
        <f t="shared" ref="E72:E126" si="4">+IF(A72&lt;$J$9,D72,B72*$J$7*(1-EXP(-(A72-$J$9)/$J$8)))</f>
        <v>4.8160139101428463</v>
      </c>
      <c r="F72" s="80">
        <f t="shared" si="2"/>
        <v>1.1238949143775309E-2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42.43</v>
      </c>
      <c r="D73" s="80">
        <f t="shared" si="3"/>
        <v>4.57</v>
      </c>
      <c r="E73" s="80">
        <f t="shared" si="4"/>
        <v>4.8160139883564446</v>
      </c>
      <c r="F73" s="80">
        <f t="shared" ref="F73:F126" si="5">+(E73-D73)^2</f>
        <v>6.0522882467044702E-2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42.71</v>
      </c>
      <c r="D74" s="80">
        <f t="shared" si="3"/>
        <v>4.8500000000000014</v>
      </c>
      <c r="E74" s="80">
        <f t="shared" si="4"/>
        <v>4.8160140490307208</v>
      </c>
      <c r="F74" s="80">
        <f t="shared" si="5"/>
        <v>1.1550448632863441E-3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42.71</v>
      </c>
      <c r="D75" s="80">
        <f t="shared" si="3"/>
        <v>4.8500000000000014</v>
      </c>
      <c r="E75" s="80">
        <f t="shared" si="4"/>
        <v>4.8160140960988507</v>
      </c>
      <c r="F75" s="80">
        <f t="shared" si="5"/>
        <v>1.1550416639782538E-3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42.71</v>
      </c>
      <c r="D76" s="80">
        <f t="shared" si="3"/>
        <v>4.8500000000000014</v>
      </c>
      <c r="E76" s="80">
        <f t="shared" si="4"/>
        <v>4.8160141326119978</v>
      </c>
      <c r="F76" s="80">
        <f t="shared" si="5"/>
        <v>1.1550391821149651E-3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42.71</v>
      </c>
      <c r="D77" s="80">
        <f t="shared" si="3"/>
        <v>4.8500000000000014</v>
      </c>
      <c r="E77" s="80">
        <f t="shared" si="4"/>
        <v>4.816014160937109</v>
      </c>
      <c r="F77" s="80">
        <f t="shared" si="5"/>
        <v>1.1550372568088251E-3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42.86</v>
      </c>
      <c r="D78" s="80">
        <f t="shared" si="3"/>
        <v>5</v>
      </c>
      <c r="E78" s="80">
        <f t="shared" si="4"/>
        <v>4.816014182910342</v>
      </c>
      <c r="F78" s="80">
        <f t="shared" si="5"/>
        <v>3.385078089014909E-2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42.86</v>
      </c>
      <c r="D79" s="80">
        <f t="shared" si="3"/>
        <v>5</v>
      </c>
      <c r="E79" s="80">
        <f t="shared" si="4"/>
        <v>4.8160141999560988</v>
      </c>
      <c r="F79" s="80">
        <f t="shared" si="5"/>
        <v>3.3850774617794392E-2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42.86</v>
      </c>
      <c r="D80" s="80">
        <f t="shared" si="3"/>
        <v>5</v>
      </c>
      <c r="E80" s="80">
        <f t="shared" si="4"/>
        <v>4.8160142131793622</v>
      </c>
      <c r="F80" s="80">
        <f t="shared" si="5"/>
        <v>3.3850769752009187E-2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42.86</v>
      </c>
      <c r="D81" s="80">
        <f t="shared" si="3"/>
        <v>5</v>
      </c>
      <c r="E81" s="80">
        <f t="shared" si="4"/>
        <v>4.8160142234373211</v>
      </c>
      <c r="F81" s="80">
        <f t="shared" si="5"/>
        <v>3.3850765977372001E-2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42.57</v>
      </c>
      <c r="D82" s="80">
        <f t="shared" si="3"/>
        <v>4.7100000000000009</v>
      </c>
      <c r="E82" s="80">
        <f t="shared" si="4"/>
        <v>4.8160142313949432</v>
      </c>
      <c r="F82" s="80">
        <f t="shared" si="5"/>
        <v>1.1239017258260384E-2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42.43</v>
      </c>
      <c r="D83" s="80">
        <f t="shared" si="3"/>
        <v>4.57</v>
      </c>
      <c r="E83" s="80">
        <f t="shared" si="4"/>
        <v>4.8160142375680763</v>
      </c>
      <c r="F83" s="80">
        <f t="shared" si="5"/>
        <v>6.0523005086201766E-2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42.71</v>
      </c>
      <c r="D84" s="80">
        <f t="shared" si="3"/>
        <v>4.8500000000000014</v>
      </c>
      <c r="E84" s="80">
        <f t="shared" si="4"/>
        <v>4.8160142423568901</v>
      </c>
      <c r="F84" s="80">
        <f t="shared" si="5"/>
        <v>1.1550317225762976E-3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42.57</v>
      </c>
      <c r="D85" s="80">
        <f t="shared" si="3"/>
        <v>4.7100000000000009</v>
      </c>
      <c r="E85" s="80">
        <f t="shared" si="4"/>
        <v>4.8160142460718181</v>
      </c>
      <c r="F85" s="80">
        <f t="shared" si="5"/>
        <v>1.1239020370175807E-2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42.57</v>
      </c>
      <c r="D86" s="80">
        <f t="shared" si="3"/>
        <v>4.7100000000000009</v>
      </c>
      <c r="E86" s="80">
        <f t="shared" si="4"/>
        <v>4.8160142489536764</v>
      </c>
      <c r="F86" s="80">
        <f t="shared" si="5"/>
        <v>1.1239020981211888E-2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42.43</v>
      </c>
      <c r="D87" s="80">
        <f t="shared" si="3"/>
        <v>4.57</v>
      </c>
      <c r="E87" s="80">
        <f t="shared" si="4"/>
        <v>4.8160142511892809</v>
      </c>
      <c r="F87" s="80">
        <f t="shared" si="5"/>
        <v>6.0523011788222482E-2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42.57</v>
      </c>
      <c r="D88" s="80">
        <f t="shared" si="3"/>
        <v>4.7100000000000009</v>
      </c>
      <c r="E88" s="80">
        <f t="shared" si="4"/>
        <v>4.8160142529235541</v>
      </c>
      <c r="F88" s="80">
        <f t="shared" si="5"/>
        <v>1.1239021822939121E-2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42.57</v>
      </c>
      <c r="D89" s="80">
        <f t="shared" si="3"/>
        <v>4.7100000000000009</v>
      </c>
      <c r="E89" s="80">
        <f t="shared" si="4"/>
        <v>4.816014254268917</v>
      </c>
      <c r="F89" s="80">
        <f t="shared" si="5"/>
        <v>1.1239022108194417E-2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42.57</v>
      </c>
      <c r="D90" s="80">
        <f t="shared" si="3"/>
        <v>4.7100000000000009</v>
      </c>
      <c r="E90" s="80">
        <f t="shared" si="4"/>
        <v>4.8160142553125844</v>
      </c>
      <c r="F90" s="80">
        <f t="shared" si="5"/>
        <v>1.1239022329481653E-2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42.57</v>
      </c>
      <c r="D91" s="80">
        <f t="shared" si="3"/>
        <v>4.7100000000000009</v>
      </c>
      <c r="E91" s="80">
        <f t="shared" si="4"/>
        <v>4.8160142561222106</v>
      </c>
      <c r="F91" s="80">
        <f t="shared" si="5"/>
        <v>1.1239022501145481E-2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42.57</v>
      </c>
      <c r="D92" s="80">
        <f t="shared" si="3"/>
        <v>4.7100000000000009</v>
      </c>
      <c r="E92" s="80">
        <f t="shared" si="4"/>
        <v>4.8160142567502788</v>
      </c>
      <c r="F92" s="80">
        <f t="shared" si="5"/>
        <v>1.123902263431386E-2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42.86</v>
      </c>
      <c r="D93" s="80">
        <f t="shared" si="3"/>
        <v>5</v>
      </c>
      <c r="E93" s="80">
        <f t="shared" si="4"/>
        <v>4.8160142572375024</v>
      </c>
      <c r="F93" s="80">
        <f t="shared" si="5"/>
        <v>3.3850753539867925E-2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42.86</v>
      </c>
      <c r="D94" s="80">
        <f t="shared" si="3"/>
        <v>5</v>
      </c>
      <c r="E94" s="80">
        <f t="shared" si="4"/>
        <v>4.8160142576154676</v>
      </c>
      <c r="F94" s="80">
        <f t="shared" si="5"/>
        <v>3.3850753400787505E-2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42.71</v>
      </c>
      <c r="D95" s="80">
        <f t="shared" si="3"/>
        <v>4.8500000000000014</v>
      </c>
      <c r="E95" s="80">
        <f t="shared" si="4"/>
        <v>4.816014257908674</v>
      </c>
      <c r="F95" s="80">
        <f t="shared" si="5"/>
        <v>1.1550306654982251E-3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43</v>
      </c>
      <c r="D96" s="80">
        <f t="shared" si="3"/>
        <v>5.1400000000000006</v>
      </c>
      <c r="E96" s="80">
        <f t="shared" si="4"/>
        <v>4.8160142581361294</v>
      </c>
      <c r="F96" s="80">
        <f t="shared" si="5"/>
        <v>0.10496676093108298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42.71</v>
      </c>
      <c r="D97" s="80">
        <f t="shared" si="3"/>
        <v>4.8500000000000014</v>
      </c>
      <c r="E97" s="80">
        <f t="shared" si="4"/>
        <v>4.8160142583125785</v>
      </c>
      <c r="F97" s="80">
        <f t="shared" si="5"/>
        <v>1.1550306380442392E-3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42.71</v>
      </c>
      <c r="D98" s="80">
        <f t="shared" si="3"/>
        <v>4.8500000000000014</v>
      </c>
      <c r="E98" s="80">
        <f t="shared" si="4"/>
        <v>4.8160142584494583</v>
      </c>
      <c r="F98" s="80">
        <f t="shared" si="5"/>
        <v>1.1550306287403133E-3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42.86</v>
      </c>
      <c r="D99" s="80">
        <f t="shared" si="3"/>
        <v>5</v>
      </c>
      <c r="E99" s="80">
        <f t="shared" si="4"/>
        <v>4.8160142585556436</v>
      </c>
      <c r="F99" s="80">
        <f t="shared" si="5"/>
        <v>3.3850753054829569E-2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42.57</v>
      </c>
      <c r="D100" s="80">
        <f t="shared" si="3"/>
        <v>4.7100000000000009</v>
      </c>
      <c r="E100" s="80">
        <f t="shared" si="4"/>
        <v>4.8160142586380168</v>
      </c>
      <c r="F100" s="80">
        <f t="shared" si="5"/>
        <v>1.1239023034568139E-2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42.43</v>
      </c>
      <c r="D101" s="80">
        <f t="shared" si="3"/>
        <v>4.57</v>
      </c>
      <c r="E101" s="80">
        <f t="shared" si="4"/>
        <v>4.8160142587019168</v>
      </c>
      <c r="F101" s="80">
        <f t="shared" si="5"/>
        <v>6.0523015484653504E-2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42.57</v>
      </c>
      <c r="D102" s="80">
        <f t="shared" si="3"/>
        <v>4.7100000000000009</v>
      </c>
      <c r="E102" s="80">
        <f t="shared" si="4"/>
        <v>4.8160142587514887</v>
      </c>
      <c r="F102" s="80">
        <f t="shared" si="5"/>
        <v>1.1239023058627416E-2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42.71</v>
      </c>
      <c r="D103" s="80">
        <f t="shared" si="3"/>
        <v>4.8500000000000014</v>
      </c>
      <c r="E103" s="80">
        <f t="shared" si="4"/>
        <v>4.8160142587899433</v>
      </c>
      <c r="F103" s="80">
        <f t="shared" si="5"/>
        <v>1.155030605597045E-3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42.71</v>
      </c>
      <c r="D104" s="80">
        <f t="shared" si="3"/>
        <v>4.8500000000000014</v>
      </c>
      <c r="E104" s="80">
        <f t="shared" si="4"/>
        <v>4.8160142588197754</v>
      </c>
      <c r="F104" s="80">
        <f t="shared" si="5"/>
        <v>1.1550306035693102E-3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42.71</v>
      </c>
      <c r="D105" s="80">
        <f t="shared" si="3"/>
        <v>4.8500000000000014</v>
      </c>
      <c r="E105" s="80">
        <f t="shared" si="4"/>
        <v>4.8160142588429169</v>
      </c>
      <c r="F105" s="80">
        <f t="shared" si="5"/>
        <v>1.1550306019963491E-3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42.71</v>
      </c>
      <c r="D106" s="80">
        <f t="shared" si="3"/>
        <v>4.8500000000000014</v>
      </c>
      <c r="E106" s="80">
        <f t="shared" si="4"/>
        <v>4.8160142588608696</v>
      </c>
      <c r="F106" s="80">
        <f t="shared" si="5"/>
        <v>1.1550306007760739E-3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42.86</v>
      </c>
      <c r="D107" s="80">
        <f t="shared" si="3"/>
        <v>5</v>
      </c>
      <c r="E107" s="80">
        <f t="shared" si="4"/>
        <v>4.8160142588747954</v>
      </c>
      <c r="F107" s="80">
        <f t="shared" si="5"/>
        <v>3.3850752937390802E-2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42.86</v>
      </c>
      <c r="D108" s="80">
        <f t="shared" si="3"/>
        <v>5</v>
      </c>
      <c r="E108" s="80">
        <f t="shared" si="4"/>
        <v>4.8160142588855992</v>
      </c>
      <c r="F108" s="80">
        <f t="shared" si="5"/>
        <v>3.3850752933415315E-2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42.71</v>
      </c>
      <c r="D109" s="80">
        <f t="shared" si="3"/>
        <v>4.8500000000000014</v>
      </c>
      <c r="E109" s="80">
        <f t="shared" si="4"/>
        <v>4.81601425889398</v>
      </c>
      <c r="F109" s="80">
        <f t="shared" si="5"/>
        <v>1.1550305985255109E-3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42.57</v>
      </c>
      <c r="D110" s="80">
        <f t="shared" si="3"/>
        <v>4.7100000000000009</v>
      </c>
      <c r="E110" s="80">
        <f t="shared" si="4"/>
        <v>4.8160142589004815</v>
      </c>
      <c r="F110" s="80">
        <f t="shared" si="5"/>
        <v>1.1239023090218143E-2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42.71</v>
      </c>
      <c r="D111" s="80">
        <f t="shared" si="3"/>
        <v>4.8500000000000014</v>
      </c>
      <c r="E111" s="80">
        <f t="shared" si="4"/>
        <v>4.8160142589055246</v>
      </c>
      <c r="F111" s="80">
        <f t="shared" si="5"/>
        <v>1.1550305977408111E-3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42.71</v>
      </c>
      <c r="D112" s="80">
        <f t="shared" si="3"/>
        <v>4.8500000000000014</v>
      </c>
      <c r="E112" s="80">
        <f t="shared" si="4"/>
        <v>4.8160142589094379</v>
      </c>
      <c r="F112" s="80">
        <f t="shared" si="5"/>
        <v>1.1550305974748173E-3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42.71</v>
      </c>
      <c r="D113" s="80">
        <f t="shared" si="3"/>
        <v>4.8500000000000014</v>
      </c>
      <c r="E113" s="80">
        <f t="shared" si="4"/>
        <v>4.8160142589124719</v>
      </c>
      <c r="F113" s="80">
        <f t="shared" si="5"/>
        <v>1.1550305972685907E-3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42.71</v>
      </c>
      <c r="D114" s="80">
        <f t="shared" si="3"/>
        <v>4.8500000000000014</v>
      </c>
      <c r="E114" s="80">
        <f t="shared" si="4"/>
        <v>4.8160142589148274</v>
      </c>
      <c r="F114" s="80">
        <f t="shared" si="5"/>
        <v>1.1550305971084873E-3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42.71</v>
      </c>
      <c r="D115" s="80">
        <f t="shared" si="3"/>
        <v>4.8500000000000014</v>
      </c>
      <c r="E115" s="80">
        <f t="shared" si="4"/>
        <v>4.8160142589166535</v>
      </c>
      <c r="F115" s="80">
        <f t="shared" si="5"/>
        <v>1.155030596984365E-3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42.86</v>
      </c>
      <c r="D116" s="80">
        <f t="shared" si="3"/>
        <v>5</v>
      </c>
      <c r="E116" s="80">
        <f t="shared" si="4"/>
        <v>4.8160142589180701</v>
      </c>
      <c r="F116" s="80">
        <f t="shared" si="5"/>
        <v>3.3850752921466942E-2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42.71</v>
      </c>
      <c r="D117" s="80">
        <f t="shared" si="3"/>
        <v>4.8500000000000014</v>
      </c>
      <c r="E117" s="80">
        <f t="shared" si="4"/>
        <v>4.8160142589191697</v>
      </c>
      <c r="F117" s="80">
        <f t="shared" si="5"/>
        <v>1.1550305968133345E-3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42.86</v>
      </c>
      <c r="D118" s="80">
        <f t="shared" si="3"/>
        <v>5</v>
      </c>
      <c r="E118" s="80">
        <f t="shared" si="4"/>
        <v>4.8160142589200223</v>
      </c>
      <c r="F118" s="80">
        <f t="shared" si="5"/>
        <v>3.3850752920748586E-2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42.71</v>
      </c>
      <c r="D119" s="80">
        <f t="shared" si="3"/>
        <v>4.8500000000000014</v>
      </c>
      <c r="E119" s="80">
        <f t="shared" si="4"/>
        <v>4.8160142589206831</v>
      </c>
      <c r="F119" s="80">
        <f t="shared" si="5"/>
        <v>1.1550305967104625E-3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42.71</v>
      </c>
      <c r="D120" s="80">
        <f t="shared" si="3"/>
        <v>4.8500000000000014</v>
      </c>
      <c r="E120" s="80">
        <f t="shared" si="4"/>
        <v>4.8160142589211965</v>
      </c>
      <c r="F120" s="80">
        <f t="shared" si="5"/>
        <v>1.1550305966755684E-3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42.57</v>
      </c>
      <c r="D121" s="80">
        <f t="shared" si="3"/>
        <v>4.7100000000000009</v>
      </c>
      <c r="E121" s="80">
        <f t="shared" si="4"/>
        <v>4.8160142589215953</v>
      </c>
      <c r="F121" s="80">
        <f t="shared" si="5"/>
        <v>1.1239023094694866E-2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42.86</v>
      </c>
      <c r="D122" s="80">
        <f t="shared" si="3"/>
        <v>5</v>
      </c>
      <c r="E122" s="80">
        <f t="shared" si="4"/>
        <v>4.8160142589219035</v>
      </c>
      <c r="F122" s="80">
        <f t="shared" si="5"/>
        <v>3.3850752920056369E-2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42.86</v>
      </c>
      <c r="D123" s="80">
        <f t="shared" si="3"/>
        <v>5</v>
      </c>
      <c r="E123" s="80">
        <f t="shared" si="4"/>
        <v>4.8160142589221433</v>
      </c>
      <c r="F123" s="80">
        <f t="shared" si="5"/>
        <v>3.3850752919968127E-2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42.86</v>
      </c>
      <c r="D124" s="80">
        <f t="shared" si="3"/>
        <v>5</v>
      </c>
      <c r="E124" s="80">
        <f t="shared" si="4"/>
        <v>4.8160142589223289</v>
      </c>
      <c r="F124" s="80">
        <f t="shared" si="5"/>
        <v>3.3850752919899821E-2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42.57</v>
      </c>
      <c r="D125" s="80">
        <f t="shared" si="3"/>
        <v>4.7100000000000009</v>
      </c>
      <c r="E125" s="80">
        <f t="shared" si="4"/>
        <v>4.8160142589224728</v>
      </c>
      <c r="F125" s="80">
        <f t="shared" si="5"/>
        <v>1.1239023094880925E-2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v>2.9749999999999934</v>
      </c>
      <c r="B126" s="79">
        <v>5</v>
      </c>
      <c r="C126" s="80">
        <v>42.86</v>
      </c>
      <c r="D126" s="80">
        <f t="shared" si="3"/>
        <v>5</v>
      </c>
      <c r="E126" s="80">
        <f t="shared" si="4"/>
        <v>4.8160142589225847</v>
      </c>
      <c r="F126" s="80">
        <f t="shared" si="5"/>
        <v>3.3850752919805695E-2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BCAA9-7039-4189-B0F1-13ABCA7F77E4}">
  <dimension ref="A1:AG389"/>
  <sheetViews>
    <sheetView workbookViewId="0">
      <selection activeCell="I19" sqref="I19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42.86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0.60517525233708092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43.14</v>
      </c>
      <c r="D8" s="80">
        <f t="shared" ref="D8:D71" si="0">C8-$C$7</f>
        <v>0.28000000000000114</v>
      </c>
      <c r="E8" s="80">
        <f t="shared" ref="E8:E71" si="1">+IF(A8&lt;$J$9,D8,B8*$J$7*(1-EXP(-(A8-$J$9)/$J$8)))</f>
        <v>0.23638388011203457</v>
      </c>
      <c r="F8" s="80">
        <f>+(E8-D8)^2</f>
        <v>1.9023659140814729E-3</v>
      </c>
      <c r="G8" s="71"/>
      <c r="H8" s="78" t="s">
        <v>73</v>
      </c>
      <c r="I8" s="81" t="s">
        <v>102</v>
      </c>
      <c r="J8" s="78">
        <v>8.4119098804960324E-2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43.86</v>
      </c>
      <c r="D9" s="80">
        <f t="shared" si="0"/>
        <v>1</v>
      </c>
      <c r="E9" s="80">
        <f t="shared" si="1"/>
        <v>0.95357031910929924</v>
      </c>
      <c r="F9" s="80">
        <f t="shared" ref="F9:F72" si="2">+(E9-D9)^2</f>
        <v>2.1557152676123037E-3</v>
      </c>
      <c r="G9" s="71"/>
      <c r="H9" s="78" t="s">
        <v>74</v>
      </c>
      <c r="I9" s="77" t="s">
        <v>103</v>
      </c>
      <c r="J9" s="78">
        <v>1.8157661181103055E-2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44.29</v>
      </c>
      <c r="D10" s="80">
        <f t="shared" si="0"/>
        <v>1.4299999999999997</v>
      </c>
      <c r="E10" s="80">
        <f t="shared" si="1"/>
        <v>1.4863660812654027</v>
      </c>
      <c r="F10" s="80">
        <f t="shared" si="2"/>
        <v>3.1771351172180137E-3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44.71</v>
      </c>
      <c r="D11" s="80">
        <f t="shared" si="0"/>
        <v>1.8500000000000014</v>
      </c>
      <c r="E11" s="80">
        <f t="shared" si="1"/>
        <v>1.8821785349537321</v>
      </c>
      <c r="F11" s="80">
        <f t="shared" si="2"/>
        <v>1.0354581117684675E-3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44.86</v>
      </c>
      <c r="D12" s="80">
        <f t="shared" si="0"/>
        <v>2</v>
      </c>
      <c r="E12" s="80">
        <f t="shared" si="1"/>
        <v>2.1762264790679615</v>
      </c>
      <c r="F12" s="80">
        <f t="shared" si="2"/>
        <v>3.1055771924690678E-2</v>
      </c>
      <c r="G12" s="71"/>
      <c r="H12" s="78" t="s">
        <v>105</v>
      </c>
      <c r="I12" s="77" t="s">
        <v>106</v>
      </c>
      <c r="J12" s="82">
        <f>+SUM(F7:F126)</f>
        <v>3.94883107964595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45.29</v>
      </c>
      <c r="D13" s="80">
        <f t="shared" si="0"/>
        <v>2.4299999999999997</v>
      </c>
      <c r="E13" s="80">
        <f t="shared" si="1"/>
        <v>2.3946738589624017</v>
      </c>
      <c r="F13" s="80">
        <f t="shared" si="2"/>
        <v>1.2479362406082664E-3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45.29</v>
      </c>
      <c r="D14" s="80">
        <f t="shared" si="0"/>
        <v>2.4299999999999997</v>
      </c>
      <c r="E14" s="80">
        <f t="shared" si="1"/>
        <v>2.5569577950956472</v>
      </c>
      <c r="F14" s="80">
        <f t="shared" si="2"/>
        <v>1.6118281735548422E-2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45.57</v>
      </c>
      <c r="D15" s="80">
        <f t="shared" si="0"/>
        <v>2.7100000000000009</v>
      </c>
      <c r="E15" s="80">
        <f t="shared" si="1"/>
        <v>2.6775180688770299</v>
      </c>
      <c r="F15" s="80">
        <f t="shared" si="2"/>
        <v>1.0550758494774276E-3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45.71</v>
      </c>
      <c r="D16" s="80">
        <f t="shared" si="0"/>
        <v>2.8500000000000014</v>
      </c>
      <c r="E16" s="80">
        <f t="shared" si="1"/>
        <v>2.7670819527743729</v>
      </c>
      <c r="F16" s="80">
        <f t="shared" si="2"/>
        <v>6.8754025557115689E-3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45.71</v>
      </c>
      <c r="D17" s="80">
        <f t="shared" si="0"/>
        <v>2.8500000000000014</v>
      </c>
      <c r="E17" s="80">
        <f t="shared" si="1"/>
        <v>2.8336187069403671</v>
      </c>
      <c r="F17" s="80">
        <f t="shared" si="2"/>
        <v>2.6834676230562345E-4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45.71</v>
      </c>
      <c r="D18" s="80">
        <f t="shared" si="0"/>
        <v>2.8500000000000014</v>
      </c>
      <c r="E18" s="80">
        <f t="shared" si="1"/>
        <v>2.883048672036792</v>
      </c>
      <c r="F18" s="80">
        <f t="shared" si="2"/>
        <v>1.0922147233953467E-3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46</v>
      </c>
      <c r="D19" s="80">
        <f t="shared" si="0"/>
        <v>3.1400000000000006</v>
      </c>
      <c r="E19" s="80">
        <f t="shared" si="1"/>
        <v>2.9197700522733192</v>
      </c>
      <c r="F19" s="80">
        <f t="shared" si="2"/>
        <v>4.8501229875696807E-2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46</v>
      </c>
      <c r="D20" s="80">
        <f t="shared" si="0"/>
        <v>3.1400000000000006</v>
      </c>
      <c r="E20" s="80">
        <f t="shared" si="1"/>
        <v>2.9470502610261495</v>
      </c>
      <c r="F20" s="80">
        <f t="shared" si="2"/>
        <v>3.7229601770077253E-2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46</v>
      </c>
      <c r="D21" s="80">
        <f t="shared" si="0"/>
        <v>3.1400000000000006</v>
      </c>
      <c r="E21" s="80">
        <f t="shared" si="1"/>
        <v>2.9673166503830983</v>
      </c>
      <c r="F21" s="80">
        <f t="shared" si="2"/>
        <v>2.9819539234913289E-2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45.86</v>
      </c>
      <c r="D22" s="80">
        <f t="shared" si="0"/>
        <v>3</v>
      </c>
      <c r="E22" s="80">
        <f t="shared" si="1"/>
        <v>2.9823724932943008</v>
      </c>
      <c r="F22" s="80">
        <f t="shared" si="2"/>
        <v>3.1072899265947152E-4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45.86</v>
      </c>
      <c r="D23" s="80">
        <f t="shared" si="0"/>
        <v>3</v>
      </c>
      <c r="E23" s="80">
        <f t="shared" si="1"/>
        <v>2.9935574360966108</v>
      </c>
      <c r="F23" s="80">
        <f>+(E23-D23)^2</f>
        <v>4.1506629649252888E-5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46</v>
      </c>
      <c r="D24" s="80">
        <f t="shared" si="0"/>
        <v>3.1400000000000006</v>
      </c>
      <c r="E24" s="80">
        <f t="shared" si="1"/>
        <v>3.001866698236817</v>
      </c>
      <c r="F24" s="80">
        <f t="shared" si="2"/>
        <v>1.9080809055998744E-2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46.14</v>
      </c>
      <c r="D25" s="80">
        <f t="shared" si="0"/>
        <v>3.2800000000000011</v>
      </c>
      <c r="E25" s="80">
        <f t="shared" si="1"/>
        <v>3.0080396254064041</v>
      </c>
      <c r="F25" s="80">
        <f t="shared" si="2"/>
        <v>7.3962445349089606E-2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45.86</v>
      </c>
      <c r="D26" s="80">
        <f t="shared" si="0"/>
        <v>3</v>
      </c>
      <c r="E26" s="80">
        <f t="shared" si="1"/>
        <v>3.0126254754130679</v>
      </c>
      <c r="F26" s="80">
        <f t="shared" si="2"/>
        <v>1.5940262940598233E-4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45.86</v>
      </c>
      <c r="D27" s="80">
        <f t="shared" si="0"/>
        <v>3</v>
      </c>
      <c r="E27" s="80">
        <f t="shared" si="1"/>
        <v>3.0160322903172228</v>
      </c>
      <c r="F27" s="80">
        <f t="shared" si="2"/>
        <v>2.5703433281571445E-4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46</v>
      </c>
      <c r="D28" s="80">
        <f t="shared" si="0"/>
        <v>3.1400000000000006</v>
      </c>
      <c r="E28" s="80">
        <f t="shared" si="1"/>
        <v>3.0185632034029775</v>
      </c>
      <c r="F28" s="80">
        <f t="shared" si="2"/>
        <v>1.4746895567746764E-2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46</v>
      </c>
      <c r="D29" s="80">
        <f t="shared" si="0"/>
        <v>3.1400000000000006</v>
      </c>
      <c r="E29" s="80">
        <f t="shared" si="1"/>
        <v>3.0204434115234222</v>
      </c>
      <c r="F29" s="80">
        <f t="shared" si="2"/>
        <v>1.4293777848157907E-2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46.29</v>
      </c>
      <c r="D30" s="80">
        <f t="shared" si="0"/>
        <v>3.4299999999999997</v>
      </c>
      <c r="E30" s="80">
        <f t="shared" si="1"/>
        <v>3.0218402127790975</v>
      </c>
      <c r="F30" s="80">
        <f t="shared" si="2"/>
        <v>0.16659441190421215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46</v>
      </c>
      <c r="D31" s="80">
        <f t="shared" si="0"/>
        <v>3.1400000000000006</v>
      </c>
      <c r="E31" s="80">
        <f t="shared" si="1"/>
        <v>3.0228778924522359</v>
      </c>
      <c r="F31" s="80">
        <f t="shared" si="2"/>
        <v>1.3717588076430148E-2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45.86</v>
      </c>
      <c r="D32" s="80">
        <f t="shared" si="0"/>
        <v>3</v>
      </c>
      <c r="E32" s="80">
        <f t="shared" si="1"/>
        <v>3.0236487817249009</v>
      </c>
      <c r="F32" s="80">
        <f t="shared" si="2"/>
        <v>5.5926487707200797E-4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45.86</v>
      </c>
      <c r="D33" s="80">
        <f t="shared" si="0"/>
        <v>3</v>
      </c>
      <c r="E33" s="80">
        <f t="shared" si="1"/>
        <v>3.024221473169181</v>
      </c>
      <c r="F33" s="80">
        <f t="shared" si="2"/>
        <v>5.8667976248535491E-4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46</v>
      </c>
      <c r="D34" s="80">
        <f t="shared" si="0"/>
        <v>3.1400000000000006</v>
      </c>
      <c r="E34" s="80">
        <f t="shared" si="1"/>
        <v>3.0246469240114502</v>
      </c>
      <c r="F34" s="80">
        <f t="shared" si="2"/>
        <v>1.3306332140020279E-2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46</v>
      </c>
      <c r="D35" s="80">
        <f t="shared" si="0"/>
        <v>3.1400000000000006</v>
      </c>
      <c r="E35" s="80">
        <f t="shared" si="1"/>
        <v>3.0249629902299966</v>
      </c>
      <c r="F35" s="80">
        <f t="shared" si="2"/>
        <v>1.323351361682399E-2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45.71</v>
      </c>
      <c r="D36" s="80">
        <f t="shared" si="0"/>
        <v>2.8500000000000014</v>
      </c>
      <c r="E36" s="80">
        <f t="shared" si="1"/>
        <v>3.0251977949232338</v>
      </c>
      <c r="F36" s="80">
        <f t="shared" si="2"/>
        <v>3.0694267345962995E-2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45.86</v>
      </c>
      <c r="D37" s="80">
        <f t="shared" si="0"/>
        <v>3</v>
      </c>
      <c r="E37" s="80">
        <f t="shared" si="1"/>
        <v>3.0253722306608442</v>
      </c>
      <c r="F37" s="80">
        <f t="shared" si="2"/>
        <v>6.437500887070801E-4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46.14</v>
      </c>
      <c r="D38" s="80">
        <f t="shared" si="0"/>
        <v>3.2800000000000011</v>
      </c>
      <c r="E38" s="80">
        <f t="shared" si="1"/>
        <v>3.0255018184733213</v>
      </c>
      <c r="F38" s="80">
        <f t="shared" si="2"/>
        <v>6.4769324400386866E-2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46.14</v>
      </c>
      <c r="D39" s="80">
        <f t="shared" si="0"/>
        <v>3.2800000000000011</v>
      </c>
      <c r="E39" s="80">
        <f t="shared" si="1"/>
        <v>3.0255980888899945</v>
      </c>
      <c r="F39" s="80">
        <f t="shared" si="2"/>
        <v>6.4720332376423731E-2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46.14</v>
      </c>
      <c r="D40" s="80">
        <f t="shared" si="0"/>
        <v>3.2800000000000011</v>
      </c>
      <c r="E40" s="80">
        <f t="shared" si="1"/>
        <v>3.0256696079082515</v>
      </c>
      <c r="F40" s="80">
        <f t="shared" si="2"/>
        <v>6.4683948341543132E-2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46</v>
      </c>
      <c r="D41" s="80">
        <f t="shared" si="0"/>
        <v>3.1400000000000006</v>
      </c>
      <c r="E41" s="80">
        <f t="shared" si="1"/>
        <v>3.0257227391831463</v>
      </c>
      <c r="F41" s="80">
        <f t="shared" si="2"/>
        <v>1.3059292339803342E-2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46.14</v>
      </c>
      <c r="D42" s="80">
        <f t="shared" si="0"/>
        <v>3.2800000000000011</v>
      </c>
      <c r="E42" s="80">
        <f t="shared" si="1"/>
        <v>3.0257622102558863</v>
      </c>
      <c r="F42" s="80">
        <f t="shared" si="2"/>
        <v>6.4636853733972738E-2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46</v>
      </c>
      <c r="D43" s="80">
        <f t="shared" si="0"/>
        <v>3.1400000000000006</v>
      </c>
      <c r="E43" s="80">
        <f t="shared" si="1"/>
        <v>3.0257915332033654</v>
      </c>
      <c r="F43" s="80">
        <f t="shared" si="2"/>
        <v>1.3043573888038127E-2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46</v>
      </c>
      <c r="D44" s="80">
        <f t="shared" si="0"/>
        <v>3.1400000000000006</v>
      </c>
      <c r="E44" s="80">
        <f t="shared" si="1"/>
        <v>3.0258133171375023</v>
      </c>
      <c r="F44" s="80">
        <f t="shared" si="2"/>
        <v>1.3038598543140746E-2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45.86</v>
      </c>
      <c r="D45" s="80">
        <f t="shared" si="0"/>
        <v>3</v>
      </c>
      <c r="E45" s="80">
        <f t="shared" si="1"/>
        <v>3.0258295003601066</v>
      </c>
      <c r="F45" s="80">
        <f t="shared" si="2"/>
        <v>6.6716308885274495E-4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45.86</v>
      </c>
      <c r="D46" s="80">
        <f t="shared" si="0"/>
        <v>3</v>
      </c>
      <c r="E46" s="80">
        <f t="shared" si="1"/>
        <v>3.025841522830071</v>
      </c>
      <c r="F46" s="80">
        <f t="shared" si="2"/>
        <v>6.6778430217708158E-4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46.29</v>
      </c>
      <c r="D47" s="80">
        <f t="shared" si="0"/>
        <v>3.4299999999999997</v>
      </c>
      <c r="E47" s="80">
        <f t="shared" si="1"/>
        <v>3.0258504542887534</v>
      </c>
      <c r="F47" s="80">
        <f t="shared" si="2"/>
        <v>0.16333685529860675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46.14</v>
      </c>
      <c r="D48" s="80">
        <f t="shared" si="0"/>
        <v>3.2800000000000011</v>
      </c>
      <c r="E48" s="80">
        <f t="shared" si="1"/>
        <v>3.0258570894439618</v>
      </c>
      <c r="F48" s="80">
        <f t="shared" si="2"/>
        <v>6.4588618985895005E-2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45.86</v>
      </c>
      <c r="D49" s="80">
        <f t="shared" si="0"/>
        <v>3</v>
      </c>
      <c r="E49" s="80">
        <f t="shared" si="1"/>
        <v>3.0258620186818619</v>
      </c>
      <c r="F49" s="80">
        <f t="shared" si="2"/>
        <v>6.6884401030097322E-4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46</v>
      </c>
      <c r="D50" s="80">
        <f t="shared" si="0"/>
        <v>3.1400000000000006</v>
      </c>
      <c r="E50" s="80">
        <f t="shared" si="1"/>
        <v>3.025865680598653</v>
      </c>
      <c r="F50" s="80">
        <f t="shared" si="2"/>
        <v>1.3026642865208819E-2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46</v>
      </c>
      <c r="D51" s="80">
        <f t="shared" si="0"/>
        <v>3.1400000000000006</v>
      </c>
      <c r="E51" s="80">
        <f t="shared" si="1"/>
        <v>3.0258684010262042</v>
      </c>
      <c r="F51" s="80">
        <f t="shared" si="2"/>
        <v>1.3026021884315465E-2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46</v>
      </c>
      <c r="D52" s="80">
        <f t="shared" si="0"/>
        <v>3.1400000000000006</v>
      </c>
      <c r="E52" s="80">
        <f t="shared" si="1"/>
        <v>3.0258704220240809</v>
      </c>
      <c r="F52" s="80">
        <f t="shared" si="2"/>
        <v>1.3025560568961538E-2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45.71</v>
      </c>
      <c r="D53" s="80">
        <f t="shared" si="0"/>
        <v>2.8500000000000014</v>
      </c>
      <c r="E53" s="80">
        <f t="shared" si="1"/>
        <v>3.025871923417645</v>
      </c>
      <c r="F53" s="80">
        <f t="shared" si="2"/>
        <v>3.0930933446621487E-2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45.86</v>
      </c>
      <c r="D54" s="80">
        <f t="shared" si="0"/>
        <v>3</v>
      </c>
      <c r="E54" s="80">
        <f t="shared" si="1"/>
        <v>3.0258730387986463</v>
      </c>
      <c r="F54" s="80">
        <f t="shared" si="2"/>
        <v>6.6941413667625832E-4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45.86</v>
      </c>
      <c r="D55" s="80">
        <f t="shared" si="0"/>
        <v>3</v>
      </c>
      <c r="E55" s="80">
        <f t="shared" si="1"/>
        <v>3.0258738674120145</v>
      </c>
      <c r="F55" s="80">
        <f t="shared" si="2"/>
        <v>6.6945701485450449E-4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46</v>
      </c>
      <c r="D56" s="80">
        <f t="shared" si="0"/>
        <v>3.1400000000000006</v>
      </c>
      <c r="E56" s="80">
        <f t="shared" si="1"/>
        <v>3.0258744829865249</v>
      </c>
      <c r="F56" s="80">
        <f t="shared" si="2"/>
        <v>1.3024633633593113E-2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46.14</v>
      </c>
      <c r="D57" s="80">
        <f t="shared" si="0"/>
        <v>3.2800000000000011</v>
      </c>
      <c r="E57" s="80">
        <f t="shared" si="1"/>
        <v>3.0258749402950746</v>
      </c>
      <c r="F57" s="80">
        <f t="shared" si="2"/>
        <v>6.4579545970032459E-2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46</v>
      </c>
      <c r="D58" s="80">
        <f t="shared" si="0"/>
        <v>3.1400000000000006</v>
      </c>
      <c r="E58" s="80">
        <f t="shared" si="1"/>
        <v>3.0258752800282935</v>
      </c>
      <c r="F58" s="80">
        <f t="shared" si="2"/>
        <v>1.3024451708620547E-2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46.14</v>
      </c>
      <c r="D59" s="80">
        <f t="shared" si="0"/>
        <v>3.2800000000000011</v>
      </c>
      <c r="E59" s="80">
        <f t="shared" si="1"/>
        <v>3.0258755324151334</v>
      </c>
      <c r="F59" s="80">
        <f t="shared" si="2"/>
        <v>6.4579245025292484E-2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46.14</v>
      </c>
      <c r="D60" s="80">
        <f t="shared" si="0"/>
        <v>3.2800000000000011</v>
      </c>
      <c r="E60" s="80">
        <f t="shared" si="1"/>
        <v>3.0258757199125981</v>
      </c>
      <c r="F60" s="80">
        <f t="shared" si="2"/>
        <v>6.4579149729940888E-2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46</v>
      </c>
      <c r="D61" s="80">
        <f t="shared" si="0"/>
        <v>3.1400000000000006</v>
      </c>
      <c r="E61" s="80">
        <f t="shared" si="1"/>
        <v>3.0258758592039303</v>
      </c>
      <c r="F61" s="80">
        <f t="shared" si="2"/>
        <v>1.3024319512441266E-2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46</v>
      </c>
      <c r="D62" s="80">
        <f t="shared" si="0"/>
        <v>3.1400000000000006</v>
      </c>
      <c r="E62" s="80">
        <f t="shared" si="1"/>
        <v>3.025875962683064</v>
      </c>
      <c r="F62" s="80">
        <f t="shared" si="2"/>
        <v>1.3024295893517526E-2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45.71</v>
      </c>
      <c r="D63" s="80">
        <f t="shared" si="0"/>
        <v>2.8500000000000014</v>
      </c>
      <c r="E63" s="80">
        <f t="shared" si="1"/>
        <v>3.0258760395574176</v>
      </c>
      <c r="F63" s="80">
        <f t="shared" si="2"/>
        <v>3.0932381290401812E-2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45.86</v>
      </c>
      <c r="D64" s="80">
        <f t="shared" si="0"/>
        <v>3</v>
      </c>
      <c r="E64" s="80">
        <f t="shared" si="1"/>
        <v>3.0258760966671558</v>
      </c>
      <c r="F64" s="80">
        <f t="shared" si="2"/>
        <v>6.6957237872799385E-4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46</v>
      </c>
      <c r="D65" s="80">
        <f t="shared" si="0"/>
        <v>3.1400000000000006</v>
      </c>
      <c r="E65" s="80">
        <f t="shared" si="1"/>
        <v>3.025876139093818</v>
      </c>
      <c r="F65" s="80">
        <f t="shared" si="2"/>
        <v>1.30242556281337E-2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45.86</v>
      </c>
      <c r="D66" s="80">
        <f t="shared" si="0"/>
        <v>3</v>
      </c>
      <c r="E66" s="80">
        <f t="shared" si="1"/>
        <v>3.0258761706124639</v>
      </c>
      <c r="F66" s="80">
        <f t="shared" si="2"/>
        <v>6.695762055653427E-4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45.86</v>
      </c>
      <c r="D67" s="80">
        <f t="shared" si="0"/>
        <v>3</v>
      </c>
      <c r="E67" s="80">
        <f t="shared" si="1"/>
        <v>3.0258761940275765</v>
      </c>
      <c r="F67" s="80">
        <f t="shared" si="2"/>
        <v>6.6957741735278371E-4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46</v>
      </c>
      <c r="D68" s="80">
        <f t="shared" si="0"/>
        <v>3.1400000000000006</v>
      </c>
      <c r="E68" s="80">
        <f t="shared" si="1"/>
        <v>3.025876211422597</v>
      </c>
      <c r="F68" s="80">
        <f t="shared" si="2"/>
        <v>1.3024239119259911E-2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46.14</v>
      </c>
      <c r="D69" s="80">
        <f t="shared" si="0"/>
        <v>3.2800000000000011</v>
      </c>
      <c r="E69" s="80">
        <f t="shared" si="1"/>
        <v>3.0258762243453083</v>
      </c>
      <c r="F69" s="80">
        <f t="shared" si="2"/>
        <v>6.457889335299663E-2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46.29</v>
      </c>
      <c r="D70" s="80">
        <f t="shared" si="0"/>
        <v>3.4299999999999997</v>
      </c>
      <c r="E70" s="80">
        <f t="shared" si="1"/>
        <v>3.0258762339455534</v>
      </c>
      <c r="F70" s="80">
        <f t="shared" si="2"/>
        <v>0.16331601829002887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46</v>
      </c>
      <c r="D71" s="80">
        <f t="shared" si="0"/>
        <v>3.1400000000000006</v>
      </c>
      <c r="E71" s="80">
        <f t="shared" si="1"/>
        <v>3.0258762410775484</v>
      </c>
      <c r="F71" s="80">
        <f t="shared" si="2"/>
        <v>1.3024232350589986E-2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46</v>
      </c>
      <c r="D72" s="80">
        <f t="shared" ref="D72:D126" si="3">C72-$C$7</f>
        <v>3.1400000000000006</v>
      </c>
      <c r="E72" s="80">
        <f t="shared" ref="E72:E126" si="4">+IF(A72&lt;$J$9,D72,B72*$J$7*(1-EXP(-(A72-$J$9)/$J$8)))</f>
        <v>3.025876246375887</v>
      </c>
      <c r="F72" s="80">
        <f t="shared" si="2"/>
        <v>1.3024231141257368E-2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46.14</v>
      </c>
      <c r="D73" s="80">
        <f t="shared" si="3"/>
        <v>3.2800000000000011</v>
      </c>
      <c r="E73" s="80">
        <f t="shared" si="4"/>
        <v>3.0258762503120078</v>
      </c>
      <c r="F73" s="80">
        <f t="shared" ref="F73:F126" si="5">+(E73-D73)^2</f>
        <v>6.4578880155485893E-2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46.29</v>
      </c>
      <c r="D74" s="80">
        <f t="shared" si="3"/>
        <v>3.4299999999999997</v>
      </c>
      <c r="E74" s="80">
        <f t="shared" si="4"/>
        <v>3.0258762532361403</v>
      </c>
      <c r="F74" s="80">
        <f t="shared" si="5"/>
        <v>0.16331600269845997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46</v>
      </c>
      <c r="D75" s="80">
        <f t="shared" si="3"/>
        <v>3.1400000000000006</v>
      </c>
      <c r="E75" s="80">
        <f t="shared" si="4"/>
        <v>3.0258762554084702</v>
      </c>
      <c r="F75" s="80">
        <f t="shared" si="5"/>
        <v>1.3024229079592865E-2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45.86</v>
      </c>
      <c r="D76" s="80">
        <f t="shared" si="3"/>
        <v>3</v>
      </c>
      <c r="E76" s="80">
        <f t="shared" si="4"/>
        <v>3.0258762570222877</v>
      </c>
      <c r="F76" s="80">
        <f t="shared" si="5"/>
        <v>6.6958067748349272E-4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45.86</v>
      </c>
      <c r="D77" s="80">
        <f t="shared" si="3"/>
        <v>3</v>
      </c>
      <c r="E77" s="80">
        <f t="shared" si="4"/>
        <v>3.0258762582211887</v>
      </c>
      <c r="F77" s="80">
        <f t="shared" si="5"/>
        <v>6.6958073952963395E-4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45.86</v>
      </c>
      <c r="D78" s="80">
        <f t="shared" si="3"/>
        <v>3</v>
      </c>
      <c r="E78" s="80">
        <f t="shared" si="4"/>
        <v>3.0258762591118487</v>
      </c>
      <c r="F78" s="80">
        <f t="shared" si="5"/>
        <v>6.6958078562353045E-4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46</v>
      </c>
      <c r="D79" s="80">
        <f t="shared" si="3"/>
        <v>3.1400000000000006</v>
      </c>
      <c r="E79" s="80">
        <f t="shared" si="4"/>
        <v>3.0258762597735172</v>
      </c>
      <c r="F79" s="80">
        <f t="shared" si="5"/>
        <v>1.302422808328187E-2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45.71</v>
      </c>
      <c r="D80" s="80">
        <f t="shared" si="3"/>
        <v>2.8500000000000014</v>
      </c>
      <c r="E80" s="80">
        <f t="shared" si="4"/>
        <v>3.0258762602650688</v>
      </c>
      <c r="F80" s="80">
        <f t="shared" si="5"/>
        <v>3.0932458924825733E-2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45.71</v>
      </c>
      <c r="D81" s="80">
        <f t="shared" si="3"/>
        <v>2.8500000000000014</v>
      </c>
      <c r="E81" s="80">
        <f t="shared" si="4"/>
        <v>3.0258762606302412</v>
      </c>
      <c r="F81" s="80">
        <f t="shared" si="5"/>
        <v>3.0932459053276021E-2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46</v>
      </c>
      <c r="D82" s="80">
        <f t="shared" si="3"/>
        <v>3.1400000000000006</v>
      </c>
      <c r="E82" s="80">
        <f t="shared" si="4"/>
        <v>3.0258762609015268</v>
      </c>
      <c r="F82" s="80">
        <f t="shared" si="5"/>
        <v>1.3024227825816501E-2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45.86</v>
      </c>
      <c r="D83" s="80">
        <f t="shared" si="3"/>
        <v>3</v>
      </c>
      <c r="E83" s="80">
        <f t="shared" si="4"/>
        <v>3.0258762611030638</v>
      </c>
      <c r="F83" s="80">
        <f t="shared" si="5"/>
        <v>6.6958088867393503E-4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45.86</v>
      </c>
      <c r="D84" s="80">
        <f t="shared" si="3"/>
        <v>3</v>
      </c>
      <c r="E84" s="80">
        <f t="shared" si="4"/>
        <v>3.0258762612527854</v>
      </c>
      <c r="F84" s="80">
        <f t="shared" si="5"/>
        <v>6.6958089642240378E-4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45.86</v>
      </c>
      <c r="D85" s="80">
        <f t="shared" si="3"/>
        <v>3</v>
      </c>
      <c r="E85" s="80">
        <f t="shared" si="4"/>
        <v>3.0258762613640133</v>
      </c>
      <c r="F85" s="80">
        <f t="shared" si="5"/>
        <v>6.695809021787291E-4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45.86</v>
      </c>
      <c r="D86" s="80">
        <f t="shared" si="3"/>
        <v>3</v>
      </c>
      <c r="E86" s="80">
        <f t="shared" si="4"/>
        <v>3.0258762614466441</v>
      </c>
      <c r="F86" s="80">
        <f t="shared" si="5"/>
        <v>6.6958090645508094E-4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46</v>
      </c>
      <c r="D87" s="80">
        <f t="shared" si="3"/>
        <v>3.1400000000000006</v>
      </c>
      <c r="E87" s="80">
        <f t="shared" si="4"/>
        <v>3.0258762615080297</v>
      </c>
      <c r="F87" s="80">
        <f t="shared" si="5"/>
        <v>1.3024227687383757E-2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45.86</v>
      </c>
      <c r="D88" s="80">
        <f t="shared" si="3"/>
        <v>3</v>
      </c>
      <c r="E88" s="80">
        <f t="shared" si="4"/>
        <v>3.0258762615536332</v>
      </c>
      <c r="F88" s="80">
        <f t="shared" si="5"/>
        <v>6.6958091199203595E-4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45.71</v>
      </c>
      <c r="D89" s="80">
        <f t="shared" si="3"/>
        <v>2.8500000000000014</v>
      </c>
      <c r="E89" s="80">
        <f t="shared" si="4"/>
        <v>3.0258762615875123</v>
      </c>
      <c r="F89" s="80">
        <f t="shared" si="5"/>
        <v>3.0932459389998564E-2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45.86</v>
      </c>
      <c r="D90" s="80">
        <f t="shared" si="3"/>
        <v>3</v>
      </c>
      <c r="E90" s="80">
        <f t="shared" si="4"/>
        <v>3.0258762616126806</v>
      </c>
      <c r="F90" s="80">
        <f t="shared" si="5"/>
        <v>6.695809150478897E-4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45.86</v>
      </c>
      <c r="D91" s="80">
        <f t="shared" si="3"/>
        <v>3</v>
      </c>
      <c r="E91" s="80">
        <f t="shared" si="4"/>
        <v>3.0258762616313781</v>
      </c>
      <c r="F91" s="80">
        <f t="shared" si="5"/>
        <v>6.695809160155319E-4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46</v>
      </c>
      <c r="D92" s="80">
        <f t="shared" si="3"/>
        <v>3.1400000000000006</v>
      </c>
      <c r="E92" s="80">
        <f t="shared" si="4"/>
        <v>3.0258762616452688</v>
      </c>
      <c r="F92" s="80">
        <f t="shared" si="5"/>
        <v>1.3024227656059276E-2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45.86</v>
      </c>
      <c r="D93" s="80">
        <f t="shared" si="3"/>
        <v>3</v>
      </c>
      <c r="E93" s="80">
        <f t="shared" si="4"/>
        <v>3.0258762616555877</v>
      </c>
      <c r="F93" s="80">
        <f t="shared" si="5"/>
        <v>6.6958091726843582E-4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45.71</v>
      </c>
      <c r="D94" s="80">
        <f t="shared" si="3"/>
        <v>2.8500000000000014</v>
      </c>
      <c r="E94" s="80">
        <f t="shared" si="4"/>
        <v>3.025876261663254</v>
      </c>
      <c r="F94" s="80">
        <f t="shared" si="5"/>
        <v>3.0932459416640877E-2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45.71</v>
      </c>
      <c r="D95" s="80">
        <f t="shared" si="3"/>
        <v>2.8500000000000014</v>
      </c>
      <c r="E95" s="80">
        <f t="shared" si="4"/>
        <v>3.0258762616689485</v>
      </c>
      <c r="F95" s="80">
        <f t="shared" si="5"/>
        <v>3.0932459418643952E-2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45.86</v>
      </c>
      <c r="D96" s="80">
        <f t="shared" si="3"/>
        <v>3</v>
      </c>
      <c r="E96" s="80">
        <f t="shared" si="4"/>
        <v>3.0258762616731794</v>
      </c>
      <c r="F96" s="80">
        <f t="shared" si="5"/>
        <v>6.695809181788509E-4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45.71</v>
      </c>
      <c r="D97" s="80">
        <f t="shared" si="3"/>
        <v>2.8500000000000014</v>
      </c>
      <c r="E97" s="80">
        <f t="shared" si="4"/>
        <v>3.0258762616763231</v>
      </c>
      <c r="F97" s="80">
        <f t="shared" si="5"/>
        <v>3.0932459421237964E-2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45.57</v>
      </c>
      <c r="D98" s="80">
        <f t="shared" si="3"/>
        <v>2.7100000000000009</v>
      </c>
      <c r="E98" s="80">
        <f t="shared" si="4"/>
        <v>3.0258762616786576</v>
      </c>
      <c r="F98" s="80">
        <f t="shared" si="5"/>
        <v>9.9777812692083259E-2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45.86</v>
      </c>
      <c r="D99" s="80">
        <f t="shared" si="3"/>
        <v>3</v>
      </c>
      <c r="E99" s="80">
        <f t="shared" si="4"/>
        <v>3.0258762616803923</v>
      </c>
      <c r="F99" s="80">
        <f t="shared" si="5"/>
        <v>6.6958091855213661E-4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45.86</v>
      </c>
      <c r="D100" s="80">
        <f t="shared" si="3"/>
        <v>3</v>
      </c>
      <c r="E100" s="80">
        <f t="shared" si="4"/>
        <v>3.025876261681681</v>
      </c>
      <c r="F100" s="80">
        <f t="shared" si="5"/>
        <v>6.695809186188325E-4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46.14</v>
      </c>
      <c r="D101" s="80">
        <f t="shared" si="3"/>
        <v>3.2800000000000011</v>
      </c>
      <c r="E101" s="80">
        <f t="shared" si="4"/>
        <v>3.0258762616826385</v>
      </c>
      <c r="F101" s="80">
        <f t="shared" si="5"/>
        <v>6.4578874376391426E-2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45.86</v>
      </c>
      <c r="D102" s="80">
        <f t="shared" si="3"/>
        <v>3</v>
      </c>
      <c r="E102" s="80">
        <f t="shared" si="4"/>
        <v>3.0258762616833499</v>
      </c>
      <c r="F102" s="80">
        <f t="shared" si="5"/>
        <v>6.6958091870520156E-4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45.57</v>
      </c>
      <c r="D103" s="80">
        <f t="shared" si="3"/>
        <v>2.7100000000000009</v>
      </c>
      <c r="E103" s="80">
        <f t="shared" si="4"/>
        <v>3.0258762616838779</v>
      </c>
      <c r="F103" s="80">
        <f t="shared" si="5"/>
        <v>9.9777812695381177E-2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45.57</v>
      </c>
      <c r="D104" s="80">
        <f t="shared" si="3"/>
        <v>2.7100000000000009</v>
      </c>
      <c r="E104" s="80">
        <f t="shared" si="4"/>
        <v>3.0258762616842705</v>
      </c>
      <c r="F104" s="80">
        <f t="shared" si="5"/>
        <v>9.9777812695629187E-2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45.57</v>
      </c>
      <c r="D105" s="80">
        <f t="shared" si="3"/>
        <v>2.7100000000000009</v>
      </c>
      <c r="E105" s="80">
        <f t="shared" si="4"/>
        <v>3.0258762616845623</v>
      </c>
      <c r="F105" s="80">
        <f t="shared" si="5"/>
        <v>9.9777812695813511E-2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45.71</v>
      </c>
      <c r="D106" s="80">
        <f t="shared" si="3"/>
        <v>2.8500000000000014</v>
      </c>
      <c r="E106" s="80">
        <f t="shared" si="4"/>
        <v>3.025876261684779</v>
      </c>
      <c r="F106" s="80">
        <f t="shared" si="5"/>
        <v>3.0932459424212352E-2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45.71</v>
      </c>
      <c r="D107" s="80">
        <f t="shared" si="3"/>
        <v>2.8500000000000014</v>
      </c>
      <c r="E107" s="80">
        <f t="shared" si="4"/>
        <v>3.0258762616849397</v>
      </c>
      <c r="F107" s="80">
        <f t="shared" si="5"/>
        <v>3.0932459424268897E-2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45.86</v>
      </c>
      <c r="D108" s="80">
        <f t="shared" si="3"/>
        <v>3</v>
      </c>
      <c r="E108" s="80">
        <f t="shared" si="4"/>
        <v>3.0258762616850592</v>
      </c>
      <c r="F108" s="80">
        <f t="shared" si="5"/>
        <v>6.6958091879366216E-4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45.86</v>
      </c>
      <c r="D109" s="80">
        <f t="shared" si="3"/>
        <v>3</v>
      </c>
      <c r="E109" s="80">
        <f t="shared" si="4"/>
        <v>3.025876261685148</v>
      </c>
      <c r="F109" s="80">
        <f t="shared" si="5"/>
        <v>6.6958091879825874E-4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45.86</v>
      </c>
      <c r="D110" s="80">
        <f t="shared" si="3"/>
        <v>3</v>
      </c>
      <c r="E110" s="80">
        <f t="shared" si="4"/>
        <v>3.0258762616852137</v>
      </c>
      <c r="F110" s="80">
        <f t="shared" si="5"/>
        <v>6.695809188016601E-4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45.71</v>
      </c>
      <c r="D111" s="80">
        <f t="shared" si="3"/>
        <v>2.8500000000000014</v>
      </c>
      <c r="E111" s="80">
        <f t="shared" si="4"/>
        <v>3.025876261685263</v>
      </c>
      <c r="F111" s="80">
        <f t="shared" si="5"/>
        <v>3.0932459424382618E-2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45.57</v>
      </c>
      <c r="D112" s="80">
        <f t="shared" si="3"/>
        <v>2.7100000000000009</v>
      </c>
      <c r="E112" s="80">
        <f t="shared" si="4"/>
        <v>3.0258762616852994</v>
      </c>
      <c r="F112" s="80">
        <f t="shared" si="5"/>
        <v>9.9777812696279236E-2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45.57</v>
      </c>
      <c r="D113" s="80">
        <f t="shared" si="3"/>
        <v>2.7100000000000009</v>
      </c>
      <c r="E113" s="80">
        <f t="shared" si="4"/>
        <v>3.0258762616853265</v>
      </c>
      <c r="F113" s="80">
        <f t="shared" si="5"/>
        <v>9.9777812696296347E-2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45.86</v>
      </c>
      <c r="D114" s="80">
        <f t="shared" si="3"/>
        <v>3</v>
      </c>
      <c r="E114" s="80">
        <f t="shared" si="4"/>
        <v>3.0258762616853465</v>
      </c>
      <c r="F114" s="80">
        <f t="shared" si="5"/>
        <v>6.6958091880853199E-4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45.57</v>
      </c>
      <c r="D115" s="80">
        <f t="shared" si="3"/>
        <v>2.7100000000000009</v>
      </c>
      <c r="E115" s="80">
        <f t="shared" si="4"/>
        <v>3.0258762616853616</v>
      </c>
      <c r="F115" s="80">
        <f t="shared" si="5"/>
        <v>9.977781269631851E-2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45.43</v>
      </c>
      <c r="D116" s="80">
        <f t="shared" si="3"/>
        <v>2.5700000000000003</v>
      </c>
      <c r="E116" s="80">
        <f t="shared" si="4"/>
        <v>3.0258762616853727</v>
      </c>
      <c r="F116" s="80">
        <f t="shared" si="5"/>
        <v>0.20782316596823017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45.71</v>
      </c>
      <c r="D117" s="80">
        <f t="shared" si="3"/>
        <v>2.8500000000000014</v>
      </c>
      <c r="E117" s="80">
        <f t="shared" si="4"/>
        <v>3.0258762616853807</v>
      </c>
      <c r="F117" s="80">
        <f t="shared" si="5"/>
        <v>3.0932459424424016E-2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45.57</v>
      </c>
      <c r="D118" s="80">
        <f t="shared" si="3"/>
        <v>2.7100000000000009</v>
      </c>
      <c r="E118" s="80">
        <f t="shared" si="4"/>
        <v>3.0258762616853869</v>
      </c>
      <c r="F118" s="80">
        <f t="shared" si="5"/>
        <v>9.9777812696334497E-2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45.57</v>
      </c>
      <c r="D119" s="80">
        <f t="shared" si="3"/>
        <v>2.7100000000000009</v>
      </c>
      <c r="E119" s="80">
        <f t="shared" si="4"/>
        <v>3.0258762616853914</v>
      </c>
      <c r="F119" s="80">
        <f t="shared" si="5"/>
        <v>9.9777812696337301E-2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45.57</v>
      </c>
      <c r="D120" s="80">
        <f t="shared" si="3"/>
        <v>2.7100000000000009</v>
      </c>
      <c r="E120" s="80">
        <f t="shared" si="4"/>
        <v>3.0258762616853949</v>
      </c>
      <c r="F120" s="80">
        <f t="shared" si="5"/>
        <v>9.9777812696339549E-2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45.57</v>
      </c>
      <c r="D121" s="80">
        <f t="shared" si="3"/>
        <v>2.7100000000000009</v>
      </c>
      <c r="E121" s="80">
        <f t="shared" si="4"/>
        <v>3.0258762616853971</v>
      </c>
      <c r="F121" s="80">
        <f t="shared" si="5"/>
        <v>9.9777812696340951E-2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45.86</v>
      </c>
      <c r="D122" s="80">
        <f t="shared" si="3"/>
        <v>3</v>
      </c>
      <c r="E122" s="80">
        <f t="shared" si="4"/>
        <v>3.0258762616853994</v>
      </c>
      <c r="F122" s="80">
        <f t="shared" si="5"/>
        <v>6.6958091881126689E-4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45.71</v>
      </c>
      <c r="D123" s="80">
        <f t="shared" si="3"/>
        <v>2.8500000000000014</v>
      </c>
      <c r="E123" s="80">
        <f t="shared" si="4"/>
        <v>3.0258762616854007</v>
      </c>
      <c r="F123" s="80">
        <f t="shared" si="5"/>
        <v>3.0932459424431045E-2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45.57</v>
      </c>
      <c r="D124" s="80">
        <f t="shared" si="3"/>
        <v>2.7100000000000009</v>
      </c>
      <c r="E124" s="80">
        <f t="shared" si="4"/>
        <v>3.0258762616854016</v>
      </c>
      <c r="F124" s="80">
        <f t="shared" si="5"/>
        <v>9.9777812696343754E-2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45.57</v>
      </c>
      <c r="D125" s="80">
        <f t="shared" si="3"/>
        <v>2.7100000000000009</v>
      </c>
      <c r="E125" s="80">
        <f t="shared" si="4"/>
        <v>3.0258762616854025</v>
      </c>
      <c r="F125" s="80">
        <f t="shared" si="5"/>
        <v>9.9777812696344323E-2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v>2.9749999999999934</v>
      </c>
      <c r="B126" s="79">
        <v>5</v>
      </c>
      <c r="C126" s="80">
        <v>45.71</v>
      </c>
      <c r="D126" s="80">
        <f t="shared" si="3"/>
        <v>2.8500000000000014</v>
      </c>
      <c r="E126" s="80">
        <f t="shared" si="4"/>
        <v>3.0258762616854029</v>
      </c>
      <c r="F126" s="80">
        <f t="shared" si="5"/>
        <v>3.0932459424431825E-2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265E-8731-4A30-8477-E7C099DC16A3}">
  <dimension ref="A1:AG389"/>
  <sheetViews>
    <sheetView workbookViewId="0">
      <selection activeCell="H19" sqref="H19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45.86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0.70388770313012139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46.14</v>
      </c>
      <c r="D8" s="80">
        <f t="shared" ref="D8:D71" si="0">C8-$C$7</f>
        <v>0.28000000000000114</v>
      </c>
      <c r="E8" s="80">
        <f t="shared" ref="E8:E71" si="1">+IF(A8&lt;$J$9,D8,B8*$J$7*(1-EXP(-(A8-$J$9)/$J$8)))</f>
        <v>0.28000000000000114</v>
      </c>
      <c r="F8" s="80">
        <f>+(E8-D8)^2</f>
        <v>0</v>
      </c>
      <c r="G8" s="71"/>
      <c r="H8" s="78" t="s">
        <v>73</v>
      </c>
      <c r="I8" s="81" t="s">
        <v>102</v>
      </c>
      <c r="J8" s="78">
        <v>0.10521844466980698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46.71</v>
      </c>
      <c r="D9" s="80">
        <f t="shared" si="0"/>
        <v>0.85000000000000142</v>
      </c>
      <c r="E9" s="80">
        <f t="shared" si="1"/>
        <v>0.74427254171648227</v>
      </c>
      <c r="F9" s="80">
        <f t="shared" ref="F9:F72" si="2">+(E9-D9)^2</f>
        <v>1.1178295435093282E-2</v>
      </c>
      <c r="G9" s="71"/>
      <c r="H9" s="78" t="s">
        <v>74</v>
      </c>
      <c r="I9" s="77" t="s">
        <v>103</v>
      </c>
      <c r="J9" s="78">
        <v>2.5001054145128591E-2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47.14</v>
      </c>
      <c r="D10" s="80">
        <f t="shared" si="0"/>
        <v>1.2800000000000011</v>
      </c>
      <c r="E10" s="80">
        <f t="shared" si="1"/>
        <v>1.3311721231436533</v>
      </c>
      <c r="F10" s="80">
        <f t="shared" si="2"/>
        <v>2.618586187029101E-3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47.71</v>
      </c>
      <c r="D11" s="80">
        <f t="shared" si="0"/>
        <v>1.8500000000000014</v>
      </c>
      <c r="E11" s="80">
        <f t="shared" si="1"/>
        <v>1.7939525989336618</v>
      </c>
      <c r="F11" s="80">
        <f t="shared" si="2"/>
        <v>3.1413111662911314E-3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48</v>
      </c>
      <c r="D12" s="80">
        <f t="shared" si="0"/>
        <v>2.1400000000000006</v>
      </c>
      <c r="E12" s="80">
        <f t="shared" si="1"/>
        <v>2.1588630121454706</v>
      </c>
      <c r="F12" s="80">
        <f t="shared" si="2"/>
        <v>3.5581322720015015E-4</v>
      </c>
      <c r="G12" s="71"/>
      <c r="H12" s="78" t="s">
        <v>105</v>
      </c>
      <c r="I12" s="77" t="s">
        <v>106</v>
      </c>
      <c r="J12" s="82">
        <f>+SUM(F7:F126)</f>
        <v>2.2905324774190761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48.29</v>
      </c>
      <c r="D13" s="80">
        <f t="shared" si="0"/>
        <v>2.4299999999999997</v>
      </c>
      <c r="E13" s="80">
        <f t="shared" si="1"/>
        <v>2.4466011874500739</v>
      </c>
      <c r="F13" s="80">
        <f t="shared" si="2"/>
        <v>2.7559942475250169E-4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48.43</v>
      </c>
      <c r="D14" s="80">
        <f t="shared" si="0"/>
        <v>2.5700000000000003</v>
      </c>
      <c r="E14" s="80">
        <f t="shared" si="1"/>
        <v>2.6734877177600924</v>
      </c>
      <c r="F14" s="80">
        <f t="shared" si="2"/>
        <v>1.0709707727192489E-2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48.57</v>
      </c>
      <c r="D15" s="80">
        <f t="shared" si="0"/>
        <v>2.7100000000000009</v>
      </c>
      <c r="E15" s="80">
        <f t="shared" si="1"/>
        <v>2.8523916730021259</v>
      </c>
      <c r="F15" s="80">
        <f t="shared" si="2"/>
        <v>2.0275388540344115E-2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48.86</v>
      </c>
      <c r="D16" s="80">
        <f t="shared" si="0"/>
        <v>3</v>
      </c>
      <c r="E16" s="80">
        <f t="shared" si="1"/>
        <v>2.9934605375024086</v>
      </c>
      <c r="F16" s="80">
        <f t="shared" si="2"/>
        <v>4.2764569757404463E-5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48.86</v>
      </c>
      <c r="D17" s="80">
        <f t="shared" si="0"/>
        <v>3</v>
      </c>
      <c r="E17" s="80">
        <f t="shared" si="1"/>
        <v>3.1046957782463971</v>
      </c>
      <c r="F17" s="80">
        <f t="shared" si="2"/>
        <v>1.0961205982618754E-2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49.14</v>
      </c>
      <c r="D18" s="80">
        <f t="shared" si="0"/>
        <v>3.2800000000000011</v>
      </c>
      <c r="E18" s="80">
        <f t="shared" si="1"/>
        <v>3.1924066904112016</v>
      </c>
      <c r="F18" s="80">
        <f t="shared" si="2"/>
        <v>7.6725878847192777E-3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49.14</v>
      </c>
      <c r="D19" s="80">
        <f t="shared" si="0"/>
        <v>3.2800000000000011</v>
      </c>
      <c r="E19" s="80">
        <f t="shared" si="1"/>
        <v>3.2615682624213544</v>
      </c>
      <c r="F19" s="80">
        <f t="shared" si="2"/>
        <v>3.3972895016809652E-4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49.43</v>
      </c>
      <c r="D20" s="80">
        <f t="shared" si="0"/>
        <v>3.5700000000000003</v>
      </c>
      <c r="E20" s="80">
        <f t="shared" si="1"/>
        <v>3.3161033587378528</v>
      </c>
      <c r="F20" s="80">
        <f t="shared" si="2"/>
        <v>6.4463504444199626E-2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49.29</v>
      </c>
      <c r="D21" s="80">
        <f t="shared" si="0"/>
        <v>3.4299999999999997</v>
      </c>
      <c r="E21" s="80">
        <f t="shared" si="1"/>
        <v>3.3591052258702709</v>
      </c>
      <c r="F21" s="80">
        <f t="shared" si="2"/>
        <v>5.0260689989052604E-3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49.57</v>
      </c>
      <c r="D22" s="80">
        <f t="shared" si="0"/>
        <v>3.7100000000000009</v>
      </c>
      <c r="E22" s="80">
        <f t="shared" si="1"/>
        <v>3.3930129422176014</v>
      </c>
      <c r="F22" s="80">
        <f t="shared" si="2"/>
        <v>0.10048079480154225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49.29</v>
      </c>
      <c r="D23" s="80">
        <f t="shared" si="0"/>
        <v>3.4299999999999997</v>
      </c>
      <c r="E23" s="80">
        <f t="shared" si="1"/>
        <v>3.4197497633037774</v>
      </c>
      <c r="F23" s="80">
        <f>+(E23-D23)^2</f>
        <v>1.0506735232858164E-4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49.57</v>
      </c>
      <c r="D24" s="80">
        <f t="shared" si="0"/>
        <v>3.7100000000000009</v>
      </c>
      <c r="E24" s="80">
        <f t="shared" si="1"/>
        <v>3.4408322093898436</v>
      </c>
      <c r="F24" s="80">
        <f t="shared" si="2"/>
        <v>7.2451299501953476E-2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49.43</v>
      </c>
      <c r="D25" s="80">
        <f t="shared" si="0"/>
        <v>3.5700000000000003</v>
      </c>
      <c r="E25" s="80">
        <f t="shared" si="1"/>
        <v>3.4574560829438199</v>
      </c>
      <c r="F25" s="80">
        <f t="shared" si="2"/>
        <v>1.266613326634841E-2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49.29</v>
      </c>
      <c r="D26" s="80">
        <f t="shared" si="0"/>
        <v>3.4299999999999997</v>
      </c>
      <c r="E26" s="80">
        <f t="shared" si="1"/>
        <v>3.4705642949041597</v>
      </c>
      <c r="F26" s="80">
        <f t="shared" si="2"/>
        <v>1.645462021071663E-3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49</v>
      </c>
      <c r="D27" s="80">
        <f t="shared" si="0"/>
        <v>3.1400000000000006</v>
      </c>
      <c r="E27" s="80">
        <f t="shared" si="1"/>
        <v>3.4809003468621635</v>
      </c>
      <c r="F27" s="80">
        <f t="shared" si="2"/>
        <v>0.11621304649074303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49.29</v>
      </c>
      <c r="D28" s="80">
        <f t="shared" si="0"/>
        <v>3.4299999999999997</v>
      </c>
      <c r="E28" s="80">
        <f t="shared" si="1"/>
        <v>3.4890505026882832</v>
      </c>
      <c r="F28" s="80">
        <f t="shared" si="2"/>
        <v>3.4869618677389755E-3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49.14</v>
      </c>
      <c r="D29" s="80">
        <f t="shared" si="0"/>
        <v>3.2800000000000011</v>
      </c>
      <c r="E29" s="80">
        <f t="shared" si="1"/>
        <v>3.4954770415892007</v>
      </c>
      <c r="F29" s="80">
        <f t="shared" si="2"/>
        <v>4.6430355452033639E-2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49.29</v>
      </c>
      <c r="D30" s="80">
        <f t="shared" si="0"/>
        <v>3.4299999999999997</v>
      </c>
      <c r="E30" s="80">
        <f t="shared" si="1"/>
        <v>3.5005444787187652</v>
      </c>
      <c r="F30" s="80">
        <f t="shared" si="2"/>
        <v>4.9765234777023526E-3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49.29</v>
      </c>
      <c r="D31" s="80">
        <f t="shared" si="0"/>
        <v>3.4299999999999997</v>
      </c>
      <c r="E31" s="80">
        <f t="shared" si="1"/>
        <v>3.5045402405834318</v>
      </c>
      <c r="F31" s="80">
        <f t="shared" si="2"/>
        <v>5.5562474662359399E-3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49.29</v>
      </c>
      <c r="D32" s="80">
        <f t="shared" si="0"/>
        <v>3.4299999999999997</v>
      </c>
      <c r="E32" s="80">
        <f t="shared" si="1"/>
        <v>3.5076909679572315</v>
      </c>
      <c r="F32" s="80">
        <f t="shared" si="2"/>
        <v>6.0358865021316087E-3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49.29</v>
      </c>
      <c r="D33" s="80">
        <f t="shared" si="0"/>
        <v>3.4299999999999997</v>
      </c>
      <c r="E33" s="80">
        <f t="shared" si="1"/>
        <v>3.5101753710123269</v>
      </c>
      <c r="F33" s="80">
        <f t="shared" si="2"/>
        <v>6.428090116964315E-3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49.29</v>
      </c>
      <c r="D34" s="80">
        <f t="shared" si="0"/>
        <v>3.4299999999999997</v>
      </c>
      <c r="E34" s="80">
        <f t="shared" si="1"/>
        <v>3.5121343658119057</v>
      </c>
      <c r="F34" s="80">
        <f t="shared" si="2"/>
        <v>6.7460540473239976E-3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49.14</v>
      </c>
      <c r="D35" s="80">
        <f t="shared" si="0"/>
        <v>3.2800000000000011</v>
      </c>
      <c r="E35" s="80">
        <f t="shared" si="1"/>
        <v>3.5136790671102349</v>
      </c>
      <c r="F35" s="80">
        <f t="shared" si="2"/>
        <v>5.4605906405509143E-2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49.29</v>
      </c>
      <c r="D36" s="80">
        <f t="shared" si="0"/>
        <v>3.4299999999999997</v>
      </c>
      <c r="E36" s="80">
        <f t="shared" si="1"/>
        <v>3.5148970908138062</v>
      </c>
      <c r="F36" s="80">
        <f t="shared" si="2"/>
        <v>7.2075160286477037E-3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49.43</v>
      </c>
      <c r="D37" s="80">
        <f t="shared" si="0"/>
        <v>3.5700000000000003</v>
      </c>
      <c r="E37" s="80">
        <f t="shared" si="1"/>
        <v>3.5158575235810119</v>
      </c>
      <c r="F37" s="80">
        <f t="shared" si="2"/>
        <v>2.9314077527807145E-3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49.43</v>
      </c>
      <c r="D38" s="80">
        <f t="shared" si="0"/>
        <v>3.5700000000000003</v>
      </c>
      <c r="E38" s="80">
        <f t="shared" si="1"/>
        <v>3.516614841437486</v>
      </c>
      <c r="F38" s="80">
        <f t="shared" si="2"/>
        <v>2.849975154744788E-3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49.29</v>
      </c>
      <c r="D39" s="80">
        <f t="shared" si="0"/>
        <v>3.4299999999999997</v>
      </c>
      <c r="E39" s="80">
        <f t="shared" si="1"/>
        <v>3.5172119996721043</v>
      </c>
      <c r="F39" s="80">
        <f t="shared" si="2"/>
        <v>7.6059328868071695E-3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49.43</v>
      </c>
      <c r="D40" s="80">
        <f t="shared" si="0"/>
        <v>3.5700000000000003</v>
      </c>
      <c r="E40" s="80">
        <f t="shared" si="1"/>
        <v>3.5176828692734534</v>
      </c>
      <c r="F40" s="80">
        <f t="shared" si="2"/>
        <v>2.7370821674585944E-3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49.43</v>
      </c>
      <c r="D41" s="80">
        <f t="shared" si="0"/>
        <v>3.5700000000000003</v>
      </c>
      <c r="E41" s="80">
        <f t="shared" si="1"/>
        <v>3.5180541581021445</v>
      </c>
      <c r="F41" s="80">
        <f t="shared" si="2"/>
        <v>2.6983704904770291E-3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49.43</v>
      </c>
      <c r="D42" s="80">
        <f t="shared" si="0"/>
        <v>3.5700000000000003</v>
      </c>
      <c r="E42" s="80">
        <f t="shared" si="1"/>
        <v>3.5183469257684279</v>
      </c>
      <c r="F42" s="80">
        <f t="shared" si="2"/>
        <v>2.6680400775723279E-3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49.14</v>
      </c>
      <c r="D43" s="80">
        <f t="shared" si="0"/>
        <v>3.2800000000000011</v>
      </c>
      <c r="E43" s="80">
        <f t="shared" si="1"/>
        <v>3.5185777781394059</v>
      </c>
      <c r="F43" s="80">
        <f t="shared" si="2"/>
        <v>5.6919356221935023E-2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49.14</v>
      </c>
      <c r="D44" s="80">
        <f t="shared" si="0"/>
        <v>3.2800000000000011</v>
      </c>
      <c r="E44" s="80">
        <f t="shared" si="1"/>
        <v>3.5187598092286407</v>
      </c>
      <c r="F44" s="80">
        <f t="shared" si="2"/>
        <v>5.7006246502896374E-2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49.29</v>
      </c>
      <c r="D45" s="80">
        <f t="shared" si="0"/>
        <v>3.4299999999999997</v>
      </c>
      <c r="E45" s="80">
        <f t="shared" si="1"/>
        <v>3.5189033438924069</v>
      </c>
      <c r="F45" s="80">
        <f t="shared" si="2"/>
        <v>7.9038045552516107E-3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49.14</v>
      </c>
      <c r="D46" s="80">
        <f t="shared" si="0"/>
        <v>3.2800000000000011</v>
      </c>
      <c r="E46" s="80">
        <f t="shared" si="1"/>
        <v>3.5190165234585411</v>
      </c>
      <c r="F46" s="80">
        <f t="shared" si="2"/>
        <v>5.7128898486206788E-2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49.43</v>
      </c>
      <c r="D47" s="80">
        <f t="shared" si="0"/>
        <v>3.5700000000000003</v>
      </c>
      <c r="E47" s="80">
        <f t="shared" si="1"/>
        <v>3.5191057675049207</v>
      </c>
      <c r="F47" s="80">
        <f t="shared" si="2"/>
        <v>2.5902229012632191E-3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49.14</v>
      </c>
      <c r="D48" s="80">
        <f t="shared" si="0"/>
        <v>3.2800000000000011</v>
      </c>
      <c r="E48" s="80">
        <f t="shared" si="1"/>
        <v>3.5191761379797883</v>
      </c>
      <c r="F48" s="80">
        <f t="shared" si="2"/>
        <v>5.720522497892621E-2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49.43</v>
      </c>
      <c r="D49" s="80">
        <f t="shared" si="0"/>
        <v>3.5700000000000003</v>
      </c>
      <c r="E49" s="80">
        <f t="shared" si="1"/>
        <v>3.5192316263169277</v>
      </c>
      <c r="F49" s="80">
        <f t="shared" si="2"/>
        <v>2.5774277664241019E-3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49.57</v>
      </c>
      <c r="D50" s="80">
        <f t="shared" si="0"/>
        <v>3.7100000000000009</v>
      </c>
      <c r="E50" s="80">
        <f t="shared" si="1"/>
        <v>3.5192753798309444</v>
      </c>
      <c r="F50" s="80">
        <f t="shared" si="2"/>
        <v>3.637588073863085E-2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49.43</v>
      </c>
      <c r="D51" s="80">
        <f t="shared" si="0"/>
        <v>3.5700000000000003</v>
      </c>
      <c r="E51" s="80">
        <f t="shared" si="1"/>
        <v>3.519309880233866</v>
      </c>
      <c r="F51" s="80">
        <f t="shared" si="2"/>
        <v>2.5694882419050337E-3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49.43</v>
      </c>
      <c r="D52" s="80">
        <f t="shared" si="0"/>
        <v>3.5700000000000003</v>
      </c>
      <c r="E52" s="80">
        <f t="shared" si="1"/>
        <v>3.5193370843985723</v>
      </c>
      <c r="F52" s="80">
        <f t="shared" si="2"/>
        <v>2.566731017237416E-3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49.29</v>
      </c>
      <c r="D53" s="80">
        <f t="shared" si="0"/>
        <v>3.4299999999999997</v>
      </c>
      <c r="E53" s="80">
        <f t="shared" si="1"/>
        <v>3.5193585353531898</v>
      </c>
      <c r="F53" s="80">
        <f t="shared" si="2"/>
        <v>7.9849478404673165E-3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49.57</v>
      </c>
      <c r="D54" s="80">
        <f t="shared" si="0"/>
        <v>3.7100000000000009</v>
      </c>
      <c r="E54" s="80">
        <f t="shared" si="1"/>
        <v>3.5193754498020975</v>
      </c>
      <c r="F54" s="80">
        <f t="shared" si="2"/>
        <v>3.633771913815298E-2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49.57</v>
      </c>
      <c r="D55" s="80">
        <f t="shared" si="0"/>
        <v>3.7100000000000009</v>
      </c>
      <c r="E55" s="80">
        <f t="shared" si="1"/>
        <v>3.5193887871377525</v>
      </c>
      <c r="F55" s="80">
        <f t="shared" si="2"/>
        <v>3.6332634468817356E-2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49.43</v>
      </c>
      <c r="D56" s="80">
        <f t="shared" si="0"/>
        <v>3.5700000000000003</v>
      </c>
      <c r="E56" s="80">
        <f t="shared" si="1"/>
        <v>3.5193993038577083</v>
      </c>
      <c r="F56" s="80">
        <f t="shared" si="2"/>
        <v>2.5604304500845658E-3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49.43</v>
      </c>
      <c r="D57" s="80">
        <f t="shared" si="0"/>
        <v>3.5700000000000003</v>
      </c>
      <c r="E57" s="80">
        <f t="shared" si="1"/>
        <v>3.5194075964733771</v>
      </c>
      <c r="F57" s="80">
        <f t="shared" si="2"/>
        <v>2.5595912946006754E-3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49.29</v>
      </c>
      <c r="D58" s="80">
        <f t="shared" si="0"/>
        <v>3.4299999999999997</v>
      </c>
      <c r="E58" s="80">
        <f t="shared" si="1"/>
        <v>3.5194141353443289</v>
      </c>
      <c r="F58" s="80">
        <f t="shared" si="2"/>
        <v>7.9948875993740166E-3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49.43</v>
      </c>
      <c r="D59" s="80">
        <f t="shared" si="0"/>
        <v>3.5700000000000003</v>
      </c>
      <c r="E59" s="80">
        <f t="shared" si="1"/>
        <v>3.5194192913572251</v>
      </c>
      <c r="F59" s="80">
        <f t="shared" si="2"/>
        <v>2.5584080868053132E-3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49.14</v>
      </c>
      <c r="D60" s="80">
        <f t="shared" si="0"/>
        <v>3.2800000000000011</v>
      </c>
      <c r="E60" s="80">
        <f t="shared" si="1"/>
        <v>3.5194233569626139</v>
      </c>
      <c r="F60" s="80">
        <f t="shared" si="2"/>
        <v>5.7323543859246685E-2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49.71</v>
      </c>
      <c r="D61" s="80">
        <f t="shared" si="0"/>
        <v>3.8500000000000014</v>
      </c>
      <c r="E61" s="80">
        <f t="shared" si="1"/>
        <v>3.5194265627628156</v>
      </c>
      <c r="F61" s="80">
        <f t="shared" si="2"/>
        <v>0.10927879740680761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49.29</v>
      </c>
      <c r="D62" s="80">
        <f t="shared" si="0"/>
        <v>3.4299999999999997</v>
      </c>
      <c r="E62" s="80">
        <f t="shared" si="1"/>
        <v>3.519429090591748</v>
      </c>
      <c r="F62" s="80">
        <f t="shared" si="2"/>
        <v>7.9975622440671256E-3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49.43</v>
      </c>
      <c r="D63" s="80">
        <f t="shared" si="0"/>
        <v>3.5700000000000003</v>
      </c>
      <c r="E63" s="80">
        <f t="shared" si="1"/>
        <v>3.5194310838286031</v>
      </c>
      <c r="F63" s="80">
        <f t="shared" si="2"/>
        <v>2.5572152827497909E-3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49.14</v>
      </c>
      <c r="D64" s="80">
        <f t="shared" si="0"/>
        <v>3.2800000000000011</v>
      </c>
      <c r="E64" s="80">
        <f t="shared" si="1"/>
        <v>3.5194326555303554</v>
      </c>
      <c r="F64" s="80">
        <f t="shared" si="2"/>
        <v>5.7327996534317305E-2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49.14</v>
      </c>
      <c r="D65" s="80">
        <f t="shared" si="0"/>
        <v>3.2800000000000011</v>
      </c>
      <c r="E65" s="80">
        <f t="shared" si="1"/>
        <v>3.5194338948443837</v>
      </c>
      <c r="F65" s="80">
        <f t="shared" si="2"/>
        <v>5.7328590000350864E-2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49.29</v>
      </c>
      <c r="D66" s="80">
        <f t="shared" si="0"/>
        <v>3.4299999999999997</v>
      </c>
      <c r="E66" s="80">
        <f t="shared" si="1"/>
        <v>3.5194348720649407</v>
      </c>
      <c r="F66" s="80">
        <f t="shared" si="2"/>
        <v>7.9985963412723526E-3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49.43</v>
      </c>
      <c r="D67" s="80">
        <f t="shared" si="0"/>
        <v>3.5700000000000003</v>
      </c>
      <c r="E67" s="80">
        <f t="shared" si="1"/>
        <v>3.5194356426202593</v>
      </c>
      <c r="F67" s="80">
        <f t="shared" si="2"/>
        <v>2.5567542372261646E-3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49.29</v>
      </c>
      <c r="D68" s="80">
        <f t="shared" si="0"/>
        <v>3.4299999999999997</v>
      </c>
      <c r="E68" s="80">
        <f t="shared" si="1"/>
        <v>3.5194362502164624</v>
      </c>
      <c r="F68" s="80">
        <f t="shared" si="2"/>
        <v>7.9988428527817297E-3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49.43</v>
      </c>
      <c r="D69" s="80">
        <f t="shared" si="0"/>
        <v>3.5700000000000003</v>
      </c>
      <c r="E69" s="80">
        <f t="shared" si="1"/>
        <v>3.5194367293165825</v>
      </c>
      <c r="F69" s="80">
        <f t="shared" si="2"/>
        <v>2.5566443422045796E-3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49.29</v>
      </c>
      <c r="D70" s="80">
        <f t="shared" si="0"/>
        <v>3.4299999999999997</v>
      </c>
      <c r="E70" s="80">
        <f t="shared" si="1"/>
        <v>3.5194371070953174</v>
      </c>
      <c r="F70" s="80">
        <f t="shared" si="2"/>
        <v>7.9989961255793295E-3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49.43</v>
      </c>
      <c r="D71" s="80">
        <f t="shared" si="0"/>
        <v>3.5700000000000003</v>
      </c>
      <c r="E71" s="80">
        <f t="shared" si="1"/>
        <v>3.5194374049803874</v>
      </c>
      <c r="F71" s="80">
        <f t="shared" si="2"/>
        <v>2.5565760151173844E-3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49.14</v>
      </c>
      <c r="D72" s="80">
        <f t="shared" ref="D72:D126" si="3">C72-$C$7</f>
        <v>3.2800000000000011</v>
      </c>
      <c r="E72" s="80">
        <f t="shared" ref="E72:E126" si="4">+IF(A72&lt;$J$9,D72,B72*$J$7*(1-EXP(-(A72-$J$9)/$J$8)))</f>
        <v>3.5194376398679195</v>
      </c>
      <c r="F72" s="80">
        <f t="shared" si="2"/>
        <v>5.7330383385518956E-2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49.43</v>
      </c>
      <c r="D73" s="80">
        <f t="shared" si="3"/>
        <v>3.5700000000000003</v>
      </c>
      <c r="E73" s="80">
        <f t="shared" si="4"/>
        <v>3.5194378250808032</v>
      </c>
      <c r="F73" s="80">
        <f t="shared" ref="F73:F126" si="5">+(E73-D73)^2</f>
        <v>2.5565335325594867E-3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49.29</v>
      </c>
      <c r="D74" s="80">
        <f t="shared" si="3"/>
        <v>3.4299999999999997</v>
      </c>
      <c r="E74" s="80">
        <f t="shared" si="4"/>
        <v>3.5194379711243666</v>
      </c>
      <c r="F74" s="80">
        <f t="shared" si="5"/>
        <v>7.9991506788430894E-3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49.43</v>
      </c>
      <c r="D75" s="80">
        <f t="shared" si="3"/>
        <v>3.5700000000000003</v>
      </c>
      <c r="E75" s="80">
        <f t="shared" si="4"/>
        <v>3.5194380862822441</v>
      </c>
      <c r="F75" s="80">
        <f t="shared" si="5"/>
        <v>2.5565071188018229E-3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49.43</v>
      </c>
      <c r="D76" s="80">
        <f t="shared" si="3"/>
        <v>3.5700000000000003</v>
      </c>
      <c r="E76" s="80">
        <f t="shared" si="4"/>
        <v>3.5194381770862226</v>
      </c>
      <c r="F76" s="80">
        <f t="shared" si="5"/>
        <v>2.5564979363642097E-3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49.14</v>
      </c>
      <c r="D77" s="80">
        <f t="shared" si="3"/>
        <v>3.2800000000000011</v>
      </c>
      <c r="E77" s="80">
        <f t="shared" si="4"/>
        <v>3.5194382486867313</v>
      </c>
      <c r="F77" s="80">
        <f t="shared" si="5"/>
        <v>5.7330674934168428E-2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49.29</v>
      </c>
      <c r="D78" s="80">
        <f t="shared" si="3"/>
        <v>3.4299999999999997</v>
      </c>
      <c r="E78" s="80">
        <f t="shared" si="4"/>
        <v>3.5194383051449716</v>
      </c>
      <c r="F78" s="80">
        <f t="shared" si="5"/>
        <v>7.9992104272051008E-3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49.43</v>
      </c>
      <c r="D79" s="80">
        <f t="shared" si="3"/>
        <v>3.5700000000000003</v>
      </c>
      <c r="E79" s="80">
        <f t="shared" si="4"/>
        <v>3.5194383496632708</v>
      </c>
      <c r="F79" s="80">
        <f t="shared" si="5"/>
        <v>2.556480484773692E-3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49.57</v>
      </c>
      <c r="D80" s="80">
        <f t="shared" si="3"/>
        <v>3.7100000000000009</v>
      </c>
      <c r="E80" s="80">
        <f t="shared" si="4"/>
        <v>3.5194383847667199</v>
      </c>
      <c r="F80" s="80">
        <f t="shared" si="5"/>
        <v>3.6313729200317023E-2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49.14</v>
      </c>
      <c r="D81" s="80">
        <f t="shared" si="3"/>
        <v>3.2800000000000011</v>
      </c>
      <c r="E81" s="80">
        <f t="shared" si="4"/>
        <v>3.5194384124463971</v>
      </c>
      <c r="F81" s="80">
        <f t="shared" si="5"/>
        <v>5.7330753354850425E-2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49.43</v>
      </c>
      <c r="D82" s="80">
        <f t="shared" si="3"/>
        <v>3.5700000000000003</v>
      </c>
      <c r="E82" s="80">
        <f t="shared" si="4"/>
        <v>3.5194384342723017</v>
      </c>
      <c r="F82" s="80">
        <f t="shared" si="5"/>
        <v>2.55647192883638E-3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49.14</v>
      </c>
      <c r="D83" s="80">
        <f t="shared" si="3"/>
        <v>3.2800000000000011</v>
      </c>
      <c r="E83" s="80">
        <f t="shared" si="4"/>
        <v>3.5194384514824049</v>
      </c>
      <c r="F83" s="80">
        <f t="shared" si="5"/>
        <v>5.7330772048291401E-2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49.43</v>
      </c>
      <c r="D84" s="80">
        <f t="shared" si="3"/>
        <v>3.5700000000000003</v>
      </c>
      <c r="E84" s="80">
        <f t="shared" si="4"/>
        <v>3.5194384650528692</v>
      </c>
      <c r="F84" s="80">
        <f t="shared" si="5"/>
        <v>2.5564688162099608E-3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49.14</v>
      </c>
      <c r="D85" s="80">
        <f t="shared" si="3"/>
        <v>3.2800000000000011</v>
      </c>
      <c r="E85" s="80">
        <f t="shared" si="4"/>
        <v>3.519438475753415</v>
      </c>
      <c r="F85" s="80">
        <f t="shared" si="5"/>
        <v>5.7330783671118137E-2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49.14</v>
      </c>
      <c r="D86" s="80">
        <f t="shared" si="3"/>
        <v>3.2800000000000011</v>
      </c>
      <c r="E86" s="80">
        <f t="shared" si="4"/>
        <v>3.5194384841909807</v>
      </c>
      <c r="F86" s="80">
        <f t="shared" si="5"/>
        <v>5.7330787711673978E-2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49.29</v>
      </c>
      <c r="D87" s="80">
        <f t="shared" si="3"/>
        <v>3.4299999999999997</v>
      </c>
      <c r="E87" s="80">
        <f t="shared" si="4"/>
        <v>3.5194384908441472</v>
      </c>
      <c r="F87" s="80">
        <f t="shared" si="5"/>
        <v>7.9992436444786489E-3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49.29</v>
      </c>
      <c r="D88" s="80">
        <f t="shared" si="3"/>
        <v>3.4299999999999997</v>
      </c>
      <c r="E88" s="80">
        <f t="shared" si="4"/>
        <v>3.519438496090284</v>
      </c>
      <c r="F88" s="80">
        <f t="shared" si="5"/>
        <v>7.9992445828918034E-3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49.29</v>
      </c>
      <c r="D89" s="80">
        <f t="shared" si="3"/>
        <v>3.4299999999999997</v>
      </c>
      <c r="E89" s="80">
        <f t="shared" si="4"/>
        <v>3.5194385002269541</v>
      </c>
      <c r="F89" s="80">
        <f t="shared" si="5"/>
        <v>7.9992453228469283E-3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49.29</v>
      </c>
      <c r="D90" s="80">
        <f t="shared" si="3"/>
        <v>3.4299999999999997</v>
      </c>
      <c r="E90" s="80">
        <f t="shared" si="4"/>
        <v>3.5194385034887894</v>
      </c>
      <c r="F90" s="80">
        <f t="shared" si="5"/>
        <v>7.9992459063142427E-3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49.43</v>
      </c>
      <c r="D91" s="80">
        <f t="shared" si="3"/>
        <v>3.5700000000000003</v>
      </c>
      <c r="E91" s="80">
        <f t="shared" si="4"/>
        <v>3.5194385060608036</v>
      </c>
      <c r="F91" s="80">
        <f t="shared" si="5"/>
        <v>2.556464669363428E-3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49.57</v>
      </c>
      <c r="D92" s="80">
        <f t="shared" si="3"/>
        <v>3.7100000000000009</v>
      </c>
      <c r="E92" s="80">
        <f t="shared" si="4"/>
        <v>3.5194385080888808</v>
      </c>
      <c r="F92" s="80">
        <f t="shared" si="5"/>
        <v>3.6313682199391871E-2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49.29</v>
      </c>
      <c r="D93" s="80">
        <f t="shared" si="3"/>
        <v>3.4299999999999997</v>
      </c>
      <c r="E93" s="80">
        <f t="shared" si="4"/>
        <v>3.5194385096880554</v>
      </c>
      <c r="F93" s="80">
        <f t="shared" si="5"/>
        <v>7.9992470152204266E-3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49.43</v>
      </c>
      <c r="D94" s="80">
        <f t="shared" si="3"/>
        <v>3.5700000000000003</v>
      </c>
      <c r="E94" s="80">
        <f t="shared" si="4"/>
        <v>3.5194385109490316</v>
      </c>
      <c r="F94" s="80">
        <f t="shared" si="5"/>
        <v>2.5564641750512266E-3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49.43</v>
      </c>
      <c r="D95" s="80">
        <f t="shared" si="3"/>
        <v>3.5700000000000003</v>
      </c>
      <c r="E95" s="80">
        <f t="shared" si="4"/>
        <v>3.5194385119433331</v>
      </c>
      <c r="F95" s="80">
        <f t="shared" si="5"/>
        <v>2.5564640745044959E-3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49.57</v>
      </c>
      <c r="D96" s="80">
        <f t="shared" si="3"/>
        <v>3.7100000000000009</v>
      </c>
      <c r="E96" s="80">
        <f t="shared" si="4"/>
        <v>3.5194385127273575</v>
      </c>
      <c r="F96" s="80">
        <f t="shared" si="5"/>
        <v>3.6313680431561801E-2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49.29</v>
      </c>
      <c r="D97" s="80">
        <f t="shared" si="3"/>
        <v>3.4299999999999997</v>
      </c>
      <c r="E97" s="80">
        <f t="shared" si="4"/>
        <v>3.5194385133455741</v>
      </c>
      <c r="F97" s="80">
        <f t="shared" si="5"/>
        <v>7.9992476694664902E-3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49.43</v>
      </c>
      <c r="D98" s="80">
        <f t="shared" si="3"/>
        <v>3.5700000000000003</v>
      </c>
      <c r="E98" s="80">
        <f t="shared" si="4"/>
        <v>3.5194385138330486</v>
      </c>
      <c r="F98" s="80">
        <f t="shared" si="5"/>
        <v>2.5564638834108446E-3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49.43</v>
      </c>
      <c r="D99" s="80">
        <f t="shared" si="3"/>
        <v>3.5700000000000003</v>
      </c>
      <c r="E99" s="80">
        <f t="shared" si="4"/>
        <v>3.5194385142174305</v>
      </c>
      <c r="F99" s="80">
        <f t="shared" si="5"/>
        <v>2.5564638445410084E-3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49.43</v>
      </c>
      <c r="D100" s="80">
        <f t="shared" si="3"/>
        <v>3.5700000000000003</v>
      </c>
      <c r="E100" s="80">
        <f t="shared" si="4"/>
        <v>3.5194385145205227</v>
      </c>
      <c r="F100" s="80">
        <f t="shared" si="5"/>
        <v>2.5564638138914227E-3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49.57</v>
      </c>
      <c r="D101" s="80">
        <f t="shared" si="3"/>
        <v>3.7100000000000009</v>
      </c>
      <c r="E101" s="80">
        <f t="shared" si="4"/>
        <v>3.5194385147595155</v>
      </c>
      <c r="F101" s="80">
        <f t="shared" si="5"/>
        <v>3.6313679657059707E-2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49.43</v>
      </c>
      <c r="D102" s="80">
        <f t="shared" si="3"/>
        <v>3.5700000000000003</v>
      </c>
      <c r="E102" s="80">
        <f t="shared" si="4"/>
        <v>3.5194385149479661</v>
      </c>
      <c r="F102" s="80">
        <f t="shared" si="5"/>
        <v>2.556463770667075E-3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49.57</v>
      </c>
      <c r="D103" s="80">
        <f t="shared" si="3"/>
        <v>3.7100000000000009</v>
      </c>
      <c r="E103" s="80">
        <f t="shared" si="4"/>
        <v>3.5194385150965624</v>
      </c>
      <c r="F103" s="80">
        <f t="shared" si="5"/>
        <v>3.6313679528603419E-2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49.29</v>
      </c>
      <c r="D104" s="80">
        <f t="shared" si="3"/>
        <v>3.4299999999999997</v>
      </c>
      <c r="E104" s="80">
        <f t="shared" si="4"/>
        <v>3.5194385152137331</v>
      </c>
      <c r="F104" s="80">
        <f t="shared" si="5"/>
        <v>7.9992480036372143E-3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49.57</v>
      </c>
      <c r="D105" s="80">
        <f t="shared" si="3"/>
        <v>3.7100000000000009</v>
      </c>
      <c r="E105" s="80">
        <f t="shared" si="4"/>
        <v>3.5194385153061245</v>
      </c>
      <c r="F105" s="80">
        <f t="shared" si="5"/>
        <v>3.6313679448734468E-2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49.43</v>
      </c>
      <c r="D106" s="80">
        <f t="shared" si="3"/>
        <v>3.5700000000000003</v>
      </c>
      <c r="E106" s="80">
        <f t="shared" si="4"/>
        <v>3.5194385153789765</v>
      </c>
      <c r="F106" s="80">
        <f t="shared" si="5"/>
        <v>2.5564637270820297E-3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49.57</v>
      </c>
      <c r="D107" s="80">
        <f t="shared" si="3"/>
        <v>3.7100000000000009</v>
      </c>
      <c r="E107" s="80">
        <f t="shared" si="4"/>
        <v>3.5194385154364216</v>
      </c>
      <c r="F107" s="80">
        <f t="shared" si="5"/>
        <v>3.6313679399075247E-2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49.43</v>
      </c>
      <c r="D108" s="80">
        <f t="shared" si="3"/>
        <v>3.5700000000000003</v>
      </c>
      <c r="E108" s="80">
        <f t="shared" si="4"/>
        <v>3.5194385154817183</v>
      </c>
      <c r="F108" s="80">
        <f t="shared" si="5"/>
        <v>2.5564637166924724E-3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49.57</v>
      </c>
      <c r="D109" s="80">
        <f t="shared" si="3"/>
        <v>3.7100000000000009</v>
      </c>
      <c r="E109" s="80">
        <f t="shared" si="4"/>
        <v>3.519438515517435</v>
      </c>
      <c r="F109" s="80">
        <f t="shared" si="5"/>
        <v>3.6313679368199174E-2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49.43</v>
      </c>
      <c r="D110" s="80">
        <f t="shared" si="3"/>
        <v>3.5700000000000003</v>
      </c>
      <c r="E110" s="80">
        <f t="shared" si="4"/>
        <v>3.5194385155455987</v>
      </c>
      <c r="F110" s="80">
        <f t="shared" si="5"/>
        <v>2.5564637102326909E-3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49.43</v>
      </c>
      <c r="D111" s="80">
        <f t="shared" si="3"/>
        <v>3.5700000000000003</v>
      </c>
      <c r="E111" s="80">
        <f t="shared" si="4"/>
        <v>3.5194385155678058</v>
      </c>
      <c r="F111" s="80">
        <f t="shared" si="5"/>
        <v>2.5564637079870402E-3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49.29</v>
      </c>
      <c r="D112" s="80">
        <f t="shared" si="3"/>
        <v>3.4299999999999997</v>
      </c>
      <c r="E112" s="80">
        <f t="shared" si="4"/>
        <v>3.5194385155853172</v>
      </c>
      <c r="F112" s="80">
        <f t="shared" si="5"/>
        <v>7.9992480701050733E-3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49.71</v>
      </c>
      <c r="D113" s="80">
        <f t="shared" si="3"/>
        <v>3.8500000000000014</v>
      </c>
      <c r="E113" s="80">
        <f t="shared" si="4"/>
        <v>3.5194385155991244</v>
      </c>
      <c r="F113" s="80">
        <f t="shared" si="5"/>
        <v>0.10927089496931129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49.29</v>
      </c>
      <c r="D114" s="80">
        <f t="shared" si="3"/>
        <v>3.4299999999999997</v>
      </c>
      <c r="E114" s="80">
        <f t="shared" si="4"/>
        <v>3.5194385156100121</v>
      </c>
      <c r="F114" s="80">
        <f t="shared" si="5"/>
        <v>7.9992480745224269E-3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49.43</v>
      </c>
      <c r="D115" s="80">
        <f t="shared" si="3"/>
        <v>3.5700000000000003</v>
      </c>
      <c r="E115" s="80">
        <f t="shared" si="4"/>
        <v>3.5194385156185972</v>
      </c>
      <c r="F115" s="80">
        <f t="shared" si="5"/>
        <v>2.5564637028508662E-3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49.29</v>
      </c>
      <c r="D116" s="80">
        <f t="shared" si="3"/>
        <v>3.4299999999999997</v>
      </c>
      <c r="E116" s="80">
        <f t="shared" si="4"/>
        <v>3.5194385156253669</v>
      </c>
      <c r="F116" s="80">
        <f t="shared" si="5"/>
        <v>7.9992480772690527E-3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49.57</v>
      </c>
      <c r="D117" s="80">
        <f t="shared" si="3"/>
        <v>3.7100000000000009</v>
      </c>
      <c r="E117" s="80">
        <f t="shared" si="4"/>
        <v>3.5194385156307044</v>
      </c>
      <c r="F117" s="80">
        <f t="shared" si="5"/>
        <v>3.6313679325029609E-2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49.43</v>
      </c>
      <c r="D118" s="80">
        <f t="shared" si="3"/>
        <v>3.5700000000000003</v>
      </c>
      <c r="E118" s="80">
        <f t="shared" si="4"/>
        <v>3.5194385156349135</v>
      </c>
      <c r="F118" s="80">
        <f t="shared" si="5"/>
        <v>2.5564637012009152E-3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49.43</v>
      </c>
      <c r="D119" s="80">
        <f t="shared" si="3"/>
        <v>3.5700000000000003</v>
      </c>
      <c r="E119" s="80">
        <f t="shared" si="4"/>
        <v>3.5194385156382326</v>
      </c>
      <c r="F119" s="80">
        <f t="shared" si="5"/>
        <v>2.5564637008652757E-3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49.43</v>
      </c>
      <c r="D120" s="80">
        <f t="shared" si="3"/>
        <v>3.5700000000000003</v>
      </c>
      <c r="E120" s="80">
        <f t="shared" si="4"/>
        <v>3.5194385156408492</v>
      </c>
      <c r="F120" s="80">
        <f t="shared" si="5"/>
        <v>2.55646370060068E-3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49.43</v>
      </c>
      <c r="D121" s="80">
        <f t="shared" si="3"/>
        <v>3.5700000000000003</v>
      </c>
      <c r="E121" s="80">
        <f t="shared" si="4"/>
        <v>3.5194385156429129</v>
      </c>
      <c r="F121" s="80">
        <f t="shared" si="5"/>
        <v>2.5564637003919945E-3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49.43</v>
      </c>
      <c r="D122" s="80">
        <f t="shared" si="3"/>
        <v>3.5700000000000003</v>
      </c>
      <c r="E122" s="80">
        <f t="shared" si="4"/>
        <v>3.5194385156445396</v>
      </c>
      <c r="F122" s="80">
        <f t="shared" si="5"/>
        <v>2.5564637002274977E-3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49.29</v>
      </c>
      <c r="D123" s="80">
        <f t="shared" si="3"/>
        <v>3.4299999999999997</v>
      </c>
      <c r="E123" s="80">
        <f t="shared" si="4"/>
        <v>3.519438515645823</v>
      </c>
      <c r="F123" s="80">
        <f t="shared" si="5"/>
        <v>7.9992480809281761E-3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49.43</v>
      </c>
      <c r="D124" s="80">
        <f t="shared" si="3"/>
        <v>3.5700000000000003</v>
      </c>
      <c r="E124" s="80">
        <f t="shared" si="4"/>
        <v>3.5194385156468346</v>
      </c>
      <c r="F124" s="80">
        <f t="shared" si="5"/>
        <v>2.5564636999954151E-3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49.43</v>
      </c>
      <c r="D125" s="80">
        <f t="shared" si="3"/>
        <v>3.5700000000000003</v>
      </c>
      <c r="E125" s="80">
        <f t="shared" si="4"/>
        <v>3.5194385156476327</v>
      </c>
      <c r="F125" s="80">
        <f t="shared" si="5"/>
        <v>2.5564636999147162E-3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v>2.9749999999999934</v>
      </c>
      <c r="B126" s="79">
        <v>5</v>
      </c>
      <c r="C126" s="80">
        <v>49.57</v>
      </c>
      <c r="D126" s="80">
        <f t="shared" si="3"/>
        <v>3.7100000000000009</v>
      </c>
      <c r="E126" s="80">
        <f t="shared" si="4"/>
        <v>3.5194385156482615</v>
      </c>
      <c r="F126" s="80">
        <f t="shared" si="5"/>
        <v>3.6313679318338205E-2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19858-7FD5-4CC9-8524-D8711733494B}">
  <dimension ref="A1:AG389"/>
  <sheetViews>
    <sheetView workbookViewId="0">
      <selection activeCell="D7" sqref="D7:D126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49.43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0.9231486194018923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49.86</v>
      </c>
      <c r="D8" s="80">
        <f t="shared" ref="D8:D71" si="0">C8-$C$7</f>
        <v>0.42999999999999972</v>
      </c>
      <c r="E8" s="80">
        <f t="shared" ref="E8:E71" si="1">+IF(A8&lt;$J$9,D8,B8*$J$7*(1-EXP(-(A8-$J$9)/$J$8)))</f>
        <v>0.42999999999999972</v>
      </c>
      <c r="F8" s="80">
        <f>+(E8-D8)^2</f>
        <v>0</v>
      </c>
      <c r="G8" s="71"/>
      <c r="H8" s="78" t="s">
        <v>73</v>
      </c>
      <c r="I8" s="81" t="s">
        <v>102</v>
      </c>
      <c r="J8" s="78">
        <v>2.9631465292748651E-2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50.71</v>
      </c>
      <c r="D9" s="80">
        <f t="shared" si="0"/>
        <v>1.2800000000000011</v>
      </c>
      <c r="E9" s="80">
        <f t="shared" si="1"/>
        <v>1.2800000000000011</v>
      </c>
      <c r="F9" s="80">
        <f t="shared" ref="F9:F72" si="2">+(E9-D9)^2</f>
        <v>0</v>
      </c>
      <c r="G9" s="71"/>
      <c r="H9" s="78" t="s">
        <v>74</v>
      </c>
      <c r="I9" s="77" t="s">
        <v>103</v>
      </c>
      <c r="J9" s="78">
        <v>0.1000003709880701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51.71</v>
      </c>
      <c r="D10" s="80">
        <f t="shared" si="0"/>
        <v>2.2800000000000011</v>
      </c>
      <c r="E10" s="80">
        <f t="shared" si="1"/>
        <v>2.2800000000000011</v>
      </c>
      <c r="F10" s="80">
        <f t="shared" si="2"/>
        <v>0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52.29</v>
      </c>
      <c r="D11" s="80">
        <f t="shared" si="0"/>
        <v>2.8599999999999994</v>
      </c>
      <c r="E11" s="80">
        <f t="shared" si="1"/>
        <v>2.8599999999999994</v>
      </c>
      <c r="F11" s="80">
        <f t="shared" si="2"/>
        <v>0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52.57</v>
      </c>
      <c r="D12" s="80">
        <f t="shared" si="0"/>
        <v>3.1400000000000006</v>
      </c>
      <c r="E12" s="80">
        <f t="shared" si="1"/>
        <v>2.6304081023121575</v>
      </c>
      <c r="F12" s="80">
        <f t="shared" si="2"/>
        <v>0.25968390218909715</v>
      </c>
      <c r="G12" s="71"/>
      <c r="H12" s="78" t="s">
        <v>105</v>
      </c>
      <c r="I12" s="77" t="s">
        <v>106</v>
      </c>
      <c r="J12" s="82">
        <f>+SUM(F7:F126)</f>
        <v>5.0778020572831339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53</v>
      </c>
      <c r="D13" s="80">
        <f t="shared" si="0"/>
        <v>3.5700000000000003</v>
      </c>
      <c r="E13" s="80">
        <f t="shared" si="1"/>
        <v>3.7618165222222655</v>
      </c>
      <c r="F13" s="80">
        <f t="shared" si="2"/>
        <v>3.6793578197444755E-2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53.14</v>
      </c>
      <c r="D14" s="80">
        <f t="shared" si="0"/>
        <v>3.7100000000000009</v>
      </c>
      <c r="E14" s="80">
        <f t="shared" si="1"/>
        <v>4.2484546559778913</v>
      </c>
      <c r="F14" s="80">
        <f t="shared" si="2"/>
        <v>0.28993341654426835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53.43</v>
      </c>
      <c r="D15" s="80">
        <f t="shared" si="0"/>
        <v>4</v>
      </c>
      <c r="E15" s="80">
        <f t="shared" si="1"/>
        <v>4.4577660496866063</v>
      </c>
      <c r="F15" s="80">
        <f t="shared" si="2"/>
        <v>0.20954975624568048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53.57</v>
      </c>
      <c r="D16" s="80">
        <f t="shared" si="0"/>
        <v>4.1400000000000006</v>
      </c>
      <c r="E16" s="80">
        <f t="shared" si="1"/>
        <v>4.5477944640202121</v>
      </c>
      <c r="F16" s="80">
        <f t="shared" si="2"/>
        <v>0.16629632488553164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53.71</v>
      </c>
      <c r="D17" s="80">
        <f t="shared" si="0"/>
        <v>4.2800000000000011</v>
      </c>
      <c r="E17" s="80">
        <f t="shared" si="1"/>
        <v>4.5865172265216305</v>
      </c>
      <c r="F17" s="80">
        <f t="shared" si="2"/>
        <v>9.3952810154511859E-2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53.86</v>
      </c>
      <c r="D18" s="80">
        <f t="shared" si="0"/>
        <v>4.43</v>
      </c>
      <c r="E18" s="80">
        <f t="shared" si="1"/>
        <v>4.6031725496975442</v>
      </c>
      <c r="F18" s="80">
        <f t="shared" si="2"/>
        <v>2.998873196874851E-2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53.71</v>
      </c>
      <c r="D19" s="80">
        <f t="shared" si="0"/>
        <v>4.2800000000000011</v>
      </c>
      <c r="E19" s="80">
        <f t="shared" si="1"/>
        <v>4.6103362893735031</v>
      </c>
      <c r="F19" s="80">
        <f t="shared" si="2"/>
        <v>0.10912206407705406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53.86</v>
      </c>
      <c r="D20" s="80">
        <f t="shared" si="0"/>
        <v>4.43</v>
      </c>
      <c r="E20" s="80">
        <f t="shared" si="1"/>
        <v>4.6134175364680727</v>
      </c>
      <c r="F20" s="80">
        <f t="shared" si="2"/>
        <v>3.3641992684016894E-2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54</v>
      </c>
      <c r="D21" s="80">
        <f t="shared" si="0"/>
        <v>4.57</v>
      </c>
      <c r="E21" s="80">
        <f t="shared" si="1"/>
        <v>4.6147428336015874</v>
      </c>
      <c r="F21" s="80">
        <f t="shared" si="2"/>
        <v>2.0019211586993161E-3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54.29</v>
      </c>
      <c r="D22" s="80">
        <f t="shared" si="0"/>
        <v>4.8599999999999994</v>
      </c>
      <c r="E22" s="80">
        <f t="shared" si="1"/>
        <v>4.6153128665908909</v>
      </c>
      <c r="F22" s="80">
        <f t="shared" si="2"/>
        <v>5.9871793255966872E-2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54.29</v>
      </c>
      <c r="D23" s="80">
        <f t="shared" si="0"/>
        <v>4.8599999999999994</v>
      </c>
      <c r="E23" s="80">
        <f t="shared" si="1"/>
        <v>4.6155580475398859</v>
      </c>
      <c r="F23" s="80">
        <f>+(E23-D23)^2</f>
        <v>5.9751868122512423E-2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53.86</v>
      </c>
      <c r="D24" s="80">
        <f t="shared" si="0"/>
        <v>4.43</v>
      </c>
      <c r="E24" s="80">
        <f t="shared" si="1"/>
        <v>4.615663504064119</v>
      </c>
      <c r="F24" s="80">
        <f t="shared" si="2"/>
        <v>3.4470936741367225E-2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53.86</v>
      </c>
      <c r="D25" s="80">
        <f t="shared" si="0"/>
        <v>4.43</v>
      </c>
      <c r="E25" s="80">
        <f t="shared" si="1"/>
        <v>4.6157088627208527</v>
      </c>
      <c r="F25" s="80">
        <f t="shared" si="2"/>
        <v>3.4487781693072608E-2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54</v>
      </c>
      <c r="D26" s="80">
        <f t="shared" si="0"/>
        <v>4.57</v>
      </c>
      <c r="E26" s="80">
        <f t="shared" si="1"/>
        <v>4.6157283722557603</v>
      </c>
      <c r="F26" s="80">
        <f t="shared" si="2"/>
        <v>2.0910840291613595E-3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53.86</v>
      </c>
      <c r="D27" s="80">
        <f t="shared" si="0"/>
        <v>4.43</v>
      </c>
      <c r="E27" s="80">
        <f t="shared" si="1"/>
        <v>4.6157367636407729</v>
      </c>
      <c r="F27" s="80">
        <f t="shared" si="2"/>
        <v>3.4498145367748444E-2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54</v>
      </c>
      <c r="D28" s="80">
        <f t="shared" si="0"/>
        <v>4.57</v>
      </c>
      <c r="E28" s="80">
        <f t="shared" si="1"/>
        <v>4.6157403729191468</v>
      </c>
      <c r="F28" s="80">
        <f t="shared" si="2"/>
        <v>2.0921817147825966E-3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54</v>
      </c>
      <c r="D29" s="80">
        <f t="shared" si="0"/>
        <v>4.57</v>
      </c>
      <c r="E29" s="80">
        <f t="shared" si="1"/>
        <v>4.6157419253315748</v>
      </c>
      <c r="F29" s="80">
        <f t="shared" si="2"/>
        <v>2.0923237330393377E-3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54.14</v>
      </c>
      <c r="D30" s="80">
        <f t="shared" si="0"/>
        <v>4.7100000000000009</v>
      </c>
      <c r="E30" s="80">
        <f t="shared" si="1"/>
        <v>4.615742593050741</v>
      </c>
      <c r="F30" s="80">
        <f t="shared" si="2"/>
        <v>8.8844587647983857E-3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54</v>
      </c>
      <c r="D31" s="80">
        <f t="shared" si="0"/>
        <v>4.57</v>
      </c>
      <c r="E31" s="80">
        <f t="shared" si="1"/>
        <v>4.6157428802481872</v>
      </c>
      <c r="F31" s="80">
        <f t="shared" si="2"/>
        <v>2.0924110933999724E-3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54</v>
      </c>
      <c r="D32" s="80">
        <f t="shared" si="0"/>
        <v>4.57</v>
      </c>
      <c r="E32" s="80">
        <f t="shared" si="1"/>
        <v>4.6157430037767258</v>
      </c>
      <c r="F32" s="80">
        <f t="shared" si="2"/>
        <v>2.0924223945175202E-3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54</v>
      </c>
      <c r="D33" s="80">
        <f t="shared" si="0"/>
        <v>4.57</v>
      </c>
      <c r="E33" s="80">
        <f t="shared" si="1"/>
        <v>4.6157430569084656</v>
      </c>
      <c r="F33" s="80">
        <f t="shared" si="2"/>
        <v>2.0924272553311009E-3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53.86</v>
      </c>
      <c r="D34" s="80">
        <f t="shared" si="0"/>
        <v>4.43</v>
      </c>
      <c r="E34" s="80">
        <f t="shared" si="1"/>
        <v>4.6157430797613372</v>
      </c>
      <c r="F34" s="80">
        <f t="shared" si="2"/>
        <v>3.4500491679226593E-2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54</v>
      </c>
      <c r="D35" s="80">
        <f t="shared" si="0"/>
        <v>4.57</v>
      </c>
      <c r="E35" s="80">
        <f t="shared" si="1"/>
        <v>4.6157430895907483</v>
      </c>
      <c r="F35" s="80">
        <f t="shared" si="2"/>
        <v>2.0924302453072001E-3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54</v>
      </c>
      <c r="D36" s="80">
        <f t="shared" si="0"/>
        <v>4.57</v>
      </c>
      <c r="E36" s="80">
        <f t="shared" si="1"/>
        <v>4.615743093818546</v>
      </c>
      <c r="F36" s="80">
        <f t="shared" si="2"/>
        <v>2.0924306320922728E-3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54</v>
      </c>
      <c r="D37" s="80">
        <f t="shared" si="0"/>
        <v>4.57</v>
      </c>
      <c r="E37" s="80">
        <f t="shared" si="1"/>
        <v>4.6157430956369945</v>
      </c>
      <c r="F37" s="80">
        <f t="shared" si="2"/>
        <v>2.0924307984551971E-3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53.86</v>
      </c>
      <c r="D38" s="80">
        <f t="shared" si="0"/>
        <v>4.43</v>
      </c>
      <c r="E38" s="80">
        <f t="shared" si="1"/>
        <v>4.6157430964191404</v>
      </c>
      <c r="F38" s="80">
        <f t="shared" si="2"/>
        <v>3.4500497867370188E-2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53.86</v>
      </c>
      <c r="D39" s="80">
        <f t="shared" si="0"/>
        <v>4.43</v>
      </c>
      <c r="E39" s="80">
        <f t="shared" si="1"/>
        <v>4.6157430967555548</v>
      </c>
      <c r="F39" s="80">
        <f t="shared" si="2"/>
        <v>3.4500497992343511E-2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54</v>
      </c>
      <c r="D40" s="80">
        <f t="shared" si="0"/>
        <v>4.57</v>
      </c>
      <c r="E40" s="80">
        <f t="shared" si="1"/>
        <v>4.6157430969002524</v>
      </c>
      <c r="F40" s="80">
        <f t="shared" si="2"/>
        <v>2.0924309140258565E-3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54</v>
      </c>
      <c r="D41" s="80">
        <f t="shared" si="0"/>
        <v>4.57</v>
      </c>
      <c r="E41" s="80">
        <f t="shared" si="1"/>
        <v>4.6157430969624889</v>
      </c>
      <c r="F41" s="80">
        <f t="shared" si="2"/>
        <v>2.0924309197196313E-3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54.29</v>
      </c>
      <c r="D42" s="80">
        <f t="shared" si="0"/>
        <v>4.8599999999999994</v>
      </c>
      <c r="E42" s="80">
        <f t="shared" si="1"/>
        <v>4.6157430969892577</v>
      </c>
      <c r="F42" s="80">
        <f t="shared" si="2"/>
        <v>5.9661434668398912E-2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54.29</v>
      </c>
      <c r="D43" s="80">
        <f t="shared" si="0"/>
        <v>4.8599999999999994</v>
      </c>
      <c r="E43" s="80">
        <f t="shared" si="1"/>
        <v>4.615743097000772</v>
      </c>
      <c r="F43" s="80">
        <f t="shared" si="2"/>
        <v>5.9661434662773995E-2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54.29</v>
      </c>
      <c r="D44" s="80">
        <f t="shared" si="0"/>
        <v>4.8599999999999994</v>
      </c>
      <c r="E44" s="80">
        <f t="shared" si="1"/>
        <v>4.6157430970057245</v>
      </c>
      <c r="F44" s="80">
        <f t="shared" si="2"/>
        <v>5.9661434660354638E-2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54.29</v>
      </c>
      <c r="D45" s="80">
        <f t="shared" si="0"/>
        <v>4.8599999999999994</v>
      </c>
      <c r="E45" s="80">
        <f t="shared" si="1"/>
        <v>4.6157430970078543</v>
      </c>
      <c r="F45" s="80">
        <f t="shared" si="2"/>
        <v>5.9661434659314172E-2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54.14</v>
      </c>
      <c r="D46" s="80">
        <f t="shared" si="0"/>
        <v>4.7100000000000009</v>
      </c>
      <c r="E46" s="80">
        <f t="shared" si="1"/>
        <v>4.6157430970087709</v>
      </c>
      <c r="F46" s="80">
        <f t="shared" si="2"/>
        <v>8.884363761498126E-3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54.14</v>
      </c>
      <c r="D47" s="80">
        <f t="shared" si="0"/>
        <v>4.7100000000000009</v>
      </c>
      <c r="E47" s="80">
        <f t="shared" si="1"/>
        <v>4.6157430970091644</v>
      </c>
      <c r="F47" s="80">
        <f t="shared" si="2"/>
        <v>8.8843637614239527E-3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54</v>
      </c>
      <c r="D48" s="80">
        <f t="shared" si="0"/>
        <v>4.57</v>
      </c>
      <c r="E48" s="80">
        <f t="shared" si="1"/>
        <v>4.6157430970093341</v>
      </c>
      <c r="F48" s="80">
        <f t="shared" si="2"/>
        <v>2.0924309240053199E-3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54.14</v>
      </c>
      <c r="D49" s="80">
        <f t="shared" si="0"/>
        <v>4.7100000000000009</v>
      </c>
      <c r="E49" s="80">
        <f t="shared" si="1"/>
        <v>4.6157430970094069</v>
      </c>
      <c r="F49" s="80">
        <f t="shared" si="2"/>
        <v>8.8843637613782427E-3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54</v>
      </c>
      <c r="D50" s="80">
        <f t="shared" si="0"/>
        <v>4.57</v>
      </c>
      <c r="E50" s="80">
        <f t="shared" si="1"/>
        <v>4.615743097009438</v>
      </c>
      <c r="F50" s="80">
        <f t="shared" si="2"/>
        <v>2.0924309240148266E-3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54</v>
      </c>
      <c r="D51" s="80">
        <f t="shared" si="0"/>
        <v>4.57</v>
      </c>
      <c r="E51" s="80">
        <f t="shared" si="1"/>
        <v>4.6157430970094513</v>
      </c>
      <c r="F51" s="80">
        <f t="shared" si="2"/>
        <v>2.0924309240160457E-3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54.14</v>
      </c>
      <c r="D52" s="80">
        <f t="shared" si="0"/>
        <v>4.7100000000000009</v>
      </c>
      <c r="E52" s="80">
        <f t="shared" si="1"/>
        <v>4.6157430970094575</v>
      </c>
      <c r="F52" s="80">
        <f t="shared" si="2"/>
        <v>8.8843637613686983E-3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54.29</v>
      </c>
      <c r="D53" s="80">
        <f t="shared" si="0"/>
        <v>4.8599999999999994</v>
      </c>
      <c r="E53" s="80">
        <f t="shared" si="1"/>
        <v>4.6157430970094602</v>
      </c>
      <c r="F53" s="80">
        <f t="shared" si="2"/>
        <v>5.9661434658529709E-2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54.43</v>
      </c>
      <c r="D54" s="80">
        <f t="shared" si="0"/>
        <v>5</v>
      </c>
      <c r="E54" s="80">
        <f t="shared" si="1"/>
        <v>4.6157430970094611</v>
      </c>
      <c r="F54" s="80">
        <f t="shared" si="2"/>
        <v>0.14765336749588046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54.29</v>
      </c>
      <c r="D55" s="80">
        <f t="shared" si="0"/>
        <v>4.8599999999999994</v>
      </c>
      <c r="E55" s="80">
        <f t="shared" si="1"/>
        <v>4.6157430970094611</v>
      </c>
      <c r="F55" s="80">
        <f t="shared" si="2"/>
        <v>5.9661434658529272E-2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54.29</v>
      </c>
      <c r="D56" s="80">
        <f t="shared" si="0"/>
        <v>4.8599999999999994</v>
      </c>
      <c r="E56" s="80">
        <f t="shared" si="1"/>
        <v>4.6157430970094619</v>
      </c>
      <c r="F56" s="80">
        <f t="shared" si="2"/>
        <v>5.9661434658528842E-2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54.29</v>
      </c>
      <c r="D57" s="80">
        <f t="shared" si="0"/>
        <v>4.8599999999999994</v>
      </c>
      <c r="E57" s="80">
        <f t="shared" si="1"/>
        <v>4.6157430970094619</v>
      </c>
      <c r="F57" s="80">
        <f t="shared" si="2"/>
        <v>5.9661434658528842E-2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54</v>
      </c>
      <c r="D58" s="80">
        <f t="shared" si="0"/>
        <v>4.57</v>
      </c>
      <c r="E58" s="80">
        <f t="shared" si="1"/>
        <v>4.6157430970094619</v>
      </c>
      <c r="F58" s="80">
        <f t="shared" si="2"/>
        <v>2.0924309240170206E-3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54.14</v>
      </c>
      <c r="D59" s="80">
        <f t="shared" si="0"/>
        <v>4.7100000000000009</v>
      </c>
      <c r="E59" s="80">
        <f t="shared" si="1"/>
        <v>4.6157430970094619</v>
      </c>
      <c r="F59" s="80">
        <f t="shared" si="2"/>
        <v>8.8843637613678621E-3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54.43</v>
      </c>
      <c r="D60" s="80">
        <f t="shared" si="0"/>
        <v>5</v>
      </c>
      <c r="E60" s="80">
        <f t="shared" si="1"/>
        <v>4.6157430970094619</v>
      </c>
      <c r="F60" s="80">
        <f t="shared" si="2"/>
        <v>0.14765336749587976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54.29</v>
      </c>
      <c r="D61" s="80">
        <f t="shared" si="0"/>
        <v>4.8599999999999994</v>
      </c>
      <c r="E61" s="80">
        <f t="shared" si="1"/>
        <v>4.6157430970094619</v>
      </c>
      <c r="F61" s="80">
        <f t="shared" si="2"/>
        <v>5.9661434658528842E-2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54.29</v>
      </c>
      <c r="D62" s="80">
        <f t="shared" si="0"/>
        <v>4.8599999999999994</v>
      </c>
      <c r="E62" s="80">
        <f t="shared" si="1"/>
        <v>4.6157430970094619</v>
      </c>
      <c r="F62" s="80">
        <f t="shared" si="2"/>
        <v>5.9661434658528842E-2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54</v>
      </c>
      <c r="D63" s="80">
        <f t="shared" si="0"/>
        <v>4.57</v>
      </c>
      <c r="E63" s="80">
        <f t="shared" si="1"/>
        <v>4.6157430970094619</v>
      </c>
      <c r="F63" s="80">
        <f t="shared" si="2"/>
        <v>2.0924309240170206E-3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54</v>
      </c>
      <c r="D64" s="80">
        <f t="shared" si="0"/>
        <v>4.57</v>
      </c>
      <c r="E64" s="80">
        <f t="shared" si="1"/>
        <v>4.6157430970094619</v>
      </c>
      <c r="F64" s="80">
        <f t="shared" si="2"/>
        <v>2.0924309240170206E-3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54</v>
      </c>
      <c r="D65" s="80">
        <f t="shared" si="0"/>
        <v>4.57</v>
      </c>
      <c r="E65" s="80">
        <f t="shared" si="1"/>
        <v>4.6157430970094619</v>
      </c>
      <c r="F65" s="80">
        <f t="shared" si="2"/>
        <v>2.0924309240170206E-3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54</v>
      </c>
      <c r="D66" s="80">
        <f t="shared" si="0"/>
        <v>4.57</v>
      </c>
      <c r="E66" s="80">
        <f t="shared" si="1"/>
        <v>4.6157430970094619</v>
      </c>
      <c r="F66" s="80">
        <f t="shared" si="2"/>
        <v>2.0924309240170206E-3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54</v>
      </c>
      <c r="D67" s="80">
        <f t="shared" si="0"/>
        <v>4.57</v>
      </c>
      <c r="E67" s="80">
        <f t="shared" si="1"/>
        <v>4.6157430970094619</v>
      </c>
      <c r="F67" s="80">
        <f t="shared" si="2"/>
        <v>2.0924309240170206E-3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54</v>
      </c>
      <c r="D68" s="80">
        <f t="shared" si="0"/>
        <v>4.57</v>
      </c>
      <c r="E68" s="80">
        <f t="shared" si="1"/>
        <v>4.6157430970094619</v>
      </c>
      <c r="F68" s="80">
        <f t="shared" si="2"/>
        <v>2.0924309240170206E-3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54.14</v>
      </c>
      <c r="D69" s="80">
        <f t="shared" si="0"/>
        <v>4.7100000000000009</v>
      </c>
      <c r="E69" s="80">
        <f t="shared" si="1"/>
        <v>4.6157430970094619</v>
      </c>
      <c r="F69" s="80">
        <f t="shared" si="2"/>
        <v>8.8843637613678621E-3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54.14</v>
      </c>
      <c r="D70" s="80">
        <f t="shared" si="0"/>
        <v>4.7100000000000009</v>
      </c>
      <c r="E70" s="80">
        <f t="shared" si="1"/>
        <v>4.6157430970094619</v>
      </c>
      <c r="F70" s="80">
        <f t="shared" si="2"/>
        <v>8.8843637613678621E-3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54</v>
      </c>
      <c r="D71" s="80">
        <f t="shared" si="0"/>
        <v>4.57</v>
      </c>
      <c r="E71" s="80">
        <f t="shared" si="1"/>
        <v>4.6157430970094619</v>
      </c>
      <c r="F71" s="80">
        <f t="shared" si="2"/>
        <v>2.0924309240170206E-3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54.14</v>
      </c>
      <c r="D72" s="80">
        <f t="shared" ref="D72:D126" si="3">C72-$C$7</f>
        <v>4.7100000000000009</v>
      </c>
      <c r="E72" s="80">
        <f t="shared" ref="E72:E126" si="4">+IF(A72&lt;$J$9,D72,B72*$J$7*(1-EXP(-(A72-$J$9)/$J$8)))</f>
        <v>4.6157430970094619</v>
      </c>
      <c r="F72" s="80">
        <f t="shared" si="2"/>
        <v>8.8843637613678621E-3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54.14</v>
      </c>
      <c r="D73" s="80">
        <f t="shared" si="3"/>
        <v>4.7100000000000009</v>
      </c>
      <c r="E73" s="80">
        <f t="shared" si="4"/>
        <v>4.6157430970094619</v>
      </c>
      <c r="F73" s="80">
        <f t="shared" ref="F73:F126" si="5">+(E73-D73)^2</f>
        <v>8.8843637613678621E-3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54.14</v>
      </c>
      <c r="D74" s="80">
        <f t="shared" si="3"/>
        <v>4.7100000000000009</v>
      </c>
      <c r="E74" s="80">
        <f t="shared" si="4"/>
        <v>4.6157430970094619</v>
      </c>
      <c r="F74" s="80">
        <f t="shared" si="5"/>
        <v>8.8843637613678621E-3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54</v>
      </c>
      <c r="D75" s="80">
        <f t="shared" si="3"/>
        <v>4.57</v>
      </c>
      <c r="E75" s="80">
        <f t="shared" si="4"/>
        <v>4.6157430970094619</v>
      </c>
      <c r="F75" s="80">
        <f t="shared" si="5"/>
        <v>2.0924309240170206E-3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54.14</v>
      </c>
      <c r="D76" s="80">
        <f t="shared" si="3"/>
        <v>4.7100000000000009</v>
      </c>
      <c r="E76" s="80">
        <f t="shared" si="4"/>
        <v>4.6157430970094619</v>
      </c>
      <c r="F76" s="80">
        <f t="shared" si="5"/>
        <v>8.8843637613678621E-3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54.29</v>
      </c>
      <c r="D77" s="80">
        <f t="shared" si="3"/>
        <v>4.8599999999999994</v>
      </c>
      <c r="E77" s="80">
        <f t="shared" si="4"/>
        <v>4.6157430970094619</v>
      </c>
      <c r="F77" s="80">
        <f t="shared" si="5"/>
        <v>5.9661434658528842E-2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54.14</v>
      </c>
      <c r="D78" s="80">
        <f t="shared" si="3"/>
        <v>4.7100000000000009</v>
      </c>
      <c r="E78" s="80">
        <f t="shared" si="4"/>
        <v>4.6157430970094619</v>
      </c>
      <c r="F78" s="80">
        <f t="shared" si="5"/>
        <v>8.8843637613678621E-3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54.14</v>
      </c>
      <c r="D79" s="80">
        <f t="shared" si="3"/>
        <v>4.7100000000000009</v>
      </c>
      <c r="E79" s="80">
        <f t="shared" si="4"/>
        <v>4.6157430970094619</v>
      </c>
      <c r="F79" s="80">
        <f t="shared" si="5"/>
        <v>8.8843637613678621E-3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54.14</v>
      </c>
      <c r="D80" s="80">
        <f t="shared" si="3"/>
        <v>4.7100000000000009</v>
      </c>
      <c r="E80" s="80">
        <f t="shared" si="4"/>
        <v>4.6157430970094619</v>
      </c>
      <c r="F80" s="80">
        <f t="shared" si="5"/>
        <v>8.8843637613678621E-3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54.29</v>
      </c>
      <c r="D81" s="80">
        <f t="shared" si="3"/>
        <v>4.8599999999999994</v>
      </c>
      <c r="E81" s="80">
        <f t="shared" si="4"/>
        <v>4.6157430970094619</v>
      </c>
      <c r="F81" s="80">
        <f t="shared" si="5"/>
        <v>5.9661434658528842E-2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54.29</v>
      </c>
      <c r="D82" s="80">
        <f t="shared" si="3"/>
        <v>4.8599999999999994</v>
      </c>
      <c r="E82" s="80">
        <f t="shared" si="4"/>
        <v>4.6157430970094619</v>
      </c>
      <c r="F82" s="80">
        <f t="shared" si="5"/>
        <v>5.9661434658528842E-2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54.29</v>
      </c>
      <c r="D83" s="80">
        <f t="shared" si="3"/>
        <v>4.8599999999999994</v>
      </c>
      <c r="E83" s="80">
        <f t="shared" si="4"/>
        <v>4.6157430970094619</v>
      </c>
      <c r="F83" s="80">
        <f t="shared" si="5"/>
        <v>5.9661434658528842E-2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54.43</v>
      </c>
      <c r="D84" s="80">
        <f t="shared" si="3"/>
        <v>5</v>
      </c>
      <c r="E84" s="80">
        <f t="shared" si="4"/>
        <v>4.6157430970094619</v>
      </c>
      <c r="F84" s="80">
        <f t="shared" si="5"/>
        <v>0.14765336749587976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54.29</v>
      </c>
      <c r="D85" s="80">
        <f t="shared" si="3"/>
        <v>4.8599999999999994</v>
      </c>
      <c r="E85" s="80">
        <f t="shared" si="4"/>
        <v>4.6157430970094619</v>
      </c>
      <c r="F85" s="80">
        <f t="shared" si="5"/>
        <v>5.9661434658528842E-2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54.43</v>
      </c>
      <c r="D86" s="80">
        <f t="shared" si="3"/>
        <v>5</v>
      </c>
      <c r="E86" s="80">
        <f t="shared" si="4"/>
        <v>4.6157430970094619</v>
      </c>
      <c r="F86" s="80">
        <f t="shared" si="5"/>
        <v>0.14765336749587976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54.57</v>
      </c>
      <c r="D87" s="80">
        <f t="shared" si="3"/>
        <v>5.1400000000000006</v>
      </c>
      <c r="E87" s="80">
        <f t="shared" si="4"/>
        <v>4.6157430970094619</v>
      </c>
      <c r="F87" s="80">
        <f t="shared" si="5"/>
        <v>0.27484530033323101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54.29</v>
      </c>
      <c r="D88" s="80">
        <f t="shared" si="3"/>
        <v>4.8599999999999994</v>
      </c>
      <c r="E88" s="80">
        <f t="shared" si="4"/>
        <v>4.6157430970094619</v>
      </c>
      <c r="F88" s="80">
        <f t="shared" si="5"/>
        <v>5.9661434658528842E-2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54.43</v>
      </c>
      <c r="D89" s="80">
        <f t="shared" si="3"/>
        <v>5</v>
      </c>
      <c r="E89" s="80">
        <f t="shared" si="4"/>
        <v>4.6157430970094619</v>
      </c>
      <c r="F89" s="80">
        <f t="shared" si="5"/>
        <v>0.14765336749587976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54</v>
      </c>
      <c r="D90" s="80">
        <f t="shared" si="3"/>
        <v>4.57</v>
      </c>
      <c r="E90" s="80">
        <f t="shared" si="4"/>
        <v>4.6157430970094619</v>
      </c>
      <c r="F90" s="80">
        <f t="shared" si="5"/>
        <v>2.0924309240170206E-3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54.29</v>
      </c>
      <c r="D91" s="80">
        <f t="shared" si="3"/>
        <v>4.8599999999999994</v>
      </c>
      <c r="E91" s="80">
        <f t="shared" si="4"/>
        <v>4.6157430970094619</v>
      </c>
      <c r="F91" s="80">
        <f t="shared" si="5"/>
        <v>5.9661434658528842E-2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54.43</v>
      </c>
      <c r="D92" s="80">
        <f t="shared" si="3"/>
        <v>5</v>
      </c>
      <c r="E92" s="80">
        <f t="shared" si="4"/>
        <v>4.6157430970094619</v>
      </c>
      <c r="F92" s="80">
        <f t="shared" si="5"/>
        <v>0.14765336749587976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54.14</v>
      </c>
      <c r="D93" s="80">
        <f t="shared" si="3"/>
        <v>4.7100000000000009</v>
      </c>
      <c r="E93" s="80">
        <f t="shared" si="4"/>
        <v>4.6157430970094619</v>
      </c>
      <c r="F93" s="80">
        <f t="shared" si="5"/>
        <v>8.8843637613678621E-3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54.14</v>
      </c>
      <c r="D94" s="80">
        <f t="shared" si="3"/>
        <v>4.7100000000000009</v>
      </c>
      <c r="E94" s="80">
        <f t="shared" si="4"/>
        <v>4.6157430970094619</v>
      </c>
      <c r="F94" s="80">
        <f t="shared" si="5"/>
        <v>8.8843637613678621E-3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54.14</v>
      </c>
      <c r="D95" s="80">
        <f t="shared" si="3"/>
        <v>4.7100000000000009</v>
      </c>
      <c r="E95" s="80">
        <f t="shared" si="4"/>
        <v>4.6157430970094619</v>
      </c>
      <c r="F95" s="80">
        <f t="shared" si="5"/>
        <v>8.8843637613678621E-3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54.14</v>
      </c>
      <c r="D96" s="80">
        <f t="shared" si="3"/>
        <v>4.7100000000000009</v>
      </c>
      <c r="E96" s="80">
        <f t="shared" si="4"/>
        <v>4.6157430970094619</v>
      </c>
      <c r="F96" s="80">
        <f t="shared" si="5"/>
        <v>8.8843637613678621E-3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54.14</v>
      </c>
      <c r="D97" s="80">
        <f t="shared" si="3"/>
        <v>4.7100000000000009</v>
      </c>
      <c r="E97" s="80">
        <f t="shared" si="4"/>
        <v>4.6157430970094619</v>
      </c>
      <c r="F97" s="80">
        <f t="shared" si="5"/>
        <v>8.8843637613678621E-3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54</v>
      </c>
      <c r="D98" s="80">
        <f t="shared" si="3"/>
        <v>4.57</v>
      </c>
      <c r="E98" s="80">
        <f t="shared" si="4"/>
        <v>4.6157430970094619</v>
      </c>
      <c r="F98" s="80">
        <f t="shared" si="5"/>
        <v>2.0924309240170206E-3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54.29</v>
      </c>
      <c r="D99" s="80">
        <f t="shared" si="3"/>
        <v>4.8599999999999994</v>
      </c>
      <c r="E99" s="80">
        <f t="shared" si="4"/>
        <v>4.6157430970094619</v>
      </c>
      <c r="F99" s="80">
        <f t="shared" si="5"/>
        <v>5.9661434658528842E-2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54.29</v>
      </c>
      <c r="D100" s="80">
        <f t="shared" si="3"/>
        <v>4.8599999999999994</v>
      </c>
      <c r="E100" s="80">
        <f t="shared" si="4"/>
        <v>4.6157430970094619</v>
      </c>
      <c r="F100" s="80">
        <f t="shared" si="5"/>
        <v>5.9661434658528842E-2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54.29</v>
      </c>
      <c r="D101" s="80">
        <f t="shared" si="3"/>
        <v>4.8599999999999994</v>
      </c>
      <c r="E101" s="80">
        <f t="shared" si="4"/>
        <v>4.6157430970094619</v>
      </c>
      <c r="F101" s="80">
        <f t="shared" si="5"/>
        <v>5.9661434658528842E-2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54.29</v>
      </c>
      <c r="D102" s="80">
        <f t="shared" si="3"/>
        <v>4.8599999999999994</v>
      </c>
      <c r="E102" s="80">
        <f t="shared" si="4"/>
        <v>4.6157430970094619</v>
      </c>
      <c r="F102" s="80">
        <f t="shared" si="5"/>
        <v>5.9661434658528842E-2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54.14</v>
      </c>
      <c r="D103" s="80">
        <f t="shared" si="3"/>
        <v>4.7100000000000009</v>
      </c>
      <c r="E103" s="80">
        <f t="shared" si="4"/>
        <v>4.6157430970094619</v>
      </c>
      <c r="F103" s="80">
        <f t="shared" si="5"/>
        <v>8.8843637613678621E-3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54.29</v>
      </c>
      <c r="D104" s="80">
        <f t="shared" si="3"/>
        <v>4.8599999999999994</v>
      </c>
      <c r="E104" s="80">
        <f t="shared" si="4"/>
        <v>4.6157430970094619</v>
      </c>
      <c r="F104" s="80">
        <f t="shared" si="5"/>
        <v>5.9661434658528842E-2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54.29</v>
      </c>
      <c r="D105" s="80">
        <f t="shared" si="3"/>
        <v>4.8599999999999994</v>
      </c>
      <c r="E105" s="80">
        <f t="shared" si="4"/>
        <v>4.6157430970094619</v>
      </c>
      <c r="F105" s="80">
        <f t="shared" si="5"/>
        <v>5.9661434658528842E-2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54.29</v>
      </c>
      <c r="D106" s="80">
        <f t="shared" si="3"/>
        <v>4.8599999999999994</v>
      </c>
      <c r="E106" s="80">
        <f t="shared" si="4"/>
        <v>4.6157430970094619</v>
      </c>
      <c r="F106" s="80">
        <f t="shared" si="5"/>
        <v>5.9661434658528842E-2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54.14</v>
      </c>
      <c r="D107" s="80">
        <f t="shared" si="3"/>
        <v>4.7100000000000009</v>
      </c>
      <c r="E107" s="80">
        <f t="shared" si="4"/>
        <v>4.6157430970094619</v>
      </c>
      <c r="F107" s="80">
        <f t="shared" si="5"/>
        <v>8.8843637613678621E-3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54.14</v>
      </c>
      <c r="D108" s="80">
        <f t="shared" si="3"/>
        <v>4.7100000000000009</v>
      </c>
      <c r="E108" s="80">
        <f t="shared" si="4"/>
        <v>4.6157430970094619</v>
      </c>
      <c r="F108" s="80">
        <f t="shared" si="5"/>
        <v>8.8843637613678621E-3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54.14</v>
      </c>
      <c r="D109" s="80">
        <f t="shared" si="3"/>
        <v>4.7100000000000009</v>
      </c>
      <c r="E109" s="80">
        <f t="shared" si="4"/>
        <v>4.6157430970094619</v>
      </c>
      <c r="F109" s="80">
        <f t="shared" si="5"/>
        <v>8.8843637613678621E-3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54</v>
      </c>
      <c r="D110" s="80">
        <f t="shared" si="3"/>
        <v>4.57</v>
      </c>
      <c r="E110" s="80">
        <f t="shared" si="4"/>
        <v>4.6157430970094619</v>
      </c>
      <c r="F110" s="80">
        <f t="shared" si="5"/>
        <v>2.0924309240170206E-3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54.14</v>
      </c>
      <c r="D111" s="80">
        <f t="shared" si="3"/>
        <v>4.7100000000000009</v>
      </c>
      <c r="E111" s="80">
        <f t="shared" si="4"/>
        <v>4.6157430970094619</v>
      </c>
      <c r="F111" s="80">
        <f t="shared" si="5"/>
        <v>8.8843637613678621E-3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54.14</v>
      </c>
      <c r="D112" s="80">
        <f t="shared" si="3"/>
        <v>4.7100000000000009</v>
      </c>
      <c r="E112" s="80">
        <f t="shared" si="4"/>
        <v>4.6157430970094619</v>
      </c>
      <c r="F112" s="80">
        <f t="shared" si="5"/>
        <v>8.8843637613678621E-3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54</v>
      </c>
      <c r="D113" s="80">
        <f t="shared" si="3"/>
        <v>4.57</v>
      </c>
      <c r="E113" s="80">
        <f t="shared" si="4"/>
        <v>4.6157430970094619</v>
      </c>
      <c r="F113" s="80">
        <f t="shared" si="5"/>
        <v>2.0924309240170206E-3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54.14</v>
      </c>
      <c r="D114" s="80">
        <f t="shared" si="3"/>
        <v>4.7100000000000009</v>
      </c>
      <c r="E114" s="80">
        <f t="shared" si="4"/>
        <v>4.6157430970094619</v>
      </c>
      <c r="F114" s="80">
        <f t="shared" si="5"/>
        <v>8.8843637613678621E-3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54.29</v>
      </c>
      <c r="D115" s="80">
        <f t="shared" si="3"/>
        <v>4.8599999999999994</v>
      </c>
      <c r="E115" s="80">
        <f t="shared" si="4"/>
        <v>4.6157430970094619</v>
      </c>
      <c r="F115" s="80">
        <f t="shared" si="5"/>
        <v>5.9661434658528842E-2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54.43</v>
      </c>
      <c r="D116" s="80">
        <f t="shared" si="3"/>
        <v>5</v>
      </c>
      <c r="E116" s="80">
        <f t="shared" si="4"/>
        <v>4.6157430970094619</v>
      </c>
      <c r="F116" s="80">
        <f t="shared" si="5"/>
        <v>0.14765336749587976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54.29</v>
      </c>
      <c r="D117" s="80">
        <f t="shared" si="3"/>
        <v>4.8599999999999994</v>
      </c>
      <c r="E117" s="80">
        <f t="shared" si="4"/>
        <v>4.6157430970094619</v>
      </c>
      <c r="F117" s="80">
        <f t="shared" si="5"/>
        <v>5.9661434658528842E-2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54.14</v>
      </c>
      <c r="D118" s="80">
        <f t="shared" si="3"/>
        <v>4.7100000000000009</v>
      </c>
      <c r="E118" s="80">
        <f t="shared" si="4"/>
        <v>4.6157430970094619</v>
      </c>
      <c r="F118" s="80">
        <f t="shared" si="5"/>
        <v>8.8843637613678621E-3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54.14</v>
      </c>
      <c r="D119" s="80">
        <f t="shared" si="3"/>
        <v>4.7100000000000009</v>
      </c>
      <c r="E119" s="80">
        <f t="shared" si="4"/>
        <v>4.6157430970094619</v>
      </c>
      <c r="F119" s="80">
        <f t="shared" si="5"/>
        <v>8.8843637613678621E-3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54.14</v>
      </c>
      <c r="D120" s="80">
        <f t="shared" si="3"/>
        <v>4.7100000000000009</v>
      </c>
      <c r="E120" s="80">
        <f t="shared" si="4"/>
        <v>4.6157430970094619</v>
      </c>
      <c r="F120" s="80">
        <f t="shared" si="5"/>
        <v>8.8843637613678621E-3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54.43</v>
      </c>
      <c r="D121" s="80">
        <f t="shared" si="3"/>
        <v>5</v>
      </c>
      <c r="E121" s="80">
        <f t="shared" si="4"/>
        <v>4.6157430970094619</v>
      </c>
      <c r="F121" s="80">
        <f t="shared" si="5"/>
        <v>0.14765336749587976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54.29</v>
      </c>
      <c r="D122" s="80">
        <f t="shared" si="3"/>
        <v>4.8599999999999994</v>
      </c>
      <c r="E122" s="80">
        <f t="shared" si="4"/>
        <v>4.6157430970094619</v>
      </c>
      <c r="F122" s="80">
        <f t="shared" si="5"/>
        <v>5.9661434658528842E-2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54.29</v>
      </c>
      <c r="D123" s="80">
        <f t="shared" si="3"/>
        <v>4.8599999999999994</v>
      </c>
      <c r="E123" s="80">
        <f t="shared" si="4"/>
        <v>4.6157430970094619</v>
      </c>
      <c r="F123" s="80">
        <f t="shared" si="5"/>
        <v>5.9661434658528842E-2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54.29</v>
      </c>
      <c r="D124" s="80">
        <f t="shared" si="3"/>
        <v>4.8599999999999994</v>
      </c>
      <c r="E124" s="80">
        <f t="shared" si="4"/>
        <v>4.6157430970094619</v>
      </c>
      <c r="F124" s="80">
        <f t="shared" si="5"/>
        <v>5.9661434658528842E-2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54</v>
      </c>
      <c r="D125" s="80">
        <f t="shared" si="3"/>
        <v>4.57</v>
      </c>
      <c r="E125" s="80">
        <f t="shared" si="4"/>
        <v>4.6157430970094619</v>
      </c>
      <c r="F125" s="80">
        <f t="shared" si="5"/>
        <v>2.0924309240170206E-3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v>2.9749999999999934</v>
      </c>
      <c r="B126" s="79">
        <v>5</v>
      </c>
      <c r="C126" s="80">
        <v>54.14</v>
      </c>
      <c r="D126" s="80">
        <f t="shared" si="3"/>
        <v>4.7100000000000009</v>
      </c>
      <c r="E126" s="80">
        <f t="shared" si="4"/>
        <v>4.6157430970094619</v>
      </c>
      <c r="F126" s="80">
        <f t="shared" si="5"/>
        <v>8.8843637613678621E-3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AA8D5-DD22-487B-B8B4-3817FACD4FA3}">
  <dimension ref="A1:AG389"/>
  <sheetViews>
    <sheetView workbookViewId="0">
      <selection activeCell="D7" sqref="D7:D125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54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0.71854201963976139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54.71</v>
      </c>
      <c r="D8" s="80">
        <f t="shared" ref="D8:D71" si="0">C8-$C$7</f>
        <v>0.71000000000000085</v>
      </c>
      <c r="E8" s="80">
        <f t="shared" ref="E8:E71" si="1">+IF(A8&lt;$J$9,D8,B8*$J$7*(1-EXP(-(A8-$J$9)/$J$8)))</f>
        <v>0.60756132715248723</v>
      </c>
      <c r="F8" s="80">
        <f>+(E8-D8)^2</f>
        <v>1.0493681694759924E-2</v>
      </c>
      <c r="G8" s="71"/>
      <c r="H8" s="78" t="s">
        <v>73</v>
      </c>
      <c r="I8" s="81" t="s">
        <v>102</v>
      </c>
      <c r="J8" s="78">
        <v>9.8778298440532236E-2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55.14</v>
      </c>
      <c r="D9" s="80">
        <f t="shared" si="0"/>
        <v>1.1400000000000006</v>
      </c>
      <c r="E9" s="80">
        <f t="shared" si="1"/>
        <v>1.2750512572782848</v>
      </c>
      <c r="F9" s="80">
        <f t="shared" ref="F9:F72" si="2">+(E9-D9)^2</f>
        <v>1.8238842092445327E-2</v>
      </c>
      <c r="G9" s="71"/>
      <c r="H9" s="78" t="s">
        <v>74</v>
      </c>
      <c r="I9" s="77" t="s">
        <v>103</v>
      </c>
      <c r="J9" s="78">
        <v>6.7006055962555355E-3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55.71</v>
      </c>
      <c r="D10" s="80">
        <f t="shared" si="0"/>
        <v>1.7100000000000009</v>
      </c>
      <c r="E10" s="80">
        <f t="shared" si="1"/>
        <v>1.7932880543137761</v>
      </c>
      <c r="F10" s="80">
        <f t="shared" si="2"/>
        <v>6.9368999913743817E-3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56.29</v>
      </c>
      <c r="D11" s="80">
        <f t="shared" si="0"/>
        <v>2.2899999999999991</v>
      </c>
      <c r="E11" s="80">
        <f t="shared" si="1"/>
        <v>2.1956452520485628</v>
      </c>
      <c r="F11" s="80">
        <f t="shared" si="2"/>
        <v>8.9028184609790898E-3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56.57</v>
      </c>
      <c r="D12" s="80">
        <f t="shared" si="0"/>
        <v>2.5700000000000003</v>
      </c>
      <c r="E12" s="80">
        <f t="shared" si="1"/>
        <v>2.508033942884623</v>
      </c>
      <c r="F12" s="80">
        <f t="shared" si="2"/>
        <v>3.8397922344261997E-3</v>
      </c>
      <c r="G12" s="71"/>
      <c r="H12" s="78" t="s">
        <v>105</v>
      </c>
      <c r="I12" s="77" t="s">
        <v>106</v>
      </c>
      <c r="J12" s="82">
        <f>+SUM(F7:F126)</f>
        <v>1.9489013199397223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56.71</v>
      </c>
      <c r="D13" s="80">
        <f t="shared" si="0"/>
        <v>2.7100000000000009</v>
      </c>
      <c r="E13" s="80">
        <f t="shared" si="1"/>
        <v>2.7505714063913453</v>
      </c>
      <c r="F13" s="80">
        <f t="shared" si="2"/>
        <v>1.6460390165716284E-3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56.86</v>
      </c>
      <c r="D14" s="80">
        <f t="shared" si="0"/>
        <v>2.8599999999999994</v>
      </c>
      <c r="E14" s="80">
        <f t="shared" si="1"/>
        <v>2.9388766265542134</v>
      </c>
      <c r="F14" s="80">
        <f t="shared" si="2"/>
        <v>6.2215222165729394E-3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57.29</v>
      </c>
      <c r="D15" s="80">
        <f t="shared" si="0"/>
        <v>3.2899999999999991</v>
      </c>
      <c r="E15" s="80">
        <f t="shared" si="1"/>
        <v>3.0850761267382483</v>
      </c>
      <c r="F15" s="80">
        <f t="shared" si="2"/>
        <v>4.1993793832598138E-2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57.14</v>
      </c>
      <c r="D16" s="80">
        <f t="shared" si="0"/>
        <v>3.1400000000000006</v>
      </c>
      <c r="E16" s="80">
        <f t="shared" si="1"/>
        <v>3.1985848963601127</v>
      </c>
      <c r="F16" s="80">
        <f t="shared" si="2"/>
        <v>3.4321900815250765E-3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57.29</v>
      </c>
      <c r="D17" s="80">
        <f t="shared" si="0"/>
        <v>3.2899999999999991</v>
      </c>
      <c r="E17" s="80">
        <f t="shared" si="1"/>
        <v>3.2867126995663551</v>
      </c>
      <c r="F17" s="80">
        <f t="shared" si="2"/>
        <v>1.0806344141036048E-5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57.14</v>
      </c>
      <c r="D18" s="80">
        <f t="shared" si="0"/>
        <v>3.1400000000000006</v>
      </c>
      <c r="E18" s="80">
        <f t="shared" si="1"/>
        <v>3.3551348111250561</v>
      </c>
      <c r="F18" s="80">
        <f t="shared" si="2"/>
        <v>4.6282986957813306E-2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57.29</v>
      </c>
      <c r="D19" s="80">
        <f t="shared" si="0"/>
        <v>3.2899999999999991</v>
      </c>
      <c r="E19" s="80">
        <f t="shared" si="1"/>
        <v>3.4082574940903312</v>
      </c>
      <c r="F19" s="80">
        <f t="shared" si="2"/>
        <v>1.3984834908524917E-2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57.43</v>
      </c>
      <c r="D20" s="80">
        <f t="shared" si="0"/>
        <v>3.4299999999999997</v>
      </c>
      <c r="E20" s="80">
        <f t="shared" si="1"/>
        <v>3.4495017553553176</v>
      </c>
      <c r="F20" s="80">
        <f t="shared" si="2"/>
        <v>3.8031846193866808E-4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57.43</v>
      </c>
      <c r="D21" s="80">
        <f t="shared" si="0"/>
        <v>3.4299999999999997</v>
      </c>
      <c r="E21" s="80">
        <f t="shared" si="1"/>
        <v>3.4815236524497553</v>
      </c>
      <c r="F21" s="80">
        <f t="shared" si="2"/>
        <v>2.6546867617632001E-3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57.57</v>
      </c>
      <c r="D22" s="80">
        <f t="shared" si="0"/>
        <v>3.5700000000000003</v>
      </c>
      <c r="E22" s="80">
        <f t="shared" si="1"/>
        <v>3.5063853389505444</v>
      </c>
      <c r="F22" s="80">
        <f t="shared" si="2"/>
        <v>4.0468251004371616E-3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57.71</v>
      </c>
      <c r="D23" s="80">
        <f t="shared" si="0"/>
        <v>3.7100000000000009</v>
      </c>
      <c r="E23" s="80">
        <f t="shared" si="1"/>
        <v>3.5256878635274194</v>
      </c>
      <c r="F23" s="80">
        <f>+(E23-D23)^2</f>
        <v>3.3970963651087503E-2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57.57</v>
      </c>
      <c r="D24" s="80">
        <f t="shared" si="0"/>
        <v>3.5700000000000003</v>
      </c>
      <c r="E24" s="80">
        <f t="shared" si="1"/>
        <v>3.540674274647559</v>
      </c>
      <c r="F24" s="80">
        <f t="shared" si="2"/>
        <v>8.5999816744681656E-4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57.71</v>
      </c>
      <c r="D25" s="80">
        <f t="shared" si="0"/>
        <v>3.7100000000000009</v>
      </c>
      <c r="E25" s="80">
        <f t="shared" si="1"/>
        <v>3.5523096706998922</v>
      </c>
      <c r="F25" s="80">
        <f t="shared" si="2"/>
        <v>2.4866239954776697E-2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57.86</v>
      </c>
      <c r="D26" s="80">
        <f t="shared" si="0"/>
        <v>3.8599999999999994</v>
      </c>
      <c r="E26" s="80">
        <f t="shared" si="1"/>
        <v>3.5613433506256169</v>
      </c>
      <c r="F26" s="80">
        <f t="shared" si="2"/>
        <v>8.9195794215532864E-2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57.86</v>
      </c>
      <c r="D27" s="80">
        <f t="shared" si="0"/>
        <v>3.8599999999999994</v>
      </c>
      <c r="E27" s="80">
        <f t="shared" si="1"/>
        <v>3.5683570674456884</v>
      </c>
      <c r="F27" s="80">
        <f t="shared" si="2"/>
        <v>8.5055600108878429E-2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57.43</v>
      </c>
      <c r="D28" s="80">
        <f t="shared" si="0"/>
        <v>3.4299999999999997</v>
      </c>
      <c r="E28" s="80">
        <f t="shared" si="1"/>
        <v>3.5738024921271698</v>
      </c>
      <c r="F28" s="80">
        <f t="shared" si="2"/>
        <v>2.0679156741984821E-2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57.71</v>
      </c>
      <c r="D29" s="80">
        <f t="shared" si="0"/>
        <v>3.7100000000000009</v>
      </c>
      <c r="E29" s="80">
        <f t="shared" si="1"/>
        <v>3.5780303003952247</v>
      </c>
      <c r="F29" s="80">
        <f t="shared" si="2"/>
        <v>1.7416001613774844E-2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57.71</v>
      </c>
      <c r="D30" s="80">
        <f t="shared" si="0"/>
        <v>3.7100000000000009</v>
      </c>
      <c r="E30" s="80">
        <f t="shared" si="1"/>
        <v>3.5813127556300235</v>
      </c>
      <c r="F30" s="80">
        <f t="shared" si="2"/>
        <v>1.6560406863538268E-2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57.57</v>
      </c>
      <c r="D31" s="80">
        <f t="shared" si="0"/>
        <v>3.5700000000000003</v>
      </c>
      <c r="E31" s="80">
        <f t="shared" si="1"/>
        <v>3.5838612421472265</v>
      </c>
      <c r="F31" s="80">
        <f t="shared" si="2"/>
        <v>1.921340338640392E-4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57.43</v>
      </c>
      <c r="D32" s="80">
        <f t="shared" si="0"/>
        <v>3.4299999999999997</v>
      </c>
      <c r="E32" s="80">
        <f t="shared" si="1"/>
        <v>3.5858398779743084</v>
      </c>
      <c r="F32" s="80">
        <f t="shared" si="2"/>
        <v>2.428606756704741E-2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57.57</v>
      </c>
      <c r="D33" s="80">
        <f t="shared" si="0"/>
        <v>3.5700000000000003</v>
      </c>
      <c r="E33" s="80">
        <f t="shared" si="1"/>
        <v>3.587376083761463</v>
      </c>
      <c r="F33" s="80">
        <f t="shared" si="2"/>
        <v>3.0192828688536819E-4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57.57</v>
      </c>
      <c r="D34" s="80">
        <f t="shared" si="0"/>
        <v>3.5700000000000003</v>
      </c>
      <c r="E34" s="80">
        <f t="shared" si="1"/>
        <v>3.58856878844627</v>
      </c>
      <c r="F34" s="80">
        <f t="shared" si="2"/>
        <v>3.4479990436232083E-4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57.71</v>
      </c>
      <c r="D35" s="80">
        <f t="shared" si="0"/>
        <v>3.7100000000000009</v>
      </c>
      <c r="E35" s="80">
        <f t="shared" si="1"/>
        <v>3.5894948001024267</v>
      </c>
      <c r="F35" s="80">
        <f t="shared" si="2"/>
        <v>1.4521503202354302E-2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57.71</v>
      </c>
      <c r="D36" s="80">
        <f t="shared" si="0"/>
        <v>3.7100000000000009</v>
      </c>
      <c r="E36" s="80">
        <f t="shared" si="1"/>
        <v>3.5902137522439421</v>
      </c>
      <c r="F36" s="80">
        <f t="shared" si="2"/>
        <v>1.4348745151475885E-2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57.57</v>
      </c>
      <c r="D37" s="80">
        <f t="shared" si="0"/>
        <v>3.5700000000000003</v>
      </c>
      <c r="E37" s="80">
        <f t="shared" si="1"/>
        <v>3.5907719441180439</v>
      </c>
      <c r="F37" s="80">
        <f t="shared" si="2"/>
        <v>4.3147366244312681E-4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57.71</v>
      </c>
      <c r="D38" s="80">
        <f t="shared" si="0"/>
        <v>3.7100000000000009</v>
      </c>
      <c r="E38" s="80">
        <f t="shared" si="1"/>
        <v>3.5912053222948668</v>
      </c>
      <c r="F38" s="80">
        <f t="shared" si="2"/>
        <v>1.411217545106668E-2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57.71</v>
      </c>
      <c r="D39" s="80">
        <f t="shared" si="0"/>
        <v>3.7100000000000009</v>
      </c>
      <c r="E39" s="80">
        <f t="shared" si="1"/>
        <v>3.5915417955630393</v>
      </c>
      <c r="F39" s="80">
        <f t="shared" si="2"/>
        <v>1.4032346198428974E-2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58</v>
      </c>
      <c r="D40" s="80">
        <f t="shared" si="0"/>
        <v>4</v>
      </c>
      <c r="E40" s="80">
        <f t="shared" si="1"/>
        <v>3.5918030322063448</v>
      </c>
      <c r="F40" s="80">
        <f t="shared" si="2"/>
        <v>0.16662476451593439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57.86</v>
      </c>
      <c r="D41" s="80">
        <f t="shared" si="0"/>
        <v>3.8599999999999994</v>
      </c>
      <c r="E41" s="80">
        <f t="shared" si="1"/>
        <v>3.5920058554028969</v>
      </c>
      <c r="F41" s="80">
        <f t="shared" si="2"/>
        <v>7.1820861538332725E-2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57.86</v>
      </c>
      <c r="D42" s="80">
        <f t="shared" si="0"/>
        <v>3.8599999999999994</v>
      </c>
      <c r="E42" s="80">
        <f t="shared" si="1"/>
        <v>3.5921633266080821</v>
      </c>
      <c r="F42" s="80">
        <f t="shared" si="2"/>
        <v>7.173648361364858E-2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57.57</v>
      </c>
      <c r="D43" s="80">
        <f t="shared" si="0"/>
        <v>3.5700000000000003</v>
      </c>
      <c r="E43" s="80">
        <f t="shared" si="1"/>
        <v>3.5922855866891967</v>
      </c>
      <c r="F43" s="80">
        <f t="shared" si="2"/>
        <v>4.966473740816898E-4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57.57</v>
      </c>
      <c r="D44" s="80">
        <f t="shared" si="0"/>
        <v>3.5700000000000003</v>
      </c>
      <c r="E44" s="80">
        <f t="shared" si="1"/>
        <v>3.5923805089793803</v>
      </c>
      <c r="F44" s="80">
        <f t="shared" si="2"/>
        <v>5.0088718217611067E-4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57.71</v>
      </c>
      <c r="D45" s="80">
        <f t="shared" si="0"/>
        <v>3.7100000000000009</v>
      </c>
      <c r="E45" s="80">
        <f t="shared" si="1"/>
        <v>3.5924542063063543</v>
      </c>
      <c r="F45" s="80">
        <f t="shared" si="2"/>
        <v>1.3817013615069327E-2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57.71</v>
      </c>
      <c r="D46" s="80">
        <f t="shared" si="0"/>
        <v>3.7100000000000009</v>
      </c>
      <c r="E46" s="80">
        <f t="shared" si="1"/>
        <v>3.592511424647721</v>
      </c>
      <c r="F46" s="80">
        <f t="shared" si="2"/>
        <v>1.3803565338308342E-2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57.43</v>
      </c>
      <c r="D47" s="80">
        <f t="shared" si="0"/>
        <v>3.4299999999999997</v>
      </c>
      <c r="E47" s="80">
        <f t="shared" si="1"/>
        <v>3.5925558487635372</v>
      </c>
      <c r="F47" s="80">
        <f t="shared" si="2"/>
        <v>2.6424403967234063E-2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57.57</v>
      </c>
      <c r="D48" s="80">
        <f t="shared" si="0"/>
        <v>3.5700000000000003</v>
      </c>
      <c r="E48" s="80">
        <f t="shared" si="1"/>
        <v>3.5925903394883441</v>
      </c>
      <c r="F48" s="80">
        <f t="shared" si="2"/>
        <v>5.1032343819862379E-4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57.71</v>
      </c>
      <c r="D49" s="80">
        <f t="shared" si="0"/>
        <v>3.7100000000000009</v>
      </c>
      <c r="E49" s="80">
        <f t="shared" si="1"/>
        <v>3.5926171179638602</v>
      </c>
      <c r="F49" s="80">
        <f t="shared" si="2"/>
        <v>1.3778740995110516E-2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57.57</v>
      </c>
      <c r="D50" s="80">
        <f t="shared" si="0"/>
        <v>3.5700000000000003</v>
      </c>
      <c r="E50" s="80">
        <f t="shared" si="1"/>
        <v>3.5926379086765809</v>
      </c>
      <c r="F50" s="80">
        <f t="shared" si="2"/>
        <v>5.1247490924920616E-4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57.57</v>
      </c>
      <c r="D51" s="80">
        <f t="shared" si="0"/>
        <v>3.5700000000000003</v>
      </c>
      <c r="E51" s="80">
        <f t="shared" si="1"/>
        <v>3.5926540505116593</v>
      </c>
      <c r="F51" s="80">
        <f t="shared" si="2"/>
        <v>5.1320600458479879E-4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57.57</v>
      </c>
      <c r="D52" s="80">
        <f t="shared" si="0"/>
        <v>3.5700000000000003</v>
      </c>
      <c r="E52" s="80">
        <f t="shared" si="1"/>
        <v>3.5926665829747448</v>
      </c>
      <c r="F52" s="80">
        <f t="shared" si="2"/>
        <v>5.1377398375097969E-4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57.57</v>
      </c>
      <c r="D53" s="80">
        <f t="shared" si="0"/>
        <v>3.5700000000000003</v>
      </c>
      <c r="E53" s="80">
        <f t="shared" si="1"/>
        <v>3.59267631313431</v>
      </c>
      <c r="F53" s="80">
        <f t="shared" si="2"/>
        <v>5.1421517736526814E-4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57.71</v>
      </c>
      <c r="D54" s="80">
        <f t="shared" si="0"/>
        <v>3.7100000000000009</v>
      </c>
      <c r="E54" s="80">
        <f t="shared" si="1"/>
        <v>3.5926838675954342</v>
      </c>
      <c r="F54" s="80">
        <f t="shared" si="2"/>
        <v>1.3763074922365805E-2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57.43</v>
      </c>
      <c r="D55" s="80">
        <f t="shared" si="0"/>
        <v>3.4299999999999997</v>
      </c>
      <c r="E55" s="80">
        <f t="shared" si="1"/>
        <v>3.5926897328520613</v>
      </c>
      <c r="F55" s="80">
        <f t="shared" si="2"/>
        <v>2.646794917547516E-2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57.43</v>
      </c>
      <c r="D56" s="80">
        <f t="shared" si="0"/>
        <v>3.4299999999999997</v>
      </c>
      <c r="E56" s="80">
        <f t="shared" si="1"/>
        <v>3.5926942866163518</v>
      </c>
      <c r="F56" s="80">
        <f t="shared" si="2"/>
        <v>2.6469430897603726E-2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57.43</v>
      </c>
      <c r="D57" s="80">
        <f t="shared" si="0"/>
        <v>3.4299999999999997</v>
      </c>
      <c r="E57" s="80">
        <f t="shared" si="1"/>
        <v>3.5926978221426782</v>
      </c>
      <c r="F57" s="80">
        <f t="shared" si="2"/>
        <v>2.6470581329970638E-2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57.43</v>
      </c>
      <c r="D58" s="80">
        <f t="shared" si="0"/>
        <v>3.4299999999999997</v>
      </c>
      <c r="E58" s="80">
        <f t="shared" si="1"/>
        <v>3.5927005671126868</v>
      </c>
      <c r="F58" s="80">
        <f t="shared" si="2"/>
        <v>2.6471474538790001E-2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57.57</v>
      </c>
      <c r="D59" s="80">
        <f t="shared" si="0"/>
        <v>3.5700000000000003</v>
      </c>
      <c r="E59" s="80">
        <f t="shared" si="1"/>
        <v>3.5927026982975945</v>
      </c>
      <c r="F59" s="80">
        <f t="shared" si="2"/>
        <v>5.1541250999158621E-4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57.71</v>
      </c>
      <c r="D60" s="80">
        <f t="shared" si="0"/>
        <v>3.7100000000000009</v>
      </c>
      <c r="E60" s="80">
        <f t="shared" si="1"/>
        <v>3.5927043529419427</v>
      </c>
      <c r="F60" s="80">
        <f t="shared" si="2"/>
        <v>1.375826881876855E-2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57.57</v>
      </c>
      <c r="D61" s="80">
        <f t="shared" si="0"/>
        <v>3.5700000000000003</v>
      </c>
      <c r="E61" s="80">
        <f t="shared" si="1"/>
        <v>3.5927056376019033</v>
      </c>
      <c r="F61" s="80">
        <f t="shared" si="2"/>
        <v>5.1554597890895266E-4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57.57</v>
      </c>
      <c r="D62" s="80">
        <f t="shared" si="0"/>
        <v>3.5700000000000003</v>
      </c>
      <c r="E62" s="80">
        <f t="shared" si="1"/>
        <v>3.5927066350073069</v>
      </c>
      <c r="F62" s="80">
        <f t="shared" si="2"/>
        <v>5.1559127335504295E-4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57.86</v>
      </c>
      <c r="D63" s="80">
        <f t="shared" si="0"/>
        <v>3.8599999999999994</v>
      </c>
      <c r="E63" s="80">
        <f t="shared" si="1"/>
        <v>3.5927074093892992</v>
      </c>
      <c r="F63" s="80">
        <f t="shared" si="2"/>
        <v>7.1445328995379379E-2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57.86</v>
      </c>
      <c r="D64" s="80">
        <f t="shared" si="0"/>
        <v>3.8599999999999994</v>
      </c>
      <c r="E64" s="80">
        <f t="shared" si="1"/>
        <v>3.5927080106167115</v>
      </c>
      <c r="F64" s="80">
        <f t="shared" si="2"/>
        <v>7.144500758847569E-2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57.57</v>
      </c>
      <c r="D65" s="80">
        <f t="shared" si="0"/>
        <v>3.5700000000000003</v>
      </c>
      <c r="E65" s="80">
        <f t="shared" si="1"/>
        <v>3.592708477407526</v>
      </c>
      <c r="F65" s="80">
        <f t="shared" si="2"/>
        <v>5.1567494616810441E-4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57.71</v>
      </c>
      <c r="D66" s="80">
        <f t="shared" si="0"/>
        <v>3.7100000000000009</v>
      </c>
      <c r="E66" s="80">
        <f t="shared" si="1"/>
        <v>3.5927088398222469</v>
      </c>
      <c r="F66" s="80">
        <f t="shared" si="2"/>
        <v>1.3757216255843542E-2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57.71</v>
      </c>
      <c r="D67" s="80">
        <f t="shared" si="0"/>
        <v>3.7100000000000009</v>
      </c>
      <c r="E67" s="80">
        <f t="shared" si="1"/>
        <v>3.5927091211997415</v>
      </c>
      <c r="F67" s="80">
        <f t="shared" si="2"/>
        <v>1.3757150249737128E-2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57.57</v>
      </c>
      <c r="D68" s="80">
        <f t="shared" si="0"/>
        <v>3.5700000000000003</v>
      </c>
      <c r="E68" s="80">
        <f t="shared" si="1"/>
        <v>3.5927093396602232</v>
      </c>
      <c r="F68" s="80">
        <f t="shared" si="2"/>
        <v>5.1571410780337399E-4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57.43</v>
      </c>
      <c r="D69" s="80">
        <f t="shared" si="0"/>
        <v>3.4299999999999997</v>
      </c>
      <c r="E69" s="80">
        <f t="shared" si="1"/>
        <v>3.5927095092721602</v>
      </c>
      <c r="F69" s="80">
        <f t="shared" si="2"/>
        <v>2.6474384407587263E-2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57.57</v>
      </c>
      <c r="D70" s="80">
        <f t="shared" si="0"/>
        <v>3.5700000000000003</v>
      </c>
      <c r="E70" s="80">
        <f t="shared" si="1"/>
        <v>3.5927096409582626</v>
      </c>
      <c r="F70" s="80">
        <f t="shared" si="2"/>
        <v>5.1572779245318619E-4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57.57</v>
      </c>
      <c r="D71" s="80">
        <f t="shared" si="0"/>
        <v>3.5700000000000003</v>
      </c>
      <c r="E71" s="80">
        <f t="shared" si="1"/>
        <v>3.5927097431988817</v>
      </c>
      <c r="F71" s="80">
        <f t="shared" si="2"/>
        <v>5.1573243615914068E-4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57.57</v>
      </c>
      <c r="D72" s="80">
        <f t="shared" ref="D72:D125" si="3">C72-$C$7</f>
        <v>3.5700000000000003</v>
      </c>
      <c r="E72" s="80">
        <f t="shared" ref="E72:E125" si="4">+IF(A72&lt;$J$9,D72,B72*$J$7*(1-EXP(-(A72-$J$9)/$J$8)))</f>
        <v>3.5927098225781333</v>
      </c>
      <c r="F72" s="80">
        <f t="shared" si="2"/>
        <v>5.1573604153028088E-4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57.57</v>
      </c>
      <c r="D73" s="80">
        <f t="shared" si="3"/>
        <v>3.5700000000000003</v>
      </c>
      <c r="E73" s="80">
        <f t="shared" si="4"/>
        <v>3.5927098842079004</v>
      </c>
      <c r="F73" s="80">
        <f t="shared" ref="F73:F125" si="5">+(E73-D73)^2</f>
        <v>5.1573884073623038E-4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57.57</v>
      </c>
      <c r="D74" s="80">
        <f t="shared" si="3"/>
        <v>3.5700000000000003</v>
      </c>
      <c r="E74" s="80">
        <f t="shared" si="4"/>
        <v>3.5927099320570317</v>
      </c>
      <c r="F74" s="80">
        <f t="shared" si="5"/>
        <v>5.1574101403498347E-4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57.57</v>
      </c>
      <c r="D75" s="80">
        <f t="shared" si="3"/>
        <v>3.5700000000000003</v>
      </c>
      <c r="E75" s="80">
        <f t="shared" si="4"/>
        <v>3.592709969206926</v>
      </c>
      <c r="F75" s="80">
        <f t="shared" si="5"/>
        <v>5.157427013795133E-4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57.57</v>
      </c>
      <c r="D76" s="80">
        <f t="shared" si="3"/>
        <v>3.5700000000000003</v>
      </c>
      <c r="E76" s="80">
        <f t="shared" si="4"/>
        <v>3.5927099980499713</v>
      </c>
      <c r="F76" s="80">
        <f t="shared" si="5"/>
        <v>5.157440114296857E-4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57.57</v>
      </c>
      <c r="D77" s="80">
        <f t="shared" si="3"/>
        <v>3.5700000000000003</v>
      </c>
      <c r="E77" s="80">
        <f t="shared" si="4"/>
        <v>3.5927100204436089</v>
      </c>
      <c r="F77" s="80">
        <f t="shared" si="5"/>
        <v>5.1574502854912017E-4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57.43</v>
      </c>
      <c r="D78" s="80">
        <f t="shared" si="3"/>
        <v>3.4299999999999997</v>
      </c>
      <c r="E78" s="80">
        <f t="shared" si="4"/>
        <v>3.5927100378299488</v>
      </c>
      <c r="F78" s="80">
        <f t="shared" si="5"/>
        <v>2.6474556410623462E-2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57.57</v>
      </c>
      <c r="D79" s="80">
        <f t="shared" si="3"/>
        <v>3.5700000000000003</v>
      </c>
      <c r="E79" s="80">
        <f t="shared" si="4"/>
        <v>3.5927100513286412</v>
      </c>
      <c r="F79" s="80">
        <f t="shared" si="5"/>
        <v>5.1574643134950438E-4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57.71</v>
      </c>
      <c r="D80" s="80">
        <f t="shared" si="3"/>
        <v>3.7100000000000009</v>
      </c>
      <c r="E80" s="80">
        <f t="shared" si="4"/>
        <v>3.5927100618089778</v>
      </c>
      <c r="F80" s="80">
        <f t="shared" si="5"/>
        <v>1.3756929600854012E-2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57.71</v>
      </c>
      <c r="D81" s="80">
        <f t="shared" si="3"/>
        <v>3.7100000000000009</v>
      </c>
      <c r="E81" s="80">
        <f t="shared" si="4"/>
        <v>3.5927100699458734</v>
      </c>
      <c r="F81" s="80">
        <f t="shared" si="5"/>
        <v>1.3756927692102114E-2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57.43</v>
      </c>
      <c r="D82" s="80">
        <f t="shared" si="3"/>
        <v>3.4299999999999997</v>
      </c>
      <c r="E82" s="80">
        <f t="shared" si="4"/>
        <v>3.5927100762633302</v>
      </c>
      <c r="F82" s="80">
        <f t="shared" si="5"/>
        <v>2.6474568917618811E-2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57.57</v>
      </c>
      <c r="D83" s="80">
        <f t="shared" si="3"/>
        <v>3.5700000000000003</v>
      </c>
      <c r="E83" s="80">
        <f t="shared" si="4"/>
        <v>3.5927100811681814</v>
      </c>
      <c r="F83" s="80">
        <f t="shared" si="5"/>
        <v>5.1574778666537259E-4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57.43</v>
      </c>
      <c r="D84" s="80">
        <f t="shared" si="3"/>
        <v>3.4299999999999997</v>
      </c>
      <c r="E84" s="80">
        <f t="shared" si="4"/>
        <v>3.5927100849762899</v>
      </c>
      <c r="F84" s="80">
        <f t="shared" si="5"/>
        <v>2.6474571752991557E-2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57.43</v>
      </c>
      <c r="D85" s="80">
        <f t="shared" si="3"/>
        <v>3.4299999999999997</v>
      </c>
      <c r="E85" s="80">
        <f t="shared" si="4"/>
        <v>3.5927100879328919</v>
      </c>
      <c r="F85" s="80">
        <f t="shared" si="5"/>
        <v>2.6474572715129516E-2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57.57</v>
      </c>
      <c r="D86" s="80">
        <f t="shared" si="3"/>
        <v>3.5700000000000003</v>
      </c>
      <c r="E86" s="80">
        <f t="shared" si="4"/>
        <v>3.5927100902283873</v>
      </c>
      <c r="F86" s="80">
        <f t="shared" si="5"/>
        <v>5.1574819818147829E-4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57.57</v>
      </c>
      <c r="D87" s="80">
        <f t="shared" si="3"/>
        <v>3.5700000000000003</v>
      </c>
      <c r="E87" s="80">
        <f t="shared" si="4"/>
        <v>3.5927100920106017</v>
      </c>
      <c r="F87" s="80">
        <f t="shared" si="5"/>
        <v>5.157482791299801E-4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57.57</v>
      </c>
      <c r="D88" s="80">
        <f t="shared" si="3"/>
        <v>3.5700000000000003</v>
      </c>
      <c r="E88" s="80">
        <f t="shared" si="4"/>
        <v>3.5927100933943059</v>
      </c>
      <c r="F88" s="80">
        <f t="shared" si="5"/>
        <v>5.1574834197808421E-4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57.57</v>
      </c>
      <c r="D89" s="80">
        <f t="shared" si="3"/>
        <v>3.5700000000000003</v>
      </c>
      <c r="E89" s="80">
        <f t="shared" si="4"/>
        <v>3.5927100944686097</v>
      </c>
      <c r="F89" s="80">
        <f t="shared" si="5"/>
        <v>5.1574839077316275E-4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57.57</v>
      </c>
      <c r="D90" s="80">
        <f t="shared" si="3"/>
        <v>3.5700000000000003</v>
      </c>
      <c r="E90" s="80">
        <f t="shared" si="4"/>
        <v>3.5927100953026949</v>
      </c>
      <c r="F90" s="80">
        <f t="shared" si="5"/>
        <v>5.1574842865747281E-4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57.57</v>
      </c>
      <c r="D91" s="80">
        <f t="shared" si="3"/>
        <v>3.5700000000000003</v>
      </c>
      <c r="E91" s="80">
        <f t="shared" si="4"/>
        <v>3.592710095950276</v>
      </c>
      <c r="F91" s="80">
        <f t="shared" si="5"/>
        <v>5.1574845807073023E-4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57.43</v>
      </c>
      <c r="D92" s="80">
        <f t="shared" si="3"/>
        <v>3.4299999999999997</v>
      </c>
      <c r="E92" s="80">
        <f t="shared" si="4"/>
        <v>3.5927100964530556</v>
      </c>
      <c r="F92" s="80">
        <f t="shared" si="5"/>
        <v>2.6474575487762754E-2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57.57</v>
      </c>
      <c r="D93" s="80">
        <f t="shared" si="3"/>
        <v>3.5700000000000003</v>
      </c>
      <c r="E93" s="80">
        <f t="shared" si="4"/>
        <v>3.5927100968434118</v>
      </c>
      <c r="F93" s="80">
        <f t="shared" si="5"/>
        <v>5.1574849863712986E-4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57.71</v>
      </c>
      <c r="D94" s="80">
        <f t="shared" si="3"/>
        <v>3.7100000000000009</v>
      </c>
      <c r="E94" s="80">
        <f t="shared" si="4"/>
        <v>3.5927100971464832</v>
      </c>
      <c r="F94" s="80">
        <f t="shared" si="5"/>
        <v>1.3756921311387621E-2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57.43</v>
      </c>
      <c r="D95" s="80">
        <f t="shared" si="3"/>
        <v>3.4299999999999997</v>
      </c>
      <c r="E95" s="80">
        <f t="shared" si="4"/>
        <v>3.592710097381786</v>
      </c>
      <c r="F95" s="80">
        <f t="shared" si="5"/>
        <v>2.6474575789990389E-2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57.43</v>
      </c>
      <c r="D96" s="80">
        <f t="shared" si="3"/>
        <v>3.4299999999999997</v>
      </c>
      <c r="E96" s="80">
        <f t="shared" si="4"/>
        <v>3.592710097564475</v>
      </c>
      <c r="F96" s="80">
        <f t="shared" si="5"/>
        <v>2.647457584944107E-2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57.71</v>
      </c>
      <c r="D97" s="80">
        <f t="shared" si="3"/>
        <v>3.7100000000000009</v>
      </c>
      <c r="E97" s="80">
        <f t="shared" si="4"/>
        <v>3.592710097706314</v>
      </c>
      <c r="F97" s="80">
        <f t="shared" si="5"/>
        <v>1.3756921180062609E-2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57.57</v>
      </c>
      <c r="D98" s="80">
        <f t="shared" si="3"/>
        <v>3.5700000000000003</v>
      </c>
      <c r="E98" s="80">
        <f t="shared" si="4"/>
        <v>3.592710097816437</v>
      </c>
      <c r="F98" s="80">
        <f t="shared" si="5"/>
        <v>5.1574854283212464E-4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57.43</v>
      </c>
      <c r="D99" s="80">
        <f t="shared" si="3"/>
        <v>3.4299999999999997</v>
      </c>
      <c r="E99" s="80">
        <f t="shared" si="4"/>
        <v>3.5927100979019362</v>
      </c>
      <c r="F99" s="80">
        <f t="shared" si="5"/>
        <v>2.647457595925775E-2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57.71</v>
      </c>
      <c r="D100" s="80">
        <f t="shared" si="3"/>
        <v>3.7100000000000009</v>
      </c>
      <c r="E100" s="80">
        <f t="shared" si="4"/>
        <v>3.5927100979683178</v>
      </c>
      <c r="F100" s="80">
        <f t="shared" si="5"/>
        <v>1.3756921118601819E-2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57.57</v>
      </c>
      <c r="D101" s="80">
        <f t="shared" si="3"/>
        <v>3.5700000000000003</v>
      </c>
      <c r="E101" s="80">
        <f t="shared" si="4"/>
        <v>3.5927100980198556</v>
      </c>
      <c r="F101" s="80">
        <f t="shared" si="5"/>
        <v>5.1574855207143794E-4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57.43</v>
      </c>
      <c r="D102" s="80">
        <f t="shared" si="3"/>
        <v>3.4299999999999997</v>
      </c>
      <c r="E102" s="80">
        <f t="shared" si="4"/>
        <v>3.5927100980598698</v>
      </c>
      <c r="F102" s="80">
        <f t="shared" si="5"/>
        <v>2.6474576010652555E-2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57.43</v>
      </c>
      <c r="D103" s="80">
        <f t="shared" si="3"/>
        <v>3.4299999999999997</v>
      </c>
      <c r="E103" s="80">
        <f t="shared" si="4"/>
        <v>3.5927100980909366</v>
      </c>
      <c r="F103" s="80">
        <f t="shared" si="5"/>
        <v>2.6474576020762287E-2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57.43</v>
      </c>
      <c r="D104" s="80">
        <f t="shared" si="3"/>
        <v>3.4299999999999997</v>
      </c>
      <c r="E104" s="80">
        <f t="shared" si="4"/>
        <v>3.5927100981150564</v>
      </c>
      <c r="F104" s="80">
        <f t="shared" si="5"/>
        <v>2.6474576028611363E-2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57.43</v>
      </c>
      <c r="D105" s="80">
        <f t="shared" si="3"/>
        <v>3.4299999999999997</v>
      </c>
      <c r="E105" s="80">
        <f t="shared" si="4"/>
        <v>3.5927100981337836</v>
      </c>
      <c r="F105" s="80">
        <f t="shared" si="5"/>
        <v>2.6474576034705585E-2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57.57</v>
      </c>
      <c r="D106" s="80">
        <f t="shared" si="3"/>
        <v>3.5700000000000003</v>
      </c>
      <c r="E106" s="80">
        <f t="shared" si="4"/>
        <v>3.5927100981483227</v>
      </c>
      <c r="F106" s="80">
        <f t="shared" si="5"/>
        <v>5.1574855790643493E-4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57.57</v>
      </c>
      <c r="D107" s="80">
        <f t="shared" si="3"/>
        <v>3.5700000000000003</v>
      </c>
      <c r="E107" s="80">
        <f t="shared" si="4"/>
        <v>3.5927100981596114</v>
      </c>
      <c r="F107" s="80">
        <f t="shared" si="5"/>
        <v>5.1574855841917213E-4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57.57</v>
      </c>
      <c r="D108" s="80">
        <f t="shared" si="3"/>
        <v>3.5700000000000003</v>
      </c>
      <c r="E108" s="80">
        <f t="shared" si="4"/>
        <v>3.5927100981683755</v>
      </c>
      <c r="F108" s="80">
        <f t="shared" si="5"/>
        <v>5.1574855881723924E-4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57.57</v>
      </c>
      <c r="D109" s="80">
        <f t="shared" si="3"/>
        <v>3.5700000000000003</v>
      </c>
      <c r="E109" s="80">
        <f t="shared" si="4"/>
        <v>3.5927100981751798</v>
      </c>
      <c r="F109" s="80">
        <f t="shared" si="5"/>
        <v>5.1574855912629345E-4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57.57</v>
      </c>
      <c r="D110" s="80">
        <f t="shared" si="3"/>
        <v>3.5700000000000003</v>
      </c>
      <c r="E110" s="80">
        <f t="shared" si="4"/>
        <v>3.5927100981804632</v>
      </c>
      <c r="F110" s="80">
        <f t="shared" si="5"/>
        <v>5.1574855936626339E-4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57.57</v>
      </c>
      <c r="D111" s="80">
        <f t="shared" si="3"/>
        <v>3.5700000000000003</v>
      </c>
      <c r="E111" s="80">
        <f t="shared" si="4"/>
        <v>3.5927100981845648</v>
      </c>
      <c r="F111" s="80">
        <f t="shared" si="5"/>
        <v>5.1574855955255924E-4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57.71</v>
      </c>
      <c r="D112" s="80">
        <f t="shared" si="3"/>
        <v>3.7100000000000009</v>
      </c>
      <c r="E112" s="80">
        <f t="shared" si="4"/>
        <v>3.5927100981877493</v>
      </c>
      <c r="F112" s="80">
        <f t="shared" si="5"/>
        <v>1.3756921067127602E-2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57.71</v>
      </c>
      <c r="D113" s="80">
        <f t="shared" si="3"/>
        <v>3.7100000000000009</v>
      </c>
      <c r="E113" s="80">
        <f t="shared" si="4"/>
        <v>3.592710098190222</v>
      </c>
      <c r="F113" s="80">
        <f t="shared" si="5"/>
        <v>1.3756921066547559E-2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57.57</v>
      </c>
      <c r="D114" s="80">
        <f t="shared" si="3"/>
        <v>3.5700000000000003</v>
      </c>
      <c r="E114" s="80">
        <f t="shared" si="4"/>
        <v>3.5927100981921414</v>
      </c>
      <c r="F114" s="80">
        <f t="shared" si="5"/>
        <v>5.1574855989669011E-4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57.57</v>
      </c>
      <c r="D115" s="80">
        <f t="shared" si="3"/>
        <v>3.5700000000000003</v>
      </c>
      <c r="E115" s="80">
        <f t="shared" si="4"/>
        <v>3.5927100981936317</v>
      </c>
      <c r="F115" s="80">
        <f t="shared" si="5"/>
        <v>5.1574855996438271E-4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57.71</v>
      </c>
      <c r="D116" s="80">
        <f t="shared" si="3"/>
        <v>3.7100000000000009</v>
      </c>
      <c r="E116" s="80">
        <f t="shared" si="4"/>
        <v>3.592710098194789</v>
      </c>
      <c r="F116" s="80">
        <f t="shared" si="5"/>
        <v>1.375692106547623E-2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57.71</v>
      </c>
      <c r="D117" s="80">
        <f t="shared" si="3"/>
        <v>3.7100000000000009</v>
      </c>
      <c r="E117" s="80">
        <f t="shared" si="4"/>
        <v>3.592710098195687</v>
      </c>
      <c r="F117" s="80">
        <f t="shared" si="5"/>
        <v>1.375692106526559E-2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57.43</v>
      </c>
      <c r="D118" s="80">
        <f t="shared" si="3"/>
        <v>3.4299999999999997</v>
      </c>
      <c r="E118" s="80">
        <f t="shared" si="4"/>
        <v>3.5927100981963846</v>
      </c>
      <c r="F118" s="80">
        <f t="shared" si="5"/>
        <v>2.6474576055077227E-2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57.57</v>
      </c>
      <c r="D119" s="80">
        <f t="shared" si="3"/>
        <v>3.5700000000000003</v>
      </c>
      <c r="E119" s="80">
        <f t="shared" si="4"/>
        <v>3.5927100981969264</v>
      </c>
      <c r="F119" s="80">
        <f t="shared" si="5"/>
        <v>5.1574856011402852E-4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57.57</v>
      </c>
      <c r="D120" s="80">
        <f t="shared" si="3"/>
        <v>3.5700000000000003</v>
      </c>
      <c r="E120" s="80">
        <f t="shared" si="4"/>
        <v>3.592710098197347</v>
      </c>
      <c r="F120" s="80">
        <f t="shared" si="5"/>
        <v>5.157485601331301E-4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57.29</v>
      </c>
      <c r="D121" s="80">
        <f t="shared" si="3"/>
        <v>3.2899999999999991</v>
      </c>
      <c r="E121" s="80">
        <f t="shared" si="4"/>
        <v>3.592710098197673</v>
      </c>
      <c r="F121" s="80">
        <f t="shared" si="5"/>
        <v>9.1633403550845316E-2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57.71</v>
      </c>
      <c r="D122" s="80">
        <f t="shared" si="3"/>
        <v>3.7100000000000009</v>
      </c>
      <c r="E122" s="80">
        <f t="shared" si="4"/>
        <v>3.592710098197927</v>
      </c>
      <c r="F122" s="80">
        <f t="shared" si="5"/>
        <v>1.3756921064740133E-2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57.71</v>
      </c>
      <c r="D123" s="80">
        <f t="shared" si="3"/>
        <v>3.7100000000000009</v>
      </c>
      <c r="E123" s="80">
        <f t="shared" si="4"/>
        <v>3.5927100981981233</v>
      </c>
      <c r="F123" s="80">
        <f t="shared" si="5"/>
        <v>1.3756921064694089E-2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57.29</v>
      </c>
      <c r="D124" s="80">
        <f t="shared" si="3"/>
        <v>3.2899999999999991</v>
      </c>
      <c r="E124" s="80">
        <f t="shared" si="4"/>
        <v>3.592710098198276</v>
      </c>
      <c r="F124" s="80">
        <f t="shared" si="5"/>
        <v>9.1633403551210427E-2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57.57</v>
      </c>
      <c r="D125" s="80">
        <f t="shared" si="3"/>
        <v>3.5700000000000003</v>
      </c>
      <c r="E125" s="80">
        <f t="shared" si="4"/>
        <v>3.5927100981983946</v>
      </c>
      <c r="F125" s="80">
        <f t="shared" si="5"/>
        <v>5.1574856018071259E-4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/>
      <c r="B126" s="79"/>
      <c r="C126" s="79"/>
      <c r="D126" s="80"/>
      <c r="E126" s="80"/>
      <c r="F126" s="80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C80C-2BDF-4ED9-8897-F798901D1D40}">
  <dimension ref="A1:AG389"/>
  <sheetViews>
    <sheetView workbookViewId="0">
      <selection activeCell="D7" sqref="D7:D126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57.43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0.90233171027253989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58.14</v>
      </c>
      <c r="D8" s="80">
        <f t="shared" ref="D8:D71" si="0">C8-$C$7</f>
        <v>0.71000000000000085</v>
      </c>
      <c r="E8" s="80">
        <f t="shared" ref="E8:E71" si="1">+IF(A8&lt;$J$9,D8,B8*$J$7*(1-EXP(-(A8-$J$9)/$J$8)))</f>
        <v>0.5971385231025953</v>
      </c>
      <c r="F8" s="80">
        <f>+(E8-D8)^2</f>
        <v>1.2737712967463607E-2</v>
      </c>
      <c r="G8" s="71"/>
      <c r="H8" s="78" t="s">
        <v>73</v>
      </c>
      <c r="I8" s="81" t="s">
        <v>102</v>
      </c>
      <c r="J8" s="78">
        <v>8.3874210929124296E-2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59</v>
      </c>
      <c r="D9" s="80">
        <f t="shared" si="0"/>
        <v>1.5700000000000003</v>
      </c>
      <c r="E9" s="80">
        <f t="shared" si="1"/>
        <v>1.6060951120009308</v>
      </c>
      <c r="F9" s="80">
        <f t="shared" ref="F9:F72" si="2">+(E9-D9)^2</f>
        <v>1.3028571103597183E-3</v>
      </c>
      <c r="G9" s="71"/>
      <c r="H9" s="78" t="s">
        <v>74</v>
      </c>
      <c r="I9" s="77" t="s">
        <v>103</v>
      </c>
      <c r="J9" s="78">
        <v>1.3092201142323543E-2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59.57</v>
      </c>
      <c r="D10" s="80">
        <f t="shared" si="0"/>
        <v>2.1400000000000006</v>
      </c>
      <c r="E10" s="80">
        <f t="shared" si="1"/>
        <v>2.3549959620265142</v>
      </c>
      <c r="F10" s="80">
        <f t="shared" si="2"/>
        <v>4.622326368770608E-2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60.29</v>
      </c>
      <c r="D11" s="80">
        <f t="shared" si="0"/>
        <v>2.8599999999999994</v>
      </c>
      <c r="E11" s="80">
        <f t="shared" si="1"/>
        <v>2.9108697125328953</v>
      </c>
      <c r="F11" s="80">
        <f t="shared" si="2"/>
        <v>2.5877276531794612E-3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60.86</v>
      </c>
      <c r="D12" s="80">
        <f t="shared" si="0"/>
        <v>3.4299999999999997</v>
      </c>
      <c r="E12" s="80">
        <f t="shared" si="1"/>
        <v>3.3234685585503274</v>
      </c>
      <c r="F12" s="80">
        <f t="shared" si="2"/>
        <v>1.1348948017344958E-2</v>
      </c>
      <c r="G12" s="71"/>
      <c r="H12" s="78" t="s">
        <v>105</v>
      </c>
      <c r="I12" s="77" t="s">
        <v>106</v>
      </c>
      <c r="J12" s="82">
        <f>+SUM(F7:F126)</f>
        <v>2.1705268699891711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61</v>
      </c>
      <c r="D13" s="80">
        <f t="shared" si="0"/>
        <v>3.5700000000000003</v>
      </c>
      <c r="E13" s="80">
        <f t="shared" si="1"/>
        <v>3.629721205990212</v>
      </c>
      <c r="F13" s="80">
        <f t="shared" si="2"/>
        <v>3.5666224449252965E-3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61.43</v>
      </c>
      <c r="D14" s="80">
        <f t="shared" si="0"/>
        <v>4</v>
      </c>
      <c r="E14" s="80">
        <f t="shared" si="1"/>
        <v>3.8570380900999059</v>
      </c>
      <c r="F14" s="80">
        <f t="shared" si="2"/>
        <v>2.0438107682282609E-2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61.57</v>
      </c>
      <c r="D15" s="80">
        <f t="shared" si="0"/>
        <v>4.1400000000000006</v>
      </c>
      <c r="E15" s="80">
        <f t="shared" si="1"/>
        <v>4.0257646831050584</v>
      </c>
      <c r="F15" s="80">
        <f t="shared" si="2"/>
        <v>1.3049707626087856E-2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61.43</v>
      </c>
      <c r="D16" s="80">
        <f t="shared" si="0"/>
        <v>4</v>
      </c>
      <c r="E16" s="80">
        <f t="shared" si="1"/>
        <v>4.1510024686687075</v>
      </c>
      <c r="F16" s="80">
        <f t="shared" si="2"/>
        <v>2.2801745544043985E-2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61.57</v>
      </c>
      <c r="D17" s="80">
        <f t="shared" si="0"/>
        <v>4.1400000000000006</v>
      </c>
      <c r="E17" s="80">
        <f t="shared" si="1"/>
        <v>4.2439605652765575</v>
      </c>
      <c r="F17" s="80">
        <f t="shared" si="2"/>
        <v>1.0807799132621258E-2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61.71</v>
      </c>
      <c r="D18" s="80">
        <f t="shared" si="0"/>
        <v>4.2800000000000011</v>
      </c>
      <c r="E18" s="80">
        <f t="shared" si="1"/>
        <v>4.3129589724750197</v>
      </c>
      <c r="F18" s="80">
        <f t="shared" si="2"/>
        <v>1.0862938666090307E-3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62</v>
      </c>
      <c r="D19" s="80">
        <f t="shared" si="0"/>
        <v>4.57</v>
      </c>
      <c r="E19" s="80">
        <f t="shared" si="1"/>
        <v>4.364173233197338</v>
      </c>
      <c r="F19" s="80">
        <f t="shared" si="2"/>
        <v>4.2364657932437537E-2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62</v>
      </c>
      <c r="D20" s="80">
        <f t="shared" si="0"/>
        <v>4.57</v>
      </c>
      <c r="E20" s="80">
        <f t="shared" si="1"/>
        <v>4.4021871614578734</v>
      </c>
      <c r="F20" s="80">
        <f t="shared" si="2"/>
        <v>2.8161148779565957E-2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62.14</v>
      </c>
      <c r="D21" s="80">
        <f t="shared" si="0"/>
        <v>4.7100000000000009</v>
      </c>
      <c r="E21" s="80">
        <f t="shared" si="1"/>
        <v>4.4304031060290976</v>
      </c>
      <c r="F21" s="80">
        <f t="shared" si="2"/>
        <v>7.8174423118176517E-2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62</v>
      </c>
      <c r="D22" s="80">
        <f t="shared" si="0"/>
        <v>4.57</v>
      </c>
      <c r="E22" s="80">
        <f t="shared" si="1"/>
        <v>4.4513464698032879</v>
      </c>
      <c r="F22" s="80">
        <f t="shared" si="2"/>
        <v>1.4078660228142149E-2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62</v>
      </c>
      <c r="D23" s="80">
        <f t="shared" si="0"/>
        <v>4.57</v>
      </c>
      <c r="E23" s="80">
        <f t="shared" si="1"/>
        <v>4.4668917401404507</v>
      </c>
      <c r="F23" s="80">
        <f>+(E23-D23)^2</f>
        <v>1.0631313251264414E-2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61.86</v>
      </c>
      <c r="D24" s="80">
        <f t="shared" si="0"/>
        <v>4.43</v>
      </c>
      <c r="E24" s="80">
        <f t="shared" si="1"/>
        <v>4.4784302605262392</v>
      </c>
      <c r="F24" s="80">
        <f t="shared" si="2"/>
        <v>2.3454901346394263E-3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61.86</v>
      </c>
      <c r="D25" s="80">
        <f t="shared" si="0"/>
        <v>4.43</v>
      </c>
      <c r="E25" s="80">
        <f t="shared" si="1"/>
        <v>4.4869947595542792</v>
      </c>
      <c r="F25" s="80">
        <f t="shared" si="2"/>
        <v>3.2484026166501299E-3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61.86</v>
      </c>
      <c r="D26" s="80">
        <f t="shared" si="0"/>
        <v>4.43</v>
      </c>
      <c r="E26" s="80">
        <f t="shared" si="1"/>
        <v>4.493351782911593</v>
      </c>
      <c r="F26" s="80">
        <f t="shared" si="2"/>
        <v>4.0134483980776405E-3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61.86</v>
      </c>
      <c r="D27" s="80">
        <f t="shared" si="0"/>
        <v>4.43</v>
      </c>
      <c r="E27" s="80">
        <f t="shared" si="1"/>
        <v>4.4980703012782977</v>
      </c>
      <c r="F27" s="80">
        <f t="shared" si="2"/>
        <v>4.6335659161182499E-3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62</v>
      </c>
      <c r="D28" s="80">
        <f t="shared" si="0"/>
        <v>4.57</v>
      </c>
      <c r="E28" s="80">
        <f t="shared" si="1"/>
        <v>4.5015726347330451</v>
      </c>
      <c r="F28" s="80">
        <f t="shared" si="2"/>
        <v>4.6823043173772989E-3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61.71</v>
      </c>
      <c r="D29" s="80">
        <f t="shared" si="0"/>
        <v>4.2800000000000011</v>
      </c>
      <c r="E29" s="80">
        <f t="shared" si="1"/>
        <v>4.5041722515353877</v>
      </c>
      <c r="F29" s="80">
        <f t="shared" si="2"/>
        <v>5.025319835844462E-2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61.71</v>
      </c>
      <c r="D30" s="80">
        <f t="shared" si="0"/>
        <v>4.2800000000000011</v>
      </c>
      <c r="E30" s="80">
        <f t="shared" si="1"/>
        <v>4.506101824377704</v>
      </c>
      <c r="F30" s="80">
        <f t="shared" si="2"/>
        <v>5.1122034986925594E-2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61.71</v>
      </c>
      <c r="D31" s="80">
        <f t="shared" si="0"/>
        <v>4.2800000000000011</v>
      </c>
      <c r="E31" s="80">
        <f t="shared" si="1"/>
        <v>4.5075340552166683</v>
      </c>
      <c r="F31" s="80">
        <f t="shared" si="2"/>
        <v>5.177174628334133E-2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61.71</v>
      </c>
      <c r="D32" s="80">
        <f t="shared" si="0"/>
        <v>4.2800000000000011</v>
      </c>
      <c r="E32" s="80">
        <f t="shared" si="1"/>
        <v>4.5085971325626479</v>
      </c>
      <c r="F32" s="80">
        <f t="shared" si="2"/>
        <v>5.2256649015864312E-2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61.71</v>
      </c>
      <c r="D33" s="80">
        <f t="shared" si="0"/>
        <v>4.2800000000000011</v>
      </c>
      <c r="E33" s="80">
        <f t="shared" si="1"/>
        <v>4.5093862046959847</v>
      </c>
      <c r="F33" s="80">
        <f t="shared" si="2"/>
        <v>5.2618030904827681E-2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61.86</v>
      </c>
      <c r="D34" s="80">
        <f t="shared" si="0"/>
        <v>4.43</v>
      </c>
      <c r="E34" s="80">
        <f t="shared" si="1"/>
        <v>4.5099718956938819</v>
      </c>
      <c r="F34" s="80">
        <f t="shared" si="2"/>
        <v>6.3955041008731724E-3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62.14</v>
      </c>
      <c r="D35" s="80">
        <f t="shared" si="0"/>
        <v>4.7100000000000009</v>
      </c>
      <c r="E35" s="80">
        <f t="shared" si="1"/>
        <v>4.510406626475171</v>
      </c>
      <c r="F35" s="80">
        <f t="shared" si="2"/>
        <v>3.9837514755022257E-2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62</v>
      </c>
      <c r="D36" s="80">
        <f t="shared" si="0"/>
        <v>4.57</v>
      </c>
      <c r="E36" s="80">
        <f t="shared" si="1"/>
        <v>4.5107293066134657</v>
      </c>
      <c r="F36" s="80">
        <f t="shared" si="2"/>
        <v>3.5130150945205927E-3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62</v>
      </c>
      <c r="D37" s="80">
        <f t="shared" si="0"/>
        <v>4.57</v>
      </c>
      <c r="E37" s="80">
        <f t="shared" si="1"/>
        <v>4.5109688168486084</v>
      </c>
      <c r="F37" s="80">
        <f t="shared" si="2"/>
        <v>3.4846805842531732E-3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61.86</v>
      </c>
      <c r="D38" s="80">
        <f t="shared" si="0"/>
        <v>4.43</v>
      </c>
      <c r="E38" s="80">
        <f t="shared" si="1"/>
        <v>4.5111465939905209</v>
      </c>
      <c r="F38" s="80">
        <f t="shared" si="2"/>
        <v>6.5847697162624841E-3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62</v>
      </c>
      <c r="D39" s="80">
        <f t="shared" si="0"/>
        <v>4.57</v>
      </c>
      <c r="E39" s="80">
        <f t="shared" si="1"/>
        <v>4.5112785495713235</v>
      </c>
      <c r="F39" s="80">
        <f t="shared" si="2"/>
        <v>3.4482087404475495E-3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62</v>
      </c>
      <c r="D40" s="80">
        <f t="shared" si="0"/>
        <v>4.57</v>
      </c>
      <c r="E40" s="80">
        <f t="shared" si="1"/>
        <v>4.5113764939702365</v>
      </c>
      <c r="F40" s="80">
        <f t="shared" si="2"/>
        <v>3.4367154592217456E-3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62.14</v>
      </c>
      <c r="D41" s="80">
        <f t="shared" si="0"/>
        <v>4.7100000000000009</v>
      </c>
      <c r="E41" s="80">
        <f t="shared" si="1"/>
        <v>4.5114491934742675</v>
      </c>
      <c r="F41" s="80">
        <f t="shared" si="2"/>
        <v>3.9422422772019183E-2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62</v>
      </c>
      <c r="D42" s="80">
        <f t="shared" si="0"/>
        <v>4.57</v>
      </c>
      <c r="E42" s="80">
        <f t="shared" si="1"/>
        <v>4.5115031548844646</v>
      </c>
      <c r="F42" s="80">
        <f t="shared" si="2"/>
        <v>3.4218808884709678E-3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61.86</v>
      </c>
      <c r="D43" s="80">
        <f t="shared" si="0"/>
        <v>4.43</v>
      </c>
      <c r="E43" s="80">
        <f t="shared" si="1"/>
        <v>4.5115432078921067</v>
      </c>
      <c r="F43" s="80">
        <f t="shared" si="2"/>
        <v>6.649294753335382E-3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61.71</v>
      </c>
      <c r="D44" s="80">
        <f t="shared" si="0"/>
        <v>4.2800000000000011</v>
      </c>
      <c r="E44" s="80">
        <f t="shared" si="1"/>
        <v>4.5115729373490518</v>
      </c>
      <c r="F44" s="80">
        <f t="shared" si="2"/>
        <v>5.3626025312467365E-2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61.71</v>
      </c>
      <c r="D45" s="80">
        <f t="shared" si="0"/>
        <v>4.2800000000000011</v>
      </c>
      <c r="E45" s="80">
        <f t="shared" si="1"/>
        <v>4.5115950041216184</v>
      </c>
      <c r="F45" s="80">
        <f t="shared" si="2"/>
        <v>5.3636245934091921E-2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61.71</v>
      </c>
      <c r="D46" s="80">
        <f t="shared" si="0"/>
        <v>4.2800000000000011</v>
      </c>
      <c r="E46" s="80">
        <f t="shared" si="1"/>
        <v>4.511611383245274</v>
      </c>
      <c r="F46" s="80">
        <f t="shared" si="2"/>
        <v>5.364383284878866E-2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61.57</v>
      </c>
      <c r="D47" s="80">
        <f t="shared" si="0"/>
        <v>4.1400000000000006</v>
      </c>
      <c r="E47" s="80">
        <f t="shared" si="1"/>
        <v>4.5116235406956173</v>
      </c>
      <c r="F47" s="80">
        <f t="shared" si="2"/>
        <v>0.13810405599914671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61.57</v>
      </c>
      <c r="D48" s="80">
        <f t="shared" si="0"/>
        <v>4.1400000000000006</v>
      </c>
      <c r="E48" s="80">
        <f t="shared" si="1"/>
        <v>4.5116325645971376</v>
      </c>
      <c r="F48" s="80">
        <f t="shared" si="2"/>
        <v>0.13811076306904521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61.86</v>
      </c>
      <c r="D49" s="80">
        <f t="shared" si="0"/>
        <v>4.43</v>
      </c>
      <c r="E49" s="80">
        <f t="shared" si="1"/>
        <v>4.5116392626132793</v>
      </c>
      <c r="F49" s="80">
        <f t="shared" si="2"/>
        <v>6.6649692000400294E-3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61.86</v>
      </c>
      <c r="D50" s="80">
        <f t="shared" si="0"/>
        <v>4.43</v>
      </c>
      <c r="E50" s="80">
        <f t="shared" si="1"/>
        <v>4.5116442342344945</v>
      </c>
      <c r="F50" s="80">
        <f t="shared" si="2"/>
        <v>6.6657809837370428E-3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62</v>
      </c>
      <c r="D51" s="80">
        <f t="shared" si="0"/>
        <v>4.57</v>
      </c>
      <c r="E51" s="80">
        <f t="shared" si="1"/>
        <v>4.5116479244342464</v>
      </c>
      <c r="F51" s="80">
        <f t="shared" si="2"/>
        <v>3.4049647228314456E-3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61.86</v>
      </c>
      <c r="D52" s="80">
        <f t="shared" si="0"/>
        <v>4.43</v>
      </c>
      <c r="E52" s="80">
        <f t="shared" si="1"/>
        <v>4.5116506634953328</v>
      </c>
      <c r="F52" s="80">
        <f t="shared" si="2"/>
        <v>6.6668308492281248E-3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62</v>
      </c>
      <c r="D53" s="80">
        <f t="shared" si="0"/>
        <v>4.57</v>
      </c>
      <c r="E53" s="80">
        <f t="shared" si="1"/>
        <v>4.511652696571085</v>
      </c>
      <c r="F53" s="80">
        <f t="shared" si="2"/>
        <v>3.4044078174259055E-3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62.14</v>
      </c>
      <c r="D54" s="80">
        <f t="shared" si="0"/>
        <v>4.7100000000000009</v>
      </c>
      <c r="E54" s="80">
        <f t="shared" si="1"/>
        <v>4.5116542056272486</v>
      </c>
      <c r="F54" s="80">
        <f t="shared" si="2"/>
        <v>3.9341054145358115E-2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62</v>
      </c>
      <c r="D55" s="80">
        <f t="shared" si="0"/>
        <v>4.57</v>
      </c>
      <c r="E55" s="80">
        <f t="shared" si="1"/>
        <v>4.5116553257284062</v>
      </c>
      <c r="F55" s="80">
        <f t="shared" si="2"/>
        <v>3.4041010158584106E-3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61.86</v>
      </c>
      <c r="D56" s="80">
        <f t="shared" si="0"/>
        <v>4.43</v>
      </c>
      <c r="E56" s="80">
        <f t="shared" si="1"/>
        <v>4.511656157126624</v>
      </c>
      <c r="F56" s="80">
        <f t="shared" si="2"/>
        <v>6.6677279966879614E-3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61.86</v>
      </c>
      <c r="D57" s="80">
        <f t="shared" si="0"/>
        <v>4.43</v>
      </c>
      <c r="E57" s="80">
        <f t="shared" si="1"/>
        <v>4.5116567742342761</v>
      </c>
      <c r="F57" s="80">
        <f t="shared" si="2"/>
        <v>6.6678287783475893E-3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62</v>
      </c>
      <c r="D58" s="80">
        <f t="shared" si="0"/>
        <v>4.57</v>
      </c>
      <c r="E58" s="80">
        <f t="shared" si="1"/>
        <v>4.5116572322841568</v>
      </c>
      <c r="F58" s="80">
        <f t="shared" si="2"/>
        <v>3.4038785447448655E-3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62</v>
      </c>
      <c r="D59" s="80">
        <f t="shared" si="0"/>
        <v>4.57</v>
      </c>
      <c r="E59" s="80">
        <f t="shared" si="1"/>
        <v>4.5116575722729619</v>
      </c>
      <c r="F59" s="80">
        <f t="shared" si="2"/>
        <v>3.4038388730846933E-3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62</v>
      </c>
      <c r="D60" s="80">
        <f t="shared" si="0"/>
        <v>4.57</v>
      </c>
      <c r="E60" s="80">
        <f t="shared" si="1"/>
        <v>4.5116578246306034</v>
      </c>
      <c r="F60" s="80">
        <f t="shared" si="2"/>
        <v>3.4038094268334621E-3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62</v>
      </c>
      <c r="D61" s="80">
        <f t="shared" si="0"/>
        <v>4.57</v>
      </c>
      <c r="E61" s="80">
        <f t="shared" si="1"/>
        <v>4.5116580119437684</v>
      </c>
      <c r="F61" s="80">
        <f t="shared" si="2"/>
        <v>3.403787570353508E-3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61.86</v>
      </c>
      <c r="D62" s="80">
        <f t="shared" si="0"/>
        <v>4.43</v>
      </c>
      <c r="E62" s="80">
        <f t="shared" si="1"/>
        <v>4.5116581509774889</v>
      </c>
      <c r="F62" s="80">
        <f t="shared" si="2"/>
        <v>6.6680536210624178E-3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62.14</v>
      </c>
      <c r="D63" s="80">
        <f t="shared" si="0"/>
        <v>4.7100000000000009</v>
      </c>
      <c r="E63" s="80">
        <f t="shared" si="1"/>
        <v>4.5116582541756571</v>
      </c>
      <c r="F63" s="80">
        <f t="shared" si="2"/>
        <v>3.9339448136648567E-2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61.86</v>
      </c>
      <c r="D64" s="80">
        <f t="shared" si="0"/>
        <v>4.43</v>
      </c>
      <c r="E64" s="80">
        <f t="shared" si="1"/>
        <v>4.511658330774786</v>
      </c>
      <c r="F64" s="80">
        <f t="shared" si="2"/>
        <v>6.6680829849244012E-3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61.86</v>
      </c>
      <c r="D65" s="80">
        <f t="shared" si="0"/>
        <v>4.43</v>
      </c>
      <c r="E65" s="80">
        <f t="shared" si="1"/>
        <v>4.5116583876307041</v>
      </c>
      <c r="F65" s="80">
        <f t="shared" si="2"/>
        <v>6.6680922704463828E-3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61.71</v>
      </c>
      <c r="D66" s="80">
        <f t="shared" si="0"/>
        <v>4.2800000000000011</v>
      </c>
      <c r="E66" s="80">
        <f t="shared" si="1"/>
        <v>4.5116584298321678</v>
      </c>
      <c r="F66" s="80">
        <f t="shared" si="2"/>
        <v>5.3665628112304888E-2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61.86</v>
      </c>
      <c r="D67" s="80">
        <f t="shared" si="0"/>
        <v>4.43</v>
      </c>
      <c r="E67" s="80">
        <f t="shared" si="1"/>
        <v>4.5116584611563217</v>
      </c>
      <c r="F67" s="80">
        <f t="shared" si="2"/>
        <v>6.6681042784185532E-3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62</v>
      </c>
      <c r="D68" s="80">
        <f t="shared" si="0"/>
        <v>4.57</v>
      </c>
      <c r="E68" s="80">
        <f t="shared" si="1"/>
        <v>4.5116584844067633</v>
      </c>
      <c r="F68" s="80">
        <f t="shared" si="2"/>
        <v>3.4037324417159126E-3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61.86</v>
      </c>
      <c r="D69" s="80">
        <f t="shared" si="0"/>
        <v>4.43</v>
      </c>
      <c r="E69" s="80">
        <f t="shared" si="1"/>
        <v>4.5116585016644688</v>
      </c>
      <c r="F69" s="80">
        <f t="shared" si="2"/>
        <v>6.6681108940861E-3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62.14</v>
      </c>
      <c r="D70" s="80">
        <f t="shared" si="0"/>
        <v>4.7100000000000009</v>
      </c>
      <c r="E70" s="80">
        <f t="shared" si="1"/>
        <v>4.5116585144740489</v>
      </c>
      <c r="F70" s="80">
        <f t="shared" si="2"/>
        <v>3.9339344880641419E-2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62</v>
      </c>
      <c r="D71" s="80">
        <f t="shared" si="0"/>
        <v>4.57</v>
      </c>
      <c r="E71" s="80">
        <f t="shared" si="1"/>
        <v>4.5116585239819953</v>
      </c>
      <c r="F71" s="80">
        <f t="shared" si="2"/>
        <v>3.4037278239594515E-3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62</v>
      </c>
      <c r="D72" s="80">
        <f t="shared" ref="D72:D126" si="3">C72-$C$7</f>
        <v>4.57</v>
      </c>
      <c r="E72" s="80">
        <f t="shared" ref="E72:E126" si="4">+IF(A72&lt;$J$9,D72,B72*$J$7*(1-EXP(-(A72-$J$9)/$J$8)))</f>
        <v>4.5116585310392949</v>
      </c>
      <c r="F72" s="80">
        <f t="shared" si="2"/>
        <v>3.4037270004929465E-3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62</v>
      </c>
      <c r="D73" s="80">
        <f t="shared" si="3"/>
        <v>4.57</v>
      </c>
      <c r="E73" s="80">
        <f t="shared" si="4"/>
        <v>4.5116585362775954</v>
      </c>
      <c r="F73" s="80">
        <f t="shared" ref="F73:F126" si="5">+(E73-D73)^2</f>
        <v>3.4037263892726867E-3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62</v>
      </c>
      <c r="D74" s="80">
        <f t="shared" si="3"/>
        <v>4.57</v>
      </c>
      <c r="E74" s="80">
        <f t="shared" si="4"/>
        <v>4.5116585401657385</v>
      </c>
      <c r="F74" s="80">
        <f t="shared" si="5"/>
        <v>3.4037259355927775E-3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62.29</v>
      </c>
      <c r="D75" s="80">
        <f t="shared" si="3"/>
        <v>4.8599999999999994</v>
      </c>
      <c r="E75" s="80">
        <f t="shared" si="4"/>
        <v>4.5116585430517242</v>
      </c>
      <c r="F75" s="80">
        <f t="shared" si="5"/>
        <v>0.12134177062884709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62.14</v>
      </c>
      <c r="D76" s="80">
        <f t="shared" si="3"/>
        <v>4.7100000000000009</v>
      </c>
      <c r="E76" s="80">
        <f t="shared" si="4"/>
        <v>4.5116585451938542</v>
      </c>
      <c r="F76" s="80">
        <f t="shared" si="5"/>
        <v>3.9339332694618701E-2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62.14</v>
      </c>
      <c r="D77" s="80">
        <f t="shared" si="3"/>
        <v>4.7100000000000009</v>
      </c>
      <c r="E77" s="80">
        <f t="shared" si="4"/>
        <v>4.511658546783857</v>
      </c>
      <c r="F77" s="80">
        <f t="shared" si="5"/>
        <v>3.9339332063891772E-2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62</v>
      </c>
      <c r="D78" s="80">
        <f t="shared" si="3"/>
        <v>4.57</v>
      </c>
      <c r="E78" s="80">
        <f t="shared" si="4"/>
        <v>4.511658547964041</v>
      </c>
      <c r="F78" s="80">
        <f t="shared" si="5"/>
        <v>3.4037250256641403E-3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62</v>
      </c>
      <c r="D79" s="80">
        <f t="shared" si="3"/>
        <v>4.57</v>
      </c>
      <c r="E79" s="80">
        <f t="shared" si="4"/>
        <v>4.5116585488400354</v>
      </c>
      <c r="F79" s="80">
        <f t="shared" si="5"/>
        <v>3.403724923450572E-3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62</v>
      </c>
      <c r="D80" s="80">
        <f t="shared" si="3"/>
        <v>4.57</v>
      </c>
      <c r="E80" s="80">
        <f t="shared" si="4"/>
        <v>4.511658549490245</v>
      </c>
      <c r="F80" s="80">
        <f t="shared" si="5"/>
        <v>3.4037248475822218E-3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62</v>
      </c>
      <c r="D81" s="80">
        <f t="shared" si="3"/>
        <v>4.57</v>
      </c>
      <c r="E81" s="80">
        <f t="shared" si="4"/>
        <v>4.5116585499728643</v>
      </c>
      <c r="F81" s="80">
        <f t="shared" si="5"/>
        <v>3.4037247912688043E-3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62</v>
      </c>
      <c r="D82" s="80">
        <f t="shared" si="3"/>
        <v>4.57</v>
      </c>
      <c r="E82" s="80">
        <f t="shared" si="4"/>
        <v>4.5116585503310906</v>
      </c>
      <c r="F82" s="80">
        <f t="shared" si="5"/>
        <v>3.4037247494699166E-3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62</v>
      </c>
      <c r="D83" s="80">
        <f t="shared" si="3"/>
        <v>4.57</v>
      </c>
      <c r="E83" s="80">
        <f t="shared" si="4"/>
        <v>4.5116585505969846</v>
      </c>
      <c r="F83" s="80">
        <f t="shared" si="5"/>
        <v>3.403724718444637E-3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61.86</v>
      </c>
      <c r="D84" s="80">
        <f t="shared" si="3"/>
        <v>4.43</v>
      </c>
      <c r="E84" s="80">
        <f t="shared" si="4"/>
        <v>4.5116585507943459</v>
      </c>
      <c r="F84" s="80">
        <f t="shared" si="5"/>
        <v>6.6681189178328087E-3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61.86</v>
      </c>
      <c r="D85" s="80">
        <f t="shared" si="3"/>
        <v>4.43</v>
      </c>
      <c r="E85" s="80">
        <f t="shared" si="4"/>
        <v>4.5116585509408376</v>
      </c>
      <c r="F85" s="80">
        <f t="shared" si="5"/>
        <v>6.6681189417574097E-3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61.86</v>
      </c>
      <c r="D86" s="80">
        <f t="shared" si="3"/>
        <v>4.43</v>
      </c>
      <c r="E86" s="80">
        <f t="shared" si="4"/>
        <v>4.511658551049571</v>
      </c>
      <c r="F86" s="80">
        <f t="shared" si="5"/>
        <v>6.6681189595154443E-3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61.71</v>
      </c>
      <c r="D87" s="80">
        <f t="shared" si="3"/>
        <v>4.2800000000000011</v>
      </c>
      <c r="E87" s="80">
        <f t="shared" si="4"/>
        <v>4.5116585511302789</v>
      </c>
      <c r="F87" s="80">
        <f t="shared" si="5"/>
        <v>5.3665684311779524E-2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61.86</v>
      </c>
      <c r="D88" s="80">
        <f t="shared" si="3"/>
        <v>4.43</v>
      </c>
      <c r="E88" s="80">
        <f t="shared" si="4"/>
        <v>4.5116585511901848</v>
      </c>
      <c r="F88" s="80">
        <f t="shared" si="5"/>
        <v>6.6681189824800736E-3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61.86</v>
      </c>
      <c r="D89" s="80">
        <f t="shared" si="3"/>
        <v>4.43</v>
      </c>
      <c r="E89" s="80">
        <f t="shared" si="4"/>
        <v>4.5116585512346497</v>
      </c>
      <c r="F89" s="80">
        <f t="shared" si="5"/>
        <v>6.6681189897419479E-3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61.86</v>
      </c>
      <c r="D90" s="80">
        <f t="shared" si="3"/>
        <v>4.43</v>
      </c>
      <c r="E90" s="80">
        <f t="shared" si="4"/>
        <v>4.5116585512676544</v>
      </c>
      <c r="F90" s="80">
        <f t="shared" si="5"/>
        <v>6.6681189951321822E-3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61.86</v>
      </c>
      <c r="D91" s="80">
        <f t="shared" si="3"/>
        <v>4.43</v>
      </c>
      <c r="E91" s="80">
        <f t="shared" si="4"/>
        <v>4.5116585512921521</v>
      </c>
      <c r="F91" s="80">
        <f t="shared" si="5"/>
        <v>6.6681189991330816E-3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62.14</v>
      </c>
      <c r="D92" s="80">
        <f t="shared" si="3"/>
        <v>4.7100000000000009</v>
      </c>
      <c r="E92" s="80">
        <f t="shared" si="4"/>
        <v>4.5116585513103349</v>
      </c>
      <c r="F92" s="80">
        <f t="shared" si="5"/>
        <v>3.9339330268315396E-2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62</v>
      </c>
      <c r="D93" s="80">
        <f t="shared" si="3"/>
        <v>4.57</v>
      </c>
      <c r="E93" s="80">
        <f t="shared" si="4"/>
        <v>4.5116585513238316</v>
      </c>
      <c r="F93" s="80">
        <f t="shared" si="5"/>
        <v>3.4037246336340193E-3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61.86</v>
      </c>
      <c r="D94" s="80">
        <f t="shared" si="3"/>
        <v>4.43</v>
      </c>
      <c r="E94" s="80">
        <f t="shared" si="4"/>
        <v>4.5116585513338494</v>
      </c>
      <c r="F94" s="80">
        <f t="shared" si="5"/>
        <v>6.6681190059429659E-3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62</v>
      </c>
      <c r="D95" s="80">
        <f t="shared" si="3"/>
        <v>4.57</v>
      </c>
      <c r="E95" s="80">
        <f t="shared" si="4"/>
        <v>4.5116585513412852</v>
      </c>
      <c r="F95" s="80">
        <f t="shared" si="5"/>
        <v>3.4037246315974834E-3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62.14</v>
      </c>
      <c r="D96" s="80">
        <f t="shared" si="3"/>
        <v>4.7100000000000009</v>
      </c>
      <c r="E96" s="80">
        <f t="shared" si="4"/>
        <v>4.5116585513468053</v>
      </c>
      <c r="F96" s="80">
        <f t="shared" si="5"/>
        <v>3.9339330253848219E-2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62.14</v>
      </c>
      <c r="D97" s="80">
        <f t="shared" si="3"/>
        <v>4.7100000000000009</v>
      </c>
      <c r="E97" s="80">
        <f t="shared" si="4"/>
        <v>4.5116585513509015</v>
      </c>
      <c r="F97" s="80">
        <f t="shared" si="5"/>
        <v>3.9339330252223297E-2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62</v>
      </c>
      <c r="D98" s="80">
        <f t="shared" si="3"/>
        <v>4.57</v>
      </c>
      <c r="E98" s="80">
        <f t="shared" si="4"/>
        <v>4.5116585513539427</v>
      </c>
      <c r="F98" s="80">
        <f t="shared" si="5"/>
        <v>3.403724630120578E-3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61.86</v>
      </c>
      <c r="D99" s="80">
        <f t="shared" si="3"/>
        <v>4.43</v>
      </c>
      <c r="E99" s="80">
        <f t="shared" si="4"/>
        <v>4.5116585513561995</v>
      </c>
      <c r="F99" s="80">
        <f t="shared" si="5"/>
        <v>6.6681190095931224E-3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61.86</v>
      </c>
      <c r="D100" s="80">
        <f t="shared" si="3"/>
        <v>4.43</v>
      </c>
      <c r="E100" s="80">
        <f t="shared" si="4"/>
        <v>4.5116585513578746</v>
      </c>
      <c r="F100" s="80">
        <f t="shared" si="5"/>
        <v>6.6681190098666961E-3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62</v>
      </c>
      <c r="D101" s="80">
        <f t="shared" si="3"/>
        <v>4.57</v>
      </c>
      <c r="E101" s="80">
        <f t="shared" si="4"/>
        <v>4.5116585513591181</v>
      </c>
      <c r="F101" s="80">
        <f t="shared" si="5"/>
        <v>3.4037246295166952E-3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62.14</v>
      </c>
      <c r="D102" s="80">
        <f t="shared" si="3"/>
        <v>4.7100000000000009</v>
      </c>
      <c r="E102" s="80">
        <f t="shared" si="4"/>
        <v>4.5116585513600418</v>
      </c>
      <c r="F102" s="80">
        <f t="shared" si="5"/>
        <v>3.9339330248597516E-2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62</v>
      </c>
      <c r="D103" s="80">
        <f t="shared" si="3"/>
        <v>4.57</v>
      </c>
      <c r="E103" s="80">
        <f t="shared" si="4"/>
        <v>4.5116585513607266</v>
      </c>
      <c r="F103" s="80">
        <f t="shared" si="5"/>
        <v>3.403724629329012E-3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62</v>
      </c>
      <c r="D104" s="80">
        <f t="shared" si="3"/>
        <v>4.57</v>
      </c>
      <c r="E104" s="80">
        <f t="shared" si="4"/>
        <v>4.5116585513612346</v>
      </c>
      <c r="F104" s="80">
        <f t="shared" si="5"/>
        <v>3.4037246292697326E-3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62.14</v>
      </c>
      <c r="D105" s="80">
        <f t="shared" si="3"/>
        <v>4.7100000000000009</v>
      </c>
      <c r="E105" s="80">
        <f t="shared" si="4"/>
        <v>4.5116585513616121</v>
      </c>
      <c r="F105" s="80">
        <f t="shared" si="5"/>
        <v>3.9339330247974605E-2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61.86</v>
      </c>
      <c r="D106" s="80">
        <f t="shared" si="3"/>
        <v>4.43</v>
      </c>
      <c r="E106" s="80">
        <f t="shared" si="4"/>
        <v>4.5116585513618919</v>
      </c>
      <c r="F106" s="80">
        <f t="shared" si="5"/>
        <v>6.6681190105227781E-3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61.86</v>
      </c>
      <c r="D107" s="80">
        <f t="shared" si="3"/>
        <v>4.43</v>
      </c>
      <c r="E107" s="80">
        <f t="shared" si="4"/>
        <v>4.5116585513621006</v>
      </c>
      <c r="F107" s="80">
        <f t="shared" si="5"/>
        <v>6.6681190105568663E-3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61.86</v>
      </c>
      <c r="D108" s="80">
        <f t="shared" si="3"/>
        <v>4.43</v>
      </c>
      <c r="E108" s="80">
        <f t="shared" si="4"/>
        <v>4.5116585513622551</v>
      </c>
      <c r="F108" s="80">
        <f t="shared" si="5"/>
        <v>6.6681190105821056E-3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62</v>
      </c>
      <c r="D109" s="80">
        <f t="shared" si="3"/>
        <v>4.57</v>
      </c>
      <c r="E109" s="80">
        <f t="shared" si="4"/>
        <v>4.5116585513623688</v>
      </c>
      <c r="F109" s="80">
        <f t="shared" si="5"/>
        <v>3.4037246291373905E-3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62.14</v>
      </c>
      <c r="D110" s="80">
        <f t="shared" si="3"/>
        <v>4.7100000000000009</v>
      </c>
      <c r="E110" s="80">
        <f t="shared" si="4"/>
        <v>4.5116585513624541</v>
      </c>
      <c r="F110" s="80">
        <f t="shared" si="5"/>
        <v>3.9339330247640601E-2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62</v>
      </c>
      <c r="D111" s="80">
        <f t="shared" si="3"/>
        <v>4.57</v>
      </c>
      <c r="E111" s="80">
        <f t="shared" si="4"/>
        <v>4.5116585513625171</v>
      </c>
      <c r="F111" s="80">
        <f t="shared" si="5"/>
        <v>3.4037246291200832E-3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62</v>
      </c>
      <c r="D112" s="80">
        <f t="shared" si="3"/>
        <v>4.57</v>
      </c>
      <c r="E112" s="80">
        <f t="shared" si="4"/>
        <v>4.5116585513625642</v>
      </c>
      <c r="F112" s="80">
        <f t="shared" si="5"/>
        <v>3.4037246291145906E-3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62</v>
      </c>
      <c r="D113" s="80">
        <f t="shared" si="3"/>
        <v>4.57</v>
      </c>
      <c r="E113" s="80">
        <f t="shared" si="4"/>
        <v>4.5116585513625989</v>
      </c>
      <c r="F113" s="80">
        <f t="shared" si="5"/>
        <v>3.4037246291105487E-3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62</v>
      </c>
      <c r="D114" s="80">
        <f t="shared" si="3"/>
        <v>4.57</v>
      </c>
      <c r="E114" s="80">
        <f t="shared" si="4"/>
        <v>4.5116585513626255</v>
      </c>
      <c r="F114" s="80">
        <f t="shared" si="5"/>
        <v>3.4037246291074397E-3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61.86</v>
      </c>
      <c r="D115" s="80">
        <f t="shared" si="3"/>
        <v>4.43</v>
      </c>
      <c r="E115" s="80">
        <f t="shared" si="4"/>
        <v>4.5116585513626442</v>
      </c>
      <c r="F115" s="80">
        <f t="shared" si="5"/>
        <v>6.6681190106456399E-3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61.86</v>
      </c>
      <c r="D116" s="80">
        <f t="shared" si="3"/>
        <v>4.43</v>
      </c>
      <c r="E116" s="80">
        <f t="shared" si="4"/>
        <v>4.5116585513626584</v>
      </c>
      <c r="F116" s="80">
        <f t="shared" si="5"/>
        <v>6.6681190106479609E-3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61.71</v>
      </c>
      <c r="D117" s="80">
        <f t="shared" si="3"/>
        <v>4.2800000000000011</v>
      </c>
      <c r="E117" s="80">
        <f t="shared" si="4"/>
        <v>4.511658551362669</v>
      </c>
      <c r="F117" s="80">
        <f t="shared" si="5"/>
        <v>5.3665684419449834E-2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61.86</v>
      </c>
      <c r="D118" s="80">
        <f t="shared" si="3"/>
        <v>4.43</v>
      </c>
      <c r="E118" s="80">
        <f t="shared" si="4"/>
        <v>4.511658551362677</v>
      </c>
      <c r="F118" s="80">
        <f t="shared" si="5"/>
        <v>6.6681190106510071E-3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62</v>
      </c>
      <c r="D119" s="80">
        <f t="shared" si="3"/>
        <v>4.57</v>
      </c>
      <c r="E119" s="80">
        <f t="shared" si="4"/>
        <v>4.5116585513626823</v>
      </c>
      <c r="F119" s="80">
        <f t="shared" si="5"/>
        <v>3.4037246291008074E-3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61.86</v>
      </c>
      <c r="D120" s="80">
        <f t="shared" si="3"/>
        <v>4.43</v>
      </c>
      <c r="E120" s="80">
        <f t="shared" si="4"/>
        <v>4.5116585513626868</v>
      </c>
      <c r="F120" s="80">
        <f t="shared" si="5"/>
        <v>6.6681190106526022E-3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62</v>
      </c>
      <c r="D121" s="80">
        <f t="shared" si="3"/>
        <v>4.57</v>
      </c>
      <c r="E121" s="80">
        <f t="shared" si="4"/>
        <v>4.5116585513626903</v>
      </c>
      <c r="F121" s="80">
        <f t="shared" si="5"/>
        <v>3.4037246290998745E-3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62</v>
      </c>
      <c r="D122" s="80">
        <f t="shared" si="3"/>
        <v>4.57</v>
      </c>
      <c r="E122" s="80">
        <f t="shared" si="4"/>
        <v>4.5116585513626921</v>
      </c>
      <c r="F122" s="80">
        <f t="shared" si="5"/>
        <v>3.4037246290996672E-3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61.86</v>
      </c>
      <c r="D123" s="80">
        <f t="shared" si="3"/>
        <v>4.43</v>
      </c>
      <c r="E123" s="80">
        <f t="shared" si="4"/>
        <v>4.5116585513626939</v>
      </c>
      <c r="F123" s="80">
        <f t="shared" si="5"/>
        <v>6.6681190106537627E-3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62</v>
      </c>
      <c r="D124" s="80">
        <f t="shared" si="3"/>
        <v>4.57</v>
      </c>
      <c r="E124" s="80">
        <f t="shared" si="4"/>
        <v>4.5116585513626948</v>
      </c>
      <c r="F124" s="80">
        <f t="shared" si="5"/>
        <v>3.4037246290993563E-3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62</v>
      </c>
      <c r="D125" s="80">
        <f t="shared" si="3"/>
        <v>4.57</v>
      </c>
      <c r="E125" s="80">
        <f t="shared" si="4"/>
        <v>4.5116585513626966</v>
      </c>
      <c r="F125" s="80">
        <f t="shared" si="5"/>
        <v>3.403724629099149E-3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v>2.9749999999999934</v>
      </c>
      <c r="B126" s="79">
        <v>5</v>
      </c>
      <c r="C126" s="80">
        <v>62</v>
      </c>
      <c r="D126" s="80">
        <f t="shared" si="3"/>
        <v>4.57</v>
      </c>
      <c r="E126" s="80">
        <f t="shared" si="4"/>
        <v>4.5116585513626974</v>
      </c>
      <c r="F126" s="80">
        <f t="shared" si="5"/>
        <v>3.4037246290990453E-3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72C84-B5CC-43A6-B2B0-30AE83B0E5C9}">
  <sheetPr codeName="Sheet15"/>
  <dimension ref="A1:AG389"/>
  <sheetViews>
    <sheetView workbookViewId="0">
      <selection activeCell="D7" sqref="D7:D126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1.5884311074245858E-2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62.14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0.59664619884033399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A7+(25/1000)</f>
        <v>2.5000000000000001E-2</v>
      </c>
      <c r="B8" s="79">
        <v>5</v>
      </c>
      <c r="C8" s="80">
        <v>62.57</v>
      </c>
      <c r="D8" s="80">
        <f t="shared" ref="D8:D71" si="0">C8-$C$7</f>
        <v>0.42999999999999972</v>
      </c>
      <c r="E8" s="80">
        <f t="shared" ref="E8:E71" si="1">+IF(A8&lt;$J$9,D8,B8*$J$7*(1-EXP(-(A8-$J$9)/$J$8)))</f>
        <v>0.35081698021814428</v>
      </c>
      <c r="F8" s="80">
        <f>+(E8-D8)^2</f>
        <v>6.2699506217737087E-3</v>
      </c>
      <c r="G8" s="71"/>
      <c r="H8" s="78" t="s">
        <v>73</v>
      </c>
      <c r="I8" s="81" t="s">
        <v>102</v>
      </c>
      <c r="J8" s="78">
        <v>9.9563777920938484E-2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2" si="2">A8+(25/1000)</f>
        <v>0.05</v>
      </c>
      <c r="B9" s="79">
        <v>5</v>
      </c>
      <c r="C9" s="80">
        <v>63.14</v>
      </c>
      <c r="D9" s="80">
        <f t="shared" si="0"/>
        <v>1</v>
      </c>
      <c r="E9" s="80">
        <f t="shared" si="1"/>
        <v>0.93534924071480707</v>
      </c>
      <c r="F9" s="80">
        <f t="shared" ref="F9:F72" si="3">+(E9-D9)^2</f>
        <v>4.1797206761519596E-3</v>
      </c>
      <c r="G9" s="71"/>
      <c r="H9" s="78" t="s">
        <v>74</v>
      </c>
      <c r="I9" s="77" t="s">
        <v>103</v>
      </c>
      <c r="J9" s="78">
        <v>1.2544010024355517E-2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2"/>
        <v>7.5000000000000011E-2</v>
      </c>
      <c r="B10" s="79">
        <v>5</v>
      </c>
      <c r="C10" s="80">
        <v>63.29</v>
      </c>
      <c r="D10" s="80">
        <f t="shared" si="0"/>
        <v>1.1499999999999986</v>
      </c>
      <c r="E10" s="80">
        <f t="shared" si="1"/>
        <v>1.3900850627537173</v>
      </c>
      <c r="F10" s="80">
        <f t="shared" si="3"/>
        <v>5.7640837357457078E-2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2"/>
        <v>0.1</v>
      </c>
      <c r="B11" s="79">
        <v>5</v>
      </c>
      <c r="C11" s="80">
        <v>63.86</v>
      </c>
      <c r="D11" s="80">
        <f t="shared" si="0"/>
        <v>1.7199999999999989</v>
      </c>
      <c r="E11" s="80">
        <f t="shared" si="1"/>
        <v>1.743845978652018</v>
      </c>
      <c r="F11" s="80">
        <f t="shared" si="3"/>
        <v>5.6863069787255042E-4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2"/>
        <v>0.125</v>
      </c>
      <c r="B12" s="79">
        <v>5</v>
      </c>
      <c r="C12" s="80">
        <v>64</v>
      </c>
      <c r="D12" s="80">
        <f t="shared" si="0"/>
        <v>1.8599999999999994</v>
      </c>
      <c r="E12" s="80">
        <f t="shared" si="1"/>
        <v>2.0190536477027661</v>
      </c>
      <c r="F12" s="80">
        <f t="shared" si="3"/>
        <v>2.5298062847555803E-2</v>
      </c>
      <c r="G12" s="71"/>
      <c r="H12" s="78" t="s">
        <v>105</v>
      </c>
      <c r="I12" s="77" t="s">
        <v>106</v>
      </c>
      <c r="J12" s="82">
        <f>+SUM(F7:F126)</f>
        <v>1.4540724645754635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2"/>
        <v>0.15</v>
      </c>
      <c r="B13" s="79">
        <v>5</v>
      </c>
      <c r="C13" s="80">
        <v>64.569999999999993</v>
      </c>
      <c r="D13" s="80">
        <f t="shared" si="0"/>
        <v>2.4299999999999926</v>
      </c>
      <c r="E13" s="80">
        <f t="shared" si="1"/>
        <v>2.2331509594762347</v>
      </c>
      <c r="F13" s="80">
        <f t="shared" si="3"/>
        <v>3.8749544755124099E-2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2"/>
        <v>0.17499999999999999</v>
      </c>
      <c r="B14" s="79">
        <v>5</v>
      </c>
      <c r="C14" s="80">
        <v>64.709999999999994</v>
      </c>
      <c r="D14" s="80">
        <f t="shared" si="0"/>
        <v>2.5699999999999932</v>
      </c>
      <c r="E14" s="80">
        <f t="shared" si="1"/>
        <v>2.3997075785803821</v>
      </c>
      <c r="F14" s="80">
        <f t="shared" si="3"/>
        <v>2.8999508792954421E-2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2"/>
        <v>0.19999999999999998</v>
      </c>
      <c r="B15" s="79">
        <v>5</v>
      </c>
      <c r="C15" s="80">
        <v>64.569999999999993</v>
      </c>
      <c r="D15" s="80">
        <f t="shared" si="0"/>
        <v>2.4299999999999926</v>
      </c>
      <c r="E15" s="80">
        <f t="shared" si="1"/>
        <v>2.5292800012213368</v>
      </c>
      <c r="F15" s="80">
        <f t="shared" si="3"/>
        <v>9.8565186425101006E-3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2"/>
        <v>0.22499999999999998</v>
      </c>
      <c r="B16" s="79">
        <v>5</v>
      </c>
      <c r="C16" s="80">
        <v>64.709999999999994</v>
      </c>
      <c r="D16" s="80">
        <f t="shared" si="0"/>
        <v>2.5699999999999932</v>
      </c>
      <c r="E16" s="80">
        <f t="shared" si="1"/>
        <v>2.6300806346596755</v>
      </c>
      <c r="F16" s="80">
        <f t="shared" si="3"/>
        <v>3.6096826611102151E-3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2"/>
        <v>0.24999999999999997</v>
      </c>
      <c r="B17" s="79">
        <v>5</v>
      </c>
      <c r="C17" s="80">
        <v>64.86</v>
      </c>
      <c r="D17" s="80">
        <f t="shared" si="0"/>
        <v>2.7199999999999989</v>
      </c>
      <c r="E17" s="80">
        <f t="shared" si="1"/>
        <v>2.7084983063715473</v>
      </c>
      <c r="F17" s="80">
        <f t="shared" si="3"/>
        <v>1.3228895632276294E-4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2"/>
        <v>0.27499999999999997</v>
      </c>
      <c r="B18" s="79">
        <v>5</v>
      </c>
      <c r="C18" s="80">
        <v>65</v>
      </c>
      <c r="D18" s="80">
        <f t="shared" si="0"/>
        <v>2.8599999999999994</v>
      </c>
      <c r="E18" s="80">
        <f t="shared" si="1"/>
        <v>2.7695031932155629</v>
      </c>
      <c r="F18" s="80">
        <f t="shared" si="3"/>
        <v>8.1896720381796316E-3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2"/>
        <v>0.3</v>
      </c>
      <c r="B19" s="79">
        <v>5</v>
      </c>
      <c r="C19" s="80">
        <v>65</v>
      </c>
      <c r="D19" s="80">
        <f t="shared" si="0"/>
        <v>2.8599999999999994</v>
      </c>
      <c r="E19" s="80">
        <f t="shared" si="1"/>
        <v>2.8169618353507859</v>
      </c>
      <c r="F19" s="80">
        <f t="shared" si="3"/>
        <v>1.8522836163728112E-3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2"/>
        <v>0.32500000000000001</v>
      </c>
      <c r="B20" s="79">
        <v>5</v>
      </c>
      <c r="C20" s="80">
        <v>65.14</v>
      </c>
      <c r="D20" s="80">
        <f t="shared" si="0"/>
        <v>3</v>
      </c>
      <c r="E20" s="80">
        <f t="shared" si="1"/>
        <v>2.8538822007483677</v>
      </c>
      <c r="F20" s="80">
        <f t="shared" si="3"/>
        <v>2.1350411258140307E-2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2"/>
        <v>0.35000000000000003</v>
      </c>
      <c r="B21" s="79">
        <v>5</v>
      </c>
      <c r="C21" s="80">
        <v>65</v>
      </c>
      <c r="D21" s="80">
        <f t="shared" si="0"/>
        <v>2.8599999999999994</v>
      </c>
      <c r="E21" s="80">
        <f t="shared" si="1"/>
        <v>2.8826043326881532</v>
      </c>
      <c r="F21" s="80">
        <f t="shared" si="3"/>
        <v>5.1095585627673658E-4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2"/>
        <v>0.37500000000000006</v>
      </c>
      <c r="B22" s="79">
        <v>5</v>
      </c>
      <c r="C22" s="80">
        <v>65</v>
      </c>
      <c r="D22" s="80">
        <f t="shared" si="0"/>
        <v>2.8599999999999994</v>
      </c>
      <c r="E22" s="80">
        <f t="shared" si="1"/>
        <v>2.9049486636362016</v>
      </c>
      <c r="F22" s="80">
        <f t="shared" si="3"/>
        <v>2.0203823626804463E-3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2"/>
        <v>0.40000000000000008</v>
      </c>
      <c r="B23" s="79">
        <v>5</v>
      </c>
      <c r="C23" s="80">
        <v>65.14</v>
      </c>
      <c r="D23" s="80">
        <f t="shared" si="0"/>
        <v>3</v>
      </c>
      <c r="E23" s="80">
        <f t="shared" si="1"/>
        <v>2.9223313957593815</v>
      </c>
      <c r="F23" s="80">
        <f>+(E23-D23)^2</f>
        <v>6.0324120846858217E-3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2"/>
        <v>0.4250000000000001</v>
      </c>
      <c r="B24" s="79">
        <v>5</v>
      </c>
      <c r="C24" s="80">
        <v>65</v>
      </c>
      <c r="D24" s="80">
        <f t="shared" si="0"/>
        <v>2.8599999999999994</v>
      </c>
      <c r="E24" s="80">
        <f t="shared" si="1"/>
        <v>2.9358542609894376</v>
      </c>
      <c r="F24" s="80">
        <f t="shared" si="3"/>
        <v>5.7538689102537982E-3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2"/>
        <v>0.45000000000000012</v>
      </c>
      <c r="B25" s="79">
        <v>5</v>
      </c>
      <c r="C25" s="80">
        <v>65</v>
      </c>
      <c r="D25" s="80">
        <f t="shared" si="0"/>
        <v>2.8599999999999994</v>
      </c>
      <c r="E25" s="80">
        <f t="shared" si="1"/>
        <v>2.9463743497035932</v>
      </c>
      <c r="F25" s="80">
        <f t="shared" si="3"/>
        <v>7.4605282867187166E-3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2"/>
        <v>0.47500000000000014</v>
      </c>
      <c r="B26" s="79">
        <v>5</v>
      </c>
      <c r="C26" s="80">
        <v>65</v>
      </c>
      <c r="D26" s="80">
        <f t="shared" si="0"/>
        <v>2.8599999999999994</v>
      </c>
      <c r="E26" s="80">
        <f t="shared" si="1"/>
        <v>2.9545584338211905</v>
      </c>
      <c r="F26" s="80">
        <f t="shared" si="3"/>
        <v>8.9412974067165796E-3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2"/>
        <v>0.50000000000000011</v>
      </c>
      <c r="B27" s="79">
        <v>5</v>
      </c>
      <c r="C27" s="80">
        <v>65.14</v>
      </c>
      <c r="D27" s="80">
        <f t="shared" si="0"/>
        <v>3</v>
      </c>
      <c r="E27" s="80">
        <f t="shared" si="1"/>
        <v>2.9609252273591364</v>
      </c>
      <c r="F27" s="80">
        <f t="shared" si="3"/>
        <v>1.5268378569351798E-3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2"/>
        <v>0.52500000000000013</v>
      </c>
      <c r="B28" s="79">
        <v>5</v>
      </c>
      <c r="C28" s="80">
        <v>65.290000000000006</v>
      </c>
      <c r="D28" s="80">
        <f t="shared" si="0"/>
        <v>3.1500000000000057</v>
      </c>
      <c r="E28" s="80">
        <f t="shared" si="1"/>
        <v>2.9658782629551013</v>
      </c>
      <c r="F28" s="80">
        <f t="shared" si="3"/>
        <v>3.3900814052432927E-2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2"/>
        <v>0.55000000000000016</v>
      </c>
      <c r="B29" s="79">
        <v>5</v>
      </c>
      <c r="C29" s="80">
        <v>65.14</v>
      </c>
      <c r="D29" s="80">
        <f t="shared" si="0"/>
        <v>3</v>
      </c>
      <c r="E29" s="80">
        <f t="shared" si="1"/>
        <v>2.9697314680996825</v>
      </c>
      <c r="F29" s="80">
        <f t="shared" si="3"/>
        <v>9.1618402340053998E-4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2"/>
        <v>0.57500000000000018</v>
      </c>
      <c r="B30" s="79">
        <v>5</v>
      </c>
      <c r="C30" s="80">
        <v>65.14</v>
      </c>
      <c r="D30" s="80">
        <f t="shared" si="0"/>
        <v>3</v>
      </c>
      <c r="E30" s="80">
        <f t="shared" si="1"/>
        <v>2.97272906212027</v>
      </c>
      <c r="F30" s="80">
        <f t="shared" si="3"/>
        <v>7.4370405284009296E-4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2"/>
        <v>0.6000000000000002</v>
      </c>
      <c r="B31" s="79">
        <v>5</v>
      </c>
      <c r="C31" s="80">
        <v>65.14</v>
      </c>
      <c r="D31" s="80">
        <f t="shared" si="0"/>
        <v>3</v>
      </c>
      <c r="E31" s="80">
        <f t="shared" si="1"/>
        <v>2.9750610350039097</v>
      </c>
      <c r="F31" s="80">
        <f t="shared" si="3"/>
        <v>6.2195197507621599E-4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2"/>
        <v>0.62500000000000022</v>
      </c>
      <c r="B32" s="79">
        <v>5</v>
      </c>
      <c r="C32" s="80">
        <v>65.14</v>
      </c>
      <c r="D32" s="80">
        <f t="shared" si="0"/>
        <v>3</v>
      </c>
      <c r="E32" s="80">
        <f t="shared" si="1"/>
        <v>2.9768751891197383</v>
      </c>
      <c r="F32" s="80">
        <f t="shared" si="3"/>
        <v>5.3475687824787216E-4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2"/>
        <v>0.65000000000000024</v>
      </c>
      <c r="B33" s="79">
        <v>5</v>
      </c>
      <c r="C33" s="80">
        <v>65</v>
      </c>
      <c r="D33" s="80">
        <f t="shared" si="0"/>
        <v>2.8599999999999994</v>
      </c>
      <c r="E33" s="80">
        <f t="shared" si="1"/>
        <v>2.9782865070553224</v>
      </c>
      <c r="F33" s="80">
        <f t="shared" si="3"/>
        <v>1.3991697751348967E-2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2"/>
        <v>0.67500000000000027</v>
      </c>
      <c r="B34" s="79">
        <v>5</v>
      </c>
      <c r="C34" s="80">
        <v>65.14</v>
      </c>
      <c r="D34" s="80">
        <f t="shared" si="0"/>
        <v>3</v>
      </c>
      <c r="E34" s="80">
        <f t="shared" si="1"/>
        <v>2.9793844393081135</v>
      </c>
      <c r="F34" s="80">
        <f t="shared" si="3"/>
        <v>4.2500134264085681E-4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2"/>
        <v>0.70000000000000029</v>
      </c>
      <c r="B35" s="79">
        <v>5</v>
      </c>
      <c r="C35" s="80">
        <v>65.290000000000006</v>
      </c>
      <c r="D35" s="80">
        <f t="shared" si="0"/>
        <v>3.1500000000000057</v>
      </c>
      <c r="E35" s="80">
        <f t="shared" si="1"/>
        <v>2.9802385737319201</v>
      </c>
      <c r="F35" s="80">
        <f t="shared" si="3"/>
        <v>2.8818941848574645E-2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2"/>
        <v>0.72500000000000031</v>
      </c>
      <c r="B36" s="79">
        <v>5</v>
      </c>
      <c r="C36" s="80">
        <v>65.14</v>
      </c>
      <c r="D36" s="80">
        <f t="shared" si="0"/>
        <v>3</v>
      </c>
      <c r="E36" s="80">
        <f t="shared" si="1"/>
        <v>2.9809030460726111</v>
      </c>
      <c r="F36" s="80">
        <f t="shared" si="3"/>
        <v>3.646936493048128E-4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2"/>
        <v>0.75000000000000033</v>
      </c>
      <c r="B37" s="79">
        <v>5</v>
      </c>
      <c r="C37" s="80">
        <v>65.14</v>
      </c>
      <c r="D37" s="80">
        <f t="shared" si="0"/>
        <v>3</v>
      </c>
      <c r="E37" s="80">
        <f t="shared" si="1"/>
        <v>2.9814199711364382</v>
      </c>
      <c r="F37" s="80">
        <f t="shared" si="3"/>
        <v>3.4521747257078972E-4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2"/>
        <v>0.77500000000000036</v>
      </c>
      <c r="B38" s="79">
        <v>5</v>
      </c>
      <c r="C38" s="80">
        <v>65.290000000000006</v>
      </c>
      <c r="D38" s="80">
        <f t="shared" si="0"/>
        <v>3.1500000000000057</v>
      </c>
      <c r="E38" s="80">
        <f t="shared" si="1"/>
        <v>2.9818221120612733</v>
      </c>
      <c r="F38" s="80">
        <f t="shared" si="3"/>
        <v>2.8283801991532811E-2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2"/>
        <v>0.80000000000000038</v>
      </c>
      <c r="B39" s="79">
        <v>5</v>
      </c>
      <c r="C39" s="80">
        <v>65.290000000000006</v>
      </c>
      <c r="D39" s="80">
        <f t="shared" si="0"/>
        <v>3.1500000000000057</v>
      </c>
      <c r="E39" s="80">
        <f t="shared" si="1"/>
        <v>2.9821349568713695</v>
      </c>
      <c r="F39" s="80">
        <f t="shared" si="3"/>
        <v>2.8178672704578873E-2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2"/>
        <v>0.8250000000000004</v>
      </c>
      <c r="B40" s="79">
        <v>5</v>
      </c>
      <c r="C40" s="80">
        <v>65</v>
      </c>
      <c r="D40" s="80">
        <f t="shared" si="0"/>
        <v>2.8599999999999994</v>
      </c>
      <c r="E40" s="80">
        <f t="shared" si="1"/>
        <v>2.9823783339294105</v>
      </c>
      <c r="F40" s="80">
        <f t="shared" si="3"/>
        <v>1.4976456615338455E-2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2"/>
        <v>0.85000000000000042</v>
      </c>
      <c r="B41" s="79">
        <v>5</v>
      </c>
      <c r="C41" s="80">
        <v>65.290000000000006</v>
      </c>
      <c r="D41" s="80">
        <f t="shared" si="0"/>
        <v>3.1500000000000057</v>
      </c>
      <c r="E41" s="80">
        <f t="shared" si="1"/>
        <v>2.9825676686745273</v>
      </c>
      <c r="F41" s="80">
        <f t="shared" si="3"/>
        <v>2.8033585573084781E-2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2"/>
        <v>0.87500000000000044</v>
      </c>
      <c r="B42" s="79">
        <v>5</v>
      </c>
      <c r="C42" s="80">
        <v>65.290000000000006</v>
      </c>
      <c r="D42" s="80">
        <f t="shared" si="0"/>
        <v>3.1500000000000057</v>
      </c>
      <c r="E42" s="80">
        <f t="shared" si="1"/>
        <v>2.9827149612993828</v>
      </c>
      <c r="F42" s="80">
        <f t="shared" si="3"/>
        <v>2.798428417306888E-2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2"/>
        <v>0.90000000000000047</v>
      </c>
      <c r="B43" s="79">
        <v>5</v>
      </c>
      <c r="C43" s="80">
        <v>65.14</v>
      </c>
      <c r="D43" s="80">
        <f t="shared" si="0"/>
        <v>3</v>
      </c>
      <c r="E43" s="80">
        <f t="shared" si="1"/>
        <v>2.9828295473323023</v>
      </c>
      <c r="F43" s="80">
        <f t="shared" si="3"/>
        <v>2.9482444481364632E-4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2"/>
        <v>0.92500000000000049</v>
      </c>
      <c r="B44" s="79">
        <v>5</v>
      </c>
      <c r="C44" s="80">
        <v>65.14</v>
      </c>
      <c r="D44" s="80">
        <f t="shared" si="0"/>
        <v>3</v>
      </c>
      <c r="E44" s="80">
        <f t="shared" si="1"/>
        <v>2.982918689330778</v>
      </c>
      <c r="F44" s="80">
        <f t="shared" si="3"/>
        <v>2.9177117417847825E-4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2"/>
        <v>0.95000000000000051</v>
      </c>
      <c r="B45" s="79">
        <v>5</v>
      </c>
      <c r="C45" s="80">
        <v>65.290000000000006</v>
      </c>
      <c r="D45" s="80">
        <f t="shared" si="0"/>
        <v>3.1500000000000057</v>
      </c>
      <c r="E45" s="80">
        <f t="shared" si="1"/>
        <v>2.9829880371883633</v>
      </c>
      <c r="F45" s="80">
        <f t="shared" si="3"/>
        <v>2.7892995722197434E-2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2"/>
        <v>0.97500000000000053</v>
      </c>
      <c r="B46" s="79">
        <v>5</v>
      </c>
      <c r="C46" s="80">
        <v>65</v>
      </c>
      <c r="D46" s="80">
        <f t="shared" si="0"/>
        <v>2.8599999999999994</v>
      </c>
      <c r="E46" s="80">
        <f t="shared" si="1"/>
        <v>2.9830419862295994</v>
      </c>
      <c r="F46" s="80">
        <f t="shared" si="3"/>
        <v>1.5139330375325062E-2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2"/>
        <v>1.0000000000000004</v>
      </c>
      <c r="B47" s="79">
        <v>5</v>
      </c>
      <c r="C47" s="80">
        <v>65.14</v>
      </c>
      <c r="D47" s="80">
        <f t="shared" si="0"/>
        <v>3</v>
      </c>
      <c r="E47" s="80">
        <f t="shared" si="1"/>
        <v>2.983083955789319</v>
      </c>
      <c r="F47" s="80">
        <f t="shared" si="3"/>
        <v>2.8615255173771576E-4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2"/>
        <v>1.0250000000000004</v>
      </c>
      <c r="B48" s="79">
        <v>5</v>
      </c>
      <c r="C48" s="80">
        <v>65.290000000000006</v>
      </c>
      <c r="D48" s="80">
        <f t="shared" si="0"/>
        <v>3.1500000000000057</v>
      </c>
      <c r="E48" s="80">
        <f t="shared" si="1"/>
        <v>2.9831166059329113</v>
      </c>
      <c r="F48" s="80">
        <f t="shared" si="3"/>
        <v>2.785006721535312E-2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2"/>
        <v>1.0500000000000003</v>
      </c>
      <c r="B49" s="79">
        <v>5</v>
      </c>
      <c r="C49" s="80">
        <v>65.290000000000006</v>
      </c>
      <c r="D49" s="80">
        <f t="shared" si="0"/>
        <v>3.1500000000000057</v>
      </c>
      <c r="E49" s="80">
        <f t="shared" si="1"/>
        <v>2.9831420060534688</v>
      </c>
      <c r="F49" s="80">
        <f t="shared" si="3"/>
        <v>2.7841590143862539E-2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2"/>
        <v>1.0750000000000002</v>
      </c>
      <c r="B50" s="79">
        <v>5</v>
      </c>
      <c r="C50" s="80">
        <v>65.290000000000006</v>
      </c>
      <c r="D50" s="80">
        <f t="shared" si="0"/>
        <v>3.1500000000000057</v>
      </c>
      <c r="E50" s="80">
        <f t="shared" si="1"/>
        <v>2.9831617660316292</v>
      </c>
      <c r="F50" s="80">
        <f t="shared" si="3"/>
        <v>2.7834996313686737E-2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2"/>
        <v>1.1000000000000001</v>
      </c>
      <c r="B51" s="79">
        <v>5</v>
      </c>
      <c r="C51" s="80">
        <v>65.14</v>
      </c>
      <c r="D51" s="80">
        <f t="shared" si="0"/>
        <v>3</v>
      </c>
      <c r="E51" s="80">
        <f t="shared" si="1"/>
        <v>2.9831771382711438</v>
      </c>
      <c r="F51" s="80">
        <f t="shared" si="3"/>
        <v>2.8300867674821342E-4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2"/>
        <v>1.125</v>
      </c>
      <c r="B52" s="79">
        <v>5</v>
      </c>
      <c r="C52" s="80">
        <v>65.14</v>
      </c>
      <c r="D52" s="80">
        <f t="shared" si="0"/>
        <v>3</v>
      </c>
      <c r="E52" s="80">
        <f t="shared" si="1"/>
        <v>2.9831890970772599</v>
      </c>
      <c r="F52" s="80">
        <f t="shared" si="3"/>
        <v>2.8260645707779242E-4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2"/>
        <v>1.1499999999999999</v>
      </c>
      <c r="B53" s="79">
        <v>5</v>
      </c>
      <c r="C53" s="80">
        <v>65.290000000000006</v>
      </c>
      <c r="D53" s="80">
        <f t="shared" si="0"/>
        <v>3.1500000000000057</v>
      </c>
      <c r="E53" s="80">
        <f t="shared" si="1"/>
        <v>2.9831984004089969</v>
      </c>
      <c r="F53" s="80">
        <f t="shared" si="3"/>
        <v>2.7822773626119235E-2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2"/>
        <v>1.1749999999999998</v>
      </c>
      <c r="B54" s="79">
        <v>5</v>
      </c>
      <c r="C54" s="80">
        <v>65.290000000000006</v>
      </c>
      <c r="D54" s="80">
        <f t="shared" si="0"/>
        <v>3.1500000000000057</v>
      </c>
      <c r="E54" s="80">
        <f t="shared" si="1"/>
        <v>2.9832056379192089</v>
      </c>
      <c r="F54" s="80">
        <f t="shared" si="3"/>
        <v>2.7820359221939941E-2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2"/>
        <v>1.1999999999999997</v>
      </c>
      <c r="B55" s="79">
        <v>5</v>
      </c>
      <c r="C55" s="80">
        <v>65.14</v>
      </c>
      <c r="D55" s="80">
        <f t="shared" si="0"/>
        <v>3</v>
      </c>
      <c r="E55" s="80">
        <f t="shared" si="1"/>
        <v>2.983211268327278</v>
      </c>
      <c r="F55" s="80">
        <f t="shared" si="3"/>
        <v>2.8186151117865854E-4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2"/>
        <v>1.2249999999999996</v>
      </c>
      <c r="B56" s="79">
        <v>5</v>
      </c>
      <c r="C56" s="80">
        <v>65</v>
      </c>
      <c r="D56" s="80">
        <f t="shared" si="0"/>
        <v>2.8599999999999994</v>
      </c>
      <c r="E56" s="80">
        <f t="shared" si="1"/>
        <v>2.9832156484931209</v>
      </c>
      <c r="F56" s="80">
        <f t="shared" si="3"/>
        <v>1.5182096033580474E-2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2"/>
        <v>1.2499999999999996</v>
      </c>
      <c r="B57" s="79">
        <v>5</v>
      </c>
      <c r="C57" s="80">
        <v>65.290000000000006</v>
      </c>
      <c r="D57" s="80">
        <f t="shared" si="0"/>
        <v>3.1500000000000057</v>
      </c>
      <c r="E57" s="80">
        <f t="shared" si="1"/>
        <v>2.9832190560352703</v>
      </c>
      <c r="F57" s="80">
        <f t="shared" si="3"/>
        <v>2.7815883269768214E-2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2"/>
        <v>1.2749999999999995</v>
      </c>
      <c r="B58" s="79">
        <v>5</v>
      </c>
      <c r="C58" s="80">
        <v>65.14</v>
      </c>
      <c r="D58" s="80">
        <f t="shared" si="0"/>
        <v>3</v>
      </c>
      <c r="E58" s="80">
        <f t="shared" si="1"/>
        <v>2.9832217069265643</v>
      </c>
      <c r="F58" s="80">
        <f t="shared" si="3"/>
        <v>2.8151111845810045E-4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2"/>
        <v>1.2999999999999994</v>
      </c>
      <c r="B59" s="79">
        <v>5</v>
      </c>
      <c r="C59" s="80">
        <v>65</v>
      </c>
      <c r="D59" s="80">
        <f t="shared" si="0"/>
        <v>2.8599999999999994</v>
      </c>
      <c r="E59" s="80">
        <f t="shared" si="1"/>
        <v>2.9832237691826848</v>
      </c>
      <c r="F59" s="80">
        <f t="shared" si="3"/>
        <v>1.518409729158773E-2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2"/>
        <v>1.3249999999999993</v>
      </c>
      <c r="B60" s="79">
        <v>5</v>
      </c>
      <c r="C60" s="80">
        <v>65.290000000000006</v>
      </c>
      <c r="D60" s="80">
        <f t="shared" si="0"/>
        <v>3.1500000000000057</v>
      </c>
      <c r="E60" s="80">
        <f t="shared" si="1"/>
        <v>2.9832253735111287</v>
      </c>
      <c r="F60" s="80">
        <f t="shared" si="3"/>
        <v>2.7813776040504425E-2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2"/>
        <v>1.3499999999999992</v>
      </c>
      <c r="B61" s="79">
        <v>5</v>
      </c>
      <c r="C61" s="80">
        <v>65</v>
      </c>
      <c r="D61" s="80">
        <f t="shared" si="0"/>
        <v>2.8599999999999994</v>
      </c>
      <c r="E61" s="80">
        <f t="shared" si="1"/>
        <v>2.9832266215955601</v>
      </c>
      <c r="F61" s="80">
        <f t="shared" si="3"/>
        <v>1.518480026985549E-2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2"/>
        <v>1.3749999999999991</v>
      </c>
      <c r="B62" s="79">
        <v>5</v>
      </c>
      <c r="C62" s="80">
        <v>65</v>
      </c>
      <c r="D62" s="80">
        <f t="shared" si="0"/>
        <v>2.8599999999999994</v>
      </c>
      <c r="E62" s="80">
        <f t="shared" si="1"/>
        <v>2.9832275925406018</v>
      </c>
      <c r="F62" s="80">
        <f t="shared" si="3"/>
        <v>1.5185039563352713E-2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2"/>
        <v>1.399999999999999</v>
      </c>
      <c r="B63" s="79">
        <v>5</v>
      </c>
      <c r="C63" s="80">
        <v>64.86</v>
      </c>
      <c r="D63" s="80">
        <f t="shared" si="0"/>
        <v>2.7199999999999989</v>
      </c>
      <c r="E63" s="80">
        <f t="shared" si="1"/>
        <v>2.9832283478855524</v>
      </c>
      <c r="F63" s="80">
        <f t="shared" si="3"/>
        <v>6.9289163130557968E-2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2"/>
        <v>1.4249999999999989</v>
      </c>
      <c r="B64" s="79">
        <v>5</v>
      </c>
      <c r="C64" s="80">
        <v>65</v>
      </c>
      <c r="D64" s="80">
        <f t="shared" si="0"/>
        <v>2.8599999999999994</v>
      </c>
      <c r="E64" s="80">
        <f t="shared" si="1"/>
        <v>2.9832289355048003</v>
      </c>
      <c r="F64" s="80">
        <f t="shared" si="3"/>
        <v>1.5185370545646368E-2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2"/>
        <v>1.4499999999999988</v>
      </c>
      <c r="B65" s="79">
        <v>5</v>
      </c>
      <c r="C65" s="80">
        <v>65</v>
      </c>
      <c r="D65" s="80">
        <f t="shared" si="0"/>
        <v>2.8599999999999994</v>
      </c>
      <c r="E65" s="80">
        <f t="shared" si="1"/>
        <v>2.983229392642138</v>
      </c>
      <c r="F65" s="80">
        <f t="shared" si="3"/>
        <v>1.5185483210950366E-2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2"/>
        <v>1.4749999999999988</v>
      </c>
      <c r="B66" s="79">
        <v>5</v>
      </c>
      <c r="C66" s="80">
        <v>65</v>
      </c>
      <c r="D66" s="80">
        <f t="shared" si="0"/>
        <v>2.8599999999999994</v>
      </c>
      <c r="E66" s="80">
        <f t="shared" si="1"/>
        <v>2.983229748271309</v>
      </c>
      <c r="F66" s="80">
        <f t="shared" si="3"/>
        <v>1.5185570859010334E-2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2"/>
        <v>1.4999999999999987</v>
      </c>
      <c r="B67" s="79">
        <v>5</v>
      </c>
      <c r="C67" s="80">
        <v>65.14</v>
      </c>
      <c r="D67" s="80">
        <f t="shared" si="0"/>
        <v>3</v>
      </c>
      <c r="E67" s="80">
        <f t="shared" si="1"/>
        <v>2.983230024932384</v>
      </c>
      <c r="F67" s="80">
        <f t="shared" si="3"/>
        <v>2.8123206376846281E-4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2"/>
        <v>1.5249999999999986</v>
      </c>
      <c r="B68" s="79">
        <v>5</v>
      </c>
      <c r="C68" s="80">
        <v>65</v>
      </c>
      <c r="D68" s="80">
        <f t="shared" si="0"/>
        <v>2.8599999999999994</v>
      </c>
      <c r="E68" s="80">
        <f t="shared" si="1"/>
        <v>2.9832302401603701</v>
      </c>
      <c r="F68" s="80">
        <f t="shared" si="3"/>
        <v>1.5185692089982628E-2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2"/>
        <v>1.5499999999999985</v>
      </c>
      <c r="B69" s="79">
        <v>5</v>
      </c>
      <c r="C69" s="80">
        <v>65</v>
      </c>
      <c r="D69" s="80">
        <f t="shared" si="0"/>
        <v>2.8599999999999994</v>
      </c>
      <c r="E69" s="80">
        <f t="shared" si="1"/>
        <v>2.9832304075965954</v>
      </c>
      <c r="F69" s="80">
        <f t="shared" si="3"/>
        <v>1.5185733356423181E-2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2"/>
        <v>1.5749999999999984</v>
      </c>
      <c r="B70" s="79">
        <v>5</v>
      </c>
      <c r="C70" s="80">
        <v>65.14</v>
      </c>
      <c r="D70" s="80">
        <f t="shared" si="0"/>
        <v>3</v>
      </c>
      <c r="E70" s="80">
        <f t="shared" si="1"/>
        <v>2.9832305378533057</v>
      </c>
      <c r="F70" s="80">
        <f t="shared" si="3"/>
        <v>2.8121486068941233E-4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2"/>
        <v>1.5999999999999983</v>
      </c>
      <c r="B71" s="79">
        <v>5</v>
      </c>
      <c r="C71" s="80">
        <v>65.14</v>
      </c>
      <c r="D71" s="80">
        <f t="shared" si="0"/>
        <v>3</v>
      </c>
      <c r="E71" s="80">
        <f t="shared" si="1"/>
        <v>2.9832306391862802</v>
      </c>
      <c r="F71" s="80">
        <f t="shared" si="3"/>
        <v>2.8121146210072201E-4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si="2"/>
        <v>1.6249999999999982</v>
      </c>
      <c r="B72" s="79">
        <v>5</v>
      </c>
      <c r="C72" s="80">
        <v>65.14</v>
      </c>
      <c r="D72" s="80">
        <f t="shared" ref="D72:D126" si="4">C72-$C$7</f>
        <v>3</v>
      </c>
      <c r="E72" s="80">
        <f t="shared" ref="E72:E126" si="5">+IF(A72&lt;$J$9,D72,B72*$J$7*(1-EXP(-(A72-$J$9)/$J$8)))</f>
        <v>2.9832307180180853</v>
      </c>
      <c r="F72" s="80">
        <f t="shared" si="3"/>
        <v>2.8120881818897037E-4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ref="A73:A126" si="6">A72+(25/1000)</f>
        <v>1.6499999999999981</v>
      </c>
      <c r="B73" s="79">
        <v>5</v>
      </c>
      <c r="C73" s="80">
        <v>65.14</v>
      </c>
      <c r="D73" s="80">
        <f t="shared" si="4"/>
        <v>3</v>
      </c>
      <c r="E73" s="80">
        <f t="shared" si="5"/>
        <v>2.983230779345146</v>
      </c>
      <c r="F73" s="80">
        <f t="shared" ref="F73:F126" si="7">+(E73-D73)^2</f>
        <v>2.8120676137118126E-4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6"/>
        <v>1.674999999999998</v>
      </c>
      <c r="B74" s="79">
        <v>5</v>
      </c>
      <c r="C74" s="80">
        <v>65</v>
      </c>
      <c r="D74" s="80">
        <f t="shared" si="4"/>
        <v>2.8599999999999994</v>
      </c>
      <c r="E74" s="80">
        <f t="shared" si="5"/>
        <v>2.983230827054423</v>
      </c>
      <c r="F74" s="80">
        <f t="shared" si="7"/>
        <v>1.5185836736517251E-2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6"/>
        <v>1.699999999999998</v>
      </c>
      <c r="B75" s="79">
        <v>5</v>
      </c>
      <c r="C75" s="80">
        <v>65.290000000000006</v>
      </c>
      <c r="D75" s="80">
        <f t="shared" si="4"/>
        <v>3.1500000000000057</v>
      </c>
      <c r="E75" s="80">
        <f t="shared" si="5"/>
        <v>2.9832308641697698</v>
      </c>
      <c r="F75" s="80">
        <f t="shared" si="7"/>
        <v>2.7811944665563668E-2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6"/>
        <v>1.7249999999999979</v>
      </c>
      <c r="B76" s="79">
        <v>5</v>
      </c>
      <c r="C76" s="80">
        <v>65</v>
      </c>
      <c r="D76" s="80">
        <f t="shared" si="4"/>
        <v>2.8599999999999994</v>
      </c>
      <c r="E76" s="80">
        <f t="shared" si="5"/>
        <v>2.9832308930435865</v>
      </c>
      <c r="F76" s="80">
        <f t="shared" si="7"/>
        <v>1.5185853000319986E-2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6"/>
        <v>1.7499999999999978</v>
      </c>
      <c r="B77" s="79">
        <v>5</v>
      </c>
      <c r="C77" s="80">
        <v>65</v>
      </c>
      <c r="D77" s="80">
        <f t="shared" si="4"/>
        <v>2.8599999999999994</v>
      </c>
      <c r="E77" s="80">
        <f t="shared" si="5"/>
        <v>2.9832309155059207</v>
      </c>
      <c r="F77" s="80">
        <f t="shared" si="7"/>
        <v>1.5185858536427501E-2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6"/>
        <v>1.7749999999999977</v>
      </c>
      <c r="B78" s="79">
        <v>5</v>
      </c>
      <c r="C78" s="80">
        <v>65.14</v>
      </c>
      <c r="D78" s="80">
        <f t="shared" si="4"/>
        <v>3</v>
      </c>
      <c r="E78" s="80">
        <f t="shared" si="5"/>
        <v>2.9832309329804536</v>
      </c>
      <c r="F78" s="80">
        <f t="shared" si="7"/>
        <v>2.812016087060385E-4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6"/>
        <v>1.7999999999999976</v>
      </c>
      <c r="B79" s="79">
        <v>5</v>
      </c>
      <c r="C79" s="80">
        <v>65</v>
      </c>
      <c r="D79" s="80">
        <f t="shared" si="4"/>
        <v>2.8599999999999994</v>
      </c>
      <c r="E79" s="80">
        <f t="shared" si="5"/>
        <v>2.9832309465747344</v>
      </c>
      <c r="F79" s="80">
        <f t="shared" si="7"/>
        <v>1.518586619370519E-2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6"/>
        <v>1.8249999999999975</v>
      </c>
      <c r="B80" s="79">
        <v>5</v>
      </c>
      <c r="C80" s="80">
        <v>65.14</v>
      </c>
      <c r="D80" s="80">
        <f t="shared" si="4"/>
        <v>3</v>
      </c>
      <c r="E80" s="80">
        <f t="shared" si="5"/>
        <v>2.9832309571503814</v>
      </c>
      <c r="F80" s="80">
        <f t="shared" si="7"/>
        <v>2.8120079809234314E-4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6"/>
        <v>1.8499999999999974</v>
      </c>
      <c r="B81" s="79">
        <v>5</v>
      </c>
      <c r="C81" s="80">
        <v>65.290000000000006</v>
      </c>
      <c r="D81" s="80">
        <f t="shared" si="4"/>
        <v>3.1500000000000057</v>
      </c>
      <c r="E81" s="80">
        <f t="shared" si="5"/>
        <v>2.9832309653776865</v>
      </c>
      <c r="F81" s="80">
        <f t="shared" si="7"/>
        <v>2.7811910908860291E-2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6"/>
        <v>1.8749999999999973</v>
      </c>
      <c r="B82" s="79">
        <v>5</v>
      </c>
      <c r="C82" s="80">
        <v>65</v>
      </c>
      <c r="D82" s="80">
        <f t="shared" si="4"/>
        <v>2.8599999999999994</v>
      </c>
      <c r="E82" s="80">
        <f t="shared" si="5"/>
        <v>2.983230971778104</v>
      </c>
      <c r="F82" s="80">
        <f t="shared" si="7"/>
        <v>1.5185872405376014E-2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6"/>
        <v>1.8999999999999972</v>
      </c>
      <c r="B83" s="79">
        <v>5</v>
      </c>
      <c r="C83" s="80">
        <v>65</v>
      </c>
      <c r="D83" s="80">
        <f t="shared" si="4"/>
        <v>2.8599999999999994</v>
      </c>
      <c r="E83" s="80">
        <f t="shared" si="5"/>
        <v>2.9832309767572971</v>
      </c>
      <c r="F83" s="80">
        <f t="shared" si="7"/>
        <v>1.5185873632557636E-2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6"/>
        <v>1.9249999999999972</v>
      </c>
      <c r="B84" s="79">
        <v>5</v>
      </c>
      <c r="C84" s="80">
        <v>65</v>
      </c>
      <c r="D84" s="80">
        <f t="shared" si="4"/>
        <v>2.8599999999999994</v>
      </c>
      <c r="E84" s="80">
        <f t="shared" si="5"/>
        <v>2.9832309806308515</v>
      </c>
      <c r="F84" s="80">
        <f t="shared" si="7"/>
        <v>1.5185874587241428E-2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6"/>
        <v>1.9499999999999971</v>
      </c>
      <c r="B85" s="79">
        <v>5</v>
      </c>
      <c r="C85" s="80">
        <v>65</v>
      </c>
      <c r="D85" s="80">
        <f t="shared" si="4"/>
        <v>2.8599999999999994</v>
      </c>
      <c r="E85" s="80">
        <f t="shared" si="5"/>
        <v>2.9832309836442761</v>
      </c>
      <c r="F85" s="80">
        <f t="shared" si="7"/>
        <v>1.5185875329935979E-2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6"/>
        <v>1.974999999999997</v>
      </c>
      <c r="B86" s="79">
        <v>5</v>
      </c>
      <c r="C86" s="80">
        <v>65.14</v>
      </c>
      <c r="D86" s="80">
        <f t="shared" si="4"/>
        <v>3</v>
      </c>
      <c r="E86" s="80">
        <f t="shared" si="5"/>
        <v>2.9832309859885644</v>
      </c>
      <c r="F86" s="80">
        <f t="shared" si="7"/>
        <v>2.8119983091572353E-4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6"/>
        <v>1.9999999999999969</v>
      </c>
      <c r="B87" s="79">
        <v>5</v>
      </c>
      <c r="C87" s="80">
        <v>65.290000000000006</v>
      </c>
      <c r="D87" s="80">
        <f t="shared" si="4"/>
        <v>3.1500000000000057</v>
      </c>
      <c r="E87" s="80">
        <f t="shared" si="5"/>
        <v>2.9832309878122993</v>
      </c>
      <c r="F87" s="80">
        <f t="shared" si="7"/>
        <v>2.7811903426063347E-2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6"/>
        <v>2.0249999999999968</v>
      </c>
      <c r="B88" s="79">
        <v>5</v>
      </c>
      <c r="C88" s="80">
        <v>65.14</v>
      </c>
      <c r="D88" s="80">
        <f t="shared" si="4"/>
        <v>3</v>
      </c>
      <c r="E88" s="80">
        <f t="shared" si="5"/>
        <v>2.9832309892310702</v>
      </c>
      <c r="F88" s="80">
        <f t="shared" si="7"/>
        <v>2.8119972216848299E-4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6"/>
        <v>2.0499999999999967</v>
      </c>
      <c r="B89" s="79">
        <v>5</v>
      </c>
      <c r="C89" s="80">
        <v>64.86</v>
      </c>
      <c r="D89" s="80">
        <f t="shared" si="4"/>
        <v>2.7199999999999989</v>
      </c>
      <c r="E89" s="80">
        <f t="shared" si="5"/>
        <v>2.9832309903348011</v>
      </c>
      <c r="F89" s="80">
        <f t="shared" si="7"/>
        <v>6.9290554272640748E-2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6"/>
        <v>2.0749999999999966</v>
      </c>
      <c r="B90" s="79">
        <v>5</v>
      </c>
      <c r="C90" s="80">
        <v>65</v>
      </c>
      <c r="D90" s="80">
        <f t="shared" si="4"/>
        <v>2.8599999999999994</v>
      </c>
      <c r="E90" s="80">
        <f t="shared" si="5"/>
        <v>2.9832309911934467</v>
      </c>
      <c r="F90" s="80">
        <f t="shared" si="7"/>
        <v>1.5185877190519479E-2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6"/>
        <v>2.0999999999999965</v>
      </c>
      <c r="B91" s="79">
        <v>5</v>
      </c>
      <c r="C91" s="80">
        <v>65</v>
      </c>
      <c r="D91" s="80">
        <f t="shared" si="4"/>
        <v>2.8599999999999994</v>
      </c>
      <c r="E91" s="80">
        <f t="shared" si="5"/>
        <v>2.9832309918614279</v>
      </c>
      <c r="F91" s="80">
        <f t="shared" si="7"/>
        <v>1.5185877355151456E-2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6"/>
        <v>2.1249999999999964</v>
      </c>
      <c r="B92" s="79">
        <v>5</v>
      </c>
      <c r="C92" s="80">
        <v>65.14</v>
      </c>
      <c r="D92" s="80">
        <f t="shared" si="4"/>
        <v>3</v>
      </c>
      <c r="E92" s="80">
        <f t="shared" si="5"/>
        <v>2.9832309923810829</v>
      </c>
      <c r="F92" s="80">
        <f t="shared" si="7"/>
        <v>2.8119961652329931E-4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6"/>
        <v>2.1499999999999964</v>
      </c>
      <c r="B93" s="79">
        <v>5</v>
      </c>
      <c r="C93" s="80">
        <v>65.14</v>
      </c>
      <c r="D93" s="80">
        <f t="shared" si="4"/>
        <v>3</v>
      </c>
      <c r="E93" s="80">
        <f t="shared" si="5"/>
        <v>2.9832309927853475</v>
      </c>
      <c r="F93" s="80">
        <f t="shared" si="7"/>
        <v>2.8119960296506643E-4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6"/>
        <v>2.1749999999999963</v>
      </c>
      <c r="B94" s="79">
        <v>5</v>
      </c>
      <c r="C94" s="80">
        <v>65</v>
      </c>
      <c r="D94" s="80">
        <f t="shared" si="4"/>
        <v>2.8599999999999994</v>
      </c>
      <c r="E94" s="80">
        <f t="shared" si="5"/>
        <v>2.9832309930998444</v>
      </c>
      <c r="F94" s="80">
        <f t="shared" si="7"/>
        <v>1.5185877660374041E-2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6"/>
        <v>2.1999999999999962</v>
      </c>
      <c r="B95" s="79">
        <v>5</v>
      </c>
      <c r="C95" s="80">
        <v>65.14</v>
      </c>
      <c r="D95" s="80">
        <f t="shared" si="4"/>
        <v>3</v>
      </c>
      <c r="E95" s="80">
        <f t="shared" si="5"/>
        <v>2.9832309933445069</v>
      </c>
      <c r="F95" s="80">
        <f t="shared" si="7"/>
        <v>2.8119958421197121E-4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6"/>
        <v>2.2249999999999961</v>
      </c>
      <c r="B96" s="79">
        <v>5</v>
      </c>
      <c r="C96" s="80">
        <v>65</v>
      </c>
      <c r="D96" s="80">
        <f t="shared" si="4"/>
        <v>2.8599999999999994</v>
      </c>
      <c r="E96" s="80">
        <f t="shared" si="5"/>
        <v>2.9832309935348413</v>
      </c>
      <c r="F96" s="80">
        <f t="shared" si="7"/>
        <v>1.5185877767584247E-2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6"/>
        <v>2.249999999999996</v>
      </c>
      <c r="B97" s="79">
        <v>5</v>
      </c>
      <c r="C97" s="80">
        <v>65</v>
      </c>
      <c r="D97" s="80">
        <f t="shared" si="4"/>
        <v>2.8599999999999994</v>
      </c>
      <c r="E97" s="80">
        <f t="shared" si="5"/>
        <v>2.9832309936829122</v>
      </c>
      <c r="F97" s="80">
        <f t="shared" si="7"/>
        <v>1.5185877804078093E-2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6"/>
        <v>2.2749999999999959</v>
      </c>
      <c r="B98" s="79">
        <v>5</v>
      </c>
      <c r="C98" s="80">
        <v>65.14</v>
      </c>
      <c r="D98" s="80">
        <f t="shared" si="4"/>
        <v>3</v>
      </c>
      <c r="E98" s="80">
        <f t="shared" si="5"/>
        <v>2.9832309937981032</v>
      </c>
      <c r="F98" s="80">
        <f t="shared" si="7"/>
        <v>2.8119956899925363E-4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6"/>
        <v>2.2999999999999958</v>
      </c>
      <c r="B99" s="79">
        <v>5</v>
      </c>
      <c r="C99" s="80">
        <v>65.14</v>
      </c>
      <c r="D99" s="80">
        <f t="shared" si="4"/>
        <v>3</v>
      </c>
      <c r="E99" s="80">
        <f t="shared" si="5"/>
        <v>2.983230993887716</v>
      </c>
      <c r="F99" s="80">
        <f t="shared" si="7"/>
        <v>2.8119956599381973E-4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6"/>
        <v>2.3249999999999957</v>
      </c>
      <c r="B100" s="79">
        <v>5</v>
      </c>
      <c r="C100" s="80">
        <v>65.14</v>
      </c>
      <c r="D100" s="80">
        <f t="shared" si="4"/>
        <v>3</v>
      </c>
      <c r="E100" s="80">
        <f t="shared" si="5"/>
        <v>2.98323099395743</v>
      </c>
      <c r="F100" s="80">
        <f t="shared" si="7"/>
        <v>2.8119956365575032E-4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6"/>
        <v>2.3499999999999956</v>
      </c>
      <c r="B101" s="79">
        <v>5</v>
      </c>
      <c r="C101" s="80">
        <v>65.14</v>
      </c>
      <c r="D101" s="80">
        <f t="shared" si="4"/>
        <v>3</v>
      </c>
      <c r="E101" s="80">
        <f t="shared" si="5"/>
        <v>2.9832309940116639</v>
      </c>
      <c r="F101" s="80">
        <f t="shared" si="7"/>
        <v>2.8119956183685139E-4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6"/>
        <v>2.3749999999999956</v>
      </c>
      <c r="B102" s="79">
        <v>5</v>
      </c>
      <c r="C102" s="80">
        <v>65.14</v>
      </c>
      <c r="D102" s="80">
        <f t="shared" si="4"/>
        <v>3</v>
      </c>
      <c r="E102" s="80">
        <f t="shared" si="5"/>
        <v>2.9832309940538551</v>
      </c>
      <c r="F102" s="80">
        <f t="shared" si="7"/>
        <v>2.811995604218445E-4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6"/>
        <v>2.3999999999999955</v>
      </c>
      <c r="B103" s="79">
        <v>5</v>
      </c>
      <c r="C103" s="80">
        <v>65.14</v>
      </c>
      <c r="D103" s="80">
        <f t="shared" si="4"/>
        <v>3</v>
      </c>
      <c r="E103" s="80">
        <f t="shared" si="5"/>
        <v>2.9832309940866777</v>
      </c>
      <c r="F103" s="80">
        <f t="shared" si="7"/>
        <v>2.8119955932103858E-4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6"/>
        <v>2.4249999999999954</v>
      </c>
      <c r="B104" s="79">
        <v>5</v>
      </c>
      <c r="C104" s="80">
        <v>65.14</v>
      </c>
      <c r="D104" s="80">
        <f t="shared" si="4"/>
        <v>3</v>
      </c>
      <c r="E104" s="80">
        <f t="shared" si="5"/>
        <v>2.9832309941122119</v>
      </c>
      <c r="F104" s="80">
        <f t="shared" si="7"/>
        <v>2.8119955846467093E-4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6"/>
        <v>2.4499999999999953</v>
      </c>
      <c r="B105" s="79">
        <v>5</v>
      </c>
      <c r="C105" s="80">
        <v>65.14</v>
      </c>
      <c r="D105" s="80">
        <f t="shared" si="4"/>
        <v>3</v>
      </c>
      <c r="E105" s="80">
        <f t="shared" si="5"/>
        <v>2.9832309941320765</v>
      </c>
      <c r="F105" s="80">
        <f t="shared" si="7"/>
        <v>2.8119955779845325E-4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6"/>
        <v>2.4749999999999952</v>
      </c>
      <c r="B106" s="79">
        <v>5</v>
      </c>
      <c r="C106" s="80">
        <v>65</v>
      </c>
      <c r="D106" s="80">
        <f t="shared" si="4"/>
        <v>2.8599999999999994</v>
      </c>
      <c r="E106" s="80">
        <f t="shared" si="5"/>
        <v>2.9832309941475299</v>
      </c>
      <c r="F106" s="80">
        <f t="shared" si="7"/>
        <v>1.518587791858869E-2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6"/>
        <v>2.4999999999999951</v>
      </c>
      <c r="B107" s="79">
        <v>5</v>
      </c>
      <c r="C107" s="80">
        <v>65.14</v>
      </c>
      <c r="D107" s="80">
        <f t="shared" si="4"/>
        <v>3</v>
      </c>
      <c r="E107" s="80">
        <f t="shared" si="5"/>
        <v>2.9832309941595518</v>
      </c>
      <c r="F107" s="80">
        <f t="shared" si="7"/>
        <v>2.8119955687698446E-4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6"/>
        <v>2.524999999999995</v>
      </c>
      <c r="B108" s="79">
        <v>5</v>
      </c>
      <c r="C108" s="80">
        <v>65.290000000000006</v>
      </c>
      <c r="D108" s="80">
        <f t="shared" si="4"/>
        <v>3.1500000000000057</v>
      </c>
      <c r="E108" s="80">
        <f t="shared" si="5"/>
        <v>2.9832309941689044</v>
      </c>
      <c r="F108" s="80">
        <f t="shared" si="7"/>
        <v>2.7811901305893907E-2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6"/>
        <v>2.5499999999999949</v>
      </c>
      <c r="B109" s="79">
        <v>5</v>
      </c>
      <c r="C109" s="80">
        <v>65</v>
      </c>
      <c r="D109" s="80">
        <f t="shared" si="4"/>
        <v>2.8599999999999994</v>
      </c>
      <c r="E109" s="80">
        <f t="shared" si="5"/>
        <v>2.9832309941761799</v>
      </c>
      <c r="F109" s="80">
        <f t="shared" si="7"/>
        <v>1.5185877925649818E-2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6"/>
        <v>2.5749999999999948</v>
      </c>
      <c r="B110" s="79">
        <v>5</v>
      </c>
      <c r="C110" s="80">
        <v>65.14</v>
      </c>
      <c r="D110" s="80">
        <f t="shared" si="4"/>
        <v>3</v>
      </c>
      <c r="E110" s="80">
        <f t="shared" si="5"/>
        <v>2.9832309941818402</v>
      </c>
      <c r="F110" s="80">
        <f t="shared" si="7"/>
        <v>2.8119955612947606E-4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6"/>
        <v>2.5999999999999948</v>
      </c>
      <c r="B111" s="79">
        <v>5</v>
      </c>
      <c r="C111" s="80">
        <v>65</v>
      </c>
      <c r="D111" s="80">
        <f t="shared" si="4"/>
        <v>2.8599999999999994</v>
      </c>
      <c r="E111" s="80">
        <f t="shared" si="5"/>
        <v>2.9832309941862434</v>
      </c>
      <c r="F111" s="80">
        <f t="shared" si="7"/>
        <v>1.5185877928130089E-2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6"/>
        <v>2.6249999999999947</v>
      </c>
      <c r="B112" s="79">
        <v>5</v>
      </c>
      <c r="C112" s="80">
        <v>65</v>
      </c>
      <c r="D112" s="80">
        <f t="shared" si="4"/>
        <v>2.8599999999999994</v>
      </c>
      <c r="E112" s="80">
        <f t="shared" si="5"/>
        <v>2.9832309941896691</v>
      </c>
      <c r="F112" s="80">
        <f t="shared" si="7"/>
        <v>1.5185877928974396E-2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6"/>
        <v>2.6499999999999946</v>
      </c>
      <c r="B113" s="79">
        <v>5</v>
      </c>
      <c r="C113" s="80">
        <v>65.14</v>
      </c>
      <c r="D113" s="80">
        <f t="shared" si="4"/>
        <v>3</v>
      </c>
      <c r="E113" s="80">
        <f t="shared" si="5"/>
        <v>2.9832309941923336</v>
      </c>
      <c r="F113" s="80">
        <f t="shared" si="7"/>
        <v>2.8119955577754886E-4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6"/>
        <v>2.6749999999999945</v>
      </c>
      <c r="B114" s="79">
        <v>5</v>
      </c>
      <c r="C114" s="80">
        <v>65.290000000000006</v>
      </c>
      <c r="D114" s="80">
        <f t="shared" si="4"/>
        <v>3.1500000000000057</v>
      </c>
      <c r="E114" s="80">
        <f t="shared" si="5"/>
        <v>2.9832309941944066</v>
      </c>
      <c r="F114" s="80">
        <f t="shared" si="7"/>
        <v>2.7811901297387934E-2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6"/>
        <v>2.6999999999999944</v>
      </c>
      <c r="B115" s="79">
        <v>5</v>
      </c>
      <c r="C115" s="80">
        <v>65.290000000000006</v>
      </c>
      <c r="D115" s="80">
        <f t="shared" si="4"/>
        <v>3.1500000000000057</v>
      </c>
      <c r="E115" s="80">
        <f t="shared" si="5"/>
        <v>2.98323099419602</v>
      </c>
      <c r="F115" s="80">
        <f t="shared" si="7"/>
        <v>2.7811901296849809E-2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6"/>
        <v>2.7249999999999943</v>
      </c>
      <c r="B116" s="79">
        <v>5</v>
      </c>
      <c r="C116" s="80">
        <v>65.14</v>
      </c>
      <c r="D116" s="80">
        <f t="shared" si="4"/>
        <v>3</v>
      </c>
      <c r="E116" s="80">
        <f t="shared" si="5"/>
        <v>2.9832309941972746</v>
      </c>
      <c r="F116" s="80">
        <f t="shared" si="7"/>
        <v>2.8119955561183967E-4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6"/>
        <v>2.7499999999999942</v>
      </c>
      <c r="B117" s="79">
        <v>5</v>
      </c>
      <c r="C117" s="80">
        <v>65.14</v>
      </c>
      <c r="D117" s="80">
        <f t="shared" si="4"/>
        <v>3</v>
      </c>
      <c r="E117" s="80">
        <f t="shared" si="5"/>
        <v>2.9832309941982507</v>
      </c>
      <c r="F117" s="80">
        <f t="shared" si="7"/>
        <v>2.8119955557910295E-4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6"/>
        <v>2.7749999999999941</v>
      </c>
      <c r="B118" s="79">
        <v>5</v>
      </c>
      <c r="C118" s="80">
        <v>65.14</v>
      </c>
      <c r="D118" s="80">
        <f t="shared" si="4"/>
        <v>3</v>
      </c>
      <c r="E118" s="80">
        <f t="shared" si="5"/>
        <v>2.9832309941990101</v>
      </c>
      <c r="F118" s="80">
        <f t="shared" si="7"/>
        <v>2.8119955555363439E-4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6"/>
        <v>2.799999999999994</v>
      </c>
      <c r="B119" s="79">
        <v>5</v>
      </c>
      <c r="C119" s="80">
        <v>65</v>
      </c>
      <c r="D119" s="80">
        <f t="shared" si="4"/>
        <v>2.8599999999999994</v>
      </c>
      <c r="E119" s="80">
        <f t="shared" si="5"/>
        <v>2.9832309941996003</v>
      </c>
      <c r="F119" s="80">
        <f t="shared" si="7"/>
        <v>1.5185877931422051E-2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6"/>
        <v>2.824999999999994</v>
      </c>
      <c r="B120" s="79">
        <v>5</v>
      </c>
      <c r="C120" s="80">
        <v>65</v>
      </c>
      <c r="D120" s="80">
        <f t="shared" si="4"/>
        <v>2.8599999999999994</v>
      </c>
      <c r="E120" s="80">
        <f t="shared" si="5"/>
        <v>2.9832309942000603</v>
      </c>
      <c r="F120" s="80">
        <f t="shared" si="7"/>
        <v>1.5185877931535441E-2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6"/>
        <v>2.8499999999999939</v>
      </c>
      <c r="B121" s="79">
        <v>5</v>
      </c>
      <c r="C121" s="80">
        <v>65.14</v>
      </c>
      <c r="D121" s="80">
        <f t="shared" si="4"/>
        <v>3</v>
      </c>
      <c r="E121" s="80">
        <f t="shared" si="5"/>
        <v>2.9832309942004174</v>
      </c>
      <c r="F121" s="80">
        <f t="shared" si="7"/>
        <v>2.8119955550643576E-4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6"/>
        <v>2.8749999999999938</v>
      </c>
      <c r="B122" s="79">
        <v>5</v>
      </c>
      <c r="C122" s="80">
        <v>65.14</v>
      </c>
      <c r="D122" s="80">
        <f t="shared" si="4"/>
        <v>3</v>
      </c>
      <c r="E122" s="80">
        <f t="shared" si="5"/>
        <v>2.9832309942006958</v>
      </c>
      <c r="F122" s="80">
        <f t="shared" si="7"/>
        <v>2.8119955549709726E-4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6"/>
        <v>2.8999999999999937</v>
      </c>
      <c r="B123" s="79">
        <v>5</v>
      </c>
      <c r="C123" s="80">
        <v>65.290000000000006</v>
      </c>
      <c r="D123" s="80">
        <f t="shared" si="4"/>
        <v>3.1500000000000057</v>
      </c>
      <c r="E123" s="80">
        <f t="shared" si="5"/>
        <v>2.9832309942009121</v>
      </c>
      <c r="F123" s="80">
        <f t="shared" si="7"/>
        <v>2.7811901295218114E-2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6"/>
        <v>2.9249999999999936</v>
      </c>
      <c r="B124" s="79">
        <v>5</v>
      </c>
      <c r="C124" s="80">
        <v>65.14</v>
      </c>
      <c r="D124" s="80">
        <f t="shared" si="4"/>
        <v>3</v>
      </c>
      <c r="E124" s="80">
        <f t="shared" si="5"/>
        <v>2.9832309942010804</v>
      </c>
      <c r="F124" s="80">
        <f t="shared" si="7"/>
        <v>2.8119955548419921E-4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6"/>
        <v>2.9499999999999935</v>
      </c>
      <c r="B125" s="79">
        <v>5</v>
      </c>
      <c r="C125" s="80">
        <v>65.14</v>
      </c>
      <c r="D125" s="80">
        <f t="shared" si="4"/>
        <v>3</v>
      </c>
      <c r="E125" s="80">
        <f t="shared" si="5"/>
        <v>2.9832309942012114</v>
      </c>
      <c r="F125" s="80">
        <f t="shared" si="7"/>
        <v>2.8119955547980548E-4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6"/>
        <v>2.9749999999999934</v>
      </c>
      <c r="B126" s="79">
        <v>5</v>
      </c>
      <c r="C126" s="80">
        <v>65.14</v>
      </c>
      <c r="D126" s="80">
        <f t="shared" si="4"/>
        <v>3</v>
      </c>
      <c r="E126" s="80">
        <f t="shared" si="5"/>
        <v>2.9832309942013131</v>
      </c>
      <c r="F126" s="80">
        <f t="shared" si="7"/>
        <v>2.811995554763948E-4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2ADFE-BD32-4DA8-8B7E-444072BEE09E}">
  <sheetPr codeName="Sheet16"/>
  <dimension ref="A1:AG389"/>
  <sheetViews>
    <sheetView workbookViewId="0">
      <selection activeCell="H18" sqref="H18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64.86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0.67875944383355646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+$J$6+A7</f>
        <v>2.5000000000000001E-2</v>
      </c>
      <c r="B8" s="79">
        <v>5</v>
      </c>
      <c r="C8" s="80">
        <v>65.430000000000007</v>
      </c>
      <c r="D8" s="80">
        <f t="shared" ref="D8:D71" si="0">C8-$C$7</f>
        <v>0.57000000000000739</v>
      </c>
      <c r="E8" s="80">
        <f>+IF(A8&lt;$J$9,0,B8*$J$7*(1-EXP(-(A8-$J$9)/$J$8)))</f>
        <v>0.67418852628234593</v>
      </c>
      <c r="F8" s="80">
        <f>+(E8-D8)^2</f>
        <v>1.0855249008885549E-2</v>
      </c>
      <c r="G8" s="71"/>
      <c r="H8" s="78" t="s">
        <v>73</v>
      </c>
      <c r="I8" s="81" t="s">
        <v>102</v>
      </c>
      <c r="J8" s="78">
        <v>0.11288648380506741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2" si="1">+$J$6+A8</f>
        <v>0.05</v>
      </c>
      <c r="B9" s="79">
        <v>5</v>
      </c>
      <c r="C9" s="80">
        <v>66.14</v>
      </c>
      <c r="D9" s="80">
        <f t="shared" si="0"/>
        <v>1.2800000000000011</v>
      </c>
      <c r="E9" s="80">
        <f t="shared" ref="E9:E72" si="2">+IF(A9&lt;$J$9,0,B9*$J$7*(1-EXP(-(A9-$J$9)/$J$8)))</f>
        <v>1.2144473745027182</v>
      </c>
      <c r="F9" s="80">
        <f t="shared" ref="F9:F72" si="3">+(E9-D9)^2</f>
        <v>4.2971467095870262E-3</v>
      </c>
      <c r="G9" s="71"/>
      <c r="H9" s="78" t="s">
        <v>74</v>
      </c>
      <c r="I9" s="77" t="s">
        <v>103</v>
      </c>
      <c r="J9" s="78">
        <v>0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1"/>
        <v>7.5000000000000011E-2</v>
      </c>
      <c r="B10" s="79">
        <v>5</v>
      </c>
      <c r="C10" s="80">
        <v>66.569999999999993</v>
      </c>
      <c r="D10" s="80">
        <f t="shared" si="0"/>
        <v>1.7099999999999937</v>
      </c>
      <c r="E10" s="80">
        <f t="shared" si="2"/>
        <v>1.6473820978061615</v>
      </c>
      <c r="F10" s="80">
        <f t="shared" si="3"/>
        <v>3.9210016751563392E-3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1"/>
        <v>0.1</v>
      </c>
      <c r="B11" s="79">
        <v>5</v>
      </c>
      <c r="C11" s="80">
        <v>66.86</v>
      </c>
      <c r="D11" s="80">
        <f t="shared" si="0"/>
        <v>2</v>
      </c>
      <c r="E11" s="80">
        <f t="shared" si="2"/>
        <v>1.9943129722550235</v>
      </c>
      <c r="F11" s="80">
        <f t="shared" si="3"/>
        <v>3.2342284572132904E-5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1"/>
        <v>0.125</v>
      </c>
      <c r="B12" s="79">
        <v>5</v>
      </c>
      <c r="C12" s="80">
        <v>67.290000000000006</v>
      </c>
      <c r="D12" s="80">
        <f t="shared" si="0"/>
        <v>2.4300000000000068</v>
      </c>
      <c r="E12" s="80">
        <f t="shared" si="2"/>
        <v>2.2723249337984535</v>
      </c>
      <c r="F12" s="80">
        <f t="shared" si="3"/>
        <v>2.4861426501664233E-2</v>
      </c>
      <c r="G12" s="71"/>
      <c r="H12" s="78" t="s">
        <v>105</v>
      </c>
      <c r="I12" s="77" t="s">
        <v>106</v>
      </c>
      <c r="J12" s="82">
        <f>+SUM(F7:F126)</f>
        <v>1.8589893357900749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1"/>
        <v>0.15</v>
      </c>
      <c r="B13" s="79">
        <v>5</v>
      </c>
      <c r="C13" s="80">
        <v>67.430000000000007</v>
      </c>
      <c r="D13" s="80">
        <f t="shared" si="0"/>
        <v>2.5700000000000074</v>
      </c>
      <c r="E13" s="80">
        <f t="shared" si="2"/>
        <v>2.4951089419499612</v>
      </c>
      <c r="F13" s="80">
        <f t="shared" si="3"/>
        <v>5.6086705758553812E-3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1"/>
        <v>0.17499999999999999</v>
      </c>
      <c r="B14" s="79">
        <v>5</v>
      </c>
      <c r="C14" s="80">
        <v>67.569999999999993</v>
      </c>
      <c r="D14" s="80">
        <f t="shared" si="0"/>
        <v>2.7099999999999937</v>
      </c>
      <c r="E14" s="80">
        <f t="shared" si="2"/>
        <v>2.6736362039156241</v>
      </c>
      <c r="F14" s="80">
        <f t="shared" si="3"/>
        <v>1.3223256656656197E-3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1"/>
        <v>0.19999999999999998</v>
      </c>
      <c r="B15" s="79">
        <v>5</v>
      </c>
      <c r="C15" s="80">
        <v>67.569999999999993</v>
      </c>
      <c r="D15" s="80">
        <f t="shared" si="0"/>
        <v>2.7099999999999937</v>
      </c>
      <c r="E15" s="80">
        <f t="shared" si="2"/>
        <v>2.816698461971781</v>
      </c>
      <c r="F15" s="80">
        <f t="shared" si="3"/>
        <v>1.1384561787144925E-2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1"/>
        <v>0.22499999999999998</v>
      </c>
      <c r="B16" s="79">
        <v>5</v>
      </c>
      <c r="C16" s="80">
        <v>67.569999999999993</v>
      </c>
      <c r="D16" s="80">
        <f t="shared" si="0"/>
        <v>2.7099999999999937</v>
      </c>
      <c r="E16" s="80">
        <f t="shared" si="2"/>
        <v>2.9313409510503576</v>
      </c>
      <c r="F16" s="80">
        <f t="shared" si="3"/>
        <v>4.8991816611879582E-2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1"/>
        <v>0.24999999999999997</v>
      </c>
      <c r="B17" s="79">
        <v>5</v>
      </c>
      <c r="C17" s="80">
        <v>68</v>
      </c>
      <c r="D17" s="80">
        <f t="shared" si="0"/>
        <v>3.1400000000000006</v>
      </c>
      <c r="E17" s="80">
        <f t="shared" si="2"/>
        <v>3.0232093479337085</v>
      </c>
      <c r="F17" s="80">
        <f t="shared" si="3"/>
        <v>1.3640056410069681E-2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1"/>
        <v>0.27499999999999997</v>
      </c>
      <c r="B18" s="79">
        <v>5</v>
      </c>
      <c r="C18" s="80">
        <v>68</v>
      </c>
      <c r="D18" s="80">
        <f t="shared" si="0"/>
        <v>3.1400000000000006</v>
      </c>
      <c r="E18" s="80">
        <f t="shared" si="2"/>
        <v>3.0968277978971623</v>
      </c>
      <c r="F18" s="80">
        <f t="shared" si="3"/>
        <v>1.8638390344083097E-3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1"/>
        <v>0.3</v>
      </c>
      <c r="B19" s="79">
        <v>5</v>
      </c>
      <c r="C19" s="80">
        <v>67.86</v>
      </c>
      <c r="D19" s="80">
        <f t="shared" si="0"/>
        <v>3</v>
      </c>
      <c r="E19" s="80">
        <f t="shared" si="2"/>
        <v>3.1558217104817383</v>
      </c>
      <c r="F19" s="80">
        <f t="shared" si="3"/>
        <v>2.4280405457454676E-2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1"/>
        <v>0.32500000000000001</v>
      </c>
      <c r="B20" s="79">
        <v>5</v>
      </c>
      <c r="C20" s="80">
        <v>68</v>
      </c>
      <c r="D20" s="80">
        <f t="shared" si="0"/>
        <v>3.1400000000000006</v>
      </c>
      <c r="E20" s="80">
        <f t="shared" si="2"/>
        <v>3.203096296183614</v>
      </c>
      <c r="F20" s="80">
        <f t="shared" si="3"/>
        <v>3.9811425920902735E-3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1"/>
        <v>0.35000000000000003</v>
      </c>
      <c r="B21" s="79">
        <v>5</v>
      </c>
      <c r="C21" s="80">
        <v>68</v>
      </c>
      <c r="D21" s="80">
        <f t="shared" si="0"/>
        <v>3.1400000000000006</v>
      </c>
      <c r="E21" s="80">
        <f t="shared" si="2"/>
        <v>3.2409796362668812</v>
      </c>
      <c r="F21" s="80">
        <f t="shared" si="3"/>
        <v>1.0196886940591522E-2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1"/>
        <v>0.37500000000000006</v>
      </c>
      <c r="B22" s="79">
        <v>5</v>
      </c>
      <c r="C22" s="80">
        <v>68.14</v>
      </c>
      <c r="D22" s="80">
        <f t="shared" si="0"/>
        <v>3.2800000000000011</v>
      </c>
      <c r="E22" s="80">
        <f t="shared" si="2"/>
        <v>3.2713373313065555</v>
      </c>
      <c r="F22" s="80">
        <f t="shared" si="3"/>
        <v>7.5041828892403786E-5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1"/>
        <v>0.40000000000000008</v>
      </c>
      <c r="B23" s="79">
        <v>5</v>
      </c>
      <c r="C23" s="80">
        <v>68</v>
      </c>
      <c r="D23" s="80">
        <f t="shared" si="0"/>
        <v>3.1400000000000006</v>
      </c>
      <c r="E23" s="80">
        <f t="shared" si="2"/>
        <v>3.2956643744367593</v>
      </c>
      <c r="F23" s="80">
        <f>+(E23-D23)^2</f>
        <v>2.4231397468787427E-2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1"/>
        <v>0.4250000000000001</v>
      </c>
      <c r="B24" s="79">
        <v>5</v>
      </c>
      <c r="C24" s="80">
        <v>68.14</v>
      </c>
      <c r="D24" s="80">
        <f t="shared" si="0"/>
        <v>3.2800000000000011</v>
      </c>
      <c r="E24" s="80">
        <f t="shared" si="2"/>
        <v>3.3151587736882639</v>
      </c>
      <c r="F24" s="80">
        <f t="shared" si="3"/>
        <v>1.2361393672624815E-3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1"/>
        <v>0.45000000000000012</v>
      </c>
      <c r="B25" s="79">
        <v>5</v>
      </c>
      <c r="C25" s="80">
        <v>68.14</v>
      </c>
      <c r="D25" s="80">
        <f t="shared" si="0"/>
        <v>3.2800000000000011</v>
      </c>
      <c r="E25" s="80">
        <f t="shared" si="2"/>
        <v>3.3307805490163642</v>
      </c>
      <c r="F25" s="80">
        <f t="shared" si="3"/>
        <v>2.5786641584032541E-3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1"/>
        <v>0.47500000000000014</v>
      </c>
      <c r="B26" s="79">
        <v>5</v>
      </c>
      <c r="C26" s="80">
        <v>68.290000000000006</v>
      </c>
      <c r="D26" s="80">
        <f t="shared" si="0"/>
        <v>3.4300000000000068</v>
      </c>
      <c r="E26" s="80">
        <f t="shared" si="2"/>
        <v>3.3432990093830166</v>
      </c>
      <c r="F26" s="80">
        <f t="shared" si="3"/>
        <v>7.5170617739674251E-3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1"/>
        <v>0.50000000000000011</v>
      </c>
      <c r="B27" s="79">
        <v>5</v>
      </c>
      <c r="C27" s="80">
        <v>68.290000000000006</v>
      </c>
      <c r="D27" s="80">
        <f t="shared" si="0"/>
        <v>3.4300000000000068</v>
      </c>
      <c r="E27" s="80">
        <f t="shared" si="2"/>
        <v>3.3533306380974262</v>
      </c>
      <c r="F27" s="80">
        <f t="shared" si="3"/>
        <v>5.8781910545488876E-3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1"/>
        <v>0.52500000000000013</v>
      </c>
      <c r="B28" s="79">
        <v>5</v>
      </c>
      <c r="C28" s="80">
        <v>68.14</v>
      </c>
      <c r="D28" s="80">
        <f t="shared" si="0"/>
        <v>3.2800000000000011</v>
      </c>
      <c r="E28" s="80">
        <f t="shared" si="2"/>
        <v>3.3613694521141926</v>
      </c>
      <c r="F28" s="80">
        <f t="shared" si="3"/>
        <v>6.6209877373636945E-3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1"/>
        <v>0.55000000000000016</v>
      </c>
      <c r="B29" s="79">
        <v>5</v>
      </c>
      <c r="C29" s="80">
        <v>68.14</v>
      </c>
      <c r="D29" s="80">
        <f t="shared" si="0"/>
        <v>3.2800000000000011</v>
      </c>
      <c r="E29" s="80">
        <f t="shared" si="2"/>
        <v>3.3678113303610751</v>
      </c>
      <c r="F29" s="80">
        <f t="shared" si="3"/>
        <v>7.7108297397816611E-3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1"/>
        <v>0.57500000000000018</v>
      </c>
      <c r="B30" s="79">
        <v>5</v>
      </c>
      <c r="C30" s="80">
        <v>68.290000000000006</v>
      </c>
      <c r="D30" s="80">
        <f t="shared" si="0"/>
        <v>3.4300000000000068</v>
      </c>
      <c r="E30" s="80">
        <f t="shared" si="2"/>
        <v>3.372973509167688</v>
      </c>
      <c r="F30" s="80">
        <f t="shared" si="3"/>
        <v>3.2520206566485411E-3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1"/>
        <v>0.6000000000000002</v>
      </c>
      <c r="B31" s="79">
        <v>5</v>
      </c>
      <c r="C31" s="80">
        <v>68.290000000000006</v>
      </c>
      <c r="D31" s="80">
        <f t="shared" si="0"/>
        <v>3.4300000000000068</v>
      </c>
      <c r="E31" s="80">
        <f t="shared" si="2"/>
        <v>3.3771102048657702</v>
      </c>
      <c r="F31" s="80">
        <f t="shared" si="3"/>
        <v>2.7973304293415218E-3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1"/>
        <v>0.62500000000000022</v>
      </c>
      <c r="B32" s="79">
        <v>5</v>
      </c>
      <c r="C32" s="80">
        <v>68.430000000000007</v>
      </c>
      <c r="D32" s="80">
        <f t="shared" si="0"/>
        <v>3.5700000000000074</v>
      </c>
      <c r="E32" s="80">
        <f t="shared" si="2"/>
        <v>3.3804251329106125</v>
      </c>
      <c r="F32" s="80">
        <f t="shared" si="3"/>
        <v>3.5938630231961727E-2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1"/>
        <v>0.65000000000000024</v>
      </c>
      <c r="B33" s="79">
        <v>5</v>
      </c>
      <c r="C33" s="80">
        <v>68.290000000000006</v>
      </c>
      <c r="D33" s="80">
        <f t="shared" si="0"/>
        <v>3.4300000000000068</v>
      </c>
      <c r="E33" s="80">
        <f t="shared" si="2"/>
        <v>3.3830815400395133</v>
      </c>
      <c r="F33" s="80">
        <f t="shared" si="3"/>
        <v>2.2013418850644305E-3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1"/>
        <v>0.67500000000000027</v>
      </c>
      <c r="B34" s="79">
        <v>5</v>
      </c>
      <c r="C34" s="80">
        <v>68.290000000000006</v>
      </c>
      <c r="D34" s="80">
        <f t="shared" si="0"/>
        <v>3.4300000000000068</v>
      </c>
      <c r="E34" s="80">
        <f t="shared" si="2"/>
        <v>3.3852102435103038</v>
      </c>
      <c r="F34" s="80">
        <f t="shared" si="3"/>
        <v>2.0061222864068981E-3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1"/>
        <v>0.70000000000000029</v>
      </c>
      <c r="B35" s="79">
        <v>5</v>
      </c>
      <c r="C35" s="80">
        <v>68.290000000000006</v>
      </c>
      <c r="D35" s="80">
        <f t="shared" si="0"/>
        <v>3.4300000000000068</v>
      </c>
      <c r="E35" s="80">
        <f t="shared" si="2"/>
        <v>3.3869160733197696</v>
      </c>
      <c r="F35" s="80">
        <f t="shared" si="3"/>
        <v>1.8562247381880544E-3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1"/>
        <v>0.72500000000000031</v>
      </c>
      <c r="B36" s="79">
        <v>5</v>
      </c>
      <c r="C36" s="80">
        <v>68.430000000000007</v>
      </c>
      <c r="D36" s="80">
        <f t="shared" si="0"/>
        <v>3.5700000000000074</v>
      </c>
      <c r="E36" s="80">
        <f t="shared" si="2"/>
        <v>3.3882830346550561</v>
      </c>
      <c r="F36" s="80">
        <f t="shared" si="3"/>
        <v>3.3021055494178234E-2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1"/>
        <v>0.75000000000000033</v>
      </c>
      <c r="B37" s="79">
        <v>5</v>
      </c>
      <c r="C37" s="80">
        <v>68.290000000000006</v>
      </c>
      <c r="D37" s="80">
        <f t="shared" si="0"/>
        <v>3.4300000000000068</v>
      </c>
      <c r="E37" s="80">
        <f t="shared" si="2"/>
        <v>3.3893784448078157</v>
      </c>
      <c r="F37" s="80">
        <f t="shared" si="3"/>
        <v>1.6501107462322301E-3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1"/>
        <v>0.77500000000000036</v>
      </c>
      <c r="B38" s="79">
        <v>5</v>
      </c>
      <c r="C38" s="80">
        <v>68.14</v>
      </c>
      <c r="D38" s="80">
        <f t="shared" si="0"/>
        <v>3.2800000000000011</v>
      </c>
      <c r="E38" s="80">
        <f t="shared" si="2"/>
        <v>3.3902562482773027</v>
      </c>
      <c r="F38" s="80">
        <f t="shared" si="3"/>
        <v>1.2156440284185954E-2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1"/>
        <v>0.80000000000000038</v>
      </c>
      <c r="B39" s="79">
        <v>5</v>
      </c>
      <c r="C39" s="80">
        <v>68</v>
      </c>
      <c r="D39" s="80">
        <f t="shared" si="0"/>
        <v>3.1400000000000006</v>
      </c>
      <c r="E39" s="80">
        <f t="shared" si="2"/>
        <v>3.3909596733177789</v>
      </c>
      <c r="F39" s="80">
        <f t="shared" si="3"/>
        <v>6.2980757631766027E-2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1"/>
        <v>0.8250000000000004</v>
      </c>
      <c r="B40" s="79">
        <v>5</v>
      </c>
      <c r="C40" s="80">
        <v>68.14</v>
      </c>
      <c r="D40" s="80">
        <f t="shared" si="0"/>
        <v>3.2800000000000011</v>
      </c>
      <c r="E40" s="80">
        <f t="shared" si="2"/>
        <v>3.3915233607543964</v>
      </c>
      <c r="F40" s="80">
        <f t="shared" si="3"/>
        <v>1.2437459993954994E-2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1"/>
        <v>0.85000000000000042</v>
      </c>
      <c r="B41" s="79">
        <v>5</v>
      </c>
      <c r="C41" s="80">
        <v>68.14</v>
      </c>
      <c r="D41" s="80">
        <f t="shared" si="0"/>
        <v>3.2800000000000011</v>
      </c>
      <c r="E41" s="80">
        <f t="shared" si="2"/>
        <v>3.3919750699030859</v>
      </c>
      <c r="F41" s="80">
        <f t="shared" si="3"/>
        <v>1.253841627980073E-2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1"/>
        <v>0.87500000000000044</v>
      </c>
      <c r="B42" s="79">
        <v>5</v>
      </c>
      <c r="C42" s="80">
        <v>68.14</v>
      </c>
      <c r="D42" s="80">
        <f t="shared" si="0"/>
        <v>3.2800000000000011</v>
      </c>
      <c r="E42" s="80">
        <f t="shared" si="2"/>
        <v>3.3923370456040773</v>
      </c>
      <c r="F42" s="80">
        <f t="shared" si="3"/>
        <v>1.2619611815052296E-2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1"/>
        <v>0.90000000000000047</v>
      </c>
      <c r="B43" s="79">
        <v>5</v>
      </c>
      <c r="C43" s="80">
        <v>68.14</v>
      </c>
      <c r="D43" s="80">
        <f t="shared" si="0"/>
        <v>3.2800000000000011</v>
      </c>
      <c r="E43" s="80">
        <f t="shared" si="2"/>
        <v>3.3926271136898989</v>
      </c>
      <c r="F43" s="80">
        <f t="shared" si="3"/>
        <v>1.2684866738117154E-2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1"/>
        <v>0.92500000000000049</v>
      </c>
      <c r="B44" s="79">
        <v>5</v>
      </c>
      <c r="C44" s="80">
        <v>68.14</v>
      </c>
      <c r="D44" s="80">
        <f t="shared" si="0"/>
        <v>3.2800000000000011</v>
      </c>
      <c r="E44" s="80">
        <f t="shared" si="2"/>
        <v>3.3928595588351995</v>
      </c>
      <c r="F44" s="80">
        <f t="shared" si="3"/>
        <v>1.2737280020475606E-2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1"/>
        <v>0.95000000000000051</v>
      </c>
      <c r="B45" s="79">
        <v>5</v>
      </c>
      <c r="C45" s="80">
        <v>68.290000000000006</v>
      </c>
      <c r="D45" s="80">
        <f t="shared" si="0"/>
        <v>3.4300000000000068</v>
      </c>
      <c r="E45" s="80">
        <f t="shared" si="2"/>
        <v>3.3930458280189351</v>
      </c>
      <c r="F45" s="80">
        <f t="shared" si="3"/>
        <v>1.3656108268066292E-3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1"/>
        <v>0.97500000000000053</v>
      </c>
      <c r="B46" s="79">
        <v>5</v>
      </c>
      <c r="C46" s="80">
        <v>68.290000000000006</v>
      </c>
      <c r="D46" s="80">
        <f t="shared" si="0"/>
        <v>3.4300000000000068</v>
      </c>
      <c r="E46" s="80">
        <f t="shared" si="2"/>
        <v>3.3931950942415723</v>
      </c>
      <c r="F46" s="80">
        <f t="shared" si="3"/>
        <v>1.3546010878872476E-3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1"/>
        <v>1.0000000000000004</v>
      </c>
      <c r="B47" s="79">
        <v>5</v>
      </c>
      <c r="C47" s="80">
        <v>68.290000000000006</v>
      </c>
      <c r="D47" s="80">
        <f t="shared" si="0"/>
        <v>3.4300000000000068</v>
      </c>
      <c r="E47" s="80">
        <f t="shared" si="2"/>
        <v>3.3933147082580923</v>
      </c>
      <c r="F47" s="80">
        <f t="shared" si="3"/>
        <v>1.345810630189379E-3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1"/>
        <v>1.0250000000000004</v>
      </c>
      <c r="B48" s="79">
        <v>5</v>
      </c>
      <c r="C48" s="80">
        <v>68.14</v>
      </c>
      <c r="D48" s="80">
        <f t="shared" si="0"/>
        <v>3.2800000000000011</v>
      </c>
      <c r="E48" s="80">
        <f t="shared" si="2"/>
        <v>3.393410560572804</v>
      </c>
      <c r="F48" s="80">
        <f t="shared" si="3"/>
        <v>1.2861955249437385E-2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1"/>
        <v>1.0500000000000003</v>
      </c>
      <c r="B49" s="79">
        <v>5</v>
      </c>
      <c r="C49" s="80">
        <v>68.290000000000006</v>
      </c>
      <c r="D49" s="80">
        <f t="shared" si="0"/>
        <v>3.4300000000000068</v>
      </c>
      <c r="E49" s="80">
        <f t="shared" si="2"/>
        <v>3.393487371522748</v>
      </c>
      <c r="F49" s="80">
        <f t="shared" si="3"/>
        <v>1.3331720383183289E-3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1"/>
        <v>1.0750000000000002</v>
      </c>
      <c r="B50" s="79">
        <v>5</v>
      </c>
      <c r="C50" s="80">
        <v>68.290000000000006</v>
      </c>
      <c r="D50" s="80">
        <f t="shared" si="0"/>
        <v>3.4300000000000068</v>
      </c>
      <c r="E50" s="80">
        <f t="shared" si="2"/>
        <v>3.3935489237351195</v>
      </c>
      <c r="F50" s="80">
        <f t="shared" si="3"/>
        <v>1.3286809608686306E-3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1"/>
        <v>1.1000000000000001</v>
      </c>
      <c r="B51" s="79">
        <v>5</v>
      </c>
      <c r="C51" s="80">
        <v>68.430000000000007</v>
      </c>
      <c r="D51" s="80">
        <f t="shared" si="0"/>
        <v>3.5700000000000074</v>
      </c>
      <c r="E51" s="80">
        <f t="shared" si="2"/>
        <v>3.3935982484062825</v>
      </c>
      <c r="F51" s="80">
        <f t="shared" si="3"/>
        <v>3.1117577965334205E-2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1"/>
        <v>1.125</v>
      </c>
      <c r="B52" s="79">
        <v>5</v>
      </c>
      <c r="C52" s="80">
        <v>68.430000000000007</v>
      </c>
      <c r="D52" s="80">
        <f t="shared" si="0"/>
        <v>3.5700000000000074</v>
      </c>
      <c r="E52" s="80">
        <f t="shared" si="2"/>
        <v>3.3936377745758812</v>
      </c>
      <c r="F52" s="80">
        <f t="shared" si="3"/>
        <v>3.1103634556550293E-2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1"/>
        <v>1.1499999999999999</v>
      </c>
      <c r="B53" s="79">
        <v>5</v>
      </c>
      <c r="C53" s="80">
        <v>68.290000000000006</v>
      </c>
      <c r="D53" s="80">
        <f t="shared" si="0"/>
        <v>3.4300000000000068</v>
      </c>
      <c r="E53" s="80">
        <f t="shared" si="2"/>
        <v>3.3936694487471692</v>
      </c>
      <c r="F53" s="80">
        <f t="shared" si="3"/>
        <v>1.3199089543350577E-3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1"/>
        <v>1.1749999999999998</v>
      </c>
      <c r="B54" s="79">
        <v>5</v>
      </c>
      <c r="C54" s="80">
        <v>68.14</v>
      </c>
      <c r="D54" s="80">
        <f t="shared" si="0"/>
        <v>3.2800000000000011</v>
      </c>
      <c r="E54" s="80">
        <f t="shared" si="2"/>
        <v>3.3936948307443875</v>
      </c>
      <c r="F54" s="80">
        <f t="shared" si="3"/>
        <v>1.2926514537994661E-2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1"/>
        <v>1.1999999999999997</v>
      </c>
      <c r="B55" s="79">
        <v>5</v>
      </c>
      <c r="C55" s="80">
        <v>68.290000000000006</v>
      </c>
      <c r="D55" s="80">
        <f t="shared" si="0"/>
        <v>3.4300000000000068</v>
      </c>
      <c r="E55" s="80">
        <f t="shared" si="2"/>
        <v>3.3937151705277682</v>
      </c>
      <c r="F55" s="80">
        <f t="shared" si="3"/>
        <v>1.3165888498294389E-3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1"/>
        <v>1.2249999999999996</v>
      </c>
      <c r="B56" s="79">
        <v>5</v>
      </c>
      <c r="C56" s="80">
        <v>68</v>
      </c>
      <c r="D56" s="80">
        <f t="shared" si="0"/>
        <v>3.1400000000000006</v>
      </c>
      <c r="E56" s="80">
        <f t="shared" si="2"/>
        <v>3.3937314697490013</v>
      </c>
      <c r="F56" s="80">
        <f t="shared" si="3"/>
        <v>6.4379658740988083E-2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1"/>
        <v>1.2499999999999996</v>
      </c>
      <c r="B57" s="79">
        <v>5</v>
      </c>
      <c r="C57" s="80">
        <v>68.290000000000006</v>
      </c>
      <c r="D57" s="80">
        <f t="shared" si="0"/>
        <v>3.4300000000000068</v>
      </c>
      <c r="E57" s="80">
        <f t="shared" si="2"/>
        <v>3.3937445310785059</v>
      </c>
      <c r="F57" s="80">
        <f t="shared" si="3"/>
        <v>1.3144590267179168E-3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1"/>
        <v>1.2749999999999995</v>
      </c>
      <c r="B58" s="79">
        <v>5</v>
      </c>
      <c r="C58" s="80">
        <v>68.290000000000006</v>
      </c>
      <c r="D58" s="80">
        <f t="shared" si="0"/>
        <v>3.4300000000000068</v>
      </c>
      <c r="E58" s="80">
        <f t="shared" si="2"/>
        <v>3.3937549977336912</v>
      </c>
      <c r="F58" s="80">
        <f t="shared" si="3"/>
        <v>1.3137001892852276E-3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1"/>
        <v>1.2999999999999994</v>
      </c>
      <c r="B59" s="79">
        <v>5</v>
      </c>
      <c r="C59" s="80">
        <v>68.290000000000006</v>
      </c>
      <c r="D59" s="80">
        <f t="shared" si="0"/>
        <v>3.4300000000000068</v>
      </c>
      <c r="E59" s="80">
        <f t="shared" si="2"/>
        <v>3.3937633851547977</v>
      </c>
      <c r="F59" s="80">
        <f t="shared" si="3"/>
        <v>1.3130922554400303E-3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1"/>
        <v>1.3249999999999993</v>
      </c>
      <c r="B60" s="79">
        <v>5</v>
      </c>
      <c r="C60" s="80">
        <v>68.430000000000007</v>
      </c>
      <c r="D60" s="80">
        <f t="shared" si="0"/>
        <v>3.5700000000000074</v>
      </c>
      <c r="E60" s="80">
        <f t="shared" si="2"/>
        <v>3.393770106388236</v>
      </c>
      <c r="F60" s="80">
        <f t="shared" si="3"/>
        <v>3.1056975402416278E-2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1"/>
        <v>1.3499999999999992</v>
      </c>
      <c r="B61" s="79">
        <v>5</v>
      </c>
      <c r="C61" s="80">
        <v>68.290000000000006</v>
      </c>
      <c r="D61" s="80">
        <f t="shared" si="0"/>
        <v>3.4300000000000068</v>
      </c>
      <c r="E61" s="80">
        <f t="shared" si="2"/>
        <v>3.3937754924274439</v>
      </c>
      <c r="F61" s="80">
        <f t="shared" si="3"/>
        <v>1.3122149488746671E-3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1"/>
        <v>1.3749999999999991</v>
      </c>
      <c r="B62" s="79">
        <v>5</v>
      </c>
      <c r="C62" s="80">
        <v>68.430000000000007</v>
      </c>
      <c r="D62" s="80">
        <f t="shared" si="0"/>
        <v>3.5700000000000074</v>
      </c>
      <c r="E62" s="80">
        <f t="shared" si="2"/>
        <v>3.3937798085129685</v>
      </c>
      <c r="F62" s="80">
        <f t="shared" si="3"/>
        <v>3.1053555887728668E-2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1"/>
        <v>1.399999999999999</v>
      </c>
      <c r="B63" s="79">
        <v>5</v>
      </c>
      <c r="C63" s="80">
        <v>68.290000000000006</v>
      </c>
      <c r="D63" s="80">
        <f t="shared" si="0"/>
        <v>3.4300000000000068</v>
      </c>
      <c r="E63" s="80">
        <f t="shared" si="2"/>
        <v>3.3937832671944839</v>
      </c>
      <c r="F63" s="80">
        <f t="shared" si="3"/>
        <v>1.3116517351066427E-3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1"/>
        <v>1.4249999999999989</v>
      </c>
      <c r="B64" s="79">
        <v>5</v>
      </c>
      <c r="C64" s="80">
        <v>68.290000000000006</v>
      </c>
      <c r="D64" s="80">
        <f t="shared" si="0"/>
        <v>3.4300000000000068</v>
      </c>
      <c r="E64" s="80">
        <f t="shared" si="2"/>
        <v>3.3937860387980034</v>
      </c>
      <c r="F64" s="80">
        <f t="shared" si="3"/>
        <v>1.3114509859402058E-3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1"/>
        <v>1.4499999999999988</v>
      </c>
      <c r="B65" s="79">
        <v>5</v>
      </c>
      <c r="C65" s="80">
        <v>68.14</v>
      </c>
      <c r="D65" s="80">
        <f t="shared" si="0"/>
        <v>3.2800000000000011</v>
      </c>
      <c r="E65" s="80">
        <f t="shared" si="2"/>
        <v>3.3937882598137383</v>
      </c>
      <c r="F65" s="80">
        <f t="shared" si="3"/>
        <v>1.2947768071438558E-2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1"/>
        <v>1.4749999999999988</v>
      </c>
      <c r="B66" s="79">
        <v>5</v>
      </c>
      <c r="C66" s="80">
        <v>68.14</v>
      </c>
      <c r="D66" s="80">
        <f t="shared" si="0"/>
        <v>3.2800000000000011</v>
      </c>
      <c r="E66" s="80">
        <f t="shared" si="2"/>
        <v>3.3937900396176892</v>
      </c>
      <c r="F66" s="80">
        <f t="shared" si="3"/>
        <v>1.2948173116195023E-2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1"/>
        <v>1.4999999999999987</v>
      </c>
      <c r="B67" s="79">
        <v>5</v>
      </c>
      <c r="C67" s="80">
        <v>68.14</v>
      </c>
      <c r="D67" s="80">
        <f t="shared" si="0"/>
        <v>3.2800000000000011</v>
      </c>
      <c r="E67" s="80">
        <f t="shared" si="2"/>
        <v>3.3937914658579693</v>
      </c>
      <c r="F67" s="80">
        <f t="shared" si="3"/>
        <v>1.2948497702105138E-2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1"/>
        <v>1.5249999999999986</v>
      </c>
      <c r="B68" s="79">
        <v>5</v>
      </c>
      <c r="C68" s="80">
        <v>68</v>
      </c>
      <c r="D68" s="80">
        <f t="shared" si="0"/>
        <v>3.1400000000000006</v>
      </c>
      <c r="E68" s="80">
        <f t="shared" si="2"/>
        <v>3.3937926087711174</v>
      </c>
      <c r="F68" s="80">
        <f t="shared" si="3"/>
        <v>6.4410688266849189E-2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1"/>
        <v>1.5499999999999985</v>
      </c>
      <c r="B69" s="79">
        <v>5</v>
      </c>
      <c r="C69" s="80">
        <v>68.290000000000006</v>
      </c>
      <c r="D69" s="80">
        <f t="shared" si="0"/>
        <v>3.4300000000000068</v>
      </c>
      <c r="E69" s="80">
        <f t="shared" si="2"/>
        <v>3.3937935246409623</v>
      </c>
      <c r="F69" s="80">
        <f t="shared" si="3"/>
        <v>1.310908857925099E-3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1"/>
        <v>1.5749999999999984</v>
      </c>
      <c r="B70" s="79">
        <v>5</v>
      </c>
      <c r="C70" s="80">
        <v>68.14</v>
      </c>
      <c r="D70" s="80">
        <f t="shared" si="0"/>
        <v>3.2800000000000011</v>
      </c>
      <c r="E70" s="80">
        <f t="shared" si="2"/>
        <v>3.3937942585703729</v>
      </c>
      <c r="F70" s="80">
        <f t="shared" si="3"/>
        <v>1.2949133283580621E-2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1"/>
        <v>1.5999999999999983</v>
      </c>
      <c r="B71" s="79">
        <v>5</v>
      </c>
      <c r="C71" s="80">
        <v>68</v>
      </c>
      <c r="D71" s="80">
        <f t="shared" si="0"/>
        <v>3.1400000000000006</v>
      </c>
      <c r="E71" s="80">
        <f t="shared" si="2"/>
        <v>3.3937948467023902</v>
      </c>
      <c r="F71" s="80">
        <f t="shared" si="3"/>
        <v>6.4411824212689442E-2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si="1"/>
        <v>1.6249999999999982</v>
      </c>
      <c r="B72" s="79">
        <v>5</v>
      </c>
      <c r="C72" s="80">
        <v>68.290000000000006</v>
      </c>
      <c r="D72" s="80">
        <f t="shared" ref="D72:D126" si="4">C72-$C$7</f>
        <v>3.4300000000000068</v>
      </c>
      <c r="E72" s="80">
        <f t="shared" si="2"/>
        <v>3.3937953180001261</v>
      </c>
      <c r="F72" s="80">
        <f t="shared" si="3"/>
        <v>1.3107789987124852E-3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ref="A73:A126" si="5">+$J$6+A72</f>
        <v>1.6499999999999981</v>
      </c>
      <c r="B73" s="79">
        <v>5</v>
      </c>
      <c r="C73" s="80">
        <v>68.14</v>
      </c>
      <c r="D73" s="80">
        <f t="shared" si="4"/>
        <v>3.2800000000000011</v>
      </c>
      <c r="E73" s="80">
        <f t="shared" ref="E73:E126" si="6">+IF(A73&lt;$J$9,0,B73*$J$7*(1-EXP(-(A73-$J$9)/$J$8)))</f>
        <v>3.3937956956730804</v>
      </c>
      <c r="F73" s="80">
        <f t="shared" ref="F73:F126" si="7">+(E73-D73)^2</f>
        <v>1.2949460353720063E-2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5"/>
        <v>1.674999999999998</v>
      </c>
      <c r="B74" s="79">
        <v>5</v>
      </c>
      <c r="C74" s="80">
        <v>68.14</v>
      </c>
      <c r="D74" s="80">
        <f t="shared" si="4"/>
        <v>3.2800000000000011</v>
      </c>
      <c r="E74" s="80">
        <f t="shared" si="6"/>
        <v>3.3937959983201096</v>
      </c>
      <c r="F74" s="80">
        <f t="shared" si="7"/>
        <v>1.2949529233670124E-2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5"/>
        <v>1.699999999999998</v>
      </c>
      <c r="B75" s="79">
        <v>5</v>
      </c>
      <c r="C75" s="80">
        <v>68.290000000000006</v>
      </c>
      <c r="D75" s="80">
        <f t="shared" si="4"/>
        <v>3.4300000000000068</v>
      </c>
      <c r="E75" s="80">
        <f t="shared" si="6"/>
        <v>3.3937962408453521</v>
      </c>
      <c r="F75" s="80">
        <f t="shared" si="7"/>
        <v>1.3107121769282426E-3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5"/>
        <v>1.7249999999999979</v>
      </c>
      <c r="B76" s="79">
        <v>5</v>
      </c>
      <c r="C76" s="80">
        <v>68.14</v>
      </c>
      <c r="D76" s="80">
        <f t="shared" si="4"/>
        <v>3.2800000000000011</v>
      </c>
      <c r="E76" s="80">
        <f t="shared" si="6"/>
        <v>3.3937964351921899</v>
      </c>
      <c r="F76" s="80">
        <f t="shared" si="7"/>
        <v>1.2949628662450011E-2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5"/>
        <v>1.7499999999999978</v>
      </c>
      <c r="B77" s="79">
        <v>5</v>
      </c>
      <c r="C77" s="80">
        <v>68.290000000000006</v>
      </c>
      <c r="D77" s="80">
        <f t="shared" si="4"/>
        <v>3.4300000000000068</v>
      </c>
      <c r="E77" s="80">
        <f t="shared" si="6"/>
        <v>3.3937965909314149</v>
      </c>
      <c r="F77" s="80">
        <f t="shared" si="7"/>
        <v>1.3106868281878004E-3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5"/>
        <v>1.7749999999999977</v>
      </c>
      <c r="B78" s="79">
        <v>5</v>
      </c>
      <c r="C78" s="80">
        <v>68.290000000000006</v>
      </c>
      <c r="D78" s="80">
        <f t="shared" si="4"/>
        <v>3.4300000000000068</v>
      </c>
      <c r="E78" s="80">
        <f t="shared" si="6"/>
        <v>3.3937967157325519</v>
      </c>
      <c r="F78" s="80">
        <f t="shared" si="7"/>
        <v>1.3106777917501471E-3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5"/>
        <v>1.7999999999999976</v>
      </c>
      <c r="B79" s="79">
        <v>5</v>
      </c>
      <c r="C79" s="80">
        <v>68.14</v>
      </c>
      <c r="D79" s="80">
        <f t="shared" si="4"/>
        <v>3.2800000000000011</v>
      </c>
      <c r="E79" s="80">
        <f t="shared" si="6"/>
        <v>3.3937968157415486</v>
      </c>
      <c r="F79" s="80">
        <f t="shared" si="7"/>
        <v>1.2949715272915698E-2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5"/>
        <v>1.8249999999999975</v>
      </c>
      <c r="B80" s="79">
        <v>5</v>
      </c>
      <c r="C80" s="80">
        <v>68.14</v>
      </c>
      <c r="D80" s="80">
        <f t="shared" si="4"/>
        <v>3.2800000000000011</v>
      </c>
      <c r="E80" s="80">
        <f t="shared" si="6"/>
        <v>3.393796895883443</v>
      </c>
      <c r="F80" s="80">
        <f t="shared" si="7"/>
        <v>1.2949733512706913E-2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5"/>
        <v>1.8499999999999974</v>
      </c>
      <c r="B81" s="79">
        <v>5</v>
      </c>
      <c r="C81" s="80">
        <v>68.14</v>
      </c>
      <c r="D81" s="80">
        <f t="shared" si="4"/>
        <v>3.2800000000000011</v>
      </c>
      <c r="E81" s="80">
        <f t="shared" si="6"/>
        <v>3.393796960104897</v>
      </c>
      <c r="F81" s="80">
        <f t="shared" si="7"/>
        <v>1.294974812911525E-2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5"/>
        <v>1.8749999999999973</v>
      </c>
      <c r="B82" s="79">
        <v>5</v>
      </c>
      <c r="C82" s="80">
        <v>68.14</v>
      </c>
      <c r="D82" s="80">
        <f t="shared" si="4"/>
        <v>3.2800000000000011</v>
      </c>
      <c r="E82" s="80">
        <f t="shared" si="6"/>
        <v>3.3937970115685565</v>
      </c>
      <c r="F82" s="80">
        <f t="shared" si="7"/>
        <v>1.2949759841933925E-2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5"/>
        <v>1.8999999999999972</v>
      </c>
      <c r="B83" s="79">
        <v>5</v>
      </c>
      <c r="C83" s="80">
        <v>68.14</v>
      </c>
      <c r="D83" s="80">
        <f t="shared" si="4"/>
        <v>3.2800000000000011</v>
      </c>
      <c r="E83" s="80">
        <f t="shared" si="6"/>
        <v>3.393797052808798</v>
      </c>
      <c r="F83" s="80">
        <f t="shared" si="7"/>
        <v>1.2949769227968092E-2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5"/>
        <v>1.9249999999999972</v>
      </c>
      <c r="B84" s="79">
        <v>5</v>
      </c>
      <c r="C84" s="80">
        <v>68.14</v>
      </c>
      <c r="D84" s="80">
        <f t="shared" si="4"/>
        <v>3.2800000000000011</v>
      </c>
      <c r="E84" s="80">
        <f t="shared" si="6"/>
        <v>3.3937970858565354</v>
      </c>
      <c r="F84" s="80">
        <f t="shared" si="7"/>
        <v>1.2949776749439429E-2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5"/>
        <v>1.9499999999999971</v>
      </c>
      <c r="B85" s="79">
        <v>5</v>
      </c>
      <c r="C85" s="80">
        <v>68.290000000000006</v>
      </c>
      <c r="D85" s="80">
        <f t="shared" si="4"/>
        <v>3.4300000000000068</v>
      </c>
      <c r="E85" s="80">
        <f t="shared" si="6"/>
        <v>3.393797112339235</v>
      </c>
      <c r="F85" s="80">
        <f t="shared" si="7"/>
        <v>1.3106490749784662E-3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5"/>
        <v>1.974999999999997</v>
      </c>
      <c r="B86" s="79">
        <v>5</v>
      </c>
      <c r="C86" s="80">
        <v>68.290000000000006</v>
      </c>
      <c r="D86" s="80">
        <f t="shared" si="4"/>
        <v>3.4300000000000068</v>
      </c>
      <c r="E86" s="80">
        <f t="shared" si="6"/>
        <v>3.3937971335610628</v>
      </c>
      <c r="F86" s="80">
        <f t="shared" si="7"/>
        <v>1.3106475383960173E-3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5"/>
        <v>1.9999999999999969</v>
      </c>
      <c r="B87" s="79">
        <v>5</v>
      </c>
      <c r="C87" s="80">
        <v>68.14</v>
      </c>
      <c r="D87" s="80">
        <f t="shared" si="4"/>
        <v>3.2800000000000011</v>
      </c>
      <c r="E87" s="80">
        <f t="shared" si="6"/>
        <v>3.3937971505671078</v>
      </c>
      <c r="F87" s="80">
        <f t="shared" si="7"/>
        <v>1.2949791477192754E-2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5"/>
        <v>2.0249999999999968</v>
      </c>
      <c r="B88" s="79">
        <v>5</v>
      </c>
      <c r="C88" s="80">
        <v>68.430000000000007</v>
      </c>
      <c r="D88" s="80">
        <f t="shared" si="4"/>
        <v>3.5700000000000074</v>
      </c>
      <c r="E88" s="80">
        <f t="shared" si="6"/>
        <v>3.3937971641948481</v>
      </c>
      <c r="F88" s="80">
        <f t="shared" si="7"/>
        <v>3.1047439345779918E-2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5"/>
        <v>2.0499999999999967</v>
      </c>
      <c r="B89" s="79">
        <v>5</v>
      </c>
      <c r="C89" s="80">
        <v>68.430000000000007</v>
      </c>
      <c r="D89" s="80">
        <f t="shared" si="4"/>
        <v>3.5700000000000074</v>
      </c>
      <c r="E89" s="80">
        <f t="shared" si="6"/>
        <v>3.3937971751153952</v>
      </c>
      <c r="F89" s="80">
        <f t="shared" si="7"/>
        <v>3.1047435497317293E-2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5"/>
        <v>2.0749999999999966</v>
      </c>
      <c r="B90" s="79">
        <v>5</v>
      </c>
      <c r="C90" s="80">
        <v>68.430000000000007</v>
      </c>
      <c r="D90" s="80">
        <f t="shared" si="4"/>
        <v>3.5700000000000074</v>
      </c>
      <c r="E90" s="80">
        <f t="shared" si="6"/>
        <v>3.3937971838665408</v>
      </c>
      <c r="F90" s="80">
        <f t="shared" si="7"/>
        <v>3.1047432413364221E-2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5"/>
        <v>2.0999999999999965</v>
      </c>
      <c r="B91" s="79">
        <v>5</v>
      </c>
      <c r="C91" s="80">
        <v>68.430000000000007</v>
      </c>
      <c r="D91" s="80">
        <f t="shared" si="4"/>
        <v>3.5700000000000074</v>
      </c>
      <c r="E91" s="80">
        <f t="shared" si="6"/>
        <v>3.3937971908792437</v>
      </c>
      <c r="F91" s="80">
        <f t="shared" si="7"/>
        <v>3.1047429942048285E-2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5"/>
        <v>2.1249999999999964</v>
      </c>
      <c r="B92" s="79">
        <v>5</v>
      </c>
      <c r="C92" s="80">
        <v>68.430000000000007</v>
      </c>
      <c r="D92" s="80">
        <f t="shared" si="4"/>
        <v>3.5700000000000074</v>
      </c>
      <c r="E92" s="80">
        <f t="shared" si="6"/>
        <v>3.3937971964988516</v>
      </c>
      <c r="F92" s="80">
        <f t="shared" si="7"/>
        <v>3.1047427961666922E-2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5"/>
        <v>2.1499999999999964</v>
      </c>
      <c r="B93" s="79">
        <v>5</v>
      </c>
      <c r="C93" s="80">
        <v>68.430000000000007</v>
      </c>
      <c r="D93" s="80">
        <f t="shared" si="4"/>
        <v>3.5700000000000074</v>
      </c>
      <c r="E93" s="80">
        <f t="shared" si="6"/>
        <v>3.3937972010021058</v>
      </c>
      <c r="F93" s="80">
        <f t="shared" si="7"/>
        <v>3.104742637469491E-2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5"/>
        <v>2.1749999999999963</v>
      </c>
      <c r="B94" s="79">
        <v>5</v>
      </c>
      <c r="C94" s="80">
        <v>68.569999999999993</v>
      </c>
      <c r="D94" s="80">
        <f t="shared" si="4"/>
        <v>3.7099999999999937</v>
      </c>
      <c r="E94" s="80">
        <f t="shared" si="6"/>
        <v>3.3937972046107752</v>
      </c>
      <c r="F94" s="80">
        <f t="shared" si="7"/>
        <v>9.9984207811956036E-2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5"/>
        <v>2.1999999999999962</v>
      </c>
      <c r="B95" s="79">
        <v>5</v>
      </c>
      <c r="C95" s="80">
        <v>68.430000000000007</v>
      </c>
      <c r="D95" s="80">
        <f t="shared" si="4"/>
        <v>3.5700000000000074</v>
      </c>
      <c r="E95" s="80">
        <f t="shared" si="6"/>
        <v>3.3937972075025704</v>
      </c>
      <c r="F95" s="80">
        <f t="shared" si="7"/>
        <v>3.1047424083894833E-2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5"/>
        <v>2.2249999999999961</v>
      </c>
      <c r="B96" s="79">
        <v>5</v>
      </c>
      <c r="C96" s="80">
        <v>68.569999999999993</v>
      </c>
      <c r="D96" s="80">
        <f t="shared" si="4"/>
        <v>3.7099999999999937</v>
      </c>
      <c r="E96" s="80">
        <f t="shared" si="6"/>
        <v>3.3937972098199016</v>
      </c>
      <c r="F96" s="80">
        <f t="shared" si="7"/>
        <v>9.9984204517675368E-2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5"/>
        <v>2.249999999999996</v>
      </c>
      <c r="B97" s="79">
        <v>5</v>
      </c>
      <c r="C97" s="80">
        <v>68.290000000000006</v>
      </c>
      <c r="D97" s="80">
        <f t="shared" si="4"/>
        <v>3.4300000000000068</v>
      </c>
      <c r="E97" s="80">
        <f t="shared" si="6"/>
        <v>3.3937972116768877</v>
      </c>
      <c r="F97" s="80">
        <f t="shared" si="7"/>
        <v>1.3106418823685666E-3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5"/>
        <v>2.2749999999999959</v>
      </c>
      <c r="B98" s="79">
        <v>5</v>
      </c>
      <c r="C98" s="80">
        <v>68.430000000000007</v>
      </c>
      <c r="D98" s="80">
        <f t="shared" si="4"/>
        <v>3.5700000000000074</v>
      </c>
      <c r="E98" s="80">
        <f t="shared" si="6"/>
        <v>3.3937972131649774</v>
      </c>
      <c r="F98" s="80">
        <f t="shared" si="7"/>
        <v>3.1047422088431018E-2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5"/>
        <v>2.2999999999999958</v>
      </c>
      <c r="B99" s="79">
        <v>5</v>
      </c>
      <c r="C99" s="80">
        <v>68.290000000000006</v>
      </c>
      <c r="D99" s="80">
        <f t="shared" si="4"/>
        <v>3.4300000000000068</v>
      </c>
      <c r="E99" s="80">
        <f t="shared" si="6"/>
        <v>3.3937972143574533</v>
      </c>
      <c r="F99" s="80">
        <f t="shared" si="7"/>
        <v>1.3106416882806796E-3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5"/>
        <v>2.3249999999999957</v>
      </c>
      <c r="B100" s="79">
        <v>5</v>
      </c>
      <c r="C100" s="80">
        <v>68.14</v>
      </c>
      <c r="D100" s="80">
        <f t="shared" si="4"/>
        <v>3.2800000000000011</v>
      </c>
      <c r="E100" s="80">
        <f t="shared" si="6"/>
        <v>3.3937972153130409</v>
      </c>
      <c r="F100" s="80">
        <f t="shared" si="7"/>
        <v>1.2949806213002332E-2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5"/>
        <v>2.3499999999999956</v>
      </c>
      <c r="B101" s="79">
        <v>5</v>
      </c>
      <c r="C101" s="80">
        <v>68.290000000000006</v>
      </c>
      <c r="D101" s="80">
        <f t="shared" si="4"/>
        <v>3.4300000000000068</v>
      </c>
      <c r="E101" s="80">
        <f t="shared" si="6"/>
        <v>3.3937972160787968</v>
      </c>
      <c r="F101" s="80">
        <f t="shared" si="7"/>
        <v>1.3106415636458223E-3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5"/>
        <v>2.3749999999999956</v>
      </c>
      <c r="B102" s="79">
        <v>5</v>
      </c>
      <c r="C102" s="80">
        <v>68.290000000000006</v>
      </c>
      <c r="D102" s="80">
        <f t="shared" si="4"/>
        <v>3.4300000000000068</v>
      </c>
      <c r="E102" s="80">
        <f t="shared" si="6"/>
        <v>3.3937972166924335</v>
      </c>
      <c r="F102" s="80">
        <f t="shared" si="7"/>
        <v>1.3106415192151093E-3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5"/>
        <v>2.3999999999999955</v>
      </c>
      <c r="B103" s="79">
        <v>5</v>
      </c>
      <c r="C103" s="80">
        <v>68.14</v>
      </c>
      <c r="D103" s="80">
        <f t="shared" si="4"/>
        <v>3.2800000000000011</v>
      </c>
      <c r="E103" s="80">
        <f t="shared" si="6"/>
        <v>3.3937972171841695</v>
      </c>
      <c r="F103" s="80">
        <f t="shared" si="7"/>
        <v>1.2949806638860781E-2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5"/>
        <v>2.4249999999999954</v>
      </c>
      <c r="B104" s="79">
        <v>5</v>
      </c>
      <c r="C104" s="80">
        <v>68.430000000000007</v>
      </c>
      <c r="D104" s="80">
        <f t="shared" si="4"/>
        <v>3.5700000000000074</v>
      </c>
      <c r="E104" s="80">
        <f t="shared" si="6"/>
        <v>3.3937972175782205</v>
      </c>
      <c r="F104" s="80">
        <f t="shared" si="7"/>
        <v>3.1047420533179569E-2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5"/>
        <v>2.4499999999999953</v>
      </c>
      <c r="B105" s="79">
        <v>5</v>
      </c>
      <c r="C105" s="80">
        <v>68.290000000000006</v>
      </c>
      <c r="D105" s="80">
        <f t="shared" si="4"/>
        <v>3.4300000000000068</v>
      </c>
      <c r="E105" s="80">
        <f t="shared" si="6"/>
        <v>3.3937972178939919</v>
      </c>
      <c r="F105" s="80">
        <f t="shared" si="7"/>
        <v>1.3106414322155932E-3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5"/>
        <v>2.4749999999999952</v>
      </c>
      <c r="B106" s="79">
        <v>5</v>
      </c>
      <c r="C106" s="80">
        <v>68.290000000000006</v>
      </c>
      <c r="D106" s="80">
        <f t="shared" si="4"/>
        <v>3.4300000000000068</v>
      </c>
      <c r="E106" s="80">
        <f t="shared" si="6"/>
        <v>3.3937972181470344</v>
      </c>
      <c r="F106" s="80">
        <f t="shared" si="7"/>
        <v>1.31064141389391E-3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5"/>
        <v>2.4999999999999951</v>
      </c>
      <c r="B107" s="79">
        <v>5</v>
      </c>
      <c r="C107" s="80">
        <v>68.430000000000007</v>
      </c>
      <c r="D107" s="80">
        <f t="shared" si="4"/>
        <v>3.5700000000000074</v>
      </c>
      <c r="E107" s="80">
        <f t="shared" si="6"/>
        <v>3.3937972183498095</v>
      </c>
      <c r="F107" s="80">
        <f t="shared" si="7"/>
        <v>3.1047420261267309E-2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5"/>
        <v>2.524999999999995</v>
      </c>
      <c r="B108" s="79">
        <v>5</v>
      </c>
      <c r="C108" s="80">
        <v>68.290000000000006</v>
      </c>
      <c r="D108" s="80">
        <f t="shared" si="4"/>
        <v>3.4300000000000068</v>
      </c>
      <c r="E108" s="80">
        <f t="shared" si="6"/>
        <v>3.3937972185123022</v>
      </c>
      <c r="F108" s="80">
        <f t="shared" si="7"/>
        <v>1.3106413874464881E-3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5"/>
        <v>2.5499999999999949</v>
      </c>
      <c r="B109" s="79">
        <v>5</v>
      </c>
      <c r="C109" s="80">
        <v>68.430000000000007</v>
      </c>
      <c r="D109" s="80">
        <f t="shared" si="4"/>
        <v>3.5700000000000074</v>
      </c>
      <c r="E109" s="80">
        <f t="shared" si="6"/>
        <v>3.3937972186425154</v>
      </c>
      <c r="F109" s="80">
        <f t="shared" si="7"/>
        <v>3.1047420158116134E-2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5"/>
        <v>2.5749999999999948</v>
      </c>
      <c r="B110" s="79">
        <v>5</v>
      </c>
      <c r="C110" s="80">
        <v>68.14</v>
      </c>
      <c r="D110" s="80">
        <f t="shared" si="4"/>
        <v>3.2800000000000011</v>
      </c>
      <c r="E110" s="80">
        <f t="shared" si="6"/>
        <v>3.3937972187468612</v>
      </c>
      <c r="F110" s="80">
        <f t="shared" si="7"/>
        <v>1.2949806994520729E-2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5"/>
        <v>2.5999999999999948</v>
      </c>
      <c r="B111" s="79">
        <v>5</v>
      </c>
      <c r="C111" s="80">
        <v>68.290000000000006</v>
      </c>
      <c r="D111" s="80">
        <f t="shared" si="4"/>
        <v>3.4300000000000068</v>
      </c>
      <c r="E111" s="80">
        <f t="shared" si="6"/>
        <v>3.3937972188304788</v>
      </c>
      <c r="F111" s="80">
        <f t="shared" si="7"/>
        <v>1.3106413644087325E-3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5"/>
        <v>2.6249999999999947</v>
      </c>
      <c r="B112" s="79">
        <v>5</v>
      </c>
      <c r="C112" s="80">
        <v>68.290000000000006</v>
      </c>
      <c r="D112" s="80">
        <f t="shared" si="4"/>
        <v>3.4300000000000068</v>
      </c>
      <c r="E112" s="80">
        <f t="shared" si="6"/>
        <v>3.3937972188974852</v>
      </c>
      <c r="F112" s="80">
        <f t="shared" si="7"/>
        <v>1.3106413595570965E-3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5"/>
        <v>2.6499999999999946</v>
      </c>
      <c r="B113" s="79">
        <v>5</v>
      </c>
      <c r="C113" s="80">
        <v>68.14</v>
      </c>
      <c r="D113" s="80">
        <f t="shared" si="4"/>
        <v>3.2800000000000011</v>
      </c>
      <c r="E113" s="80">
        <f t="shared" si="6"/>
        <v>3.3937972189511805</v>
      </c>
      <c r="F113" s="80">
        <f t="shared" si="7"/>
        <v>1.2949807041022649E-2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5"/>
        <v>2.6749999999999945</v>
      </c>
      <c r="B114" s="79">
        <v>5</v>
      </c>
      <c r="C114" s="80">
        <v>68.14</v>
      </c>
      <c r="D114" s="80">
        <f t="shared" si="4"/>
        <v>3.2800000000000011</v>
      </c>
      <c r="E114" s="80">
        <f t="shared" si="6"/>
        <v>3.3937972189942092</v>
      </c>
      <c r="F114" s="80">
        <f t="shared" si="7"/>
        <v>1.2949807050815739E-2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5"/>
        <v>2.6999999999999944</v>
      </c>
      <c r="B115" s="79">
        <v>5</v>
      </c>
      <c r="C115" s="80">
        <v>68</v>
      </c>
      <c r="D115" s="80">
        <f t="shared" si="4"/>
        <v>3.1400000000000006</v>
      </c>
      <c r="E115" s="80">
        <f t="shared" si="6"/>
        <v>3.39379721902869</v>
      </c>
      <c r="F115" s="80">
        <f t="shared" si="7"/>
        <v>6.4413028386696575E-2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5"/>
        <v>2.7249999999999943</v>
      </c>
      <c r="B116" s="79">
        <v>5</v>
      </c>
      <c r="C116" s="80">
        <v>68.14</v>
      </c>
      <c r="D116" s="80">
        <f t="shared" si="4"/>
        <v>3.2800000000000011</v>
      </c>
      <c r="E116" s="80">
        <f t="shared" si="6"/>
        <v>3.3937972190563213</v>
      </c>
      <c r="F116" s="80">
        <f t="shared" si="7"/>
        <v>1.2949807064952107E-2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5"/>
        <v>2.7499999999999942</v>
      </c>
      <c r="B117" s="79">
        <v>5</v>
      </c>
      <c r="C117" s="80">
        <v>68.14</v>
      </c>
      <c r="D117" s="80">
        <f t="shared" si="4"/>
        <v>3.2800000000000011</v>
      </c>
      <c r="E117" s="80">
        <f t="shared" si="6"/>
        <v>3.3937972190784635</v>
      </c>
      <c r="F117" s="80">
        <f t="shared" si="7"/>
        <v>1.2949807069991569E-2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5"/>
        <v>2.7749999999999941</v>
      </c>
      <c r="B118" s="79">
        <v>5</v>
      </c>
      <c r="C118" s="80">
        <v>68</v>
      </c>
      <c r="D118" s="80">
        <f t="shared" si="4"/>
        <v>3.1400000000000006</v>
      </c>
      <c r="E118" s="80">
        <f t="shared" si="6"/>
        <v>3.3937972190962067</v>
      </c>
      <c r="F118" s="80">
        <f t="shared" si="7"/>
        <v>6.4413028420967647E-2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5"/>
        <v>2.799999999999994</v>
      </c>
      <c r="B119" s="79">
        <v>5</v>
      </c>
      <c r="C119" s="80">
        <v>68.14</v>
      </c>
      <c r="D119" s="80">
        <f t="shared" si="4"/>
        <v>3.2800000000000011</v>
      </c>
      <c r="E119" s="80">
        <f t="shared" si="6"/>
        <v>3.3937972191104255</v>
      </c>
      <c r="F119" s="80">
        <f t="shared" si="7"/>
        <v>1.2949807077265939E-2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5"/>
        <v>2.824999999999994</v>
      </c>
      <c r="B120" s="79">
        <v>5</v>
      </c>
      <c r="C120" s="80">
        <v>68.14</v>
      </c>
      <c r="D120" s="80">
        <f t="shared" si="4"/>
        <v>3.2800000000000011</v>
      </c>
      <c r="E120" s="80">
        <f t="shared" si="6"/>
        <v>3.3937972191218195</v>
      </c>
      <c r="F120" s="80">
        <f t="shared" si="7"/>
        <v>1.2949807079859149E-2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5"/>
        <v>2.8499999999999939</v>
      </c>
      <c r="B121" s="79">
        <v>5</v>
      </c>
      <c r="C121" s="80">
        <v>68.290000000000006</v>
      </c>
      <c r="D121" s="80">
        <f t="shared" si="4"/>
        <v>3.4300000000000068</v>
      </c>
      <c r="E121" s="80">
        <f t="shared" si="6"/>
        <v>3.3937972191309504</v>
      </c>
      <c r="F121" s="80">
        <f t="shared" si="7"/>
        <v>1.310641342652914E-3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5"/>
        <v>2.8749999999999938</v>
      </c>
      <c r="B122" s="79">
        <v>5</v>
      </c>
      <c r="C122" s="80">
        <v>68.290000000000006</v>
      </c>
      <c r="D122" s="80">
        <f t="shared" si="4"/>
        <v>3.4300000000000068</v>
      </c>
      <c r="E122" s="80">
        <f t="shared" si="6"/>
        <v>3.3937972191382673</v>
      </c>
      <c r="F122" s="80">
        <f t="shared" si="7"/>
        <v>1.310641342123136E-3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5"/>
        <v>2.8999999999999937</v>
      </c>
      <c r="B123" s="79">
        <v>5</v>
      </c>
      <c r="C123" s="80">
        <v>68.290000000000006</v>
      </c>
      <c r="D123" s="80">
        <f t="shared" si="4"/>
        <v>3.4300000000000068</v>
      </c>
      <c r="E123" s="80">
        <f t="shared" si="6"/>
        <v>3.3937972191441301</v>
      </c>
      <c r="F123" s="80">
        <f t="shared" si="7"/>
        <v>1.310641341698632E-3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5"/>
        <v>2.9249999999999936</v>
      </c>
      <c r="B124" s="79">
        <v>5</v>
      </c>
      <c r="C124" s="80">
        <v>68.430000000000007</v>
      </c>
      <c r="D124" s="80">
        <f t="shared" si="4"/>
        <v>3.5700000000000074</v>
      </c>
      <c r="E124" s="80">
        <f t="shared" si="6"/>
        <v>3.3937972191488286</v>
      </c>
      <c r="F124" s="80">
        <f t="shared" si="7"/>
        <v>3.1047419979688542E-2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5"/>
        <v>2.9499999999999935</v>
      </c>
      <c r="B125" s="79">
        <v>5</v>
      </c>
      <c r="C125" s="80">
        <v>68.430000000000007</v>
      </c>
      <c r="D125" s="80">
        <f t="shared" si="4"/>
        <v>3.5700000000000074</v>
      </c>
      <c r="E125" s="80">
        <f t="shared" si="6"/>
        <v>3.393797219152594</v>
      </c>
      <c r="F125" s="80">
        <f t="shared" si="7"/>
        <v>3.1047419978361582E-2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5"/>
        <v>2.9749999999999934</v>
      </c>
      <c r="B126" s="79">
        <v>5</v>
      </c>
      <c r="C126" s="80">
        <v>68.290000000000006</v>
      </c>
      <c r="D126" s="80">
        <f t="shared" si="4"/>
        <v>3.4300000000000068</v>
      </c>
      <c r="E126" s="80">
        <f t="shared" si="6"/>
        <v>3.3937972191556112</v>
      </c>
      <c r="F126" s="80">
        <f t="shared" si="7"/>
        <v>1.3106413408673408E-3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50CA9-4B58-4123-90BA-4F300A527E3F}">
  <sheetPr codeName="Sheet17"/>
  <dimension ref="A1:AG389"/>
  <sheetViews>
    <sheetView workbookViewId="0">
      <selection activeCell="D7" sqref="D7:D126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68.290000000000006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0.8331264407974982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+$J$6+A7</f>
        <v>2.5000000000000001E-2</v>
      </c>
      <c r="B8" s="79">
        <v>5</v>
      </c>
      <c r="C8" s="80">
        <v>68.709999999999994</v>
      </c>
      <c r="D8" s="80">
        <f t="shared" ref="D8:D71" si="0">C8-$C$7</f>
        <v>0.41999999999998749</v>
      </c>
      <c r="E8" s="80">
        <f>+IF(A8&lt;$J$9,0,B8*$J$7*(1-EXP(-(A8-$J$9)/$J$8)))</f>
        <v>0.28795632025860579</v>
      </c>
      <c r="F8" s="80">
        <f>+(E8-D8)^2</f>
        <v>1.7435533359644578E-2</v>
      </c>
      <c r="G8" s="71"/>
      <c r="H8" s="78" t="s">
        <v>73</v>
      </c>
      <c r="I8" s="81" t="s">
        <v>102</v>
      </c>
      <c r="J8" s="78">
        <v>9.0211076141838029E-2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2" si="1">+$J$6+A8</f>
        <v>0.05</v>
      </c>
      <c r="B9" s="79">
        <v>5</v>
      </c>
      <c r="C9" s="80">
        <v>69.430000000000007</v>
      </c>
      <c r="D9" s="80">
        <f t="shared" si="0"/>
        <v>1.1400000000000006</v>
      </c>
      <c r="E9" s="80">
        <f t="shared" ref="E9:E72" si="2">+IF(A9&lt;$J$9,0,B9*$J$7*(1-EXP(-(A9-$J$9)/$J$8)))</f>
        <v>1.2265183003262163</v>
      </c>
      <c r="F9" s="80">
        <f t="shared" ref="F9:F72" si="3">+(E9-D9)^2</f>
        <v>7.4854162913372676E-3</v>
      </c>
      <c r="G9" s="71"/>
      <c r="H9" s="78" t="s">
        <v>74</v>
      </c>
      <c r="I9" s="77" t="s">
        <v>103</v>
      </c>
      <c r="J9" s="78">
        <v>1.853799309887379E-2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1"/>
        <v>7.5000000000000011E-2</v>
      </c>
      <c r="B10" s="79">
        <v>5</v>
      </c>
      <c r="C10" s="80">
        <v>70.14</v>
      </c>
      <c r="D10" s="80">
        <f t="shared" si="0"/>
        <v>1.8499999999999943</v>
      </c>
      <c r="E10" s="80">
        <f t="shared" si="2"/>
        <v>1.9379084855244384</v>
      </c>
      <c r="F10" s="80">
        <f t="shared" si="3"/>
        <v>7.7279018272013947E-3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1"/>
        <v>0.1</v>
      </c>
      <c r="B11" s="79">
        <v>5</v>
      </c>
      <c r="C11" s="80">
        <v>70.709999999999994</v>
      </c>
      <c r="D11" s="80">
        <f t="shared" si="0"/>
        <v>2.4199999999999875</v>
      </c>
      <c r="E11" s="80">
        <f t="shared" si="2"/>
        <v>2.4771120824567414</v>
      </c>
      <c r="F11" s="80">
        <f t="shared" si="3"/>
        <v>3.2617899625470592E-3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1"/>
        <v>0.125</v>
      </c>
      <c r="B12" s="79">
        <v>5</v>
      </c>
      <c r="C12" s="80">
        <v>71.14</v>
      </c>
      <c r="D12" s="80">
        <f t="shared" si="0"/>
        <v>2.8499999999999943</v>
      </c>
      <c r="E12" s="80">
        <f t="shared" si="2"/>
        <v>2.8858055463168335</v>
      </c>
      <c r="F12" s="80">
        <f t="shared" si="3"/>
        <v>1.2820371470473164E-3</v>
      </c>
      <c r="G12" s="71"/>
      <c r="H12" s="78" t="s">
        <v>105</v>
      </c>
      <c r="I12" s="77" t="s">
        <v>106</v>
      </c>
      <c r="J12" s="82">
        <f>+SUM(F7:F126)</f>
        <v>1.8686981352644469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1"/>
        <v>0.15</v>
      </c>
      <c r="B13" s="79">
        <v>5</v>
      </c>
      <c r="C13" s="80">
        <v>71.430000000000007</v>
      </c>
      <c r="D13" s="80">
        <f t="shared" si="0"/>
        <v>3.1400000000000006</v>
      </c>
      <c r="E13" s="80">
        <f t="shared" si="2"/>
        <v>3.1955778630303127</v>
      </c>
      <c r="F13" s="80">
        <f t="shared" si="3"/>
        <v>3.0888988590161313E-3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1"/>
        <v>0.17499999999999999</v>
      </c>
      <c r="B14" s="79">
        <v>5</v>
      </c>
      <c r="C14" s="80">
        <v>71.709999999999994</v>
      </c>
      <c r="D14" s="80">
        <f t="shared" si="0"/>
        <v>3.4199999999999875</v>
      </c>
      <c r="E14" s="80">
        <f t="shared" si="2"/>
        <v>3.4303721445333943</v>
      </c>
      <c r="F14" s="80">
        <f t="shared" si="3"/>
        <v>1.0758138222188153E-4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1"/>
        <v>0.19999999999999998</v>
      </c>
      <c r="B15" s="79">
        <v>5</v>
      </c>
      <c r="C15" s="80">
        <v>72</v>
      </c>
      <c r="D15" s="80">
        <f t="shared" si="0"/>
        <v>3.7099999999999937</v>
      </c>
      <c r="E15" s="80">
        <f t="shared" si="2"/>
        <v>3.6083362544688171</v>
      </c>
      <c r="F15" s="80">
        <f t="shared" si="3"/>
        <v>1.0335517155427836E-2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1"/>
        <v>0.22499999999999998</v>
      </c>
      <c r="B16" s="79">
        <v>5</v>
      </c>
      <c r="C16" s="80">
        <v>72</v>
      </c>
      <c r="D16" s="80">
        <f t="shared" si="0"/>
        <v>3.7099999999999937</v>
      </c>
      <c r="E16" s="80">
        <f t="shared" si="2"/>
        <v>3.7432255039954998</v>
      </c>
      <c r="F16" s="80">
        <f t="shared" si="3"/>
        <v>1.103934115755389E-3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1"/>
        <v>0.24999999999999997</v>
      </c>
      <c r="B17" s="79">
        <v>5</v>
      </c>
      <c r="C17" s="80">
        <v>72.290000000000006</v>
      </c>
      <c r="D17" s="80">
        <f t="shared" si="0"/>
        <v>4</v>
      </c>
      <c r="E17" s="80">
        <f t="shared" si="2"/>
        <v>3.8454658357369622</v>
      </c>
      <c r="F17" s="80">
        <f t="shared" si="3"/>
        <v>2.3880807924475545E-2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1"/>
        <v>0.27499999999999997</v>
      </c>
      <c r="B18" s="79">
        <v>5</v>
      </c>
      <c r="C18" s="80">
        <v>72.290000000000006</v>
      </c>
      <c r="D18" s="80">
        <f t="shared" si="0"/>
        <v>4</v>
      </c>
      <c r="E18" s="80">
        <f t="shared" si="2"/>
        <v>3.9229596721344762</v>
      </c>
      <c r="F18" s="80">
        <f t="shared" si="3"/>
        <v>5.9352121176274092E-3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1"/>
        <v>0.3</v>
      </c>
      <c r="B19" s="79">
        <v>5</v>
      </c>
      <c r="C19" s="80">
        <v>72.290000000000006</v>
      </c>
      <c r="D19" s="80">
        <f t="shared" si="0"/>
        <v>4</v>
      </c>
      <c r="E19" s="80">
        <f t="shared" si="2"/>
        <v>3.9816967143302162</v>
      </c>
      <c r="F19" s="80">
        <f t="shared" si="3"/>
        <v>3.3501026630971252E-4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1"/>
        <v>0.32500000000000001</v>
      </c>
      <c r="B20" s="79">
        <v>5</v>
      </c>
      <c r="C20" s="80">
        <v>72.290000000000006</v>
      </c>
      <c r="D20" s="80">
        <f t="shared" si="0"/>
        <v>4</v>
      </c>
      <c r="E20" s="80">
        <f t="shared" si="2"/>
        <v>4.0262169018223766</v>
      </c>
      <c r="F20" s="80">
        <f t="shared" si="3"/>
        <v>6.873259411641319E-4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1"/>
        <v>0.35000000000000003</v>
      </c>
      <c r="B21" s="79">
        <v>5</v>
      </c>
      <c r="C21" s="80">
        <v>72.430000000000007</v>
      </c>
      <c r="D21" s="80">
        <f t="shared" si="0"/>
        <v>4.1400000000000006</v>
      </c>
      <c r="E21" s="80">
        <f t="shared" si="2"/>
        <v>4.0599613162539372</v>
      </c>
      <c r="F21" s="80">
        <f t="shared" si="3"/>
        <v>6.4061908958023498E-3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1"/>
        <v>0.37500000000000006</v>
      </c>
      <c r="B22" s="79">
        <v>5</v>
      </c>
      <c r="C22" s="80">
        <v>72.569999999999993</v>
      </c>
      <c r="D22" s="80">
        <f t="shared" si="0"/>
        <v>4.2799999999999869</v>
      </c>
      <c r="E22" s="80">
        <f t="shared" si="2"/>
        <v>4.0855381516059754</v>
      </c>
      <c r="F22" s="80">
        <f t="shared" si="3"/>
        <v>3.7815410480815506E-2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1"/>
        <v>0.40000000000000008</v>
      </c>
      <c r="B23" s="79">
        <v>5</v>
      </c>
      <c r="C23" s="80">
        <v>72.290000000000006</v>
      </c>
      <c r="D23" s="80">
        <f t="shared" si="0"/>
        <v>4</v>
      </c>
      <c r="E23" s="80">
        <f t="shared" si="2"/>
        <v>4.1049243083268792</v>
      </c>
      <c r="F23" s="80">
        <f>+(E23-D23)^2</f>
        <v>1.1009110477874003E-2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1"/>
        <v>0.4250000000000001</v>
      </c>
      <c r="B24" s="79">
        <v>5</v>
      </c>
      <c r="C24" s="80">
        <v>72.290000000000006</v>
      </c>
      <c r="D24" s="80">
        <f t="shared" si="0"/>
        <v>4</v>
      </c>
      <c r="E24" s="80">
        <f t="shared" si="2"/>
        <v>4.1196181931345413</v>
      </c>
      <c r="F24" s="80">
        <f t="shared" si="3"/>
        <v>1.4308512128772412E-2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1"/>
        <v>0.45000000000000012</v>
      </c>
      <c r="B25" s="79">
        <v>5</v>
      </c>
      <c r="C25" s="80">
        <v>72.569999999999993</v>
      </c>
      <c r="D25" s="80">
        <f t="shared" si="0"/>
        <v>4.2799999999999869</v>
      </c>
      <c r="E25" s="80">
        <f t="shared" si="2"/>
        <v>4.130755534787621</v>
      </c>
      <c r="F25" s="80">
        <f t="shared" si="3"/>
        <v>2.2273910396525095E-2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1"/>
        <v>0.47500000000000014</v>
      </c>
      <c r="B26" s="79">
        <v>5</v>
      </c>
      <c r="C26" s="80">
        <v>72.569999999999993</v>
      </c>
      <c r="D26" s="80">
        <f t="shared" si="0"/>
        <v>4.2799999999999869</v>
      </c>
      <c r="E26" s="80">
        <f t="shared" si="2"/>
        <v>4.1391971675294776</v>
      </c>
      <c r="F26" s="80">
        <f t="shared" si="3"/>
        <v>1.9825437631718304E-2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1"/>
        <v>0.50000000000000011</v>
      </c>
      <c r="B27" s="79">
        <v>5</v>
      </c>
      <c r="C27" s="80">
        <v>72.430000000000007</v>
      </c>
      <c r="D27" s="80">
        <f t="shared" si="0"/>
        <v>4.1400000000000006</v>
      </c>
      <c r="E27" s="80">
        <f t="shared" si="2"/>
        <v>4.1455955672165947</v>
      </c>
      <c r="F27" s="80">
        <f t="shared" si="3"/>
        <v>3.1310372475423257E-5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1"/>
        <v>0.52500000000000013</v>
      </c>
      <c r="B28" s="79">
        <v>5</v>
      </c>
      <c r="C28" s="80">
        <v>72.569999999999993</v>
      </c>
      <c r="D28" s="80">
        <f t="shared" si="0"/>
        <v>4.2799999999999869</v>
      </c>
      <c r="E28" s="80">
        <f t="shared" si="2"/>
        <v>4.1504452828827487</v>
      </c>
      <c r="F28" s="80">
        <f t="shared" si="3"/>
        <v>1.6784424727327614E-2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1"/>
        <v>0.55000000000000016</v>
      </c>
      <c r="B29" s="79">
        <v>5</v>
      </c>
      <c r="C29" s="80">
        <v>72.709999999999994</v>
      </c>
      <c r="D29" s="80">
        <f t="shared" si="0"/>
        <v>4.4199999999999875</v>
      </c>
      <c r="E29" s="80">
        <f t="shared" si="2"/>
        <v>4.1541211617263132</v>
      </c>
      <c r="F29" s="80">
        <f t="shared" si="3"/>
        <v>7.0691556641758663E-2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1"/>
        <v>0.57500000000000018</v>
      </c>
      <c r="B30" s="79">
        <v>5</v>
      </c>
      <c r="C30" s="80">
        <v>72.569999999999993</v>
      </c>
      <c r="D30" s="80">
        <f t="shared" si="0"/>
        <v>4.2799999999999869</v>
      </c>
      <c r="E30" s="80">
        <f t="shared" si="2"/>
        <v>4.1569073220298671</v>
      </c>
      <c r="F30" s="80">
        <f t="shared" si="3"/>
        <v>1.5151807369855616E-2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1"/>
        <v>0.6000000000000002</v>
      </c>
      <c r="B31" s="79">
        <v>5</v>
      </c>
      <c r="C31" s="80">
        <v>72.709999999999994</v>
      </c>
      <c r="D31" s="80">
        <f t="shared" si="0"/>
        <v>4.4199999999999875</v>
      </c>
      <c r="E31" s="80">
        <f t="shared" si="2"/>
        <v>4.1590191134047894</v>
      </c>
      <c r="F31" s="80">
        <f t="shared" si="3"/>
        <v>6.8111023168015664E-2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1"/>
        <v>0.62500000000000022</v>
      </c>
      <c r="B32" s="79">
        <v>5</v>
      </c>
      <c r="C32" s="80">
        <v>72.709999999999994</v>
      </c>
      <c r="D32" s="80">
        <f t="shared" si="0"/>
        <v>4.4199999999999875</v>
      </c>
      <c r="E32" s="80">
        <f t="shared" si="2"/>
        <v>4.1606197617255303</v>
      </c>
      <c r="F32" s="80">
        <f t="shared" si="3"/>
        <v>6.7278108007314208E-2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1"/>
        <v>0.65000000000000024</v>
      </c>
      <c r="B33" s="79">
        <v>5</v>
      </c>
      <c r="C33" s="80">
        <v>72.569999999999993</v>
      </c>
      <c r="D33" s="80">
        <f t="shared" si="0"/>
        <v>4.2799999999999869</v>
      </c>
      <c r="E33" s="80">
        <f t="shared" si="2"/>
        <v>4.1618329852840281</v>
      </c>
      <c r="F33" s="80">
        <f t="shared" si="3"/>
        <v>1.3963443366881625E-2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1"/>
        <v>0.67500000000000027</v>
      </c>
      <c r="B34" s="79">
        <v>5</v>
      </c>
      <c r="C34" s="80">
        <v>72.569999999999993</v>
      </c>
      <c r="D34" s="80">
        <f t="shared" si="0"/>
        <v>4.2799999999999869</v>
      </c>
      <c r="E34" s="80">
        <f t="shared" si="2"/>
        <v>4.1627525572998314</v>
      </c>
      <c r="F34" s="80">
        <f t="shared" si="3"/>
        <v>1.3746962819726254E-2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1"/>
        <v>0.70000000000000029</v>
      </c>
      <c r="B35" s="79">
        <v>5</v>
      </c>
      <c r="C35" s="80">
        <v>72.569999999999993</v>
      </c>
      <c r="D35" s="80">
        <f t="shared" si="0"/>
        <v>4.2799999999999869</v>
      </c>
      <c r="E35" s="80">
        <f t="shared" si="2"/>
        <v>4.1634495538973058</v>
      </c>
      <c r="F35" s="80">
        <f t="shared" si="3"/>
        <v>1.3584006486733989E-2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1"/>
        <v>0.72500000000000031</v>
      </c>
      <c r="B36" s="79">
        <v>5</v>
      </c>
      <c r="C36" s="80">
        <v>72.430000000000007</v>
      </c>
      <c r="D36" s="80">
        <f t="shared" si="0"/>
        <v>4.1400000000000006</v>
      </c>
      <c r="E36" s="80">
        <f t="shared" si="2"/>
        <v>4.1639778477650404</v>
      </c>
      <c r="F36" s="80">
        <f t="shared" si="3"/>
        <v>5.7493718344342709E-4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1"/>
        <v>0.75000000000000033</v>
      </c>
      <c r="B37" s="79">
        <v>5</v>
      </c>
      <c r="C37" s="80">
        <v>72.430000000000007</v>
      </c>
      <c r="D37" s="80">
        <f t="shared" si="0"/>
        <v>4.1400000000000006</v>
      </c>
      <c r="E37" s="80">
        <f t="shared" si="2"/>
        <v>4.1643782721167497</v>
      </c>
      <c r="F37" s="80">
        <f t="shared" si="3"/>
        <v>5.9430015139826878E-4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1"/>
        <v>0.77500000000000036</v>
      </c>
      <c r="B38" s="79">
        <v>5</v>
      </c>
      <c r="C38" s="80">
        <v>72.569999999999993</v>
      </c>
      <c r="D38" s="80">
        <f t="shared" si="0"/>
        <v>4.2799999999999869</v>
      </c>
      <c r="E38" s="80">
        <f t="shared" si="2"/>
        <v>4.1646817767970692</v>
      </c>
      <c r="F38" s="80">
        <f t="shared" si="3"/>
        <v>1.3298292602677954E-2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1"/>
        <v>0.80000000000000038</v>
      </c>
      <c r="B39" s="79">
        <v>5</v>
      </c>
      <c r="C39" s="80">
        <v>72.569999999999993</v>
      </c>
      <c r="D39" s="80">
        <f t="shared" si="0"/>
        <v>4.2799999999999869</v>
      </c>
      <c r="E39" s="80">
        <f t="shared" si="2"/>
        <v>4.1649118204759379</v>
      </c>
      <c r="F39" s="80">
        <f t="shared" si="3"/>
        <v>1.3245289066159741E-2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1"/>
        <v>0.8250000000000004</v>
      </c>
      <c r="B40" s="79">
        <v>5</v>
      </c>
      <c r="C40" s="80">
        <v>72.569999999999993</v>
      </c>
      <c r="D40" s="80">
        <f t="shared" si="0"/>
        <v>4.2799999999999869</v>
      </c>
      <c r="E40" s="80">
        <f t="shared" si="2"/>
        <v>4.1650861838305051</v>
      </c>
      <c r="F40" s="80">
        <f t="shared" si="3"/>
        <v>1.3205185146633462E-2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1"/>
        <v>0.85000000000000042</v>
      </c>
      <c r="B41" s="79">
        <v>5</v>
      </c>
      <c r="C41" s="80">
        <v>72.430000000000007</v>
      </c>
      <c r="D41" s="80">
        <f t="shared" si="0"/>
        <v>4.1400000000000006</v>
      </c>
      <c r="E41" s="80">
        <f t="shared" si="2"/>
        <v>4.1652183438601371</v>
      </c>
      <c r="F41" s="80">
        <f t="shared" si="3"/>
        <v>6.359648670480868E-4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1"/>
        <v>0.87500000000000044</v>
      </c>
      <c r="B42" s="79">
        <v>5</v>
      </c>
      <c r="C42" s="80">
        <v>72.290000000000006</v>
      </c>
      <c r="D42" s="80">
        <f t="shared" si="0"/>
        <v>4</v>
      </c>
      <c r="E42" s="80">
        <f t="shared" si="2"/>
        <v>4.1653185155589192</v>
      </c>
      <c r="F42" s="80">
        <f t="shared" si="3"/>
        <v>2.7330211586604605E-2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1"/>
        <v>0.90000000000000047</v>
      </c>
      <c r="B43" s="79">
        <v>5</v>
      </c>
      <c r="C43" s="80">
        <v>72.290000000000006</v>
      </c>
      <c r="D43" s="80">
        <f t="shared" si="0"/>
        <v>4</v>
      </c>
      <c r="E43" s="80">
        <f t="shared" si="2"/>
        <v>4.1653944414592452</v>
      </c>
      <c r="F43" s="80">
        <f t="shared" si="3"/>
        <v>2.7355321265615688E-2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1"/>
        <v>0.92500000000000049</v>
      </c>
      <c r="B44" s="79">
        <v>5</v>
      </c>
      <c r="C44" s="80">
        <v>72.430000000000007</v>
      </c>
      <c r="D44" s="80">
        <f t="shared" si="0"/>
        <v>4.1400000000000006</v>
      </c>
      <c r="E44" s="80">
        <f t="shared" si="2"/>
        <v>4.1654519900723805</v>
      </c>
      <c r="F44" s="80">
        <f t="shared" si="3"/>
        <v>6.4780379864452862E-4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1"/>
        <v>0.95000000000000051</v>
      </c>
      <c r="B45" s="79">
        <v>5</v>
      </c>
      <c r="C45" s="80">
        <v>72.430000000000007</v>
      </c>
      <c r="D45" s="80">
        <f t="shared" si="0"/>
        <v>4.1400000000000006</v>
      </c>
      <c r="E45" s="80">
        <f t="shared" si="2"/>
        <v>4.1654956094810354</v>
      </c>
      <c r="F45" s="80">
        <f t="shared" si="3"/>
        <v>6.5002610280943149E-4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1"/>
        <v>0.97500000000000053</v>
      </c>
      <c r="B46" s="79">
        <v>5</v>
      </c>
      <c r="C46" s="80">
        <v>72.430000000000007</v>
      </c>
      <c r="D46" s="80">
        <f t="shared" si="0"/>
        <v>4.1400000000000006</v>
      </c>
      <c r="E46" s="80">
        <f t="shared" si="2"/>
        <v>4.1655286711433019</v>
      </c>
      <c r="F46" s="80">
        <f t="shared" si="3"/>
        <v>6.5171305034282827E-4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1"/>
        <v>1.0000000000000004</v>
      </c>
      <c r="B47" s="79">
        <v>5</v>
      </c>
      <c r="C47" s="80">
        <v>72.290000000000006</v>
      </c>
      <c r="D47" s="80">
        <f t="shared" si="0"/>
        <v>4</v>
      </c>
      <c r="E47" s="80">
        <f t="shared" si="2"/>
        <v>4.1655537304814612</v>
      </c>
      <c r="F47" s="80">
        <f t="shared" si="3"/>
        <v>2.7408037676328281E-2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1"/>
        <v>1.0250000000000004</v>
      </c>
      <c r="B48" s="79">
        <v>5</v>
      </c>
      <c r="C48" s="80">
        <v>72.430000000000007</v>
      </c>
      <c r="D48" s="80">
        <f t="shared" si="0"/>
        <v>4.1400000000000006</v>
      </c>
      <c r="E48" s="80">
        <f t="shared" si="2"/>
        <v>4.1655727243972525</v>
      </c>
      <c r="F48" s="80">
        <f t="shared" si="3"/>
        <v>6.5396423309780195E-4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1"/>
        <v>1.0500000000000003</v>
      </c>
      <c r="B49" s="79">
        <v>5</v>
      </c>
      <c r="C49" s="80">
        <v>72.430000000000007</v>
      </c>
      <c r="D49" s="80">
        <f t="shared" si="0"/>
        <v>4.1400000000000006</v>
      </c>
      <c r="E49" s="80">
        <f t="shared" si="2"/>
        <v>4.1655871209800672</v>
      </c>
      <c r="F49" s="80">
        <f t="shared" si="3"/>
        <v>6.547007600485673E-4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1"/>
        <v>1.0750000000000002</v>
      </c>
      <c r="B50" s="79">
        <v>5</v>
      </c>
      <c r="C50" s="80">
        <v>72.430000000000007</v>
      </c>
      <c r="D50" s="80">
        <f t="shared" si="0"/>
        <v>4.1400000000000006</v>
      </c>
      <c r="E50" s="80">
        <f t="shared" si="2"/>
        <v>4.1655980329794149</v>
      </c>
      <c r="F50" s="80">
        <f t="shared" si="3"/>
        <v>6.5525929241518315E-4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1"/>
        <v>1.1000000000000001</v>
      </c>
      <c r="B51" s="79">
        <v>5</v>
      </c>
      <c r="C51" s="80">
        <v>72.430000000000007</v>
      </c>
      <c r="D51" s="80">
        <f t="shared" si="0"/>
        <v>4.1400000000000006</v>
      </c>
      <c r="E51" s="80">
        <f t="shared" si="2"/>
        <v>4.1656063038122451</v>
      </c>
      <c r="F51" s="80">
        <f t="shared" si="3"/>
        <v>6.5568279492496677E-4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1"/>
        <v>1.125</v>
      </c>
      <c r="B52" s="79">
        <v>5</v>
      </c>
      <c r="C52" s="80">
        <v>72.430000000000007</v>
      </c>
      <c r="D52" s="80">
        <f t="shared" si="0"/>
        <v>4.1400000000000006</v>
      </c>
      <c r="E52" s="80">
        <f t="shared" si="2"/>
        <v>4.1656125727528401</v>
      </c>
      <c r="F52" s="80">
        <f t="shared" si="3"/>
        <v>6.5600388301949991E-4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1"/>
        <v>1.1499999999999999</v>
      </c>
      <c r="B53" s="79">
        <v>5</v>
      </c>
      <c r="C53" s="80">
        <v>72.569999999999993</v>
      </c>
      <c r="D53" s="80">
        <f t="shared" si="0"/>
        <v>4.2799999999999869</v>
      </c>
      <c r="E53" s="80">
        <f t="shared" si="2"/>
        <v>4.1656173243440042</v>
      </c>
      <c r="F53" s="80">
        <f t="shared" si="3"/>
        <v>1.3083396490221737E-2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1"/>
        <v>1.1749999999999998</v>
      </c>
      <c r="B54" s="79">
        <v>5</v>
      </c>
      <c r="C54" s="80">
        <v>72.430000000000007</v>
      </c>
      <c r="D54" s="80">
        <f t="shared" si="0"/>
        <v>4.1400000000000006</v>
      </c>
      <c r="E54" s="80">
        <f t="shared" si="2"/>
        <v>4.1656209258486356</v>
      </c>
      <c r="F54" s="80">
        <f t="shared" si="3"/>
        <v>6.5643184134125661E-4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1"/>
        <v>1.1999999999999997</v>
      </c>
      <c r="B55" s="79">
        <v>5</v>
      </c>
      <c r="C55" s="80">
        <v>72.430000000000007</v>
      </c>
      <c r="D55" s="80">
        <f t="shared" si="0"/>
        <v>4.1400000000000006</v>
      </c>
      <c r="E55" s="80">
        <f t="shared" si="2"/>
        <v>4.1656236556364394</v>
      </c>
      <c r="F55" s="80">
        <f t="shared" si="3"/>
        <v>6.5657172817480539E-4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1"/>
        <v>1.2249999999999996</v>
      </c>
      <c r="B56" s="79">
        <v>5</v>
      </c>
      <c r="C56" s="80">
        <v>72.430000000000007</v>
      </c>
      <c r="D56" s="80">
        <f t="shared" si="0"/>
        <v>4.1400000000000006</v>
      </c>
      <c r="E56" s="80">
        <f t="shared" si="2"/>
        <v>4.1656257246998498</v>
      </c>
      <c r="F56" s="80">
        <f t="shared" si="3"/>
        <v>6.5667776639246396E-4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1"/>
        <v>1.2499999999999996</v>
      </c>
      <c r="B57" s="79">
        <v>5</v>
      </c>
      <c r="C57" s="80">
        <v>72.569999999999993</v>
      </c>
      <c r="D57" s="80">
        <f t="shared" si="0"/>
        <v>4.2799999999999869</v>
      </c>
      <c r="E57" s="80">
        <f t="shared" si="2"/>
        <v>4.1656272929621858</v>
      </c>
      <c r="F57" s="80">
        <f t="shared" si="3"/>
        <v>1.3081116115154681E-2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1"/>
        <v>1.2749999999999995</v>
      </c>
      <c r="B58" s="79">
        <v>5</v>
      </c>
      <c r="C58" s="80">
        <v>72.430000000000007</v>
      </c>
      <c r="D58" s="80">
        <f t="shared" si="0"/>
        <v>4.1400000000000006</v>
      </c>
      <c r="E58" s="80">
        <f t="shared" si="2"/>
        <v>4.1656284816385405</v>
      </c>
      <c r="F58" s="80">
        <f t="shared" si="3"/>
        <v>6.5681907109697802E-4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1"/>
        <v>1.2999999999999994</v>
      </c>
      <c r="B59" s="79">
        <v>5</v>
      </c>
      <c r="C59" s="80">
        <v>72.569999999999993</v>
      </c>
      <c r="D59" s="80">
        <f t="shared" si="0"/>
        <v>4.2799999999999869</v>
      </c>
      <c r="E59" s="80">
        <f t="shared" si="2"/>
        <v>4.1656293826048172</v>
      </c>
      <c r="F59" s="80">
        <f t="shared" si="3"/>
        <v>1.3080638123352303E-2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1"/>
        <v>1.3249999999999993</v>
      </c>
      <c r="B60" s="79">
        <v>5</v>
      </c>
      <c r="C60" s="80">
        <v>72.430000000000007</v>
      </c>
      <c r="D60" s="80">
        <f t="shared" si="0"/>
        <v>4.1400000000000006</v>
      </c>
      <c r="E60" s="80">
        <f t="shared" si="2"/>
        <v>4.1656300654990526</v>
      </c>
      <c r="F60" s="80">
        <f t="shared" si="3"/>
        <v>6.5690025748569572E-4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1"/>
        <v>1.3499999999999992</v>
      </c>
      <c r="B61" s="79">
        <v>5</v>
      </c>
      <c r="C61" s="80">
        <v>72.430000000000007</v>
      </c>
      <c r="D61" s="80">
        <f t="shared" si="0"/>
        <v>4.1400000000000006</v>
      </c>
      <c r="E61" s="80">
        <f t="shared" si="2"/>
        <v>4.165630583103928</v>
      </c>
      <c r="F61" s="80">
        <f t="shared" si="3"/>
        <v>6.5692679024732911E-4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1"/>
        <v>1.3749999999999991</v>
      </c>
      <c r="B62" s="79">
        <v>5</v>
      </c>
      <c r="C62" s="80">
        <v>72.430000000000007</v>
      </c>
      <c r="D62" s="80">
        <f t="shared" si="0"/>
        <v>4.1400000000000006</v>
      </c>
      <c r="E62" s="80">
        <f t="shared" si="2"/>
        <v>4.1656309754264775</v>
      </c>
      <c r="F62" s="80">
        <f t="shared" si="3"/>
        <v>6.5694690131266604E-4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1"/>
        <v>1.399999999999999</v>
      </c>
      <c r="B63" s="79">
        <v>5</v>
      </c>
      <c r="C63" s="80">
        <v>72.430000000000007</v>
      </c>
      <c r="D63" s="80">
        <f t="shared" si="0"/>
        <v>4.1400000000000006</v>
      </c>
      <c r="E63" s="80">
        <f t="shared" si="2"/>
        <v>4.1656312727903346</v>
      </c>
      <c r="F63" s="80">
        <f t="shared" si="3"/>
        <v>6.5696214485251906E-4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1"/>
        <v>1.4249999999999989</v>
      </c>
      <c r="B64" s="79">
        <v>5</v>
      </c>
      <c r="C64" s="80">
        <v>72.290000000000006</v>
      </c>
      <c r="D64" s="80">
        <f t="shared" si="0"/>
        <v>4</v>
      </c>
      <c r="E64" s="80">
        <f t="shared" si="2"/>
        <v>4.1656314981795299</v>
      </c>
      <c r="F64" s="80">
        <f t="shared" si="3"/>
        <v>2.7433793189195629E-2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1"/>
        <v>1.4499999999999988</v>
      </c>
      <c r="B65" s="79">
        <v>5</v>
      </c>
      <c r="C65" s="80">
        <v>72.569999999999993</v>
      </c>
      <c r="D65" s="80">
        <f t="shared" si="0"/>
        <v>4.2799999999999869</v>
      </c>
      <c r="E65" s="80">
        <f t="shared" si="2"/>
        <v>4.1656316690149833</v>
      </c>
      <c r="F65" s="80">
        <f t="shared" si="3"/>
        <v>1.3080115132295346E-2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1"/>
        <v>1.4749999999999988</v>
      </c>
      <c r="B66" s="79">
        <v>5</v>
      </c>
      <c r="C66" s="80">
        <v>72.569999999999993</v>
      </c>
      <c r="D66" s="80">
        <f t="shared" si="0"/>
        <v>4.2799999999999869</v>
      </c>
      <c r="E66" s="80">
        <f t="shared" si="2"/>
        <v>4.1656317985010132</v>
      </c>
      <c r="F66" s="80">
        <f t="shared" si="3"/>
        <v>1.3080085514109862E-2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1"/>
        <v>1.4999999999999987</v>
      </c>
      <c r="B67" s="79">
        <v>5</v>
      </c>
      <c r="C67" s="80">
        <v>72.430000000000007</v>
      </c>
      <c r="D67" s="80">
        <f t="shared" si="0"/>
        <v>4.1400000000000006</v>
      </c>
      <c r="E67" s="80">
        <f t="shared" si="2"/>
        <v>4.1656318966459338</v>
      </c>
      <c r="F67" s="80">
        <f t="shared" si="3"/>
        <v>6.5699412566780357E-4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1"/>
        <v>1.5249999999999986</v>
      </c>
      <c r="B68" s="79">
        <v>5</v>
      </c>
      <c r="C68" s="80">
        <v>72.569999999999993</v>
      </c>
      <c r="D68" s="80">
        <f t="shared" si="0"/>
        <v>4.2799999999999869</v>
      </c>
      <c r="E68" s="80">
        <f t="shared" si="2"/>
        <v>4.1656319710356229</v>
      </c>
      <c r="F68" s="80">
        <f t="shared" si="3"/>
        <v>1.3080046049193612E-2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1"/>
        <v>1.5499999999999985</v>
      </c>
      <c r="B69" s="79">
        <v>5</v>
      </c>
      <c r="C69" s="80">
        <v>72.569999999999993</v>
      </c>
      <c r="D69" s="80">
        <f t="shared" si="0"/>
        <v>4.2799999999999869</v>
      </c>
      <c r="E69" s="80">
        <f t="shared" si="2"/>
        <v>4.1656320274198517</v>
      </c>
      <c r="F69" s="80">
        <f t="shared" si="3"/>
        <v>1.3080033152090557E-2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1"/>
        <v>1.5749999999999984</v>
      </c>
      <c r="B70" s="79">
        <v>5</v>
      </c>
      <c r="C70" s="80">
        <v>72.290000000000006</v>
      </c>
      <c r="D70" s="80">
        <f t="shared" si="0"/>
        <v>4</v>
      </c>
      <c r="E70" s="80">
        <f t="shared" si="2"/>
        <v>4.1656320701567076</v>
      </c>
      <c r="F70" s="80">
        <f t="shared" si="3"/>
        <v>2.7433982664396495E-2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1"/>
        <v>1.5999999999999983</v>
      </c>
      <c r="B71" s="79">
        <v>5</v>
      </c>
      <c r="C71" s="80">
        <v>72.430000000000007</v>
      </c>
      <c r="D71" s="80">
        <f t="shared" si="0"/>
        <v>4.1400000000000006</v>
      </c>
      <c r="E71" s="80">
        <f t="shared" si="2"/>
        <v>4.1656321025494316</v>
      </c>
      <c r="F71" s="80">
        <f t="shared" si="3"/>
        <v>6.5700468110454948E-4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si="1"/>
        <v>1.6249999999999982</v>
      </c>
      <c r="B72" s="79">
        <v>5</v>
      </c>
      <c r="C72" s="80">
        <v>72.569999999999993</v>
      </c>
      <c r="D72" s="80">
        <f t="shared" ref="D72:D126" si="4">C72-$C$7</f>
        <v>4.2799999999999869</v>
      </c>
      <c r="E72" s="80">
        <f t="shared" si="2"/>
        <v>4.1656321271017429</v>
      </c>
      <c r="F72" s="80">
        <f t="shared" si="3"/>
        <v>1.3080010351268899E-2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ref="A73:A126" si="5">+$J$6+A72</f>
        <v>1.6499999999999981</v>
      </c>
      <c r="B73" s="79">
        <v>5</v>
      </c>
      <c r="C73" s="80">
        <v>72.569999999999993</v>
      </c>
      <c r="D73" s="80">
        <f t="shared" si="4"/>
        <v>4.2799999999999869</v>
      </c>
      <c r="E73" s="80">
        <f t="shared" ref="E73:E126" si="6">+IF(A73&lt;$J$9,0,B73*$J$7*(1-EXP(-(A73-$J$9)/$J$8)))</f>
        <v>4.1656321457113545</v>
      </c>
      <c r="F73" s="80">
        <f t="shared" ref="F73:F126" si="7">+(E73-D73)^2</f>
        <v>1.3080006094585849E-2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5"/>
        <v>1.674999999999998</v>
      </c>
      <c r="B74" s="79">
        <v>5</v>
      </c>
      <c r="C74" s="80">
        <v>72.430000000000007</v>
      </c>
      <c r="D74" s="80">
        <f t="shared" si="4"/>
        <v>4.1400000000000006</v>
      </c>
      <c r="E74" s="80">
        <f t="shared" si="6"/>
        <v>4.1656321598166501</v>
      </c>
      <c r="F74" s="80">
        <f t="shared" si="7"/>
        <v>6.5700761686626492E-4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5"/>
        <v>1.699999999999998</v>
      </c>
      <c r="B75" s="79">
        <v>5</v>
      </c>
      <c r="C75" s="80">
        <v>72.569999999999993</v>
      </c>
      <c r="D75" s="80">
        <f t="shared" si="4"/>
        <v>4.2799999999999869</v>
      </c>
      <c r="E75" s="80">
        <f t="shared" si="6"/>
        <v>4.1656321705078669</v>
      </c>
      <c r="F75" s="80">
        <f t="shared" si="7"/>
        <v>1.308000042273863E-2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5"/>
        <v>1.7249999999999979</v>
      </c>
      <c r="B76" s="79">
        <v>5</v>
      </c>
      <c r="C76" s="80">
        <v>72.569999999999993</v>
      </c>
      <c r="D76" s="80">
        <f t="shared" si="4"/>
        <v>4.2799999999999869</v>
      </c>
      <c r="E76" s="80">
        <f t="shared" si="6"/>
        <v>4.1656321786113555</v>
      </c>
      <c r="F76" s="80">
        <f t="shared" si="7"/>
        <v>1.3079998569181904E-2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5"/>
        <v>1.7499999999999978</v>
      </c>
      <c r="B77" s="79">
        <v>5</v>
      </c>
      <c r="C77" s="80">
        <v>72.430000000000007</v>
      </c>
      <c r="D77" s="80">
        <f t="shared" si="4"/>
        <v>4.1400000000000006</v>
      </c>
      <c r="E77" s="80">
        <f t="shared" si="6"/>
        <v>4.1656321847534565</v>
      </c>
      <c r="F77" s="80">
        <f t="shared" si="7"/>
        <v>6.5700889523530055E-4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5"/>
        <v>1.7749999999999977</v>
      </c>
      <c r="B78" s="79">
        <v>5</v>
      </c>
      <c r="C78" s="80">
        <v>72.430000000000007</v>
      </c>
      <c r="D78" s="80">
        <f t="shared" si="4"/>
        <v>4.1400000000000006</v>
      </c>
      <c r="E78" s="80">
        <f t="shared" si="6"/>
        <v>4.1656321894089086</v>
      </c>
      <c r="F78" s="80">
        <f t="shared" si="7"/>
        <v>6.5700913389413499E-4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5"/>
        <v>1.7999999999999976</v>
      </c>
      <c r="B79" s="79">
        <v>5</v>
      </c>
      <c r="C79" s="80">
        <v>72.569999999999993</v>
      </c>
      <c r="D79" s="80">
        <f t="shared" si="4"/>
        <v>4.2799999999999869</v>
      </c>
      <c r="E79" s="80">
        <f t="shared" si="6"/>
        <v>4.1656321929375437</v>
      </c>
      <c r="F79" s="80">
        <f t="shared" si="7"/>
        <v>1.3079995292272235E-2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5"/>
        <v>1.8249999999999975</v>
      </c>
      <c r="B80" s="79">
        <v>5</v>
      </c>
      <c r="C80" s="80">
        <v>72.430000000000007</v>
      </c>
      <c r="D80" s="80">
        <f t="shared" si="4"/>
        <v>4.1400000000000006</v>
      </c>
      <c r="E80" s="80">
        <f t="shared" si="6"/>
        <v>4.1656321956120994</v>
      </c>
      <c r="F80" s="80">
        <f t="shared" si="7"/>
        <v>6.5700945189689909E-4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5"/>
        <v>1.8499999999999974</v>
      </c>
      <c r="B81" s="79">
        <v>5</v>
      </c>
      <c r="C81" s="80">
        <v>72.430000000000007</v>
      </c>
      <c r="D81" s="80">
        <f t="shared" si="4"/>
        <v>4.1400000000000006</v>
      </c>
      <c r="E81" s="80">
        <f t="shared" si="6"/>
        <v>4.1656321976392992</v>
      </c>
      <c r="F81" s="80">
        <f t="shared" si="7"/>
        <v>6.5700955582006376E-4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5"/>
        <v>1.8749999999999973</v>
      </c>
      <c r="B82" s="79">
        <v>5</v>
      </c>
      <c r="C82" s="80">
        <v>72.290000000000006</v>
      </c>
      <c r="D82" s="80">
        <f t="shared" si="4"/>
        <v>4</v>
      </c>
      <c r="E82" s="80">
        <f t="shared" si="6"/>
        <v>4.1656321991758309</v>
      </c>
      <c r="F82" s="80">
        <f t="shared" si="7"/>
        <v>2.7434025403822133E-2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5"/>
        <v>1.8999999999999972</v>
      </c>
      <c r="B83" s="79">
        <v>5</v>
      </c>
      <c r="C83" s="80">
        <v>72.290000000000006</v>
      </c>
      <c r="D83" s="80">
        <f t="shared" si="4"/>
        <v>4</v>
      </c>
      <c r="E83" s="80">
        <f t="shared" si="6"/>
        <v>4.1656322003404567</v>
      </c>
      <c r="F83" s="80">
        <f t="shared" si="7"/>
        <v>2.7434025789621175E-2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5"/>
        <v>1.9249999999999972</v>
      </c>
      <c r="B84" s="79">
        <v>5</v>
      </c>
      <c r="C84" s="80">
        <v>72.430000000000007</v>
      </c>
      <c r="D84" s="80">
        <f t="shared" si="4"/>
        <v>4.1400000000000006</v>
      </c>
      <c r="E84" s="80">
        <f t="shared" si="6"/>
        <v>4.1656322012231941</v>
      </c>
      <c r="F84" s="80">
        <f t="shared" si="7"/>
        <v>6.5700973954628441E-4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5"/>
        <v>1.9499999999999971</v>
      </c>
      <c r="B85" s="79">
        <v>5</v>
      </c>
      <c r="C85" s="80">
        <v>72.290000000000006</v>
      </c>
      <c r="D85" s="80">
        <f t="shared" si="4"/>
        <v>4</v>
      </c>
      <c r="E85" s="80">
        <f t="shared" si="6"/>
        <v>4.1656322018922713</v>
      </c>
      <c r="F85" s="80">
        <f t="shared" si="7"/>
        <v>2.7434026303682135E-2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5"/>
        <v>1.974999999999997</v>
      </c>
      <c r="B86" s="79">
        <v>5</v>
      </c>
      <c r="C86" s="80">
        <v>72.569999999999993</v>
      </c>
      <c r="D86" s="80">
        <f t="shared" si="4"/>
        <v>4.2799999999999869</v>
      </c>
      <c r="E86" s="80">
        <f t="shared" si="6"/>
        <v>4.1656322023994035</v>
      </c>
      <c r="F86" s="80">
        <f t="shared" si="7"/>
        <v>1.3079993128008024E-2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5"/>
        <v>1.9999999999999969</v>
      </c>
      <c r="B87" s="79">
        <v>5</v>
      </c>
      <c r="C87" s="80">
        <v>72.290000000000006</v>
      </c>
      <c r="D87" s="80">
        <f t="shared" si="4"/>
        <v>4</v>
      </c>
      <c r="E87" s="80">
        <f t="shared" si="6"/>
        <v>4.1656322027837884</v>
      </c>
      <c r="F87" s="80">
        <f t="shared" si="7"/>
        <v>2.7434026599010012E-2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5"/>
        <v>2.0249999999999968</v>
      </c>
      <c r="B88" s="79">
        <v>5</v>
      </c>
      <c r="C88" s="80">
        <v>72.430000000000007</v>
      </c>
      <c r="D88" s="80">
        <f t="shared" si="4"/>
        <v>4.1400000000000006</v>
      </c>
      <c r="E88" s="80">
        <f t="shared" si="6"/>
        <v>4.1656322030751349</v>
      </c>
      <c r="F88" s="80">
        <f t="shared" si="7"/>
        <v>6.5700983448492751E-4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5"/>
        <v>2.0499999999999967</v>
      </c>
      <c r="B89" s="79">
        <v>5</v>
      </c>
      <c r="C89" s="80">
        <v>72.430000000000007</v>
      </c>
      <c r="D89" s="80">
        <f t="shared" si="4"/>
        <v>4.1400000000000006</v>
      </c>
      <c r="E89" s="80">
        <f t="shared" si="6"/>
        <v>4.1656322032959636</v>
      </c>
      <c r="F89" s="80">
        <f t="shared" si="7"/>
        <v>6.5700984580557918E-4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5"/>
        <v>2.0749999999999966</v>
      </c>
      <c r="B90" s="79">
        <v>5</v>
      </c>
      <c r="C90" s="80">
        <v>72.430000000000007</v>
      </c>
      <c r="D90" s="80">
        <f t="shared" si="4"/>
        <v>4.1400000000000006</v>
      </c>
      <c r="E90" s="80">
        <f t="shared" si="6"/>
        <v>4.1656322034633426</v>
      </c>
      <c r="F90" s="80">
        <f t="shared" si="7"/>
        <v>6.570098543861642E-4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5"/>
        <v>2.0999999999999965</v>
      </c>
      <c r="B91" s="79">
        <v>5</v>
      </c>
      <c r="C91" s="80">
        <v>72.290000000000006</v>
      </c>
      <c r="D91" s="80">
        <f t="shared" si="4"/>
        <v>4</v>
      </c>
      <c r="E91" s="80">
        <f t="shared" si="6"/>
        <v>4.1656322035902091</v>
      </c>
      <c r="F91" s="80">
        <f t="shared" si="7"/>
        <v>2.743402686614849E-2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5"/>
        <v>2.1249999999999964</v>
      </c>
      <c r="B92" s="79">
        <v>5</v>
      </c>
      <c r="C92" s="80">
        <v>72.430000000000007</v>
      </c>
      <c r="D92" s="80">
        <f t="shared" si="4"/>
        <v>4.1400000000000006</v>
      </c>
      <c r="E92" s="80">
        <f t="shared" si="6"/>
        <v>4.1656322036863678</v>
      </c>
      <c r="F92" s="80">
        <f t="shared" si="7"/>
        <v>6.5700986581941655E-4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5"/>
        <v>2.1499999999999964</v>
      </c>
      <c r="B93" s="79">
        <v>5</v>
      </c>
      <c r="C93" s="80">
        <v>72.14</v>
      </c>
      <c r="D93" s="80">
        <f t="shared" si="4"/>
        <v>3.8499999999999943</v>
      </c>
      <c r="E93" s="80">
        <f t="shared" si="6"/>
        <v>4.1656322037592526</v>
      </c>
      <c r="F93" s="80">
        <f t="shared" si="7"/>
        <v>9.9623688049925926E-2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5"/>
        <v>2.1749999999999963</v>
      </c>
      <c r="B94" s="79">
        <v>5</v>
      </c>
      <c r="C94" s="80">
        <v>72.14</v>
      </c>
      <c r="D94" s="80">
        <f t="shared" si="4"/>
        <v>3.8499999999999943</v>
      </c>
      <c r="E94" s="80">
        <f t="shared" si="6"/>
        <v>4.1656322038144964</v>
      </c>
      <c r="F94" s="80">
        <f t="shared" si="7"/>
        <v>9.9623688084799378E-2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5"/>
        <v>2.1999999999999962</v>
      </c>
      <c r="B95" s="79">
        <v>5</v>
      </c>
      <c r="C95" s="80">
        <v>72.14</v>
      </c>
      <c r="D95" s="80">
        <f t="shared" si="4"/>
        <v>3.8499999999999943</v>
      </c>
      <c r="E95" s="80">
        <f t="shared" si="6"/>
        <v>4.1656322038563678</v>
      </c>
      <c r="F95" s="80">
        <f t="shared" si="7"/>
        <v>9.9623688111231304E-2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5"/>
        <v>2.2249999999999961</v>
      </c>
      <c r="B96" s="79">
        <v>5</v>
      </c>
      <c r="C96" s="80">
        <v>72.14</v>
      </c>
      <c r="D96" s="80">
        <f t="shared" si="4"/>
        <v>3.8499999999999943</v>
      </c>
      <c r="E96" s="80">
        <f t="shared" si="6"/>
        <v>4.165632203888106</v>
      </c>
      <c r="F96" s="80">
        <f t="shared" si="7"/>
        <v>9.9623688131266472E-2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5"/>
        <v>2.249999999999996</v>
      </c>
      <c r="B97" s="79">
        <v>5</v>
      </c>
      <c r="C97" s="80">
        <v>72.14</v>
      </c>
      <c r="D97" s="80">
        <f t="shared" si="4"/>
        <v>3.8499999999999943</v>
      </c>
      <c r="E97" s="80">
        <f t="shared" si="6"/>
        <v>4.1656322039121614</v>
      </c>
      <c r="F97" s="80">
        <f t="shared" si="7"/>
        <v>9.9623688146451811E-2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5"/>
        <v>2.2749999999999959</v>
      </c>
      <c r="B98" s="79">
        <v>5</v>
      </c>
      <c r="C98" s="80">
        <v>72.290000000000006</v>
      </c>
      <c r="D98" s="80">
        <f t="shared" si="4"/>
        <v>4</v>
      </c>
      <c r="E98" s="80">
        <f t="shared" si="6"/>
        <v>4.1656322039303939</v>
      </c>
      <c r="F98" s="80">
        <f t="shared" si="7"/>
        <v>2.7434026978839593E-2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5"/>
        <v>2.2999999999999958</v>
      </c>
      <c r="B99" s="79">
        <v>5</v>
      </c>
      <c r="C99" s="80">
        <v>72.569999999999993</v>
      </c>
      <c r="D99" s="80">
        <f t="shared" si="4"/>
        <v>4.2799999999999869</v>
      </c>
      <c r="E99" s="80">
        <f t="shared" si="6"/>
        <v>4.165632203944214</v>
      </c>
      <c r="F99" s="80">
        <f t="shared" si="7"/>
        <v>1.3079992774654877E-2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5"/>
        <v>2.3249999999999957</v>
      </c>
      <c r="B100" s="79">
        <v>5</v>
      </c>
      <c r="C100" s="80">
        <v>72.430000000000007</v>
      </c>
      <c r="D100" s="80">
        <f t="shared" si="4"/>
        <v>4.1400000000000006</v>
      </c>
      <c r="E100" s="80">
        <f t="shared" si="6"/>
        <v>4.1656322039546891</v>
      </c>
      <c r="F100" s="80">
        <f t="shared" si="7"/>
        <v>6.570098795747524E-4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5"/>
        <v>2.3499999999999956</v>
      </c>
      <c r="B101" s="79">
        <v>5</v>
      </c>
      <c r="C101" s="80">
        <v>72.430000000000007</v>
      </c>
      <c r="D101" s="80">
        <f t="shared" si="4"/>
        <v>4.1400000000000006</v>
      </c>
      <c r="E101" s="80">
        <f t="shared" si="6"/>
        <v>4.1656322039626286</v>
      </c>
      <c r="F101" s="80">
        <f t="shared" si="7"/>
        <v>6.5700987998176244E-4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5"/>
        <v>2.3749999999999956</v>
      </c>
      <c r="B102" s="79">
        <v>5</v>
      </c>
      <c r="C102" s="80">
        <v>72.290000000000006</v>
      </c>
      <c r="D102" s="80">
        <f t="shared" si="4"/>
        <v>4</v>
      </c>
      <c r="E102" s="80">
        <f t="shared" si="6"/>
        <v>4.165632203968646</v>
      </c>
      <c r="F102" s="80">
        <f t="shared" si="7"/>
        <v>2.7434026991511144E-2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5"/>
        <v>2.3999999999999955</v>
      </c>
      <c r="B103" s="79">
        <v>5</v>
      </c>
      <c r="C103" s="80">
        <v>72.569999999999993</v>
      </c>
      <c r="D103" s="80">
        <f t="shared" si="4"/>
        <v>4.2799999999999869</v>
      </c>
      <c r="E103" s="80">
        <f t="shared" si="6"/>
        <v>4.1656322039732077</v>
      </c>
      <c r="F103" s="80">
        <f t="shared" si="7"/>
        <v>1.3079992768022988E-2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5"/>
        <v>2.4249999999999954</v>
      </c>
      <c r="B104" s="79">
        <v>5</v>
      </c>
      <c r="C104" s="80">
        <v>72.430000000000007</v>
      </c>
      <c r="D104" s="80">
        <f t="shared" si="4"/>
        <v>4.1400000000000006</v>
      </c>
      <c r="E104" s="80">
        <f t="shared" si="6"/>
        <v>4.1656322039766653</v>
      </c>
      <c r="F104" s="80">
        <f t="shared" si="7"/>
        <v>6.5700988070134915E-4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5"/>
        <v>2.4499999999999953</v>
      </c>
      <c r="B105" s="79">
        <v>5</v>
      </c>
      <c r="C105" s="80">
        <v>72.430000000000007</v>
      </c>
      <c r="D105" s="80">
        <f t="shared" si="4"/>
        <v>4.1400000000000006</v>
      </c>
      <c r="E105" s="80">
        <f t="shared" si="6"/>
        <v>4.1656322039792855</v>
      </c>
      <c r="F105" s="80">
        <f t="shared" si="7"/>
        <v>6.5700988083566847E-4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5"/>
        <v>2.4749999999999952</v>
      </c>
      <c r="B106" s="79">
        <v>5</v>
      </c>
      <c r="C106" s="80">
        <v>72.290000000000006</v>
      </c>
      <c r="D106" s="80">
        <f t="shared" si="4"/>
        <v>4</v>
      </c>
      <c r="E106" s="80">
        <f t="shared" si="6"/>
        <v>4.1656322039812714</v>
      </c>
      <c r="F106" s="80">
        <f t="shared" si="7"/>
        <v>2.7434026995693507E-2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5"/>
        <v>2.4999999999999951</v>
      </c>
      <c r="B107" s="79">
        <v>5</v>
      </c>
      <c r="C107" s="80">
        <v>72.430000000000007</v>
      </c>
      <c r="D107" s="80">
        <f t="shared" si="4"/>
        <v>4.1400000000000006</v>
      </c>
      <c r="E107" s="80">
        <f t="shared" si="6"/>
        <v>4.1656322039827769</v>
      </c>
      <c r="F107" s="80">
        <f t="shared" si="7"/>
        <v>6.5700988101465452E-4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5"/>
        <v>2.524999999999995</v>
      </c>
      <c r="B108" s="79">
        <v>5</v>
      </c>
      <c r="C108" s="80">
        <v>72.290000000000006</v>
      </c>
      <c r="D108" s="80">
        <f t="shared" si="4"/>
        <v>4</v>
      </c>
      <c r="E108" s="80">
        <f t="shared" si="6"/>
        <v>4.1656322039839182</v>
      </c>
      <c r="F108" s="80">
        <f t="shared" si="7"/>
        <v>2.7434026996570288E-2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5"/>
        <v>2.5499999999999949</v>
      </c>
      <c r="B109" s="79">
        <v>5</v>
      </c>
      <c r="C109" s="80">
        <v>72.430000000000007</v>
      </c>
      <c r="D109" s="80">
        <f t="shared" si="4"/>
        <v>4.1400000000000006</v>
      </c>
      <c r="E109" s="80">
        <f t="shared" si="6"/>
        <v>4.1656322039847833</v>
      </c>
      <c r="F109" s="80">
        <f t="shared" si="7"/>
        <v>6.5700988111751116E-4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5"/>
        <v>2.5749999999999948</v>
      </c>
      <c r="B110" s="79">
        <v>5</v>
      </c>
      <c r="C110" s="80">
        <v>72.569999999999993</v>
      </c>
      <c r="D110" s="80">
        <f t="shared" si="4"/>
        <v>4.2799999999999869</v>
      </c>
      <c r="E110" s="80">
        <f t="shared" si="6"/>
        <v>4.1656322039854388</v>
      </c>
      <c r="F110" s="80">
        <f t="shared" si="7"/>
        <v>1.3079992765225298E-2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5"/>
        <v>2.5999999999999948</v>
      </c>
      <c r="B111" s="79">
        <v>5</v>
      </c>
      <c r="C111" s="80">
        <v>72.430000000000007</v>
      </c>
      <c r="D111" s="80">
        <f t="shared" si="4"/>
        <v>4.1400000000000006</v>
      </c>
      <c r="E111" s="80">
        <f t="shared" si="6"/>
        <v>4.1656322039859353</v>
      </c>
      <c r="F111" s="80">
        <f t="shared" si="7"/>
        <v>6.5700988117656602E-4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5"/>
        <v>2.6249999999999947</v>
      </c>
      <c r="B112" s="79">
        <v>5</v>
      </c>
      <c r="C112" s="80">
        <v>72.569999999999993</v>
      </c>
      <c r="D112" s="80">
        <f t="shared" si="4"/>
        <v>4.2799999999999869</v>
      </c>
      <c r="E112" s="80">
        <f t="shared" si="6"/>
        <v>4.1656322039863118</v>
      </c>
      <c r="F112" s="80">
        <f t="shared" si="7"/>
        <v>1.3079992765025594E-2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5"/>
        <v>2.6499999999999946</v>
      </c>
      <c r="B113" s="79">
        <v>5</v>
      </c>
      <c r="C113" s="80">
        <v>72.569999999999993</v>
      </c>
      <c r="D113" s="80">
        <f t="shared" si="4"/>
        <v>4.2799999999999869</v>
      </c>
      <c r="E113" s="80">
        <f t="shared" si="6"/>
        <v>4.1656322039865969</v>
      </c>
      <c r="F113" s="80">
        <f t="shared" si="7"/>
        <v>1.307999276496038E-2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5"/>
        <v>2.6749999999999945</v>
      </c>
      <c r="B114" s="79">
        <v>5</v>
      </c>
      <c r="C114" s="80">
        <v>72.709999999999994</v>
      </c>
      <c r="D114" s="80">
        <f t="shared" si="4"/>
        <v>4.4199999999999875</v>
      </c>
      <c r="E114" s="80">
        <f t="shared" si="6"/>
        <v>4.1656322039868137</v>
      </c>
      <c r="F114" s="80">
        <f t="shared" si="7"/>
        <v>6.4702975648599614E-2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5"/>
        <v>2.6999999999999944</v>
      </c>
      <c r="B115" s="79">
        <v>5</v>
      </c>
      <c r="C115" s="80">
        <v>72.569999999999993</v>
      </c>
      <c r="D115" s="80">
        <f t="shared" si="4"/>
        <v>4.2799999999999869</v>
      </c>
      <c r="E115" s="80">
        <f t="shared" si="6"/>
        <v>4.165632203986978</v>
      </c>
      <c r="F115" s="80">
        <f t="shared" si="7"/>
        <v>1.3079992764873226E-2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5"/>
        <v>2.7249999999999943</v>
      </c>
      <c r="B116" s="79">
        <v>5</v>
      </c>
      <c r="C116" s="80">
        <v>72.709999999999994</v>
      </c>
      <c r="D116" s="80">
        <f t="shared" si="4"/>
        <v>4.4199999999999875</v>
      </c>
      <c r="E116" s="80">
        <f t="shared" si="6"/>
        <v>4.1656322039871023</v>
      </c>
      <c r="F116" s="80">
        <f t="shared" si="7"/>
        <v>6.470297564845276E-2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5"/>
        <v>2.7499999999999942</v>
      </c>
      <c r="B117" s="79">
        <v>5</v>
      </c>
      <c r="C117" s="80">
        <v>72.569999999999993</v>
      </c>
      <c r="D117" s="80">
        <f t="shared" si="4"/>
        <v>4.2799999999999869</v>
      </c>
      <c r="E117" s="80">
        <f t="shared" si="6"/>
        <v>4.1656322039871965</v>
      </c>
      <c r="F117" s="80">
        <f t="shared" si="7"/>
        <v>1.3079992764823248E-2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5"/>
        <v>2.7749999999999941</v>
      </c>
      <c r="B118" s="79">
        <v>5</v>
      </c>
      <c r="C118" s="80">
        <v>72.430000000000007</v>
      </c>
      <c r="D118" s="80">
        <f t="shared" si="4"/>
        <v>4.1400000000000006</v>
      </c>
      <c r="E118" s="80">
        <f t="shared" si="6"/>
        <v>4.1656322039872675</v>
      </c>
      <c r="F118" s="80">
        <f t="shared" si="7"/>
        <v>6.5700988124486393E-4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5"/>
        <v>2.799999999999994</v>
      </c>
      <c r="B119" s="79">
        <v>5</v>
      </c>
      <c r="C119" s="80">
        <v>72.290000000000006</v>
      </c>
      <c r="D119" s="80">
        <f t="shared" si="4"/>
        <v>4</v>
      </c>
      <c r="E119" s="80">
        <f t="shared" si="6"/>
        <v>4.1656322039873217</v>
      </c>
      <c r="F119" s="80">
        <f t="shared" si="7"/>
        <v>2.7434026997697748E-2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5"/>
        <v>2.824999999999994</v>
      </c>
      <c r="B120" s="79">
        <v>5</v>
      </c>
      <c r="C120" s="80">
        <v>72.430000000000007</v>
      </c>
      <c r="D120" s="80">
        <f t="shared" si="4"/>
        <v>4.1400000000000006</v>
      </c>
      <c r="E120" s="80">
        <f t="shared" si="6"/>
        <v>4.1656322039873626</v>
      </c>
      <c r="F120" s="80">
        <f t="shared" si="7"/>
        <v>6.570098812497359E-4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5"/>
        <v>2.8499999999999939</v>
      </c>
      <c r="B121" s="79">
        <v>5</v>
      </c>
      <c r="C121" s="80">
        <v>72.569999999999993</v>
      </c>
      <c r="D121" s="80">
        <f t="shared" si="4"/>
        <v>4.2799999999999869</v>
      </c>
      <c r="E121" s="80">
        <f t="shared" si="6"/>
        <v>4.1656322039873936</v>
      </c>
      <c r="F121" s="80">
        <f t="shared" si="7"/>
        <v>1.3079992764778147E-2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5"/>
        <v>2.8749999999999938</v>
      </c>
      <c r="B122" s="79">
        <v>5</v>
      </c>
      <c r="C122" s="80">
        <v>72.430000000000007</v>
      </c>
      <c r="D122" s="80">
        <f t="shared" si="4"/>
        <v>4.1400000000000006</v>
      </c>
      <c r="E122" s="80">
        <f t="shared" si="6"/>
        <v>4.1656322039874176</v>
      </c>
      <c r="F122" s="80">
        <f t="shared" si="7"/>
        <v>6.5700988125255884E-4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5"/>
        <v>2.8999999999999937</v>
      </c>
      <c r="B123" s="79">
        <v>5</v>
      </c>
      <c r="C123" s="80">
        <v>72.430000000000007</v>
      </c>
      <c r="D123" s="80">
        <f t="shared" si="4"/>
        <v>4.1400000000000006</v>
      </c>
      <c r="E123" s="80">
        <f t="shared" si="6"/>
        <v>4.1656322039874354</v>
      </c>
      <c r="F123" s="80">
        <f t="shared" si="7"/>
        <v>6.5700988125346957E-4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5"/>
        <v>2.9249999999999936</v>
      </c>
      <c r="B124" s="79">
        <v>5</v>
      </c>
      <c r="C124" s="80">
        <v>72.569999999999993</v>
      </c>
      <c r="D124" s="80">
        <f t="shared" si="4"/>
        <v>4.2799999999999869</v>
      </c>
      <c r="E124" s="80">
        <f t="shared" si="6"/>
        <v>4.1656322039874487</v>
      </c>
      <c r="F124" s="80">
        <f t="shared" si="7"/>
        <v>1.3079992764765552E-2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5"/>
        <v>2.9499999999999935</v>
      </c>
      <c r="B125" s="79">
        <v>5</v>
      </c>
      <c r="C125" s="80">
        <v>72.430000000000007</v>
      </c>
      <c r="D125" s="80">
        <f t="shared" si="4"/>
        <v>4.1400000000000006</v>
      </c>
      <c r="E125" s="80">
        <f t="shared" si="6"/>
        <v>4.1656322039874594</v>
      </c>
      <c r="F125" s="80">
        <f t="shared" si="7"/>
        <v>6.5700988125469884E-4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5"/>
        <v>2.9749999999999934</v>
      </c>
      <c r="B126" s="79">
        <v>5</v>
      </c>
      <c r="C126" s="80">
        <v>72.430000000000007</v>
      </c>
      <c r="D126" s="80">
        <f t="shared" si="4"/>
        <v>4.1400000000000006</v>
      </c>
      <c r="E126" s="80">
        <f t="shared" si="6"/>
        <v>4.1656322039874665</v>
      </c>
      <c r="F126" s="80">
        <f t="shared" si="7"/>
        <v>6.5700988125506313E-4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FBDF-2AAE-4464-8DFC-A833099E09AA}">
  <sheetPr codeName="Sheet18"/>
  <dimension ref="A1:AG389"/>
  <sheetViews>
    <sheetView workbookViewId="0">
      <selection activeCell="D7" sqref="D7:D126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72.709999999999994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0.55747917027898553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f>+$J$6+A7</f>
        <v>2.5000000000000001E-2</v>
      </c>
      <c r="B8" s="79">
        <v>5</v>
      </c>
      <c r="C8" s="80">
        <v>72.86</v>
      </c>
      <c r="D8" s="80">
        <f t="shared" ref="D8:D71" si="0">C8-$C$7</f>
        <v>0.15000000000000568</v>
      </c>
      <c r="E8" s="80">
        <f>+IF(A8&lt;$J$9,0,B8*$J$7*(1-EXP(-(A8-$J$9)/$J$8)))</f>
        <v>0.1164966115949589</v>
      </c>
      <c r="F8" s="80">
        <f>+(E8-D8)^2</f>
        <v>1.1224770346194232E-3</v>
      </c>
      <c r="G8" s="71"/>
      <c r="H8" s="78" t="s">
        <v>73</v>
      </c>
      <c r="I8" s="81" t="s">
        <v>102</v>
      </c>
      <c r="J8" s="78">
        <v>8.9694910579900311E-2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f t="shared" ref="A9:A72" si="1">+$J$6+A8</f>
        <v>0.05</v>
      </c>
      <c r="B9" s="79">
        <v>5</v>
      </c>
      <c r="C9" s="80">
        <v>73.569999999999993</v>
      </c>
      <c r="D9" s="80">
        <f t="shared" si="0"/>
        <v>0.85999999999999943</v>
      </c>
      <c r="E9" s="80">
        <f t="shared" ref="E9:E72" si="2">+IF(A9&lt;$J$9,0,B9*$J$7*(1-EXP(-(A9-$J$9)/$J$8)))</f>
        <v>0.76619342488158648</v>
      </c>
      <c r="F9" s="80">
        <f t="shared" ref="F9:F72" si="3">+(E9-D9)^2</f>
        <v>8.799673535446452E-3</v>
      </c>
      <c r="G9" s="71"/>
      <c r="H9" s="78" t="s">
        <v>74</v>
      </c>
      <c r="I9" s="77" t="s">
        <v>103</v>
      </c>
      <c r="J9" s="78">
        <v>2.1170694314925801E-2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f t="shared" si="1"/>
        <v>7.5000000000000011E-2</v>
      </c>
      <c r="B10" s="79">
        <v>5</v>
      </c>
      <c r="C10" s="80">
        <v>73.86</v>
      </c>
      <c r="D10" s="80">
        <f t="shared" si="0"/>
        <v>1.1500000000000057</v>
      </c>
      <c r="E10" s="80">
        <f t="shared" si="2"/>
        <v>1.2578513489039334</v>
      </c>
      <c r="F10" s="80">
        <f t="shared" si="3"/>
        <v>1.163191346039674E-2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f t="shared" si="1"/>
        <v>0.1</v>
      </c>
      <c r="B11" s="79">
        <v>5</v>
      </c>
      <c r="C11" s="80">
        <v>74.14</v>
      </c>
      <c r="D11" s="80">
        <f t="shared" si="0"/>
        <v>1.4300000000000068</v>
      </c>
      <c r="E11" s="80">
        <f t="shared" si="2"/>
        <v>1.6299133773924743</v>
      </c>
      <c r="F11" s="80">
        <f t="shared" si="3"/>
        <v>3.9965358460463139E-2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f t="shared" si="1"/>
        <v>0.125</v>
      </c>
      <c r="B12" s="79">
        <v>5</v>
      </c>
      <c r="C12" s="80">
        <v>74.569999999999993</v>
      </c>
      <c r="D12" s="80">
        <f t="shared" si="0"/>
        <v>1.8599999999999994</v>
      </c>
      <c r="E12" s="80">
        <f t="shared" si="2"/>
        <v>1.9114712376024445</v>
      </c>
      <c r="F12" s="80">
        <f t="shared" si="3"/>
        <v>2.6492883003273581E-3</v>
      </c>
      <c r="G12" s="71"/>
      <c r="H12" s="78" t="s">
        <v>105</v>
      </c>
      <c r="I12" s="77" t="s">
        <v>106</v>
      </c>
      <c r="J12" s="82">
        <f>+SUM(F7:F126)</f>
        <v>2.7864195957168647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f t="shared" si="1"/>
        <v>0.15</v>
      </c>
      <c r="B13" s="79">
        <v>5</v>
      </c>
      <c r="C13" s="80">
        <v>75</v>
      </c>
      <c r="D13" s="80">
        <f t="shared" si="0"/>
        <v>2.2900000000000063</v>
      </c>
      <c r="E13" s="80">
        <f t="shared" si="2"/>
        <v>2.124540087890828</v>
      </c>
      <c r="F13" s="80">
        <f t="shared" si="3"/>
        <v>2.7376982515176979E-2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f t="shared" si="1"/>
        <v>0.17499999999999999</v>
      </c>
      <c r="B14" s="79">
        <v>5</v>
      </c>
      <c r="C14" s="80">
        <v>75</v>
      </c>
      <c r="D14" s="80">
        <f t="shared" si="0"/>
        <v>2.2900000000000063</v>
      </c>
      <c r="E14" s="80">
        <f t="shared" si="2"/>
        <v>2.2857798946195689</v>
      </c>
      <c r="F14" s="80">
        <f t="shared" si="3"/>
        <v>1.7809289421996506E-5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f t="shared" si="1"/>
        <v>0.19999999999999998</v>
      </c>
      <c r="B15" s="79">
        <v>5</v>
      </c>
      <c r="C15" s="80">
        <v>75.14</v>
      </c>
      <c r="D15" s="80">
        <f t="shared" si="0"/>
        <v>2.4300000000000068</v>
      </c>
      <c r="E15" s="80">
        <f t="shared" si="2"/>
        <v>2.4077980837576511</v>
      </c>
      <c r="F15" s="80">
        <f t="shared" si="3"/>
        <v>4.929250848325769E-4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f t="shared" si="1"/>
        <v>0.22499999999999998</v>
      </c>
      <c r="B16" s="79">
        <v>5</v>
      </c>
      <c r="C16" s="80">
        <v>75.14</v>
      </c>
      <c r="D16" s="80">
        <f t="shared" si="0"/>
        <v>2.4300000000000068</v>
      </c>
      <c r="E16" s="80">
        <f t="shared" si="2"/>
        <v>2.5001353222014071</v>
      </c>
      <c r="F16" s="80">
        <f t="shared" si="3"/>
        <v>4.9189634202942319E-3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f t="shared" si="1"/>
        <v>0.24999999999999997</v>
      </c>
      <c r="B17" s="79">
        <v>5</v>
      </c>
      <c r="C17" s="80">
        <v>75.290000000000006</v>
      </c>
      <c r="D17" s="80">
        <f t="shared" si="0"/>
        <v>2.5800000000000125</v>
      </c>
      <c r="E17" s="80">
        <f t="shared" si="2"/>
        <v>2.5700115075771</v>
      </c>
      <c r="F17" s="80">
        <f t="shared" si="3"/>
        <v>9.9769980882581498E-5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f t="shared" si="1"/>
        <v>0.27499999999999997</v>
      </c>
      <c r="B18" s="79">
        <v>5</v>
      </c>
      <c r="C18" s="80">
        <v>75.569999999999993</v>
      </c>
      <c r="D18" s="80">
        <f t="shared" si="0"/>
        <v>2.8599999999999994</v>
      </c>
      <c r="E18" s="80">
        <f t="shared" si="2"/>
        <v>2.6228902958639337</v>
      </c>
      <c r="F18" s="80">
        <f t="shared" si="3"/>
        <v>5.6221011795492611E-2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f t="shared" si="1"/>
        <v>0.3</v>
      </c>
      <c r="B19" s="79">
        <v>5</v>
      </c>
      <c r="C19" s="80">
        <v>75.569999999999993</v>
      </c>
      <c r="D19" s="80">
        <f t="shared" si="0"/>
        <v>2.8599999999999994</v>
      </c>
      <c r="E19" s="80">
        <f t="shared" si="2"/>
        <v>2.6629063075516073</v>
      </c>
      <c r="F19" s="80">
        <f t="shared" si="3"/>
        <v>3.8845923602941389E-2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f t="shared" si="1"/>
        <v>0.32500000000000001</v>
      </c>
      <c r="B20" s="79">
        <v>5</v>
      </c>
      <c r="C20" s="80">
        <v>75.430000000000007</v>
      </c>
      <c r="D20" s="80">
        <f t="shared" si="0"/>
        <v>2.7200000000000131</v>
      </c>
      <c r="E20" s="80">
        <f t="shared" si="2"/>
        <v>2.6931884158083634</v>
      </c>
      <c r="F20" s="80">
        <f t="shared" si="3"/>
        <v>7.1886104686591686E-4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f t="shared" si="1"/>
        <v>0.35000000000000003</v>
      </c>
      <c r="B21" s="79">
        <v>5</v>
      </c>
      <c r="C21" s="80">
        <v>75.430000000000007</v>
      </c>
      <c r="D21" s="80">
        <f t="shared" si="0"/>
        <v>2.7200000000000131</v>
      </c>
      <c r="E21" s="80">
        <f t="shared" si="2"/>
        <v>2.7161043947327799</v>
      </c>
      <c r="F21" s="80">
        <f t="shared" si="3"/>
        <v>1.5175740398095084E-5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f t="shared" si="1"/>
        <v>0.37500000000000006</v>
      </c>
      <c r="B22" s="79">
        <v>5</v>
      </c>
      <c r="C22" s="80">
        <v>75.430000000000007</v>
      </c>
      <c r="D22" s="80">
        <f t="shared" si="0"/>
        <v>2.7200000000000131</v>
      </c>
      <c r="E22" s="80">
        <f t="shared" si="2"/>
        <v>2.733446056865803</v>
      </c>
      <c r="F22" s="80">
        <f t="shared" si="3"/>
        <v>1.8079644523805635E-4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f t="shared" si="1"/>
        <v>0.40000000000000008</v>
      </c>
      <c r="B23" s="79">
        <v>5</v>
      </c>
      <c r="C23" s="80">
        <v>75.569999999999993</v>
      </c>
      <c r="D23" s="80">
        <f t="shared" si="0"/>
        <v>2.8599999999999994</v>
      </c>
      <c r="E23" s="80">
        <f t="shared" si="2"/>
        <v>2.7465693559632509</v>
      </c>
      <c r="F23" s="80">
        <f>+(E23-D23)^2</f>
        <v>1.2866511006591553E-2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f t="shared" si="1"/>
        <v>0.4250000000000001</v>
      </c>
      <c r="B24" s="79">
        <v>5</v>
      </c>
      <c r="C24" s="80">
        <v>75.430000000000007</v>
      </c>
      <c r="D24" s="80">
        <f t="shared" si="0"/>
        <v>2.7200000000000131</v>
      </c>
      <c r="E24" s="80">
        <f t="shared" si="2"/>
        <v>2.7565004097388353</v>
      </c>
      <c r="F24" s="80">
        <f t="shared" si="3"/>
        <v>1.3322799111019051E-3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f t="shared" si="1"/>
        <v>0.45000000000000012</v>
      </c>
      <c r="B25" s="79">
        <v>5</v>
      </c>
      <c r="C25" s="80">
        <v>75.569999999999993</v>
      </c>
      <c r="D25" s="80">
        <f t="shared" si="0"/>
        <v>2.8599999999999994</v>
      </c>
      <c r="E25" s="80">
        <f t="shared" si="2"/>
        <v>2.7640157325521924</v>
      </c>
      <c r="F25" s="80">
        <f t="shared" si="3"/>
        <v>9.2129795974921578E-3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f t="shared" si="1"/>
        <v>0.47500000000000014</v>
      </c>
      <c r="B26" s="79">
        <v>5</v>
      </c>
      <c r="C26" s="80">
        <v>75.290000000000006</v>
      </c>
      <c r="D26" s="80">
        <f t="shared" si="0"/>
        <v>2.5800000000000125</v>
      </c>
      <c r="E26" s="80">
        <f t="shared" si="2"/>
        <v>2.7697029514783265</v>
      </c>
      <c r="F26" s="80">
        <f t="shared" si="3"/>
        <v>3.5987209799583537E-2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f t="shared" si="1"/>
        <v>0.50000000000000011</v>
      </c>
      <c r="B27" s="79">
        <v>5</v>
      </c>
      <c r="C27" s="80">
        <v>75.430000000000007</v>
      </c>
      <c r="D27" s="80">
        <f t="shared" si="0"/>
        <v>2.7200000000000131</v>
      </c>
      <c r="E27" s="80">
        <f t="shared" si="2"/>
        <v>2.7740067531801365</v>
      </c>
      <c r="F27" s="80">
        <f t="shared" si="3"/>
        <v>2.9167293890587668E-3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f t="shared" si="1"/>
        <v>0.52500000000000013</v>
      </c>
      <c r="B28" s="79">
        <v>5</v>
      </c>
      <c r="C28" s="80">
        <v>75.430000000000007</v>
      </c>
      <c r="D28" s="80">
        <f t="shared" si="0"/>
        <v>2.7200000000000131</v>
      </c>
      <c r="E28" s="80">
        <f t="shared" si="2"/>
        <v>2.777263654194337</v>
      </c>
      <c r="F28" s="80">
        <f t="shared" si="3"/>
        <v>3.2791260916871078E-3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f t="shared" si="1"/>
        <v>0.55000000000000016</v>
      </c>
      <c r="B29" s="79">
        <v>5</v>
      </c>
      <c r="C29" s="80">
        <v>75.14</v>
      </c>
      <c r="D29" s="80">
        <f t="shared" si="0"/>
        <v>2.4300000000000068</v>
      </c>
      <c r="E29" s="80">
        <f t="shared" si="2"/>
        <v>2.779728313337865</v>
      </c>
      <c r="F29" s="80">
        <f t="shared" si="3"/>
        <v>0.12230989315014308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f t="shared" si="1"/>
        <v>0.57500000000000018</v>
      </c>
      <c r="B30" s="79">
        <v>5</v>
      </c>
      <c r="C30" s="80">
        <v>75.290000000000006</v>
      </c>
      <c r="D30" s="80">
        <f t="shared" si="0"/>
        <v>2.5800000000000125</v>
      </c>
      <c r="E30" s="80">
        <f t="shared" si="2"/>
        <v>2.7815934436157859</v>
      </c>
      <c r="F30" s="80">
        <f t="shared" si="3"/>
        <v>4.0639916508865996E-2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f t="shared" si="1"/>
        <v>0.6000000000000002</v>
      </c>
      <c r="B31" s="79">
        <v>5</v>
      </c>
      <c r="C31" s="80">
        <v>75.14</v>
      </c>
      <c r="D31" s="80">
        <f t="shared" si="0"/>
        <v>2.4300000000000068</v>
      </c>
      <c r="E31" s="80">
        <f t="shared" si="2"/>
        <v>2.783004880553325</v>
      </c>
      <c r="F31" s="80">
        <f t="shared" si="3"/>
        <v>0.12461244569446241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f t="shared" si="1"/>
        <v>0.62500000000000022</v>
      </c>
      <c r="B32" s="79">
        <v>5</v>
      </c>
      <c r="C32" s="80">
        <v>75.430000000000007</v>
      </c>
      <c r="D32" s="80">
        <f t="shared" si="0"/>
        <v>2.7200000000000131</v>
      </c>
      <c r="E32" s="80">
        <f t="shared" si="2"/>
        <v>2.7840729851528971</v>
      </c>
      <c r="F32" s="80">
        <f t="shared" si="3"/>
        <v>4.1053474264017018E-3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f t="shared" si="1"/>
        <v>0.65000000000000024</v>
      </c>
      <c r="B33" s="79">
        <v>5</v>
      </c>
      <c r="C33" s="80">
        <v>75.290000000000006</v>
      </c>
      <c r="D33" s="80">
        <f t="shared" si="0"/>
        <v>2.5800000000000125</v>
      </c>
      <c r="E33" s="80">
        <f t="shared" si="2"/>
        <v>2.7848812730793955</v>
      </c>
      <c r="F33" s="80">
        <f t="shared" si="3"/>
        <v>4.1976336058628702E-2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f t="shared" si="1"/>
        <v>0.67500000000000027</v>
      </c>
      <c r="B34" s="79">
        <v>5</v>
      </c>
      <c r="C34" s="80">
        <v>75.290000000000006</v>
      </c>
      <c r="D34" s="80">
        <f t="shared" si="0"/>
        <v>2.5800000000000125</v>
      </c>
      <c r="E34" s="80">
        <f t="shared" si="2"/>
        <v>2.785492944794306</v>
      </c>
      <c r="F34" s="80">
        <f t="shared" si="3"/>
        <v>4.2227350360230544E-2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f t="shared" si="1"/>
        <v>0.70000000000000029</v>
      </c>
      <c r="B35" s="79">
        <v>5</v>
      </c>
      <c r="C35" s="80">
        <v>75.569999999999993</v>
      </c>
      <c r="D35" s="80">
        <f t="shared" si="0"/>
        <v>2.8599999999999994</v>
      </c>
      <c r="E35" s="80">
        <f t="shared" si="2"/>
        <v>2.7859558272332925</v>
      </c>
      <c r="F35" s="80">
        <f t="shared" si="3"/>
        <v>5.4825395207059452E-3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f t="shared" si="1"/>
        <v>0.72500000000000031</v>
      </c>
      <c r="B36" s="79">
        <v>5</v>
      </c>
      <c r="C36" s="80">
        <v>75.430000000000007</v>
      </c>
      <c r="D36" s="80">
        <f t="shared" si="0"/>
        <v>2.7200000000000131</v>
      </c>
      <c r="E36" s="80">
        <f t="shared" si="2"/>
        <v>2.7863061134196556</v>
      </c>
      <c r="F36" s="80">
        <f t="shared" si="3"/>
        <v>4.3965006768185008E-3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f t="shared" si="1"/>
        <v>0.75000000000000033</v>
      </c>
      <c r="B37" s="79">
        <v>5</v>
      </c>
      <c r="C37" s="80">
        <v>75.290000000000006</v>
      </c>
      <c r="D37" s="80">
        <f t="shared" si="0"/>
        <v>2.5800000000000125</v>
      </c>
      <c r="E37" s="80">
        <f t="shared" si="2"/>
        <v>2.7865711924160106</v>
      </c>
      <c r="F37" s="80">
        <f t="shared" si="3"/>
        <v>4.2671657536167307E-2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f t="shared" si="1"/>
        <v>0.77500000000000036</v>
      </c>
      <c r="B38" s="79">
        <v>5</v>
      </c>
      <c r="C38" s="80">
        <v>75.430000000000007</v>
      </c>
      <c r="D38" s="80">
        <f t="shared" si="0"/>
        <v>2.7200000000000131</v>
      </c>
      <c r="E38" s="80">
        <f t="shared" si="2"/>
        <v>2.7867717908896137</v>
      </c>
      <c r="F38" s="80">
        <f t="shared" si="3"/>
        <v>4.4584720586045515E-3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f t="shared" si="1"/>
        <v>0.80000000000000038</v>
      </c>
      <c r="B39" s="79">
        <v>5</v>
      </c>
      <c r="C39" s="80">
        <v>75.430000000000007</v>
      </c>
      <c r="D39" s="80">
        <f t="shared" si="0"/>
        <v>2.7200000000000131</v>
      </c>
      <c r="E39" s="80">
        <f t="shared" si="2"/>
        <v>2.7869235937414616</v>
      </c>
      <c r="F39" s="80">
        <f t="shared" si="3"/>
        <v>4.4787673992704473E-3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f t="shared" si="1"/>
        <v>0.8250000000000004</v>
      </c>
      <c r="B40" s="79">
        <v>5</v>
      </c>
      <c r="C40" s="80">
        <v>75.430000000000007</v>
      </c>
      <c r="D40" s="80">
        <f t="shared" si="0"/>
        <v>2.7200000000000131</v>
      </c>
      <c r="E40" s="80">
        <f t="shared" si="2"/>
        <v>2.787038470517019</v>
      </c>
      <c r="F40" s="80">
        <f t="shared" si="3"/>
        <v>4.4941565292594765E-3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f t="shared" si="1"/>
        <v>0.85000000000000042</v>
      </c>
      <c r="B41" s="79">
        <v>5</v>
      </c>
      <c r="C41" s="80">
        <v>75.569999999999993</v>
      </c>
      <c r="D41" s="80">
        <f t="shared" si="0"/>
        <v>2.8599999999999994</v>
      </c>
      <c r="E41" s="80">
        <f t="shared" si="2"/>
        <v>2.7871254034922681</v>
      </c>
      <c r="F41" s="80">
        <f t="shared" si="3"/>
        <v>5.3107068161646455E-3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f t="shared" si="1"/>
        <v>0.87500000000000044</v>
      </c>
      <c r="B42" s="79">
        <v>5</v>
      </c>
      <c r="C42" s="80">
        <v>75.569999999999993</v>
      </c>
      <c r="D42" s="80">
        <f t="shared" si="0"/>
        <v>2.8599999999999994</v>
      </c>
      <c r="E42" s="80">
        <f t="shared" si="2"/>
        <v>2.7871911900026314</v>
      </c>
      <c r="F42" s="80">
        <f t="shared" si="3"/>
        <v>5.3011228132328423E-3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f t="shared" si="1"/>
        <v>0.90000000000000047</v>
      </c>
      <c r="B43" s="79">
        <v>5</v>
      </c>
      <c r="C43" s="80">
        <v>75.569999999999993</v>
      </c>
      <c r="D43" s="80">
        <f t="shared" si="0"/>
        <v>2.8599999999999994</v>
      </c>
      <c r="E43" s="80">
        <f t="shared" si="2"/>
        <v>2.78724097393023</v>
      </c>
      <c r="F43" s="80">
        <f t="shared" si="3"/>
        <v>5.2938758746213935E-3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f t="shared" si="1"/>
        <v>0.92500000000000049</v>
      </c>
      <c r="B44" s="79">
        <v>5</v>
      </c>
      <c r="C44" s="80">
        <v>75.709999999999994</v>
      </c>
      <c r="D44" s="80">
        <f t="shared" si="0"/>
        <v>3</v>
      </c>
      <c r="E44" s="80">
        <f t="shared" si="2"/>
        <v>2.7872786479067564</v>
      </c>
      <c r="F44" s="80">
        <f t="shared" si="3"/>
        <v>4.5250373636377718E-2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f t="shared" si="1"/>
        <v>0.95000000000000051</v>
      </c>
      <c r="B45" s="79">
        <v>5</v>
      </c>
      <c r="C45" s="80">
        <v>75.569999999999993</v>
      </c>
      <c r="D45" s="80">
        <f t="shared" si="0"/>
        <v>2.8599999999999994</v>
      </c>
      <c r="E45" s="80">
        <f t="shared" si="2"/>
        <v>2.7873071576804072</v>
      </c>
      <c r="F45" s="80">
        <f t="shared" si="3"/>
        <v>5.2842493245011061E-3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f t="shared" si="1"/>
        <v>0.97500000000000053</v>
      </c>
      <c r="B46" s="79">
        <v>5</v>
      </c>
      <c r="C46" s="80">
        <v>75.430000000000007</v>
      </c>
      <c r="D46" s="80">
        <f t="shared" si="0"/>
        <v>2.7200000000000131</v>
      </c>
      <c r="E46" s="80">
        <f t="shared" si="2"/>
        <v>2.7873287324454989</v>
      </c>
      <c r="F46" s="80">
        <f t="shared" si="3"/>
        <v>4.5331582127158222E-3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f t="shared" si="1"/>
        <v>1.0000000000000004</v>
      </c>
      <c r="B47" s="79">
        <v>5</v>
      </c>
      <c r="C47" s="80">
        <v>75.290000000000006</v>
      </c>
      <c r="D47" s="80">
        <f t="shared" si="0"/>
        <v>2.5800000000000125</v>
      </c>
      <c r="E47" s="80">
        <f t="shared" si="2"/>
        <v>2.7873450591443518</v>
      </c>
      <c r="F47" s="80">
        <f t="shared" si="3"/>
        <v>4.2991973551569571E-2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f t="shared" si="1"/>
        <v>1.0250000000000004</v>
      </c>
      <c r="B48" s="79">
        <v>5</v>
      </c>
      <c r="C48" s="80">
        <v>75.430000000000007</v>
      </c>
      <c r="D48" s="80">
        <f t="shared" si="0"/>
        <v>2.7200000000000131</v>
      </c>
      <c r="E48" s="80">
        <f t="shared" si="2"/>
        <v>2.7873574143702049</v>
      </c>
      <c r="F48" s="80">
        <f t="shared" si="3"/>
        <v>4.5370212706377245E-3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f t="shared" si="1"/>
        <v>1.0500000000000003</v>
      </c>
      <c r="B49" s="79">
        <v>5</v>
      </c>
      <c r="C49" s="80">
        <v>75.430000000000007</v>
      </c>
      <c r="D49" s="80">
        <f t="shared" si="0"/>
        <v>2.7200000000000131</v>
      </c>
      <c r="E49" s="80">
        <f t="shared" si="2"/>
        <v>2.7873667641847177</v>
      </c>
      <c r="F49" s="80">
        <f t="shared" si="3"/>
        <v>4.5382809167176068E-3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f t="shared" si="1"/>
        <v>1.0750000000000002</v>
      </c>
      <c r="B50" s="79">
        <v>5</v>
      </c>
      <c r="C50" s="80">
        <v>75.569999999999993</v>
      </c>
      <c r="D50" s="80">
        <f t="shared" si="0"/>
        <v>2.8599999999999994</v>
      </c>
      <c r="E50" s="80">
        <f t="shared" si="2"/>
        <v>2.787373839654844</v>
      </c>
      <c r="F50" s="80">
        <f t="shared" si="3"/>
        <v>5.2745591664802305E-3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f t="shared" si="1"/>
        <v>1.1000000000000001</v>
      </c>
      <c r="B51" s="79">
        <v>5</v>
      </c>
      <c r="C51" s="80">
        <v>75.569999999999993</v>
      </c>
      <c r="D51" s="80">
        <f t="shared" si="0"/>
        <v>2.8599999999999994</v>
      </c>
      <c r="E51" s="80">
        <f t="shared" si="2"/>
        <v>2.787379194015343</v>
      </c>
      <c r="F51" s="80">
        <f t="shared" si="3"/>
        <v>5.2737814618611179E-3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f t="shared" si="1"/>
        <v>1.125</v>
      </c>
      <c r="B52" s="79">
        <v>5</v>
      </c>
      <c r="C52" s="80">
        <v>75.290000000000006</v>
      </c>
      <c r="D52" s="80">
        <f t="shared" si="0"/>
        <v>2.5800000000000125</v>
      </c>
      <c r="E52" s="80">
        <f t="shared" si="2"/>
        <v>2.787383245926502</v>
      </c>
      <c r="F52" s="80">
        <f t="shared" si="3"/>
        <v>4.3007810691006822E-2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f t="shared" si="1"/>
        <v>1.1499999999999999</v>
      </c>
      <c r="B53" s="79">
        <v>5</v>
      </c>
      <c r="C53" s="80">
        <v>75.290000000000006</v>
      </c>
      <c r="D53" s="80">
        <f t="shared" si="0"/>
        <v>2.5800000000000125</v>
      </c>
      <c r="E53" s="80">
        <f t="shared" si="2"/>
        <v>2.7873863122094016</v>
      </c>
      <c r="F53" s="80">
        <f t="shared" si="3"/>
        <v>4.3009082491810201E-2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f t="shared" si="1"/>
        <v>1.1749999999999998</v>
      </c>
      <c r="B54" s="79">
        <v>5</v>
      </c>
      <c r="C54" s="80">
        <v>75.430000000000007</v>
      </c>
      <c r="D54" s="80">
        <f t="shared" si="0"/>
        <v>2.7200000000000131</v>
      </c>
      <c r="E54" s="80">
        <f t="shared" si="2"/>
        <v>2.7873886326183279</v>
      </c>
      <c r="F54" s="80">
        <f t="shared" si="3"/>
        <v>4.5412278061662077E-3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f t="shared" si="1"/>
        <v>1.1999999999999997</v>
      </c>
      <c r="B55" s="79">
        <v>5</v>
      </c>
      <c r="C55" s="80">
        <v>75.290000000000006</v>
      </c>
      <c r="D55" s="80">
        <f t="shared" si="0"/>
        <v>2.5800000000000125</v>
      </c>
      <c r="E55" s="80">
        <f t="shared" si="2"/>
        <v>2.7873903885872853</v>
      </c>
      <c r="F55" s="80">
        <f t="shared" si="3"/>
        <v>4.3010773278380002E-2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f t="shared" si="1"/>
        <v>1.2249999999999996</v>
      </c>
      <c r="B56" s="79">
        <v>5</v>
      </c>
      <c r="C56" s="80">
        <v>75.290000000000006</v>
      </c>
      <c r="D56" s="80">
        <f t="shared" si="0"/>
        <v>2.5800000000000125</v>
      </c>
      <c r="E56" s="80">
        <f t="shared" si="2"/>
        <v>2.7873917174164164</v>
      </c>
      <c r="F56" s="80">
        <f t="shared" si="3"/>
        <v>4.3011324452925548E-2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f t="shared" si="1"/>
        <v>1.2499999999999996</v>
      </c>
      <c r="B57" s="79">
        <v>5</v>
      </c>
      <c r="C57" s="80">
        <v>75.569999999999993</v>
      </c>
      <c r="D57" s="80">
        <f t="shared" si="0"/>
        <v>2.8599999999999994</v>
      </c>
      <c r="E57" s="80">
        <f t="shared" si="2"/>
        <v>2.7873927230075766</v>
      </c>
      <c r="F57" s="80">
        <f t="shared" si="3"/>
        <v>5.2718166722544183E-3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f t="shared" si="1"/>
        <v>1.2749999999999995</v>
      </c>
      <c r="B58" s="79">
        <v>5</v>
      </c>
      <c r="C58" s="80">
        <v>75.290000000000006</v>
      </c>
      <c r="D58" s="80">
        <f t="shared" si="0"/>
        <v>2.5800000000000125</v>
      </c>
      <c r="E58" s="80">
        <f t="shared" si="2"/>
        <v>2.7873934839884713</v>
      </c>
      <c r="F58" s="80">
        <f t="shared" si="3"/>
        <v>4.3012057200871118E-2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f t="shared" si="1"/>
        <v>1.2999999999999994</v>
      </c>
      <c r="B59" s="79">
        <v>5</v>
      </c>
      <c r="C59" s="80">
        <v>75.290000000000006</v>
      </c>
      <c r="D59" s="80">
        <f t="shared" si="0"/>
        <v>2.5800000000000125</v>
      </c>
      <c r="E59" s="80">
        <f t="shared" si="2"/>
        <v>2.7873940598605995</v>
      </c>
      <c r="F59" s="80">
        <f t="shared" si="3"/>
        <v>4.301229606545675E-2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f t="shared" si="1"/>
        <v>1.3249999999999993</v>
      </c>
      <c r="B60" s="79">
        <v>5</v>
      </c>
      <c r="C60" s="80">
        <v>75.430000000000007</v>
      </c>
      <c r="D60" s="80">
        <f t="shared" si="0"/>
        <v>2.7200000000000131</v>
      </c>
      <c r="E60" s="80">
        <f t="shared" si="2"/>
        <v>2.7873944956517094</v>
      </c>
      <c r="F60" s="80">
        <f t="shared" si="3"/>
        <v>4.5420180441465121E-3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f t="shared" si="1"/>
        <v>1.3499999999999992</v>
      </c>
      <c r="B61" s="79">
        <v>5</v>
      </c>
      <c r="C61" s="80">
        <v>75.290000000000006</v>
      </c>
      <c r="D61" s="80">
        <f t="shared" si="0"/>
        <v>2.5800000000000125</v>
      </c>
      <c r="E61" s="80">
        <f t="shared" si="2"/>
        <v>2.7873948254365382</v>
      </c>
      <c r="F61" s="80">
        <f t="shared" si="3"/>
        <v>4.3012613617846945E-2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f t="shared" si="1"/>
        <v>1.3749999999999991</v>
      </c>
      <c r="B62" s="79">
        <v>5</v>
      </c>
      <c r="C62" s="80">
        <v>75.290000000000006</v>
      </c>
      <c r="D62" s="80">
        <f t="shared" si="0"/>
        <v>2.5800000000000125</v>
      </c>
      <c r="E62" s="80">
        <f t="shared" si="2"/>
        <v>2.7873950750011365</v>
      </c>
      <c r="F62" s="80">
        <f t="shared" si="3"/>
        <v>4.3012717134721837E-2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f t="shared" si="1"/>
        <v>1.399999999999999</v>
      </c>
      <c r="B63" s="79">
        <v>5</v>
      </c>
      <c r="C63" s="80">
        <v>75.430000000000007</v>
      </c>
      <c r="D63" s="80">
        <f t="shared" si="0"/>
        <v>2.7200000000000131</v>
      </c>
      <c r="E63" s="80">
        <f t="shared" si="2"/>
        <v>2.7873952638590929</v>
      </c>
      <c r="F63" s="80">
        <f t="shared" si="3"/>
        <v>4.5421215906349868E-3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f t="shared" si="1"/>
        <v>1.4249999999999989</v>
      </c>
      <c r="B64" s="79">
        <v>5</v>
      </c>
      <c r="C64" s="80">
        <v>75.569999999999993</v>
      </c>
      <c r="D64" s="80">
        <f t="shared" si="0"/>
        <v>2.8599999999999994</v>
      </c>
      <c r="E64" s="80">
        <f t="shared" si="2"/>
        <v>2.7873954067773106</v>
      </c>
      <c r="F64" s="80">
        <f t="shared" si="3"/>
        <v>5.2714269570321177E-3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f t="shared" si="1"/>
        <v>1.4499999999999988</v>
      </c>
      <c r="B65" s="79">
        <v>5</v>
      </c>
      <c r="C65" s="80">
        <v>75.430000000000007</v>
      </c>
      <c r="D65" s="80">
        <f t="shared" si="0"/>
        <v>2.7200000000000131</v>
      </c>
      <c r="E65" s="80">
        <f t="shared" si="2"/>
        <v>2.7873955149306413</v>
      </c>
      <c r="F65" s="80">
        <f t="shared" si="3"/>
        <v>4.5421554327645325E-3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f t="shared" si="1"/>
        <v>1.4749999999999988</v>
      </c>
      <c r="B66" s="79">
        <v>5</v>
      </c>
      <c r="C66" s="80">
        <v>75.430000000000007</v>
      </c>
      <c r="D66" s="80">
        <f t="shared" si="0"/>
        <v>2.7200000000000131</v>
      </c>
      <c r="E66" s="80">
        <f t="shared" si="2"/>
        <v>2.7873955967756512</v>
      </c>
      <c r="F66" s="80">
        <f t="shared" si="3"/>
        <v>4.5421664647444021E-3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f t="shared" si="1"/>
        <v>1.4999999999999987</v>
      </c>
      <c r="B67" s="79">
        <v>5</v>
      </c>
      <c r="C67" s="80">
        <v>75.430000000000007</v>
      </c>
      <c r="D67" s="80">
        <f t="shared" si="0"/>
        <v>2.7200000000000131</v>
      </c>
      <c r="E67" s="80">
        <f t="shared" si="2"/>
        <v>2.7873956587118447</v>
      </c>
      <c r="F67" s="80">
        <f t="shared" si="3"/>
        <v>4.5421748132016852E-3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f t="shared" si="1"/>
        <v>1.5249999999999986</v>
      </c>
      <c r="B68" s="79">
        <v>5</v>
      </c>
      <c r="C68" s="80">
        <v>75.430000000000007</v>
      </c>
      <c r="D68" s="80">
        <f t="shared" si="0"/>
        <v>2.7200000000000131</v>
      </c>
      <c r="E68" s="80">
        <f t="shared" si="2"/>
        <v>2.7873957055820462</v>
      </c>
      <c r="F68" s="80">
        <f t="shared" si="3"/>
        <v>4.5421811309000895E-3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f t="shared" si="1"/>
        <v>1.5499999999999985</v>
      </c>
      <c r="B69" s="79">
        <v>5</v>
      </c>
      <c r="C69" s="80">
        <v>75.290000000000006</v>
      </c>
      <c r="D69" s="80">
        <f t="shared" si="0"/>
        <v>2.5800000000000125</v>
      </c>
      <c r="E69" s="80">
        <f t="shared" si="2"/>
        <v>2.7873957410510606</v>
      </c>
      <c r="F69" s="80">
        <f t="shared" si="3"/>
        <v>4.3012993406113385E-2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f t="shared" si="1"/>
        <v>1.5749999999999984</v>
      </c>
      <c r="B70" s="79">
        <v>5</v>
      </c>
      <c r="C70" s="80">
        <v>75.290000000000006</v>
      </c>
      <c r="D70" s="80">
        <f t="shared" si="0"/>
        <v>2.5800000000000125</v>
      </c>
      <c r="E70" s="80">
        <f t="shared" si="2"/>
        <v>2.7873957678922303</v>
      </c>
      <c r="F70" s="80">
        <f t="shared" si="3"/>
        <v>4.3013004539602682E-2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f t="shared" si="1"/>
        <v>1.5999999999999983</v>
      </c>
      <c r="B71" s="79">
        <v>5</v>
      </c>
      <c r="C71" s="80">
        <v>75.430000000000007</v>
      </c>
      <c r="D71" s="80">
        <f t="shared" si="0"/>
        <v>2.7200000000000131</v>
      </c>
      <c r="E71" s="80">
        <f t="shared" si="2"/>
        <v>2.7873957882042792</v>
      </c>
      <c r="F71" s="80">
        <f t="shared" si="3"/>
        <v>4.5421922676743033E-3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f t="shared" si="1"/>
        <v>1.6249999999999982</v>
      </c>
      <c r="B72" s="79">
        <v>5</v>
      </c>
      <c r="C72" s="80">
        <v>75.569999999999993</v>
      </c>
      <c r="D72" s="80">
        <f t="shared" ref="D72:D126" si="4">C72-$C$7</f>
        <v>2.8599999999999994</v>
      </c>
      <c r="E72" s="80">
        <f t="shared" si="2"/>
        <v>2.7873958035754178</v>
      </c>
      <c r="F72" s="80">
        <f t="shared" si="3"/>
        <v>5.2713693384592282E-3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f t="shared" ref="A73:A126" si="5">+$J$6+A72</f>
        <v>1.6499999999999981</v>
      </c>
      <c r="B73" s="79">
        <v>5</v>
      </c>
      <c r="C73" s="80">
        <v>75.430000000000007</v>
      </c>
      <c r="D73" s="80">
        <f t="shared" si="4"/>
        <v>2.7200000000000131</v>
      </c>
      <c r="E73" s="80">
        <f t="shared" ref="E73:E126" si="6">+IF(A73&lt;$J$9,0,B73*$J$7*(1-EXP(-(A73-$J$9)/$J$8)))</f>
        <v>2.7873958152075238</v>
      </c>
      <c r="F73" s="80">
        <f t="shared" ref="F73:F126" si="7">+(E73-D73)^2</f>
        <v>4.5421959074849307E-3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f t="shared" si="5"/>
        <v>1.674999999999998</v>
      </c>
      <c r="B74" s="79">
        <v>5</v>
      </c>
      <c r="C74" s="80">
        <v>75.430000000000007</v>
      </c>
      <c r="D74" s="80">
        <f t="shared" si="4"/>
        <v>2.7200000000000131</v>
      </c>
      <c r="E74" s="80">
        <f t="shared" si="6"/>
        <v>2.7873958240101175</v>
      </c>
      <c r="F74" s="80">
        <f t="shared" si="7"/>
        <v>4.5421970940009732E-3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f t="shared" si="5"/>
        <v>1.699999999999998</v>
      </c>
      <c r="B75" s="79">
        <v>5</v>
      </c>
      <c r="C75" s="80">
        <v>75.569999999999993</v>
      </c>
      <c r="D75" s="80">
        <f t="shared" si="4"/>
        <v>2.8599999999999994</v>
      </c>
      <c r="E75" s="80">
        <f t="shared" si="6"/>
        <v>2.7873958306714783</v>
      </c>
      <c r="F75" s="80">
        <f t="shared" si="7"/>
        <v>5.271365403884563E-3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f t="shared" si="5"/>
        <v>1.7249999999999979</v>
      </c>
      <c r="B76" s="79">
        <v>5</v>
      </c>
      <c r="C76" s="80">
        <v>75.430000000000007</v>
      </c>
      <c r="D76" s="80">
        <f t="shared" si="4"/>
        <v>2.7200000000000131</v>
      </c>
      <c r="E76" s="80">
        <f t="shared" si="6"/>
        <v>2.787395835712462</v>
      </c>
      <c r="F76" s="80">
        <f t="shared" si="7"/>
        <v>4.5421986713794016E-3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f t="shared" si="5"/>
        <v>1.7499999999999978</v>
      </c>
      <c r="B77" s="79">
        <v>5</v>
      </c>
      <c r="C77" s="80">
        <v>75.290000000000006</v>
      </c>
      <c r="D77" s="80">
        <f t="shared" si="4"/>
        <v>2.5800000000000125</v>
      </c>
      <c r="E77" s="80">
        <f t="shared" si="6"/>
        <v>2.7873958395272251</v>
      </c>
      <c r="F77" s="80">
        <f t="shared" si="7"/>
        <v>4.3013034253197337E-2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f t="shared" si="5"/>
        <v>1.7749999999999977</v>
      </c>
      <c r="B78" s="79">
        <v>5</v>
      </c>
      <c r="C78" s="80">
        <v>75.430000000000007</v>
      </c>
      <c r="D78" s="80">
        <f t="shared" si="4"/>
        <v>2.7200000000000131</v>
      </c>
      <c r="E78" s="80">
        <f t="shared" si="6"/>
        <v>2.7873958424140461</v>
      </c>
      <c r="F78" s="80">
        <f t="shared" si="7"/>
        <v>4.542199574697179E-3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f t="shared" si="5"/>
        <v>1.7999999999999976</v>
      </c>
      <c r="B79" s="79">
        <v>5</v>
      </c>
      <c r="C79" s="80">
        <v>75.569999999999993</v>
      </c>
      <c r="D79" s="80">
        <f t="shared" si="4"/>
        <v>2.8599999999999994</v>
      </c>
      <c r="E79" s="80">
        <f t="shared" si="6"/>
        <v>2.7873958445986475</v>
      </c>
      <c r="F79" s="80">
        <f t="shared" si="7"/>
        <v>5.2713633815436563E-3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f t="shared" si="5"/>
        <v>1.8249999999999975</v>
      </c>
      <c r="B80" s="79">
        <v>5</v>
      </c>
      <c r="C80" s="80">
        <v>75.569999999999993</v>
      </c>
      <c r="D80" s="80">
        <f t="shared" si="4"/>
        <v>2.8599999999999994</v>
      </c>
      <c r="E80" s="80">
        <f t="shared" si="6"/>
        <v>2.7873958462518442</v>
      </c>
      <c r="F80" s="80">
        <f t="shared" si="7"/>
        <v>5.27136314148576E-3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f t="shared" si="5"/>
        <v>1.8499999999999974</v>
      </c>
      <c r="B81" s="79">
        <v>5</v>
      </c>
      <c r="C81" s="80">
        <v>75.709999999999994</v>
      </c>
      <c r="D81" s="80">
        <f t="shared" si="4"/>
        <v>3</v>
      </c>
      <c r="E81" s="80">
        <f t="shared" si="6"/>
        <v>2.7873958475028999</v>
      </c>
      <c r="F81" s="80">
        <f t="shared" si="7"/>
        <v>4.5200525659010185E-2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f t="shared" si="5"/>
        <v>1.8749999999999973</v>
      </c>
      <c r="B82" s="79">
        <v>5</v>
      </c>
      <c r="C82" s="80">
        <v>75.86</v>
      </c>
      <c r="D82" s="80">
        <f t="shared" si="4"/>
        <v>3.1500000000000057</v>
      </c>
      <c r="E82" s="80">
        <f t="shared" si="6"/>
        <v>2.7873958484496364</v>
      </c>
      <c r="F82" s="80">
        <f t="shared" si="7"/>
        <v>0.13148177072156317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f t="shared" si="5"/>
        <v>1.8999999999999972</v>
      </c>
      <c r="B83" s="79">
        <v>5</v>
      </c>
      <c r="C83" s="80">
        <v>75.86</v>
      </c>
      <c r="D83" s="80">
        <f t="shared" si="4"/>
        <v>3.1500000000000057</v>
      </c>
      <c r="E83" s="80">
        <f t="shared" si="6"/>
        <v>2.7873958491660793</v>
      </c>
      <c r="F83" s="80">
        <f t="shared" si="7"/>
        <v>0.13148177020199284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f t="shared" si="5"/>
        <v>1.9249999999999972</v>
      </c>
      <c r="B84" s="79">
        <v>5</v>
      </c>
      <c r="C84" s="80">
        <v>75.569999999999993</v>
      </c>
      <c r="D84" s="80">
        <f t="shared" si="4"/>
        <v>2.8599999999999994</v>
      </c>
      <c r="E84" s="80">
        <f t="shared" si="6"/>
        <v>2.7873958497082469</v>
      </c>
      <c r="F84" s="80">
        <f t="shared" si="7"/>
        <v>5.271362639587383E-3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f t="shared" si="5"/>
        <v>1.9499999999999971</v>
      </c>
      <c r="B85" s="79">
        <v>5</v>
      </c>
      <c r="C85" s="80">
        <v>75.569999999999993</v>
      </c>
      <c r="D85" s="80">
        <f t="shared" si="4"/>
        <v>2.8599999999999994</v>
      </c>
      <c r="E85" s="80">
        <f t="shared" si="6"/>
        <v>2.7873958501185325</v>
      </c>
      <c r="F85" s="80">
        <f t="shared" si="7"/>
        <v>5.2713625800105109E-3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f t="shared" si="5"/>
        <v>1.974999999999997</v>
      </c>
      <c r="B86" s="79">
        <v>5</v>
      </c>
      <c r="C86" s="80">
        <v>75.430000000000007</v>
      </c>
      <c r="D86" s="80">
        <f t="shared" si="4"/>
        <v>2.7200000000000131</v>
      </c>
      <c r="E86" s="80">
        <f t="shared" si="6"/>
        <v>2.7873958504290157</v>
      </c>
      <c r="F86" s="80">
        <f t="shared" si="7"/>
        <v>4.5422006550484961E-3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f t="shared" si="5"/>
        <v>1.9999999999999969</v>
      </c>
      <c r="B87" s="79">
        <v>5</v>
      </c>
      <c r="C87" s="80">
        <v>75.430000000000007</v>
      </c>
      <c r="D87" s="80">
        <f t="shared" si="4"/>
        <v>2.7200000000000131</v>
      </c>
      <c r="E87" s="80">
        <f t="shared" si="6"/>
        <v>2.787395850663974</v>
      </c>
      <c r="F87" s="80">
        <f t="shared" si="7"/>
        <v>4.5422006867189219E-3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f t="shared" si="5"/>
        <v>2.0249999999999968</v>
      </c>
      <c r="B88" s="79">
        <v>5</v>
      </c>
      <c r="C88" s="80">
        <v>75.709999999999994</v>
      </c>
      <c r="D88" s="80">
        <f t="shared" si="4"/>
        <v>3</v>
      </c>
      <c r="E88" s="80">
        <f t="shared" si="6"/>
        <v>2.7873958508417784</v>
      </c>
      <c r="F88" s="80">
        <f t="shared" si="7"/>
        <v>4.5200524239291322E-2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f t="shared" si="5"/>
        <v>2.0499999999999967</v>
      </c>
      <c r="B89" s="79">
        <v>5</v>
      </c>
      <c r="C89" s="80">
        <v>75.569999999999993</v>
      </c>
      <c r="D89" s="80">
        <f t="shared" si="4"/>
        <v>2.8599999999999994</v>
      </c>
      <c r="E89" s="80">
        <f t="shared" si="6"/>
        <v>2.7873958509763321</v>
      </c>
      <c r="F89" s="80">
        <f t="shared" si="7"/>
        <v>5.2713624554508887E-3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f t="shared" si="5"/>
        <v>2.0749999999999966</v>
      </c>
      <c r="B90" s="79">
        <v>5</v>
      </c>
      <c r="C90" s="80">
        <v>75.569999999999993</v>
      </c>
      <c r="D90" s="80">
        <f t="shared" si="4"/>
        <v>2.8599999999999994</v>
      </c>
      <c r="E90" s="80">
        <f t="shared" si="6"/>
        <v>2.7873958510781556</v>
      </c>
      <c r="F90" s="80">
        <f t="shared" si="7"/>
        <v>5.2713624406652811E-3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f t="shared" si="5"/>
        <v>2.0999999999999965</v>
      </c>
      <c r="B91" s="79">
        <v>5</v>
      </c>
      <c r="C91" s="80">
        <v>75.709999999999994</v>
      </c>
      <c r="D91" s="80">
        <f t="shared" si="4"/>
        <v>3</v>
      </c>
      <c r="E91" s="80">
        <f t="shared" si="6"/>
        <v>2.7873958511552104</v>
      </c>
      <c r="F91" s="80">
        <f t="shared" si="7"/>
        <v>4.5200524106017458E-2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f t="shared" si="5"/>
        <v>2.1249999999999964</v>
      </c>
      <c r="B92" s="79">
        <v>5</v>
      </c>
      <c r="C92" s="80">
        <v>75.569999999999993</v>
      </c>
      <c r="D92" s="80">
        <f t="shared" si="4"/>
        <v>2.8599999999999994</v>
      </c>
      <c r="E92" s="80">
        <f t="shared" si="6"/>
        <v>2.787395851213522</v>
      </c>
      <c r="F92" s="80">
        <f t="shared" si="7"/>
        <v>5.2713624210089585E-3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f t="shared" si="5"/>
        <v>2.1499999999999964</v>
      </c>
      <c r="B93" s="79">
        <v>5</v>
      </c>
      <c r="C93" s="80">
        <v>75.569999999999993</v>
      </c>
      <c r="D93" s="80">
        <f t="shared" si="4"/>
        <v>2.8599999999999994</v>
      </c>
      <c r="E93" s="80">
        <f t="shared" si="6"/>
        <v>2.7873958512576489</v>
      </c>
      <c r="F93" s="80">
        <f t="shared" si="7"/>
        <v>5.2713624146013627E-3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f t="shared" si="5"/>
        <v>2.1749999999999963</v>
      </c>
      <c r="B94" s="79">
        <v>5</v>
      </c>
      <c r="C94" s="80">
        <v>75.290000000000006</v>
      </c>
      <c r="D94" s="80">
        <f t="shared" si="4"/>
        <v>2.5800000000000125</v>
      </c>
      <c r="E94" s="80">
        <f t="shared" si="6"/>
        <v>2.7873958512910417</v>
      </c>
      <c r="F94" s="80">
        <f t="shared" si="7"/>
        <v>4.3013039132730704E-2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f t="shared" si="5"/>
        <v>2.1999999999999962</v>
      </c>
      <c r="B95" s="79">
        <v>5</v>
      </c>
      <c r="C95" s="80">
        <v>75.290000000000006</v>
      </c>
      <c r="D95" s="80">
        <f t="shared" si="4"/>
        <v>2.5800000000000125</v>
      </c>
      <c r="E95" s="80">
        <f t="shared" si="6"/>
        <v>2.7873958513163122</v>
      </c>
      <c r="F95" s="80">
        <f t="shared" si="7"/>
        <v>4.3013039143212681E-2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f t="shared" si="5"/>
        <v>2.2249999999999961</v>
      </c>
      <c r="B96" s="79">
        <v>5</v>
      </c>
      <c r="C96" s="80">
        <v>75.430000000000007</v>
      </c>
      <c r="D96" s="80">
        <f t="shared" si="4"/>
        <v>2.7200000000000131</v>
      </c>
      <c r="E96" s="80">
        <f t="shared" si="6"/>
        <v>2.7873958513354355</v>
      </c>
      <c r="F96" s="80">
        <f t="shared" si="7"/>
        <v>4.5422007772263672E-3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f t="shared" si="5"/>
        <v>2.249999999999996</v>
      </c>
      <c r="B97" s="79">
        <v>5</v>
      </c>
      <c r="C97" s="80">
        <v>75.569999999999993</v>
      </c>
      <c r="D97" s="80">
        <f t="shared" si="4"/>
        <v>2.8599999999999994</v>
      </c>
      <c r="E97" s="80">
        <f t="shared" si="6"/>
        <v>2.7873958513499066</v>
      </c>
      <c r="F97" s="80">
        <f t="shared" si="7"/>
        <v>5.2713624012047707E-3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f t="shared" si="5"/>
        <v>2.2749999999999959</v>
      </c>
      <c r="B98" s="79">
        <v>5</v>
      </c>
      <c r="C98" s="80">
        <v>75.569999999999993</v>
      </c>
      <c r="D98" s="80">
        <f t="shared" si="4"/>
        <v>2.8599999999999994</v>
      </c>
      <c r="E98" s="80">
        <f t="shared" si="6"/>
        <v>2.7873958513608583</v>
      </c>
      <c r="F98" s="80">
        <f t="shared" si="7"/>
        <v>5.2713623996144959E-3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f t="shared" si="5"/>
        <v>2.2999999999999958</v>
      </c>
      <c r="B99" s="79">
        <v>5</v>
      </c>
      <c r="C99" s="80">
        <v>75.430000000000007</v>
      </c>
      <c r="D99" s="80">
        <f t="shared" si="4"/>
        <v>2.7200000000000131</v>
      </c>
      <c r="E99" s="80">
        <f t="shared" si="6"/>
        <v>2.7873958513691455</v>
      </c>
      <c r="F99" s="80">
        <f t="shared" si="7"/>
        <v>4.5422007817701856E-3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f t="shared" si="5"/>
        <v>2.3249999999999957</v>
      </c>
      <c r="B100" s="79">
        <v>5</v>
      </c>
      <c r="C100" s="80">
        <v>75.430000000000007</v>
      </c>
      <c r="D100" s="80">
        <f t="shared" si="4"/>
        <v>2.7200000000000131</v>
      </c>
      <c r="E100" s="80">
        <f t="shared" si="6"/>
        <v>2.7873958513754169</v>
      </c>
      <c r="F100" s="80">
        <f t="shared" si="7"/>
        <v>4.5422007826155216E-3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f t="shared" si="5"/>
        <v>2.3499999999999956</v>
      </c>
      <c r="B101" s="79">
        <v>5</v>
      </c>
      <c r="C101" s="80">
        <v>75.430000000000007</v>
      </c>
      <c r="D101" s="80">
        <f t="shared" si="4"/>
        <v>2.7200000000000131</v>
      </c>
      <c r="E101" s="80">
        <f t="shared" si="6"/>
        <v>2.7873958513801629</v>
      </c>
      <c r="F101" s="80">
        <f t="shared" si="7"/>
        <v>4.5422007832552408E-3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f t="shared" si="5"/>
        <v>2.3749999999999956</v>
      </c>
      <c r="B102" s="79">
        <v>5</v>
      </c>
      <c r="C102" s="80">
        <v>75.569999999999993</v>
      </c>
      <c r="D102" s="80">
        <f t="shared" si="4"/>
        <v>2.8599999999999994</v>
      </c>
      <c r="E102" s="80">
        <f t="shared" si="6"/>
        <v>2.7873958513837542</v>
      </c>
      <c r="F102" s="80">
        <f t="shared" si="7"/>
        <v>5.2713623962898203E-3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f t="shared" si="5"/>
        <v>2.3999999999999955</v>
      </c>
      <c r="B103" s="79">
        <v>5</v>
      </c>
      <c r="C103" s="80">
        <v>75.569999999999993</v>
      </c>
      <c r="D103" s="80">
        <f t="shared" si="4"/>
        <v>2.8599999999999994</v>
      </c>
      <c r="E103" s="80">
        <f t="shared" si="6"/>
        <v>2.7873958513864725</v>
      </c>
      <c r="F103" s="80">
        <f t="shared" si="7"/>
        <v>5.2713623958951048E-3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f t="shared" si="5"/>
        <v>2.4249999999999954</v>
      </c>
      <c r="B104" s="79">
        <v>5</v>
      </c>
      <c r="C104" s="80">
        <v>75.569999999999993</v>
      </c>
      <c r="D104" s="80">
        <f t="shared" si="4"/>
        <v>2.8599999999999994</v>
      </c>
      <c r="E104" s="80">
        <f t="shared" si="6"/>
        <v>2.7873958513885291</v>
      </c>
      <c r="F104" s="80">
        <f t="shared" si="7"/>
        <v>5.2713623955964722E-3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f t="shared" si="5"/>
        <v>2.4499999999999953</v>
      </c>
      <c r="B105" s="79">
        <v>5</v>
      </c>
      <c r="C105" s="80">
        <v>75.569999999999993</v>
      </c>
      <c r="D105" s="80">
        <f t="shared" si="4"/>
        <v>2.8599999999999994</v>
      </c>
      <c r="E105" s="80">
        <f t="shared" si="6"/>
        <v>2.7873958513900852</v>
      </c>
      <c r="F105" s="80">
        <f t="shared" si="7"/>
        <v>5.2713623953705158E-3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f t="shared" si="5"/>
        <v>2.4749999999999952</v>
      </c>
      <c r="B106" s="79">
        <v>5</v>
      </c>
      <c r="C106" s="80">
        <v>75.430000000000007</v>
      </c>
      <c r="D106" s="80">
        <f t="shared" si="4"/>
        <v>2.7200000000000131</v>
      </c>
      <c r="E106" s="80">
        <f t="shared" si="6"/>
        <v>2.7873958513912633</v>
      </c>
      <c r="F106" s="80">
        <f t="shared" si="7"/>
        <v>4.5422007847514901E-3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f t="shared" si="5"/>
        <v>2.4999999999999951</v>
      </c>
      <c r="B107" s="79">
        <v>5</v>
      </c>
      <c r="C107" s="80">
        <v>75.430000000000007</v>
      </c>
      <c r="D107" s="80">
        <f t="shared" si="4"/>
        <v>2.7200000000000131</v>
      </c>
      <c r="E107" s="80">
        <f t="shared" si="6"/>
        <v>2.7873958513921546</v>
      </c>
      <c r="F107" s="80">
        <f t="shared" si="7"/>
        <v>4.5422007848716275E-3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f t="shared" si="5"/>
        <v>2.524999999999995</v>
      </c>
      <c r="B108" s="79">
        <v>5</v>
      </c>
      <c r="C108" s="80">
        <v>75.430000000000007</v>
      </c>
      <c r="D108" s="80">
        <f t="shared" si="4"/>
        <v>2.7200000000000131</v>
      </c>
      <c r="E108" s="80">
        <f t="shared" si="6"/>
        <v>2.7873958513928292</v>
      </c>
      <c r="F108" s="80">
        <f t="shared" si="7"/>
        <v>4.5422007849625547E-3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f t="shared" si="5"/>
        <v>2.5499999999999949</v>
      </c>
      <c r="B109" s="79">
        <v>5</v>
      </c>
      <c r="C109" s="80">
        <v>75.569999999999993</v>
      </c>
      <c r="D109" s="80">
        <f t="shared" si="4"/>
        <v>2.8599999999999994</v>
      </c>
      <c r="E109" s="80">
        <f t="shared" si="6"/>
        <v>2.7873958513933395</v>
      </c>
      <c r="F109" s="80">
        <f t="shared" si="7"/>
        <v>5.2713623948979658E-3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f t="shared" si="5"/>
        <v>2.5749999999999948</v>
      </c>
      <c r="B110" s="79">
        <v>5</v>
      </c>
      <c r="C110" s="80">
        <v>75.569999999999993</v>
      </c>
      <c r="D110" s="80">
        <f t="shared" si="4"/>
        <v>2.8599999999999994</v>
      </c>
      <c r="E110" s="80">
        <f t="shared" si="6"/>
        <v>2.7873958513937258</v>
      </c>
      <c r="F110" s="80">
        <f t="shared" si="7"/>
        <v>5.271362394841864E-3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f t="shared" si="5"/>
        <v>2.5999999999999948</v>
      </c>
      <c r="B111" s="79">
        <v>5</v>
      </c>
      <c r="C111" s="80">
        <v>75.430000000000007</v>
      </c>
      <c r="D111" s="80">
        <f t="shared" si="4"/>
        <v>2.7200000000000131</v>
      </c>
      <c r="E111" s="80">
        <f t="shared" si="6"/>
        <v>2.787395851394018</v>
      </c>
      <c r="F111" s="80">
        <f t="shared" si="7"/>
        <v>4.5422007851227981E-3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f t="shared" si="5"/>
        <v>2.6249999999999947</v>
      </c>
      <c r="B112" s="79">
        <v>5</v>
      </c>
      <c r="C112" s="80">
        <v>75.430000000000007</v>
      </c>
      <c r="D112" s="80">
        <f t="shared" si="4"/>
        <v>2.7200000000000131</v>
      </c>
      <c r="E112" s="80">
        <f t="shared" si="6"/>
        <v>2.7873958513942392</v>
      </c>
      <c r="F112" s="80">
        <f t="shared" si="7"/>
        <v>4.5422007851526084E-3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f t="shared" si="5"/>
        <v>2.6499999999999946</v>
      </c>
      <c r="B113" s="79">
        <v>5</v>
      </c>
      <c r="C113" s="80">
        <v>75.569999999999993</v>
      </c>
      <c r="D113" s="80">
        <f t="shared" si="4"/>
        <v>2.8599999999999994</v>
      </c>
      <c r="E113" s="80">
        <f t="shared" si="6"/>
        <v>2.7873958513944066</v>
      </c>
      <c r="F113" s="80">
        <f t="shared" si="7"/>
        <v>5.2713623947430073E-3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f t="shared" si="5"/>
        <v>2.6749999999999945</v>
      </c>
      <c r="B114" s="79">
        <v>5</v>
      </c>
      <c r="C114" s="80">
        <v>75.569999999999993</v>
      </c>
      <c r="D114" s="80">
        <f t="shared" si="4"/>
        <v>2.8599999999999994</v>
      </c>
      <c r="E114" s="80">
        <f t="shared" si="6"/>
        <v>2.7873958513945336</v>
      </c>
      <c r="F114" s="80">
        <f t="shared" si="7"/>
        <v>5.2713623947245646E-3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f t="shared" si="5"/>
        <v>2.6999999999999944</v>
      </c>
      <c r="B115" s="79">
        <v>5</v>
      </c>
      <c r="C115" s="80">
        <v>75.569999999999993</v>
      </c>
      <c r="D115" s="80">
        <f t="shared" si="4"/>
        <v>2.8599999999999994</v>
      </c>
      <c r="E115" s="80">
        <f t="shared" si="6"/>
        <v>2.7873958513946291</v>
      </c>
      <c r="F115" s="80">
        <f t="shared" si="7"/>
        <v>5.2713623947107007E-3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f t="shared" si="5"/>
        <v>2.7249999999999943</v>
      </c>
      <c r="B116" s="79">
        <v>5</v>
      </c>
      <c r="C116" s="80">
        <v>75.569999999999993</v>
      </c>
      <c r="D116" s="80">
        <f t="shared" si="4"/>
        <v>2.8599999999999994</v>
      </c>
      <c r="E116" s="80">
        <f t="shared" si="6"/>
        <v>2.7873958513947019</v>
      </c>
      <c r="F116" s="80">
        <f t="shared" si="7"/>
        <v>5.2713623947001249E-3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f t="shared" si="5"/>
        <v>2.7499999999999942</v>
      </c>
      <c r="B117" s="79">
        <v>5</v>
      </c>
      <c r="C117" s="80">
        <v>75.569999999999993</v>
      </c>
      <c r="D117" s="80">
        <f t="shared" si="4"/>
        <v>2.8599999999999994</v>
      </c>
      <c r="E117" s="80">
        <f t="shared" si="6"/>
        <v>2.7873958513947565</v>
      </c>
      <c r="F117" s="80">
        <f t="shared" si="7"/>
        <v>5.2713623946921929E-3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f t="shared" si="5"/>
        <v>2.7749999999999941</v>
      </c>
      <c r="B118" s="79">
        <v>5</v>
      </c>
      <c r="C118" s="80">
        <v>75.709999999999994</v>
      </c>
      <c r="D118" s="80">
        <f t="shared" si="4"/>
        <v>3</v>
      </c>
      <c r="E118" s="80">
        <f t="shared" si="6"/>
        <v>2.7873958513947983</v>
      </c>
      <c r="F118" s="80">
        <f t="shared" si="7"/>
        <v>4.5200524004142692E-2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f t="shared" si="5"/>
        <v>2.799999999999994</v>
      </c>
      <c r="B119" s="79">
        <v>5</v>
      </c>
      <c r="C119" s="80">
        <v>75.709999999999994</v>
      </c>
      <c r="D119" s="80">
        <f t="shared" si="4"/>
        <v>3</v>
      </c>
      <c r="E119" s="80">
        <f t="shared" si="6"/>
        <v>2.7873958513948298</v>
      </c>
      <c r="F119" s="80">
        <f t="shared" si="7"/>
        <v>4.5200524004129286E-2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f t="shared" si="5"/>
        <v>2.824999999999994</v>
      </c>
      <c r="B120" s="79">
        <v>5</v>
      </c>
      <c r="C120" s="80">
        <v>75.86</v>
      </c>
      <c r="D120" s="80">
        <f t="shared" si="4"/>
        <v>3.1500000000000057</v>
      </c>
      <c r="E120" s="80">
        <f t="shared" si="6"/>
        <v>2.7873958513948534</v>
      </c>
      <c r="F120" s="80">
        <f t="shared" si="7"/>
        <v>0.1314817685856674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f t="shared" si="5"/>
        <v>2.8499999999999939</v>
      </c>
      <c r="B121" s="79">
        <v>5</v>
      </c>
      <c r="C121" s="80">
        <v>75.569999999999993</v>
      </c>
      <c r="D121" s="80">
        <f t="shared" si="4"/>
        <v>2.8599999999999994</v>
      </c>
      <c r="E121" s="80">
        <f t="shared" si="6"/>
        <v>2.7873958513948716</v>
      </c>
      <c r="F121" s="80">
        <f t="shared" si="7"/>
        <v>5.2713623946754919E-3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f t="shared" si="5"/>
        <v>2.8749999999999938</v>
      </c>
      <c r="B122" s="79">
        <v>5</v>
      </c>
      <c r="C122" s="80">
        <v>75.569999999999993</v>
      </c>
      <c r="D122" s="80">
        <f t="shared" si="4"/>
        <v>2.8599999999999994</v>
      </c>
      <c r="E122" s="80">
        <f t="shared" si="6"/>
        <v>2.7873958513948853</v>
      </c>
      <c r="F122" s="80">
        <f t="shared" si="7"/>
        <v>5.2713623946734926E-3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f t="shared" si="5"/>
        <v>2.8999999999999937</v>
      </c>
      <c r="B123" s="79">
        <v>5</v>
      </c>
      <c r="C123" s="80">
        <v>75.86</v>
      </c>
      <c r="D123" s="80">
        <f t="shared" si="4"/>
        <v>3.1500000000000057</v>
      </c>
      <c r="E123" s="80">
        <f t="shared" si="6"/>
        <v>2.7873958513948955</v>
      </c>
      <c r="F123" s="80">
        <f t="shared" si="7"/>
        <v>0.13148176858563679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f t="shared" si="5"/>
        <v>2.9249999999999936</v>
      </c>
      <c r="B124" s="79">
        <v>5</v>
      </c>
      <c r="C124" s="80">
        <v>75.86</v>
      </c>
      <c r="D124" s="80">
        <f t="shared" si="4"/>
        <v>3.1500000000000057</v>
      </c>
      <c r="E124" s="80">
        <f t="shared" si="6"/>
        <v>2.7873958513949035</v>
      </c>
      <c r="F124" s="80">
        <f t="shared" si="7"/>
        <v>0.13148176858563101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f t="shared" si="5"/>
        <v>2.9499999999999935</v>
      </c>
      <c r="B125" s="79">
        <v>5</v>
      </c>
      <c r="C125" s="80">
        <v>75.86</v>
      </c>
      <c r="D125" s="80">
        <f t="shared" si="4"/>
        <v>3.1500000000000057</v>
      </c>
      <c r="E125" s="80">
        <f t="shared" si="6"/>
        <v>2.7873958513949093</v>
      </c>
      <c r="F125" s="80">
        <f t="shared" si="7"/>
        <v>0.13148176858562682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f t="shared" si="5"/>
        <v>2.9749999999999934</v>
      </c>
      <c r="B126" s="79">
        <v>5</v>
      </c>
      <c r="C126" s="80">
        <v>75.86</v>
      </c>
      <c r="D126" s="80">
        <f t="shared" si="4"/>
        <v>3.1500000000000057</v>
      </c>
      <c r="E126" s="80">
        <f t="shared" si="6"/>
        <v>2.7873958513949137</v>
      </c>
      <c r="F126" s="80">
        <f t="shared" si="7"/>
        <v>0.1314817685856236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81316-13C4-4018-8CBE-36A82E494698}">
  <sheetPr codeName="Sheet19"/>
  <dimension ref="A1:AG389"/>
  <sheetViews>
    <sheetView workbookViewId="0">
      <selection activeCell="I18" sqref="I18"/>
    </sheetView>
  </sheetViews>
  <sheetFormatPr defaultRowHeight="15" x14ac:dyDescent="0.25"/>
  <cols>
    <col min="1" max="6" width="10.7109375" style="83" customWidth="1"/>
    <col min="7" max="7" width="4.7109375" customWidth="1"/>
    <col min="8" max="8" width="20.7109375" customWidth="1"/>
    <col min="10" max="10" width="11" customWidth="1"/>
  </cols>
  <sheetData>
    <row r="1" spans="1:33" s="70" customFormat="1" ht="18.75" customHeight="1" x14ac:dyDescent="0.3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.75" x14ac:dyDescent="0.3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.75" thickBot="1" x14ac:dyDescent="0.3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">
      <c r="A7" s="79">
        <v>0</v>
      </c>
      <c r="B7" s="79">
        <v>5</v>
      </c>
      <c r="C7" s="80">
        <v>75.86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0.82942928039361785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">
      <c r="A8" s="79">
        <v>2.5000000000000001E-2</v>
      </c>
      <c r="B8" s="79">
        <v>5</v>
      </c>
      <c r="C8" s="80">
        <v>76.430000000000007</v>
      </c>
      <c r="D8" s="80">
        <f t="shared" ref="D8:D71" si="0">C8-$C$7</f>
        <v>0.57000000000000739</v>
      </c>
      <c r="E8" s="80">
        <f t="shared" ref="E8:E71" si="1">+IF(A8&lt;$J$9,D8,B8*$J$7*(1-EXP(-(A8-$J$9)/$J$8)))</f>
        <v>0.729562349578186</v>
      </c>
      <c r="F8" s="80">
        <f>+(E8-D8)^2</f>
        <v>2.5460143402908874E-2</v>
      </c>
      <c r="G8" s="71"/>
      <c r="H8" s="78" t="s">
        <v>73</v>
      </c>
      <c r="I8" s="81" t="s">
        <v>102</v>
      </c>
      <c r="J8" s="78">
        <v>0.12920791432023165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">
      <c r="A9" s="79">
        <v>0.05</v>
      </c>
      <c r="B9" s="79">
        <v>5</v>
      </c>
      <c r="C9" s="80">
        <v>77.290000000000006</v>
      </c>
      <c r="D9" s="80">
        <f t="shared" si="0"/>
        <v>1.4300000000000068</v>
      </c>
      <c r="E9" s="80">
        <f t="shared" si="1"/>
        <v>1.3307807319239997</v>
      </c>
      <c r="F9" s="80">
        <f t="shared" ref="F9:F72" si="2">+(E9-D9)^2</f>
        <v>9.844463157538565E-3</v>
      </c>
      <c r="G9" s="71"/>
      <c r="H9" s="78" t="s">
        <v>74</v>
      </c>
      <c r="I9" s="77" t="s">
        <v>103</v>
      </c>
      <c r="J9" s="78">
        <v>0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">
      <c r="A10" s="79">
        <v>7.5000000000000011E-2</v>
      </c>
      <c r="B10" s="79">
        <v>5</v>
      </c>
      <c r="C10" s="80">
        <v>77.709999999999994</v>
      </c>
      <c r="D10" s="80">
        <f t="shared" si="0"/>
        <v>1.8499999999999943</v>
      </c>
      <c r="E10" s="80">
        <f t="shared" si="1"/>
        <v>1.8262333049350739</v>
      </c>
      <c r="F10" s="80">
        <f t="shared" si="2"/>
        <v>5.6485579430891461E-4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">
      <c r="A11" s="79">
        <v>0.1</v>
      </c>
      <c r="B11" s="79">
        <v>5</v>
      </c>
      <c r="C11" s="80">
        <v>78.290000000000006</v>
      </c>
      <c r="D11" s="80">
        <f t="shared" si="0"/>
        <v>2.4300000000000068</v>
      </c>
      <c r="E11" s="80">
        <f t="shared" si="1"/>
        <v>2.2345262968185127</v>
      </c>
      <c r="F11" s="80">
        <f t="shared" si="2"/>
        <v>3.8209968635486875E-2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">
      <c r="A12" s="79">
        <v>0.125</v>
      </c>
      <c r="B12" s="79">
        <v>5</v>
      </c>
      <c r="C12" s="80">
        <v>78.569999999999993</v>
      </c>
      <c r="D12" s="80">
        <f t="shared" si="0"/>
        <v>2.7099999999999937</v>
      </c>
      <c r="E12" s="80">
        <f t="shared" si="1"/>
        <v>2.5709927444706153</v>
      </c>
      <c r="F12" s="80">
        <f t="shared" si="2"/>
        <v>1.9323017089809907E-2</v>
      </c>
      <c r="G12" s="71"/>
      <c r="H12" s="78" t="s">
        <v>105</v>
      </c>
      <c r="I12" s="77" t="s">
        <v>106</v>
      </c>
      <c r="J12" s="82">
        <f>+SUM(F7:F126)</f>
        <v>37.13236943339183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">
      <c r="A13" s="79">
        <v>0.15</v>
      </c>
      <c r="B13" s="79">
        <v>5</v>
      </c>
      <c r="C13" s="80">
        <v>79.14</v>
      </c>
      <c r="D13" s="80">
        <f t="shared" si="0"/>
        <v>3.2800000000000011</v>
      </c>
      <c r="E13" s="80">
        <f t="shared" si="1"/>
        <v>2.8482683104150457</v>
      </c>
      <c r="F13" s="80">
        <f t="shared" si="2"/>
        <v>0.18639225179188032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">
      <c r="A14" s="79">
        <v>0.17499999999999999</v>
      </c>
      <c r="B14" s="79">
        <v>5</v>
      </c>
      <c r="C14" s="80">
        <v>79.14</v>
      </c>
      <c r="D14" s="80">
        <f t="shared" si="0"/>
        <v>3.2800000000000011</v>
      </c>
      <c r="E14" s="80">
        <f t="shared" si="1"/>
        <v>3.0767658025313991</v>
      </c>
      <c r="F14" s="80">
        <f t="shared" si="2"/>
        <v>4.1304139020706732E-2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">
      <c r="A15" s="79">
        <v>0.19999999999999998</v>
      </c>
      <c r="B15" s="79">
        <v>5</v>
      </c>
      <c r="C15" s="80">
        <v>79.14</v>
      </c>
      <c r="D15" s="80">
        <f t="shared" si="0"/>
        <v>3.2800000000000011</v>
      </c>
      <c r="E15" s="80">
        <f t="shared" si="1"/>
        <v>3.26506621669024</v>
      </c>
      <c r="F15" s="80">
        <f t="shared" si="2"/>
        <v>2.2301788394290037E-4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">
      <c r="A16" s="79">
        <v>0.22499999999999998</v>
      </c>
      <c r="B16" s="79">
        <v>5</v>
      </c>
      <c r="C16" s="80">
        <v>79.290000000000006</v>
      </c>
      <c r="D16" s="80">
        <f t="shared" si="0"/>
        <v>3.4300000000000068</v>
      </c>
      <c r="E16" s="80">
        <f t="shared" si="1"/>
        <v>3.4202409875115141</v>
      </c>
      <c r="F16" s="80">
        <f t="shared" si="2"/>
        <v>9.5238324750557607E-5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">
      <c r="A17" s="79">
        <v>0.24999999999999997</v>
      </c>
      <c r="B17" s="79">
        <v>5</v>
      </c>
      <c r="C17" s="80">
        <v>79.430000000000007</v>
      </c>
      <c r="D17" s="80">
        <f t="shared" si="0"/>
        <v>3.5700000000000074</v>
      </c>
      <c r="E17" s="80">
        <f t="shared" si="1"/>
        <v>3.5481175490528116</v>
      </c>
      <c r="F17" s="80">
        <f t="shared" si="2"/>
        <v>4.7884165945642879E-4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">
      <c r="A18" s="79">
        <v>0.27499999999999997</v>
      </c>
      <c r="B18" s="79">
        <v>5</v>
      </c>
      <c r="C18" s="80">
        <v>79.569999999999993</v>
      </c>
      <c r="D18" s="80">
        <f t="shared" si="0"/>
        <v>3.7099999999999937</v>
      </c>
      <c r="E18" s="80">
        <f t="shared" si="1"/>
        <v>3.6534981782947882</v>
      </c>
      <c r="F18" s="80">
        <f t="shared" si="2"/>
        <v>3.1924558560068391E-3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">
      <c r="A19" s="79">
        <v>0.3</v>
      </c>
      <c r="B19" s="79">
        <v>5</v>
      </c>
      <c r="C19" s="80">
        <v>79.709999999999994</v>
      </c>
      <c r="D19" s="80">
        <f t="shared" si="0"/>
        <v>3.8499999999999943</v>
      </c>
      <c r="E19" s="80">
        <f t="shared" si="1"/>
        <v>3.7403403398729949</v>
      </c>
      <c r="F19" s="80">
        <f t="shared" si="2"/>
        <v>1.2025241059169035E-2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">
      <c r="A20" s="79">
        <v>0.32500000000000001</v>
      </c>
      <c r="B20" s="79">
        <v>5</v>
      </c>
      <c r="C20" s="80">
        <v>79.709999999999994</v>
      </c>
      <c r="D20" s="80">
        <f t="shared" si="0"/>
        <v>3.8499999999999943</v>
      </c>
      <c r="E20" s="80">
        <f t="shared" si="1"/>
        <v>3.8119053047230183</v>
      </c>
      <c r="F20" s="80">
        <f t="shared" si="2"/>
        <v>1.4512058082456626E-3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">
      <c r="A21" s="79">
        <v>0.35000000000000003</v>
      </c>
      <c r="B21" s="79">
        <v>5</v>
      </c>
      <c r="C21" s="80">
        <v>79.709999999999994</v>
      </c>
      <c r="D21" s="80">
        <f t="shared" si="0"/>
        <v>3.8499999999999943</v>
      </c>
      <c r="E21" s="80">
        <f t="shared" si="1"/>
        <v>3.8708806238642026</v>
      </c>
      <c r="F21" s="80">
        <f t="shared" si="2"/>
        <v>4.3600045295854526E-4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">
      <c r="A22" s="79">
        <v>0.37500000000000006</v>
      </c>
      <c r="B22" s="79">
        <v>5</v>
      </c>
      <c r="C22" s="80">
        <v>79.569999999999993</v>
      </c>
      <c r="D22" s="80">
        <f t="shared" si="0"/>
        <v>3.7099999999999937</v>
      </c>
      <c r="E22" s="80">
        <f t="shared" si="1"/>
        <v>3.9194810567030016</v>
      </c>
      <c r="F22" s="80">
        <f t="shared" si="2"/>
        <v>4.3882313117408797E-2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">
      <c r="A23" s="79">
        <v>0.40000000000000008</v>
      </c>
      <c r="B23" s="79">
        <v>5</v>
      </c>
      <c r="C23" s="80">
        <v>79.709999999999994</v>
      </c>
      <c r="D23" s="80">
        <f t="shared" si="0"/>
        <v>3.8499999999999943</v>
      </c>
      <c r="E23" s="80">
        <f t="shared" si="1"/>
        <v>3.9595317441179199</v>
      </c>
      <c r="F23" s="80">
        <f>+(E23-D23)^2</f>
        <v>1.1997202969514717E-2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">
      <c r="A24" s="79">
        <v>0.4250000000000001</v>
      </c>
      <c r="B24" s="79">
        <v>5</v>
      </c>
      <c r="C24" s="80">
        <v>79.569999999999993</v>
      </c>
      <c r="D24" s="80">
        <f t="shared" si="0"/>
        <v>3.7099999999999937</v>
      </c>
      <c r="E24" s="80">
        <f t="shared" si="1"/>
        <v>3.9925367498084641</v>
      </c>
      <c r="F24" s="80">
        <f t="shared" si="2"/>
        <v>7.9827014992334161E-2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">
      <c r="A25" s="79">
        <v>0.45000000000000012</v>
      </c>
      <c r="B25" s="79">
        <v>5</v>
      </c>
      <c r="C25" s="80">
        <v>79.569999999999993</v>
      </c>
      <c r="D25" s="80">
        <f t="shared" si="0"/>
        <v>3.7099999999999937</v>
      </c>
      <c r="E25" s="80">
        <f t="shared" si="1"/>
        <v>4.0197355439102376</v>
      </c>
      <c r="F25" s="80">
        <f t="shared" si="2"/>
        <v>9.5936107161374587E-2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">
      <c r="A26" s="79">
        <v>0.47500000000000014</v>
      </c>
      <c r="B26" s="79">
        <v>5</v>
      </c>
      <c r="C26" s="80">
        <v>79.569999999999993</v>
      </c>
      <c r="D26" s="80">
        <f t="shared" si="0"/>
        <v>3.7099999999999937</v>
      </c>
      <c r="E26" s="80">
        <f t="shared" si="1"/>
        <v>4.0421495500621178</v>
      </c>
      <c r="F26" s="80">
        <f t="shared" si="2"/>
        <v>0.11032332360647149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">
      <c r="A27" s="79">
        <v>0.50000000000000011</v>
      </c>
      <c r="B27" s="79">
        <v>5</v>
      </c>
      <c r="C27" s="80">
        <v>79.569999999999993</v>
      </c>
      <c r="D27" s="80">
        <f t="shared" si="0"/>
        <v>3.7099999999999937</v>
      </c>
      <c r="E27" s="80">
        <f t="shared" si="1"/>
        <v>4.0606205039542882</v>
      </c>
      <c r="F27" s="80">
        <f t="shared" si="2"/>
        <v>0.12293473779316341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">
      <c r="A28" s="79">
        <v>0.52500000000000013</v>
      </c>
      <c r="B28" s="79">
        <v>5</v>
      </c>
      <c r="C28" s="80">
        <v>79.430000000000007</v>
      </c>
      <c r="D28" s="80">
        <f t="shared" si="0"/>
        <v>3.5700000000000074</v>
      </c>
      <c r="E28" s="80">
        <f t="shared" si="1"/>
        <v>4.0758420638742257</v>
      </c>
      <c r="F28" s="80">
        <f t="shared" si="2"/>
        <v>0.25587619358452873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">
      <c r="A29" s="79">
        <v>0.55000000000000016</v>
      </c>
      <c r="B29" s="79">
        <v>5</v>
      </c>
      <c r="C29" s="80">
        <v>79.569999999999993</v>
      </c>
      <c r="D29" s="80">
        <f t="shared" si="0"/>
        <v>3.7099999999999937</v>
      </c>
      <c r="E29" s="80">
        <f t="shared" si="1"/>
        <v>4.0883858603532186</v>
      </c>
      <c r="F29" s="80">
        <f t="shared" si="2"/>
        <v>0.14317585931525018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">
      <c r="A30" s="79">
        <v>0.57500000000000018</v>
      </c>
      <c r="B30" s="79">
        <v>5</v>
      </c>
      <c r="C30" s="80">
        <v>79.569999999999993</v>
      </c>
      <c r="D30" s="80">
        <f t="shared" si="0"/>
        <v>3.7099999999999937</v>
      </c>
      <c r="E30" s="80">
        <f t="shared" si="1"/>
        <v>4.098722963181971</v>
      </c>
      <c r="F30" s="80">
        <f t="shared" si="2"/>
        <v>0.15110554210497687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">
      <c r="A31" s="79">
        <v>0.6000000000000002</v>
      </c>
      <c r="B31" s="79">
        <v>5</v>
      </c>
      <c r="C31" s="80">
        <v>79.430000000000007</v>
      </c>
      <c r="D31" s="80">
        <f t="shared" si="0"/>
        <v>3.5700000000000074</v>
      </c>
      <c r="E31" s="80">
        <f t="shared" si="1"/>
        <v>4.1072415719676867</v>
      </c>
      <c r="F31" s="80">
        <f t="shared" si="2"/>
        <v>0.28862850665030315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">
      <c r="A32" s="79">
        <v>0.62500000000000022</v>
      </c>
      <c r="B32" s="79">
        <v>5</v>
      </c>
      <c r="C32" s="80">
        <v>79.290000000000006</v>
      </c>
      <c r="D32" s="80">
        <f t="shared" si="0"/>
        <v>3.4300000000000068</v>
      </c>
      <c r="E32" s="80">
        <f t="shared" si="1"/>
        <v>4.1142615945839118</v>
      </c>
      <c r="F32" s="80">
        <f t="shared" si="2"/>
        <v>0.46821392982250837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">
      <c r="A33" s="79">
        <v>0.65000000000000024</v>
      </c>
      <c r="B33" s="79">
        <v>5</v>
      </c>
      <c r="C33" s="80">
        <v>79.290000000000006</v>
      </c>
      <c r="D33" s="80">
        <f t="shared" si="0"/>
        <v>3.4300000000000068</v>
      </c>
      <c r="E33" s="80">
        <f t="shared" si="1"/>
        <v>4.1200466609922834</v>
      </c>
      <c r="F33" s="80">
        <f t="shared" si="2"/>
        <v>0.47616439434658997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">
      <c r="A34" s="79">
        <v>0.67500000000000027</v>
      </c>
      <c r="B34" s="79">
        <v>5</v>
      </c>
      <c r="C34" s="80">
        <v>79.430000000000007</v>
      </c>
      <c r="D34" s="80">
        <f t="shared" si="0"/>
        <v>3.5700000000000074</v>
      </c>
      <c r="E34" s="80">
        <f t="shared" si="1"/>
        <v>4.1248140236033279</v>
      </c>
      <c r="F34" s="80">
        <f t="shared" si="2"/>
        <v>0.30781860078690593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">
      <c r="A35" s="79">
        <v>0.70000000000000029</v>
      </c>
      <c r="B35" s="79">
        <v>5</v>
      </c>
      <c r="C35" s="80">
        <v>79.569999999999993</v>
      </c>
      <c r="D35" s="80">
        <f t="shared" si="0"/>
        <v>3.7099999999999937</v>
      </c>
      <c r="E35" s="80">
        <f t="shared" si="1"/>
        <v>4.1287427159744805</v>
      </c>
      <c r="F35" s="80">
        <f t="shared" si="2"/>
        <v>0.1753454621816897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">
      <c r="A36" s="79">
        <v>0.72500000000000031</v>
      </c>
      <c r="B36" s="79">
        <v>5</v>
      </c>
      <c r="C36" s="80">
        <v>79.430000000000007</v>
      </c>
      <c r="D36" s="80">
        <f t="shared" si="0"/>
        <v>3.5700000000000074</v>
      </c>
      <c r="E36" s="80">
        <f t="shared" si="1"/>
        <v>4.1319802762371287</v>
      </c>
      <c r="F36" s="80">
        <f t="shared" si="2"/>
        <v>0.31582183087955118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">
      <c r="A37" s="79">
        <v>0.75000000000000033</v>
      </c>
      <c r="B37" s="79">
        <v>5</v>
      </c>
      <c r="C37" s="80">
        <v>79.569999999999993</v>
      </c>
      <c r="D37" s="80">
        <f t="shared" si="0"/>
        <v>3.7099999999999937</v>
      </c>
      <c r="E37" s="80">
        <f t="shared" si="1"/>
        <v>4.1346482877442767</v>
      </c>
      <c r="F37" s="80">
        <f t="shared" si="2"/>
        <v>0.18032616828415135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6.5" thickTop="1" thickBot="1" x14ac:dyDescent="0.3">
      <c r="A38" s="79">
        <v>0.77500000000000036</v>
      </c>
      <c r="B38" s="79">
        <v>5</v>
      </c>
      <c r="C38" s="80">
        <v>79.569999999999993</v>
      </c>
      <c r="D38" s="80">
        <f t="shared" si="0"/>
        <v>3.7099999999999937</v>
      </c>
      <c r="E38" s="80">
        <f t="shared" si="1"/>
        <v>4.1368469450123424</v>
      </c>
      <c r="F38" s="80">
        <f t="shared" si="2"/>
        <v>0.18219831446637499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6.5" thickTop="1" thickBot="1" x14ac:dyDescent="0.3">
      <c r="A39" s="79">
        <v>0.80000000000000038</v>
      </c>
      <c r="B39" s="79">
        <v>5</v>
      </c>
      <c r="C39" s="80">
        <v>79.430000000000007</v>
      </c>
      <c r="D39" s="80">
        <f t="shared" si="0"/>
        <v>3.5700000000000074</v>
      </c>
      <c r="E39" s="80">
        <f t="shared" si="1"/>
        <v>4.1386588164264912</v>
      </c>
      <c r="F39" s="80">
        <f t="shared" si="2"/>
        <v>0.32337284949956946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6.5" thickTop="1" thickBot="1" x14ac:dyDescent="0.3">
      <c r="A40" s="79">
        <v>0.8250000000000004</v>
      </c>
      <c r="B40" s="79">
        <v>5</v>
      </c>
      <c r="C40" s="80">
        <v>79.430000000000007</v>
      </c>
      <c r="D40" s="80">
        <f t="shared" si="0"/>
        <v>3.5700000000000074</v>
      </c>
      <c r="E40" s="80">
        <f t="shared" si="1"/>
        <v>4.1401519450141473</v>
      </c>
      <c r="F40" s="80">
        <f t="shared" si="2"/>
        <v>0.32507324040340679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6.5" thickTop="1" thickBot="1" x14ac:dyDescent="0.3">
      <c r="A41" s="79">
        <v>0.85000000000000042</v>
      </c>
      <c r="B41" s="79">
        <v>5</v>
      </c>
      <c r="C41" s="80">
        <v>79.430000000000007</v>
      </c>
      <c r="D41" s="80">
        <f t="shared" si="0"/>
        <v>3.5700000000000074</v>
      </c>
      <c r="E41" s="80">
        <f t="shared" si="1"/>
        <v>4.1413824037331644</v>
      </c>
      <c r="F41" s="80">
        <f t="shared" si="2"/>
        <v>0.32647785129588036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6.5" thickTop="1" thickBot="1" x14ac:dyDescent="0.3">
      <c r="A42" s="79">
        <v>0.87500000000000044</v>
      </c>
      <c r="B42" s="79">
        <v>5</v>
      </c>
      <c r="C42" s="80">
        <v>79.290000000000006</v>
      </c>
      <c r="D42" s="80">
        <f t="shared" si="0"/>
        <v>3.4300000000000068</v>
      </c>
      <c r="E42" s="80">
        <f t="shared" si="1"/>
        <v>4.1423964012359384</v>
      </c>
      <c r="F42" s="80">
        <f t="shared" si="2"/>
        <v>0.50750863249390643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6.5" thickTop="1" thickBot="1" x14ac:dyDescent="0.3">
      <c r="A43" s="79">
        <v>0.90000000000000047</v>
      </c>
      <c r="B43" s="79">
        <v>5</v>
      </c>
      <c r="C43" s="80">
        <v>79.569999999999993</v>
      </c>
      <c r="D43" s="80">
        <f t="shared" si="0"/>
        <v>3.7099999999999937</v>
      </c>
      <c r="E43" s="80">
        <f t="shared" si="1"/>
        <v>4.1432320171893569</v>
      </c>
      <c r="F43" s="80">
        <f t="shared" si="2"/>
        <v>0.18768998071796461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6.5" thickTop="1" thickBot="1" x14ac:dyDescent="0.3">
      <c r="A44" s="79">
        <v>0.92500000000000049</v>
      </c>
      <c r="B44" s="79">
        <v>5</v>
      </c>
      <c r="C44" s="80">
        <v>79.709999999999994</v>
      </c>
      <c r="D44" s="80">
        <f t="shared" si="0"/>
        <v>3.8499999999999943</v>
      </c>
      <c r="E44" s="80">
        <f t="shared" si="1"/>
        <v>4.1439206323187792</v>
      </c>
      <c r="F44" s="80">
        <f t="shared" si="2"/>
        <v>8.638933810267431E-2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6.5" thickTop="1" thickBot="1" x14ac:dyDescent="0.3">
      <c r="A45" s="79">
        <v>0.95000000000000051</v>
      </c>
      <c r="B45" s="79">
        <v>5</v>
      </c>
      <c r="C45" s="80">
        <v>79.709999999999994</v>
      </c>
      <c r="D45" s="80">
        <f t="shared" si="0"/>
        <v>3.8499999999999943</v>
      </c>
      <c r="E45" s="80">
        <f t="shared" si="1"/>
        <v>4.1444881068799457</v>
      </c>
      <c r="F45" s="80">
        <f t="shared" si="2"/>
        <v>8.6723245093737689E-2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6.5" thickTop="1" thickBot="1" x14ac:dyDescent="0.3">
      <c r="A46" s="79">
        <v>0.97500000000000053</v>
      </c>
      <c r="B46" s="79">
        <v>5</v>
      </c>
      <c r="C46" s="80">
        <v>79.709999999999994</v>
      </c>
      <c r="D46" s="80">
        <f t="shared" si="0"/>
        <v>3.8499999999999943</v>
      </c>
      <c r="E46" s="80">
        <f t="shared" si="1"/>
        <v>4.1449557518151368</v>
      </c>
      <c r="F46" s="80">
        <f t="shared" si="2"/>
        <v>8.6998895528835898E-2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6.5" thickTop="1" thickBot="1" x14ac:dyDescent="0.3">
      <c r="A47" s="79">
        <v>1.0000000000000004</v>
      </c>
      <c r="B47" s="79">
        <v>5</v>
      </c>
      <c r="C47" s="80">
        <v>79.709999999999994</v>
      </c>
      <c r="D47" s="80">
        <f t="shared" si="0"/>
        <v>3.8499999999999943</v>
      </c>
      <c r="E47" s="80">
        <f t="shared" si="1"/>
        <v>4.1453411290644029</v>
      </c>
      <c r="F47" s="80">
        <f t="shared" si="2"/>
        <v>8.7226382517039638E-2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6.5" thickTop="1" thickBot="1" x14ac:dyDescent="0.3">
      <c r="A48" s="79">
        <v>1.0250000000000004</v>
      </c>
      <c r="B48" s="79">
        <v>5</v>
      </c>
      <c r="C48" s="80">
        <v>79.569999999999993</v>
      </c>
      <c r="D48" s="80">
        <f t="shared" si="0"/>
        <v>3.7099999999999937</v>
      </c>
      <c r="E48" s="80">
        <f t="shared" si="1"/>
        <v>4.1456587110867344</v>
      </c>
      <c r="F48" s="80">
        <f t="shared" si="2"/>
        <v>0.18979851254576022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6.5" thickTop="1" thickBot="1" x14ac:dyDescent="0.3">
      <c r="A49" s="79">
        <v>1.0500000000000003</v>
      </c>
      <c r="B49" s="79">
        <v>5</v>
      </c>
      <c r="C49" s="80">
        <v>79.709999999999994</v>
      </c>
      <c r="D49" s="80">
        <f t="shared" si="0"/>
        <v>3.8499999999999943</v>
      </c>
      <c r="E49" s="80">
        <f t="shared" si="1"/>
        <v>4.1459204243588612</v>
      </c>
      <c r="F49" s="80">
        <f t="shared" si="2"/>
        <v>8.7568897552731867E-2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6.5" thickTop="1" thickBot="1" x14ac:dyDescent="0.3">
      <c r="A50" s="79">
        <v>1.0750000000000002</v>
      </c>
      <c r="B50" s="79">
        <v>5</v>
      </c>
      <c r="C50" s="80">
        <v>79.86</v>
      </c>
      <c r="D50" s="80">
        <f t="shared" si="0"/>
        <v>4</v>
      </c>
      <c r="E50" s="80">
        <f t="shared" si="1"/>
        <v>4.1461360972622083</v>
      </c>
      <c r="F50" s="80">
        <f t="shared" si="2"/>
        <v>2.1355758923029614E-2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6.5" thickTop="1" thickBot="1" x14ac:dyDescent="0.3">
      <c r="A51" s="79">
        <v>1.1000000000000001</v>
      </c>
      <c r="B51" s="79">
        <v>5</v>
      </c>
      <c r="C51" s="80">
        <v>80</v>
      </c>
      <c r="D51" s="80">
        <f t="shared" si="0"/>
        <v>4.1400000000000006</v>
      </c>
      <c r="E51" s="80">
        <f t="shared" si="1"/>
        <v>4.1463138291779815</v>
      </c>
      <c r="F51" s="80">
        <f t="shared" si="2"/>
        <v>3.986443888872368E-5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6.5" thickTop="1" thickBot="1" x14ac:dyDescent="0.3">
      <c r="A52" s="79">
        <v>1.125</v>
      </c>
      <c r="B52" s="79">
        <v>5</v>
      </c>
      <c r="C52" s="80">
        <v>79.86</v>
      </c>
      <c r="D52" s="80">
        <f t="shared" si="0"/>
        <v>4</v>
      </c>
      <c r="E52" s="80">
        <f t="shared" si="1"/>
        <v>4.1464602946513622</v>
      </c>
      <c r="F52" s="80">
        <f t="shared" si="2"/>
        <v>2.1450617909363846E-2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6.5" thickTop="1" thickBot="1" x14ac:dyDescent="0.3">
      <c r="A53" s="79">
        <v>1.1499999999999999</v>
      </c>
      <c r="B53" s="79">
        <v>5</v>
      </c>
      <c r="C53" s="80">
        <v>79.709999999999994</v>
      </c>
      <c r="D53" s="80">
        <f t="shared" si="0"/>
        <v>3.8499999999999943</v>
      </c>
      <c r="E53" s="80">
        <f t="shared" si="1"/>
        <v>4.1465809940474134</v>
      </c>
      <c r="F53" s="80">
        <f t="shared" si="2"/>
        <v>8.7960286030155252E-2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6.5" thickTop="1" thickBot="1" x14ac:dyDescent="0.3">
      <c r="A54" s="79">
        <v>1.1749999999999998</v>
      </c>
      <c r="B54" s="79">
        <v>5</v>
      </c>
      <c r="C54" s="80">
        <v>79.86</v>
      </c>
      <c r="D54" s="80">
        <f t="shared" si="0"/>
        <v>4</v>
      </c>
      <c r="E54" s="80">
        <f t="shared" si="1"/>
        <v>4.1466804601118099</v>
      </c>
      <c r="F54" s="80">
        <f t="shared" si="2"/>
        <v>2.1515157378612256E-2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6.5" thickTop="1" thickBot="1" x14ac:dyDescent="0.3">
      <c r="A55" s="79">
        <v>1.1999999999999997</v>
      </c>
      <c r="B55" s="79">
        <v>5</v>
      </c>
      <c r="C55" s="80">
        <v>79.709999999999994</v>
      </c>
      <c r="D55" s="80">
        <f t="shared" si="0"/>
        <v>3.8499999999999943</v>
      </c>
      <c r="E55" s="80">
        <f t="shared" si="1"/>
        <v>4.1467624281935906</v>
      </c>
      <c r="F55" s="80">
        <f t="shared" si="2"/>
        <v>8.8067938787359412E-2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6.5" thickTop="1" thickBot="1" x14ac:dyDescent="0.3">
      <c r="A56" s="79">
        <v>1.2249999999999996</v>
      </c>
      <c r="B56" s="79">
        <v>5</v>
      </c>
      <c r="C56" s="80">
        <v>79.709999999999994</v>
      </c>
      <c r="D56" s="80">
        <f t="shared" si="0"/>
        <v>3.8499999999999943</v>
      </c>
      <c r="E56" s="80">
        <f t="shared" si="1"/>
        <v>4.1468299765224774</v>
      </c>
      <c r="F56" s="80">
        <f t="shared" si="2"/>
        <v>8.8108034962337878E-2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6.5" thickTop="1" thickBot="1" x14ac:dyDescent="0.3">
      <c r="A57" s="79">
        <v>1.2499999999999996</v>
      </c>
      <c r="B57" s="79">
        <v>5</v>
      </c>
      <c r="C57" s="80">
        <v>79.86</v>
      </c>
      <c r="D57" s="80">
        <f t="shared" si="0"/>
        <v>4</v>
      </c>
      <c r="E57" s="80">
        <f t="shared" si="1"/>
        <v>4.1468856418087228</v>
      </c>
      <c r="F57" s="80">
        <f t="shared" si="2"/>
        <v>2.1575391769560404E-2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6.5" thickTop="1" thickBot="1" x14ac:dyDescent="0.3">
      <c r="A58" s="79">
        <v>1.2749999999999995</v>
      </c>
      <c r="B58" s="79">
        <v>5</v>
      </c>
      <c r="C58" s="80">
        <v>79.86</v>
      </c>
      <c r="D58" s="80">
        <f t="shared" si="0"/>
        <v>4</v>
      </c>
      <c r="E58" s="80">
        <f t="shared" si="1"/>
        <v>4.1469315145067425</v>
      </c>
      <c r="F58" s="80">
        <f t="shared" si="2"/>
        <v>2.1588869955245071E-2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6.5" thickTop="1" thickBot="1" x14ac:dyDescent="0.3">
      <c r="A59" s="79">
        <v>1.2999999999999994</v>
      </c>
      <c r="B59" s="79">
        <v>5</v>
      </c>
      <c r="C59" s="80">
        <v>79.709999999999994</v>
      </c>
      <c r="D59" s="80">
        <f t="shared" si="0"/>
        <v>3.8499999999999943</v>
      </c>
      <c r="E59" s="80">
        <f t="shared" si="1"/>
        <v>4.1469693173200506</v>
      </c>
      <c r="F59" s="80">
        <f t="shared" si="2"/>
        <v>8.8190775429540277E-2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6.5" thickTop="1" thickBot="1" x14ac:dyDescent="0.3">
      <c r="A60" s="79">
        <v>1.3249999999999993</v>
      </c>
      <c r="B60" s="79">
        <v>5</v>
      </c>
      <c r="C60" s="80">
        <v>79.709999999999994</v>
      </c>
      <c r="D60" s="80">
        <f t="shared" si="0"/>
        <v>3.8499999999999943</v>
      </c>
      <c r="E60" s="80">
        <f t="shared" si="1"/>
        <v>4.1470004698956719</v>
      </c>
      <c r="F60" s="80">
        <f t="shared" si="2"/>
        <v>8.8209279118253311E-2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6.5" thickTop="1" thickBot="1" x14ac:dyDescent="0.3">
      <c r="A61" s="79">
        <v>1.3499999999999992</v>
      </c>
      <c r="B61" s="79">
        <v>5</v>
      </c>
      <c r="C61" s="80">
        <v>79.709999999999994</v>
      </c>
      <c r="D61" s="80">
        <f t="shared" si="0"/>
        <v>3.8499999999999943</v>
      </c>
      <c r="E61" s="80">
        <f t="shared" si="1"/>
        <v>4.1470261421375731</v>
      </c>
      <c r="F61" s="80">
        <f t="shared" si="2"/>
        <v>8.8224529113133179E-2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6.5" thickTop="1" thickBot="1" x14ac:dyDescent="0.3">
      <c r="A62" s="79">
        <v>1.3749999999999991</v>
      </c>
      <c r="B62" s="79">
        <v>5</v>
      </c>
      <c r="C62" s="80">
        <v>79.86</v>
      </c>
      <c r="D62" s="80">
        <f t="shared" si="0"/>
        <v>4</v>
      </c>
      <c r="E62" s="80">
        <f t="shared" si="1"/>
        <v>4.1470472981412456</v>
      </c>
      <c r="F62" s="80">
        <f t="shared" si="2"/>
        <v>2.1622907890640378E-2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6.5" thickTop="1" thickBot="1" x14ac:dyDescent="0.3">
      <c r="A63" s="79">
        <v>1.399999999999999</v>
      </c>
      <c r="B63" s="79">
        <v>5</v>
      </c>
      <c r="C63" s="80">
        <v>79.709999999999994</v>
      </c>
      <c r="D63" s="80">
        <f t="shared" si="0"/>
        <v>3.8499999999999943</v>
      </c>
      <c r="E63" s="80">
        <f t="shared" si="1"/>
        <v>4.1470647323993495</v>
      </c>
      <c r="F63" s="80">
        <f t="shared" si="2"/>
        <v>8.8247455235500497E-2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6.5" thickTop="1" thickBot="1" x14ac:dyDescent="0.3">
      <c r="A64" s="79">
        <v>1.4249999999999989</v>
      </c>
      <c r="B64" s="79">
        <v>5</v>
      </c>
      <c r="C64" s="80">
        <v>79.709999999999994</v>
      </c>
      <c r="D64" s="80">
        <f t="shared" si="0"/>
        <v>3.8499999999999943</v>
      </c>
      <c r="E64" s="80">
        <f t="shared" si="1"/>
        <v>4.1470790996380922</v>
      </c>
      <c r="F64" s="80">
        <f t="shared" si="2"/>
        <v>8.825599144178288E-2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6.5" thickTop="1" thickBot="1" x14ac:dyDescent="0.3">
      <c r="A65" s="79">
        <v>1.4499999999999988</v>
      </c>
      <c r="B65" s="79">
        <v>5</v>
      </c>
      <c r="C65" s="80">
        <v>79.86</v>
      </c>
      <c r="D65" s="80">
        <f t="shared" si="0"/>
        <v>4</v>
      </c>
      <c r="E65" s="80">
        <f t="shared" si="1"/>
        <v>4.1470909394048245</v>
      </c>
      <c r="F65" s="80">
        <f t="shared" si="2"/>
        <v>2.1635744454993763E-2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6.5" thickTop="1" thickBot="1" x14ac:dyDescent="0.3">
      <c r="A66" s="79">
        <v>1.4749999999999988</v>
      </c>
      <c r="B66" s="79">
        <v>5</v>
      </c>
      <c r="C66" s="80">
        <v>79.709999999999994</v>
      </c>
      <c r="D66" s="80">
        <f t="shared" si="0"/>
        <v>3.8499999999999943</v>
      </c>
      <c r="E66" s="80">
        <f t="shared" si="1"/>
        <v>4.1471006963302006</v>
      </c>
      <c r="F66" s="80">
        <f t="shared" si="2"/>
        <v>8.8268823759893464E-2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6.5" thickTop="1" thickBot="1" x14ac:dyDescent="0.3">
      <c r="A67" s="79">
        <v>1.4999999999999987</v>
      </c>
      <c r="B67" s="79">
        <v>5</v>
      </c>
      <c r="C67" s="80">
        <v>79.709999999999994</v>
      </c>
      <c r="D67" s="80">
        <f t="shared" si="0"/>
        <v>3.8499999999999943</v>
      </c>
      <c r="E67" s="80">
        <f t="shared" si="1"/>
        <v>4.1471087368258415</v>
      </c>
      <c r="F67" s="80">
        <f t="shared" si="2"/>
        <v>8.8273601498250504E-2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6.5" thickTop="1" thickBot="1" x14ac:dyDescent="0.3">
      <c r="A68" s="79">
        <v>1.5249999999999986</v>
      </c>
      <c r="B68" s="79">
        <v>5</v>
      </c>
      <c r="C68" s="80">
        <v>79.709999999999994</v>
      </c>
      <c r="D68" s="80">
        <f t="shared" si="0"/>
        <v>3.8499999999999943</v>
      </c>
      <c r="E68" s="80">
        <f t="shared" si="1"/>
        <v>4.1471153628445574</v>
      </c>
      <c r="F68" s="80">
        <f t="shared" si="2"/>
        <v>8.827753883825637E-2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6.5" thickTop="1" thickBot="1" x14ac:dyDescent="0.3">
      <c r="A69" s="79">
        <v>1.5499999999999985</v>
      </c>
      <c r="B69" s="79">
        <v>5</v>
      </c>
      <c r="C69" s="80">
        <v>79.569999999999993</v>
      </c>
      <c r="D69" s="80">
        <f t="shared" si="0"/>
        <v>3.7099999999999937</v>
      </c>
      <c r="E69" s="80">
        <f t="shared" si="1"/>
        <v>4.1471208232198844</v>
      </c>
      <c r="F69" s="80">
        <f t="shared" si="2"/>
        <v>0.1910746140924349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6.5" thickTop="1" thickBot="1" x14ac:dyDescent="0.3">
      <c r="A70" s="79">
        <v>1.5749999999999984</v>
      </c>
      <c r="B70" s="79">
        <v>5</v>
      </c>
      <c r="C70" s="80">
        <v>79.430000000000007</v>
      </c>
      <c r="D70" s="80">
        <f t="shared" si="0"/>
        <v>3.5700000000000074</v>
      </c>
      <c r="E70" s="80">
        <f t="shared" si="1"/>
        <v>4.1471253230107843</v>
      </c>
      <c r="F70" s="80">
        <f t="shared" si="2"/>
        <v>0.33307363846029359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6.5" thickTop="1" thickBot="1" x14ac:dyDescent="0.3">
      <c r="A71" s="79">
        <v>1.5999999999999983</v>
      </c>
      <c r="B71" s="79">
        <v>5</v>
      </c>
      <c r="C71" s="80">
        <v>79.569999999999993</v>
      </c>
      <c r="D71" s="80">
        <f t="shared" si="0"/>
        <v>3.7099999999999937</v>
      </c>
      <c r="E71" s="80">
        <f t="shared" si="1"/>
        <v>4.1471290312024243</v>
      </c>
      <c r="F71" s="80">
        <f t="shared" si="2"/>
        <v>0.19108178991997549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6.5" thickTop="1" thickBot="1" x14ac:dyDescent="0.3">
      <c r="A72" s="79">
        <v>1.6249999999999982</v>
      </c>
      <c r="B72" s="79">
        <v>5</v>
      </c>
      <c r="C72" s="80">
        <v>79.569999999999993</v>
      </c>
      <c r="D72" s="80">
        <f t="shared" ref="D72:D126" si="3">C72-$C$7</f>
        <v>3.7099999999999937</v>
      </c>
      <c r="E72" s="80">
        <f t="shared" ref="E72:E126" si="4">+IF(A72&lt;$J$9,D72,B72*$J$7*(1-EXP(-(A72-$J$9)/$J$8)))</f>
        <v>4.1471320870522508</v>
      </c>
      <c r="F72" s="80">
        <f t="shared" si="2"/>
        <v>0.19108446153066203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6.5" thickTop="1" thickBot="1" x14ac:dyDescent="0.3">
      <c r="A73" s="79">
        <v>1.6499999999999981</v>
      </c>
      <c r="B73" s="79">
        <v>5</v>
      </c>
      <c r="C73" s="80">
        <v>79.569999999999993</v>
      </c>
      <c r="D73" s="80">
        <f t="shared" si="3"/>
        <v>3.7099999999999937</v>
      </c>
      <c r="E73" s="80">
        <f t="shared" si="4"/>
        <v>4.1471346053196623</v>
      </c>
      <c r="F73" s="80">
        <f t="shared" ref="F73:F126" si="5">+(E73-D73)^2</f>
        <v>0.19108666316798237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6.5" thickTop="1" thickBot="1" x14ac:dyDescent="0.3">
      <c r="A74" s="79">
        <v>1.674999999999998</v>
      </c>
      <c r="B74" s="79">
        <v>5</v>
      </c>
      <c r="C74" s="80">
        <v>79.709999999999994</v>
      </c>
      <c r="D74" s="80">
        <f t="shared" si="3"/>
        <v>3.8499999999999943</v>
      </c>
      <c r="E74" s="80">
        <f t="shared" si="4"/>
        <v>4.1471366805756835</v>
      </c>
      <c r="F74" s="80">
        <f t="shared" si="5"/>
        <v>8.829020694353916E-2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6.5" thickTop="1" thickBot="1" x14ac:dyDescent="0.3">
      <c r="A75" s="79">
        <v>1.699999999999998</v>
      </c>
      <c r="B75" s="79">
        <v>5</v>
      </c>
      <c r="C75" s="80">
        <v>79.709999999999994</v>
      </c>
      <c r="D75" s="80">
        <f t="shared" si="3"/>
        <v>3.8499999999999943</v>
      </c>
      <c r="E75" s="80">
        <f t="shared" si="4"/>
        <v>4.1471383907544901</v>
      </c>
      <c r="F75" s="80">
        <f t="shared" si="5"/>
        <v>8.8291223260171414E-2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6.5" thickTop="1" thickBot="1" x14ac:dyDescent="0.3">
      <c r="A76" s="79">
        <v>1.7249999999999979</v>
      </c>
      <c r="B76" s="79">
        <v>5</v>
      </c>
      <c r="C76" s="80">
        <v>79.709999999999994</v>
      </c>
      <c r="D76" s="80">
        <f t="shared" si="3"/>
        <v>3.8499999999999943</v>
      </c>
      <c r="E76" s="80">
        <f t="shared" si="4"/>
        <v>4.1471398000801445</v>
      </c>
      <c r="F76" s="80">
        <f t="shared" si="5"/>
        <v>8.8292060791671609E-2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6.5" thickTop="1" thickBot="1" x14ac:dyDescent="0.3">
      <c r="A77" s="79">
        <v>1.7499999999999978</v>
      </c>
      <c r="B77" s="79">
        <v>5</v>
      </c>
      <c r="C77" s="80">
        <v>79.569999999999993</v>
      </c>
      <c r="D77" s="80">
        <f t="shared" si="3"/>
        <v>3.7099999999999937</v>
      </c>
      <c r="E77" s="80">
        <f t="shared" si="4"/>
        <v>4.1471409614784687</v>
      </c>
      <c r="F77" s="80">
        <f t="shared" si="5"/>
        <v>0.1910922202023255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6.5" thickTop="1" thickBot="1" x14ac:dyDescent="0.3">
      <c r="A78" s="79">
        <v>1.7749999999999977</v>
      </c>
      <c r="B78" s="79">
        <v>5</v>
      </c>
      <c r="C78" s="80">
        <v>79.569999999999993</v>
      </c>
      <c r="D78" s="80">
        <f t="shared" si="3"/>
        <v>3.7099999999999937</v>
      </c>
      <c r="E78" s="80">
        <f t="shared" si="4"/>
        <v>4.1471419185646203</v>
      </c>
      <c r="F78" s="80">
        <f t="shared" si="5"/>
        <v>0.19109305696636261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6.5" thickTop="1" thickBot="1" x14ac:dyDescent="0.3">
      <c r="A79" s="79">
        <v>1.7999999999999976</v>
      </c>
      <c r="B79" s="79">
        <v>5</v>
      </c>
      <c r="C79" s="80">
        <v>79.86</v>
      </c>
      <c r="D79" s="80">
        <f t="shared" si="3"/>
        <v>4</v>
      </c>
      <c r="E79" s="80">
        <f t="shared" si="4"/>
        <v>4.1471427072810174</v>
      </c>
      <c r="F79" s="80">
        <f t="shared" si="5"/>
        <v>2.1650976305987175E-2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6.5" thickTop="1" thickBot="1" x14ac:dyDescent="0.3">
      <c r="A80" s="79">
        <v>1.8249999999999975</v>
      </c>
      <c r="B80" s="79">
        <v>5</v>
      </c>
      <c r="C80" s="80">
        <v>79.569999999999993</v>
      </c>
      <c r="D80" s="80">
        <f t="shared" si="3"/>
        <v>3.7099999999999937</v>
      </c>
      <c r="E80" s="80">
        <f t="shared" si="4"/>
        <v>4.1471433572471197</v>
      </c>
      <c r="F80" s="80">
        <f t="shared" si="5"/>
        <v>0.19109431478528838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6.5" thickTop="1" thickBot="1" x14ac:dyDescent="0.3">
      <c r="A81" s="79">
        <v>1.8499999999999974</v>
      </c>
      <c r="B81" s="79">
        <v>5</v>
      </c>
      <c r="C81" s="80">
        <v>79.709999999999994</v>
      </c>
      <c r="D81" s="80">
        <f t="shared" si="3"/>
        <v>3.8499999999999943</v>
      </c>
      <c r="E81" s="80">
        <f t="shared" si="4"/>
        <v>4.1471438928717559</v>
      </c>
      <c r="F81" s="80">
        <f t="shared" si="5"/>
        <v>8.8294493070984914E-2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6.5" thickTop="1" thickBot="1" x14ac:dyDescent="0.3">
      <c r="A82" s="79">
        <v>1.8749999999999973</v>
      </c>
      <c r="B82" s="79">
        <v>5</v>
      </c>
      <c r="C82" s="80">
        <v>79.709999999999994</v>
      </c>
      <c r="D82" s="80">
        <f t="shared" si="3"/>
        <v>3.8499999999999943</v>
      </c>
      <c r="E82" s="80">
        <f t="shared" si="4"/>
        <v>4.1471443342697771</v>
      </c>
      <c r="F82" s="80">
        <f t="shared" si="5"/>
        <v>8.829475538863242E-2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6.5" thickTop="1" thickBot="1" x14ac:dyDescent="0.3">
      <c r="A83" s="79">
        <v>1.8999999999999972</v>
      </c>
      <c r="B83" s="79">
        <v>5</v>
      </c>
      <c r="C83" s="80">
        <v>79.709999999999994</v>
      </c>
      <c r="D83" s="80">
        <f t="shared" si="3"/>
        <v>3.8499999999999943</v>
      </c>
      <c r="E83" s="80">
        <f t="shared" si="4"/>
        <v>4.1471446980174473</v>
      </c>
      <c r="F83" s="80">
        <f t="shared" si="5"/>
        <v>8.8294971559883348E-2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6.5" thickTop="1" thickBot="1" x14ac:dyDescent="0.3">
      <c r="A84" s="79">
        <v>1.9249999999999972</v>
      </c>
      <c r="B84" s="79">
        <v>5</v>
      </c>
      <c r="C84" s="80">
        <v>79.709999999999994</v>
      </c>
      <c r="D84" s="80">
        <f t="shared" si="3"/>
        <v>3.8499999999999943</v>
      </c>
      <c r="E84" s="80">
        <f t="shared" si="4"/>
        <v>4.1471449977749462</v>
      </c>
      <c r="F84" s="80">
        <f t="shared" si="5"/>
        <v>8.8295149702676143E-2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6.5" thickTop="1" thickBot="1" x14ac:dyDescent="0.3">
      <c r="A85" s="79">
        <v>1.9499999999999971</v>
      </c>
      <c r="B85" s="79">
        <v>5</v>
      </c>
      <c r="C85" s="80">
        <v>79.709999999999994</v>
      </c>
      <c r="D85" s="80">
        <f t="shared" si="3"/>
        <v>3.8499999999999943</v>
      </c>
      <c r="E85" s="80">
        <f t="shared" si="4"/>
        <v>4.1471452447993693</v>
      </c>
      <c r="F85" s="80">
        <f t="shared" si="5"/>
        <v>8.8295296506880491E-2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6.5" thickTop="1" thickBot="1" x14ac:dyDescent="0.3">
      <c r="A86" s="79">
        <v>1.974999999999997</v>
      </c>
      <c r="B86" s="79">
        <v>5</v>
      </c>
      <c r="C86" s="80">
        <v>79.709999999999994</v>
      </c>
      <c r="D86" s="80">
        <f t="shared" si="3"/>
        <v>3.8499999999999943</v>
      </c>
      <c r="E86" s="80">
        <f t="shared" si="4"/>
        <v>4.1471454483674739</v>
      </c>
      <c r="F86" s="80">
        <f t="shared" si="5"/>
        <v>8.829541748551048E-2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6.5" thickTop="1" thickBot="1" x14ac:dyDescent="0.3">
      <c r="A87" s="79">
        <v>1.9999999999999969</v>
      </c>
      <c r="B87" s="79">
        <v>5</v>
      </c>
      <c r="C87" s="80">
        <v>79.569999999999993</v>
      </c>
      <c r="D87" s="80">
        <f t="shared" si="3"/>
        <v>3.7099999999999937</v>
      </c>
      <c r="E87" s="80">
        <f t="shared" si="4"/>
        <v>4.1471456161240559</v>
      </c>
      <c r="F87" s="80">
        <f t="shared" si="5"/>
        <v>0.19109628969648587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6.5" thickTop="1" thickBot="1" x14ac:dyDescent="0.3">
      <c r="A88" s="79">
        <v>2.0249999999999968</v>
      </c>
      <c r="B88" s="79">
        <v>5</v>
      </c>
      <c r="C88" s="80">
        <v>80.569999999999993</v>
      </c>
      <c r="D88" s="80">
        <f t="shared" si="3"/>
        <v>4.7099999999999937</v>
      </c>
      <c r="E88" s="80">
        <f t="shared" si="4"/>
        <v>4.1471457543690473</v>
      </c>
      <c r="F88" s="80">
        <f t="shared" si="5"/>
        <v>0.31680490182478177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6.5" thickTop="1" thickBot="1" x14ac:dyDescent="0.3">
      <c r="A89" s="79">
        <v>2.0499999999999967</v>
      </c>
      <c r="B89" s="79">
        <v>5</v>
      </c>
      <c r="C89" s="80">
        <v>81.290000000000006</v>
      </c>
      <c r="D89" s="80">
        <f t="shared" si="3"/>
        <v>5.4300000000000068</v>
      </c>
      <c r="E89" s="80">
        <f t="shared" si="4"/>
        <v>4.1471458682941016</v>
      </c>
      <c r="F89" s="80">
        <f t="shared" si="5"/>
        <v>1.6457147232349121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6.5" thickTop="1" thickBot="1" x14ac:dyDescent="0.3">
      <c r="A90" s="79">
        <v>2.0749999999999966</v>
      </c>
      <c r="B90" s="79">
        <v>5</v>
      </c>
      <c r="C90" s="80">
        <v>80.569999999999993</v>
      </c>
      <c r="D90" s="80">
        <f t="shared" si="3"/>
        <v>4.7099999999999937</v>
      </c>
      <c r="E90" s="80">
        <f t="shared" si="4"/>
        <v>4.1471459621775599</v>
      </c>
      <c r="F90" s="80">
        <f t="shared" si="5"/>
        <v>0.31680466789301776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6.5" thickTop="1" thickBot="1" x14ac:dyDescent="0.3">
      <c r="A91" s="79">
        <v>2.0999999999999965</v>
      </c>
      <c r="B91" s="79">
        <v>5</v>
      </c>
      <c r="C91" s="80">
        <v>80.290000000000006</v>
      </c>
      <c r="D91" s="80">
        <f t="shared" si="3"/>
        <v>4.4300000000000068</v>
      </c>
      <c r="E91" s="80">
        <f t="shared" si="4"/>
        <v>4.147146039545123</v>
      </c>
      <c r="F91" s="80">
        <f t="shared" si="5"/>
        <v>8.000636294501301E-2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6.5" thickTop="1" thickBot="1" x14ac:dyDescent="0.3">
      <c r="A92" s="79">
        <v>2.1249999999999964</v>
      </c>
      <c r="B92" s="79">
        <v>5</v>
      </c>
      <c r="C92" s="80">
        <v>82</v>
      </c>
      <c r="D92" s="80">
        <f t="shared" si="3"/>
        <v>6.1400000000000006</v>
      </c>
      <c r="E92" s="80">
        <f t="shared" si="4"/>
        <v>4.1471461033022532</v>
      </c>
      <c r="F92" s="80">
        <f t="shared" si="5"/>
        <v>3.9714666535833958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6.5" thickTop="1" thickBot="1" x14ac:dyDescent="0.3">
      <c r="A93" s="79">
        <v>2.1499999999999964</v>
      </c>
      <c r="B93" s="79">
        <v>5</v>
      </c>
      <c r="C93" s="80">
        <v>82.86</v>
      </c>
      <c r="D93" s="80">
        <f t="shared" si="3"/>
        <v>7</v>
      </c>
      <c r="E93" s="80">
        <f t="shared" si="4"/>
        <v>4.1471461558432843</v>
      </c>
      <c r="F93" s="80">
        <f t="shared" si="5"/>
        <v>8.1387750561197496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6.5" thickTop="1" thickBot="1" x14ac:dyDescent="0.3">
      <c r="A94" s="79">
        <v>2.1749999999999963</v>
      </c>
      <c r="B94" s="79">
        <v>5</v>
      </c>
      <c r="C94" s="80">
        <v>80.86</v>
      </c>
      <c r="D94" s="80">
        <f t="shared" si="3"/>
        <v>5</v>
      </c>
      <c r="E94" s="80">
        <f t="shared" si="4"/>
        <v>4.1471461991413436</v>
      </c>
      <c r="F94" s="80">
        <f t="shared" si="5"/>
        <v>0.72735960563905666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6.5" thickTop="1" thickBot="1" x14ac:dyDescent="0.3">
      <c r="A95" s="79">
        <v>2.1999999999999962</v>
      </c>
      <c r="B95" s="79">
        <v>5</v>
      </c>
      <c r="C95" s="80">
        <v>80.709999999999994</v>
      </c>
      <c r="D95" s="80">
        <f t="shared" si="3"/>
        <v>4.8499999999999943</v>
      </c>
      <c r="E95" s="80">
        <f t="shared" si="4"/>
        <v>4.147146234822447</v>
      </c>
      <c r="F95" s="80">
        <f t="shared" si="5"/>
        <v>0.49400341522425478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6.5" thickTop="1" thickBot="1" x14ac:dyDescent="0.3">
      <c r="A96" s="79">
        <v>2.2249999999999961</v>
      </c>
      <c r="B96" s="79">
        <v>5</v>
      </c>
      <c r="C96" s="80">
        <v>80.430000000000007</v>
      </c>
      <c r="D96" s="80">
        <f t="shared" si="3"/>
        <v>4.5700000000000074</v>
      </c>
      <c r="E96" s="80">
        <f t="shared" si="4"/>
        <v>4.1471462642265609</v>
      </c>
      <c r="F96" s="80">
        <f t="shared" si="5"/>
        <v>0.17880528185755973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6.5" thickTop="1" thickBot="1" x14ac:dyDescent="0.3">
      <c r="A97" s="79">
        <v>2.249999999999996</v>
      </c>
      <c r="B97" s="79">
        <v>5</v>
      </c>
      <c r="C97" s="80">
        <v>80.430000000000007</v>
      </c>
      <c r="D97" s="80">
        <f t="shared" si="3"/>
        <v>4.5700000000000074</v>
      </c>
      <c r="E97" s="80">
        <f t="shared" si="4"/>
        <v>4.1471462884579298</v>
      </c>
      <c r="F97" s="80">
        <f t="shared" si="5"/>
        <v>0.17880526136491059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6.5" thickTop="1" thickBot="1" x14ac:dyDescent="0.3">
      <c r="A98" s="79">
        <v>2.2749999999999959</v>
      </c>
      <c r="B98" s="79">
        <v>5</v>
      </c>
      <c r="C98" s="80">
        <v>80.290000000000006</v>
      </c>
      <c r="D98" s="80">
        <f t="shared" si="3"/>
        <v>4.4300000000000068</v>
      </c>
      <c r="E98" s="80">
        <f t="shared" si="4"/>
        <v>4.147146308426537</v>
      </c>
      <c r="F98" s="80">
        <f t="shared" si="5"/>
        <v>8.0006210836739602E-2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6.5" thickTop="1" thickBot="1" x14ac:dyDescent="0.3">
      <c r="A99" s="79">
        <v>2.2999999999999958</v>
      </c>
      <c r="B99" s="79">
        <v>5</v>
      </c>
      <c r="C99" s="80">
        <v>80.430000000000007</v>
      </c>
      <c r="D99" s="80">
        <f t="shared" si="3"/>
        <v>4.5700000000000074</v>
      </c>
      <c r="E99" s="80">
        <f t="shared" si="4"/>
        <v>4.1471463248822849</v>
      </c>
      <c r="F99" s="80">
        <f t="shared" si="5"/>
        <v>0.17880523056056444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6.5" thickTop="1" thickBot="1" x14ac:dyDescent="0.3">
      <c r="A100" s="79">
        <v>2.3249999999999957</v>
      </c>
      <c r="B100" s="79">
        <v>5</v>
      </c>
      <c r="C100" s="80">
        <v>80.709999999999994</v>
      </c>
      <c r="D100" s="80">
        <f t="shared" si="3"/>
        <v>4.8499999999999943</v>
      </c>
      <c r="E100" s="80">
        <f t="shared" si="4"/>
        <v>4.1471463384431519</v>
      </c>
      <c r="F100" s="80">
        <f t="shared" si="5"/>
        <v>0.49400326956386031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6.5" thickTop="1" thickBot="1" x14ac:dyDescent="0.3">
      <c r="A101" s="79">
        <v>2.3499999999999956</v>
      </c>
      <c r="B101" s="79">
        <v>5</v>
      </c>
      <c r="C101" s="80">
        <v>80.430000000000007</v>
      </c>
      <c r="D101" s="80">
        <f t="shared" si="3"/>
        <v>4.5700000000000074</v>
      </c>
      <c r="E101" s="80">
        <f t="shared" si="4"/>
        <v>4.1471463496184029</v>
      </c>
      <c r="F101" s="80">
        <f t="shared" si="5"/>
        <v>0.17880520964104821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6.5" thickTop="1" thickBot="1" x14ac:dyDescent="0.3">
      <c r="A102" s="79">
        <v>2.3749999999999956</v>
      </c>
      <c r="B102" s="79">
        <v>5</v>
      </c>
      <c r="C102" s="80">
        <v>80.569999999999993</v>
      </c>
      <c r="D102" s="80">
        <f t="shared" si="3"/>
        <v>4.7099999999999937</v>
      </c>
      <c r="E102" s="80">
        <f t="shared" si="4"/>
        <v>4.1471463588277135</v>
      </c>
      <c r="F102" s="80">
        <f t="shared" si="5"/>
        <v>0.31680422138089398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6.5" thickTop="1" thickBot="1" x14ac:dyDescent="0.3">
      <c r="A103" s="79">
        <v>2.3999999999999955</v>
      </c>
      <c r="B103" s="79">
        <v>5</v>
      </c>
      <c r="C103" s="80">
        <v>80.569999999999993</v>
      </c>
      <c r="D103" s="80">
        <f t="shared" si="3"/>
        <v>4.7099999999999937</v>
      </c>
      <c r="E103" s="80">
        <f t="shared" si="4"/>
        <v>4.1471463664169308</v>
      </c>
      <c r="F103" s="80">
        <f t="shared" si="5"/>
        <v>0.31680421283765686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6.5" thickTop="1" thickBot="1" x14ac:dyDescent="0.3">
      <c r="A104" s="79">
        <v>2.4249999999999954</v>
      </c>
      <c r="B104" s="79">
        <v>5</v>
      </c>
      <c r="C104" s="80">
        <v>80.86</v>
      </c>
      <c r="D104" s="80">
        <f t="shared" si="3"/>
        <v>5</v>
      </c>
      <c r="E104" s="80">
        <f t="shared" si="4"/>
        <v>4.1471463726710596</v>
      </c>
      <c r="F104" s="80">
        <f t="shared" si="5"/>
        <v>0.72735930964813122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6.5" thickTop="1" thickBot="1" x14ac:dyDescent="0.3">
      <c r="A105" s="79">
        <v>2.4499999999999953</v>
      </c>
      <c r="B105" s="79">
        <v>5</v>
      </c>
      <c r="C105" s="80">
        <v>81.430000000000007</v>
      </c>
      <c r="D105" s="80">
        <f t="shared" si="3"/>
        <v>5.5700000000000074</v>
      </c>
      <c r="E105" s="80">
        <f t="shared" si="4"/>
        <v>4.1471463778249671</v>
      </c>
      <c r="F105" s="80">
        <f t="shared" si="5"/>
        <v>2.0245124301366322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6.5" thickTop="1" thickBot="1" x14ac:dyDescent="0.3">
      <c r="A106" s="79">
        <v>2.4749999999999952</v>
      </c>
      <c r="B106" s="79">
        <v>5</v>
      </c>
      <c r="C106" s="80">
        <v>80.290000000000006</v>
      </c>
      <c r="D106" s="80">
        <f t="shared" si="3"/>
        <v>4.4300000000000068</v>
      </c>
      <c r="E106" s="80">
        <f t="shared" si="4"/>
        <v>4.1471463820722034</v>
      </c>
      <c r="F106" s="80">
        <f t="shared" si="5"/>
        <v>8.0006169174847777E-2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6.5" thickTop="1" thickBot="1" x14ac:dyDescent="0.3">
      <c r="A107" s="79">
        <v>2.4999999999999951</v>
      </c>
      <c r="B107" s="79">
        <v>5</v>
      </c>
      <c r="C107" s="80">
        <v>81</v>
      </c>
      <c r="D107" s="80">
        <f t="shared" si="3"/>
        <v>5.1400000000000006</v>
      </c>
      <c r="E107" s="80">
        <f t="shared" si="4"/>
        <v>4.1471463855722703</v>
      </c>
      <c r="F107" s="80">
        <f t="shared" si="5"/>
        <v>0.98575829968220796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6.5" thickTop="1" thickBot="1" x14ac:dyDescent="0.3">
      <c r="A108" s="79">
        <v>2.524999999999995</v>
      </c>
      <c r="B108" s="79">
        <v>5</v>
      </c>
      <c r="C108" s="80">
        <v>80.709999999999994</v>
      </c>
      <c r="D108" s="80">
        <f t="shared" si="3"/>
        <v>4.8499999999999943</v>
      </c>
      <c r="E108" s="80">
        <f t="shared" si="4"/>
        <v>4.1471463884566084</v>
      </c>
      <c r="F108" s="80">
        <f t="shared" si="5"/>
        <v>0.49400319925958081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6.5" thickTop="1" thickBot="1" x14ac:dyDescent="0.3">
      <c r="A109" s="79">
        <v>2.5499999999999949</v>
      </c>
      <c r="B109" s="79">
        <v>5</v>
      </c>
      <c r="C109" s="80">
        <v>80.709999999999994</v>
      </c>
      <c r="D109" s="80">
        <f t="shared" si="3"/>
        <v>4.8499999999999943</v>
      </c>
      <c r="E109" s="80">
        <f t="shared" si="4"/>
        <v>4.1471463908335364</v>
      </c>
      <c r="F109" s="80">
        <f t="shared" si="5"/>
        <v>0.49400319591831593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6.5" thickTop="1" thickBot="1" x14ac:dyDescent="0.3">
      <c r="A110" s="79">
        <v>2.5749999999999948</v>
      </c>
      <c r="B110" s="79">
        <v>5</v>
      </c>
      <c r="C110" s="80">
        <v>80.86</v>
      </c>
      <c r="D110" s="80">
        <f t="shared" si="3"/>
        <v>5</v>
      </c>
      <c r="E110" s="80">
        <f t="shared" si="4"/>
        <v>4.1471463927923171</v>
      </c>
      <c r="F110" s="80">
        <f t="shared" si="5"/>
        <v>0.72735927532715661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6.5" thickTop="1" thickBot="1" x14ac:dyDescent="0.3">
      <c r="A111" s="79">
        <v>2.5999999999999948</v>
      </c>
      <c r="B111" s="79">
        <v>5</v>
      </c>
      <c r="C111" s="80">
        <v>80.430000000000007</v>
      </c>
      <c r="D111" s="80">
        <f t="shared" si="3"/>
        <v>4.5700000000000074</v>
      </c>
      <c r="E111" s="80">
        <f t="shared" si="4"/>
        <v>4.1471463944065112</v>
      </c>
      <c r="F111" s="80">
        <f t="shared" si="5"/>
        <v>0.17880517176342001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6.5" thickTop="1" thickBot="1" x14ac:dyDescent="0.3">
      <c r="A112" s="79">
        <v>2.6249999999999947</v>
      </c>
      <c r="B112" s="79">
        <v>5</v>
      </c>
      <c r="C112" s="80">
        <v>80.290000000000006</v>
      </c>
      <c r="D112" s="80">
        <f t="shared" si="3"/>
        <v>4.4300000000000068</v>
      </c>
      <c r="E112" s="80">
        <f t="shared" si="4"/>
        <v>4.1471463957367369</v>
      </c>
      <c r="F112" s="80">
        <f t="shared" si="5"/>
        <v>8.0006161444722487E-2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6.5" thickTop="1" thickBot="1" x14ac:dyDescent="0.3">
      <c r="A113" s="79">
        <v>2.6499999999999946</v>
      </c>
      <c r="B113" s="79">
        <v>5</v>
      </c>
      <c r="C113" s="80">
        <v>80.86</v>
      </c>
      <c r="D113" s="80">
        <f t="shared" si="3"/>
        <v>5</v>
      </c>
      <c r="E113" s="80">
        <f t="shared" si="4"/>
        <v>4.1471463968329516</v>
      </c>
      <c r="F113" s="80">
        <f t="shared" si="5"/>
        <v>0.7273592684350173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6.5" thickTop="1" thickBot="1" x14ac:dyDescent="0.3">
      <c r="A114" s="79">
        <v>2.6749999999999945</v>
      </c>
      <c r="B114" s="79">
        <v>5</v>
      </c>
      <c r="C114" s="80">
        <v>80.86</v>
      </c>
      <c r="D114" s="80">
        <f t="shared" si="3"/>
        <v>5</v>
      </c>
      <c r="E114" s="80">
        <f t="shared" si="4"/>
        <v>4.1471463977363197</v>
      </c>
      <c r="F114" s="80">
        <f t="shared" si="5"/>
        <v>0.72735926689413588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6.5" thickTop="1" thickBot="1" x14ac:dyDescent="0.3">
      <c r="A115" s="79">
        <v>2.6999999999999944</v>
      </c>
      <c r="B115" s="79">
        <v>5</v>
      </c>
      <c r="C115" s="80">
        <v>80.569999999999993</v>
      </c>
      <c r="D115" s="80">
        <f t="shared" si="3"/>
        <v>4.7099999999999937</v>
      </c>
      <c r="E115" s="80">
        <f t="shared" si="4"/>
        <v>4.1471463984807686</v>
      </c>
      <c r="F115" s="80">
        <f t="shared" si="5"/>
        <v>0.31680417674316269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6.5" thickTop="1" thickBot="1" x14ac:dyDescent="0.3">
      <c r="A116" s="79">
        <v>2.7249999999999943</v>
      </c>
      <c r="B116" s="79">
        <v>5</v>
      </c>
      <c r="C116" s="80">
        <v>80.290000000000006</v>
      </c>
      <c r="D116" s="80">
        <f t="shared" si="3"/>
        <v>4.4300000000000068</v>
      </c>
      <c r="E116" s="80">
        <f t="shared" si="4"/>
        <v>4.1471463990942556</v>
      </c>
      <c r="F116" s="80">
        <f t="shared" si="5"/>
        <v>8.0006159545349967E-2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6.5" thickTop="1" thickBot="1" x14ac:dyDescent="0.3">
      <c r="A117" s="79">
        <v>2.7499999999999942</v>
      </c>
      <c r="B117" s="79">
        <v>5</v>
      </c>
      <c r="C117" s="80">
        <v>80.569999999999993</v>
      </c>
      <c r="D117" s="80">
        <f t="shared" si="3"/>
        <v>4.7099999999999937</v>
      </c>
      <c r="E117" s="80">
        <f t="shared" si="4"/>
        <v>4.1471463995998175</v>
      </c>
      <c r="F117" s="80">
        <f t="shared" si="5"/>
        <v>0.31680417548344131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6.5" thickTop="1" thickBot="1" x14ac:dyDescent="0.3">
      <c r="A118" s="79">
        <v>2.7749999999999941</v>
      </c>
      <c r="B118" s="79">
        <v>5</v>
      </c>
      <c r="C118" s="80">
        <v>81.14</v>
      </c>
      <c r="D118" s="80">
        <f t="shared" si="3"/>
        <v>5.2800000000000011</v>
      </c>
      <c r="E118" s="80">
        <f t="shared" si="4"/>
        <v>4.1471464000164424</v>
      </c>
      <c r="F118" s="80">
        <f t="shared" si="5"/>
        <v>1.2833572789957088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6.5" thickTop="1" thickBot="1" x14ac:dyDescent="0.3">
      <c r="A119" s="79">
        <v>2.799999999999994</v>
      </c>
      <c r="B119" s="79">
        <v>5</v>
      </c>
      <c r="C119" s="80">
        <v>80</v>
      </c>
      <c r="D119" s="80">
        <f t="shared" si="3"/>
        <v>4.1400000000000006</v>
      </c>
      <c r="E119" s="80">
        <f t="shared" si="4"/>
        <v>4.147146400359774</v>
      </c>
      <c r="F119" s="80">
        <f t="shared" si="5"/>
        <v>5.1071038102169815E-5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6.5" thickTop="1" thickBot="1" x14ac:dyDescent="0.3">
      <c r="A120" s="79">
        <v>2.824999999999994</v>
      </c>
      <c r="B120" s="79">
        <v>5</v>
      </c>
      <c r="C120" s="80">
        <v>79.86</v>
      </c>
      <c r="D120" s="80">
        <f t="shared" si="3"/>
        <v>4</v>
      </c>
      <c r="E120" s="80">
        <f t="shared" si="4"/>
        <v>4.1471464006427077</v>
      </c>
      <c r="F120" s="80">
        <f t="shared" si="5"/>
        <v>2.165206322210424E-2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6.5" thickTop="1" thickBot="1" x14ac:dyDescent="0.3">
      <c r="A121" s="79">
        <v>2.8499999999999939</v>
      </c>
      <c r="B121" s="79">
        <v>5</v>
      </c>
      <c r="C121" s="80">
        <v>80</v>
      </c>
      <c r="D121" s="80">
        <f t="shared" si="3"/>
        <v>4.1400000000000006</v>
      </c>
      <c r="E121" s="80">
        <f t="shared" si="4"/>
        <v>4.1471464008758669</v>
      </c>
      <c r="F121" s="80">
        <f t="shared" si="5"/>
        <v>5.1071045478583714E-5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6.5" thickTop="1" thickBot="1" x14ac:dyDescent="0.3">
      <c r="A122" s="79">
        <v>2.8749999999999938</v>
      </c>
      <c r="B122" s="79">
        <v>5</v>
      </c>
      <c r="C122" s="80">
        <v>79.709999999999994</v>
      </c>
      <c r="D122" s="80">
        <f t="shared" si="3"/>
        <v>3.8499999999999943</v>
      </c>
      <c r="E122" s="80">
        <f t="shared" si="4"/>
        <v>4.1471464010680101</v>
      </c>
      <c r="F122" s="80">
        <f t="shared" si="5"/>
        <v>8.8295983667674119E-2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6.5" thickTop="1" thickBot="1" x14ac:dyDescent="0.3">
      <c r="A123" s="79">
        <v>2.8999999999999937</v>
      </c>
      <c r="B123" s="79">
        <v>5</v>
      </c>
      <c r="C123" s="80">
        <v>79.709999999999994</v>
      </c>
      <c r="D123" s="80">
        <f t="shared" si="3"/>
        <v>3.8499999999999943</v>
      </c>
      <c r="E123" s="80">
        <f t="shared" si="4"/>
        <v>4.147146401226351</v>
      </c>
      <c r="F123" s="80">
        <f t="shared" si="5"/>
        <v>8.8295983761774971E-2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6.5" thickTop="1" thickBot="1" x14ac:dyDescent="0.3">
      <c r="A124" s="79">
        <v>2.9249999999999936</v>
      </c>
      <c r="B124" s="79">
        <v>5</v>
      </c>
      <c r="C124" s="80">
        <v>79.569999999999993</v>
      </c>
      <c r="D124" s="80">
        <f t="shared" si="3"/>
        <v>3.7099999999999937</v>
      </c>
      <c r="E124" s="80">
        <f t="shared" si="4"/>
        <v>4.1471464013568369</v>
      </c>
      <c r="F124" s="80">
        <f t="shared" si="5"/>
        <v>0.19109697621923818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6.5" thickTop="1" thickBot="1" x14ac:dyDescent="0.3">
      <c r="A125" s="79">
        <v>2.9499999999999935</v>
      </c>
      <c r="B125" s="79">
        <v>5</v>
      </c>
      <c r="C125" s="80">
        <v>79.86</v>
      </c>
      <c r="D125" s="80">
        <f t="shared" si="3"/>
        <v>4</v>
      </c>
      <c r="E125" s="80">
        <f t="shared" si="4"/>
        <v>4.1471464014643686</v>
      </c>
      <c r="F125" s="80">
        <f t="shared" si="5"/>
        <v>2.165206346391315E-2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6.5" thickTop="1" thickBot="1" x14ac:dyDescent="0.3">
      <c r="A126" s="79">
        <v>2.9749999999999934</v>
      </c>
      <c r="B126" s="79">
        <v>5</v>
      </c>
      <c r="C126" s="80">
        <v>79.86</v>
      </c>
      <c r="D126" s="80">
        <f t="shared" si="3"/>
        <v>4</v>
      </c>
      <c r="E126" s="80">
        <f t="shared" si="4"/>
        <v>4.1471464015529822</v>
      </c>
      <c r="F126" s="80">
        <f t="shared" si="5"/>
        <v>2.1652063489991481E-2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.75" thickTop="1" x14ac:dyDescent="0.25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25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25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25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25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25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25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25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25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25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25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25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25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25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25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25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25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25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25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25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25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25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25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25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25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25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25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25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25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25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25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25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25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25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25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25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25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25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25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25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25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25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25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25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25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25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25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25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25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25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25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25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25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25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25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25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25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25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25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25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25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25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25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25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25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25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25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25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25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25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25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25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25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25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25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25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25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25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25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25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25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25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25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25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25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25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25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25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25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25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25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25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25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25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25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25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25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25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25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25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25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25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25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25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25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25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25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25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25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25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25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25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25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25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25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25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25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25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25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25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25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25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25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25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25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25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25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25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25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25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25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25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25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25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25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25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25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25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25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25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25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25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25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25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25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25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25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25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25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25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25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25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25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25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25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25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25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25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25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25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25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25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25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25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25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25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25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25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25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25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25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25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25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25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25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25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25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25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25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25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25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25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25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25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25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25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25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25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25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25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25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25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25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25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25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25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25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25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25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25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25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25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25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25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25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25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25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25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25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25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25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25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25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25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25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25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25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25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25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25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25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25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25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25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25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25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25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25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25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25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25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25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25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25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25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25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25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25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25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25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25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25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25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25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25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25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25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25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25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25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25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25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25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25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25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25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25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25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25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25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25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25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25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PEMBAGIAN TUGAS</vt:lpstr>
      <vt:lpstr>Akuisisi Data_Potensiometer</vt:lpstr>
      <vt:lpstr>Akuisisi Data_Tachometer</vt:lpstr>
      <vt:lpstr>TABEL 2</vt:lpstr>
      <vt:lpstr>TABEL 3</vt:lpstr>
      <vt:lpstr>TABEL 4</vt:lpstr>
      <vt:lpstr>TABEL 6</vt:lpstr>
      <vt:lpstr>Kalang Terbuka Terkompensasi</vt:lpstr>
      <vt:lpstr>TABEL 7_8</vt:lpstr>
      <vt:lpstr>P3A4-5</vt:lpstr>
      <vt:lpstr>P3A4-10</vt:lpstr>
      <vt:lpstr>P3A4-15</vt:lpstr>
      <vt:lpstr>P3A4-20</vt:lpstr>
      <vt:lpstr>P3A4-25</vt:lpstr>
      <vt:lpstr>P3A4-30</vt:lpstr>
      <vt:lpstr>P3A4-35</vt:lpstr>
      <vt:lpstr>P3A4-40</vt:lpstr>
      <vt:lpstr>P3A4-45</vt:lpstr>
      <vt:lpstr>P3A4-50</vt:lpstr>
      <vt:lpstr>P3A4-55</vt:lpstr>
      <vt:lpstr>P3A4-60</vt:lpstr>
      <vt:lpstr>P3A4-65</vt:lpstr>
      <vt:lpstr>P3A4-70</vt:lpstr>
      <vt:lpstr>P3A4-75</vt:lpstr>
      <vt:lpstr>P3A4-80</vt:lpstr>
      <vt:lpstr>P3A4-85</vt:lpstr>
      <vt:lpstr>P3A4-90</vt:lpstr>
      <vt:lpstr>P3A4-95</vt:lpstr>
      <vt:lpstr>P3A4-100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Dewi Ashiila Hikmawan;Yosep Putra Setiyanto</dc:creator>
  <cp:keywords/>
  <dc:description/>
  <cp:lastModifiedBy>CITA ITB</cp:lastModifiedBy>
  <cp:revision/>
  <dcterms:created xsi:type="dcterms:W3CDTF">2023-09-26T06:18:58Z</dcterms:created>
  <dcterms:modified xsi:type="dcterms:W3CDTF">2024-07-06T15:07:52Z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2023-09-26T06:19:08Z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3548d2bd-9c48-4683-aa7d-f0a50ddd9b04</vt:lpwstr>
  </property>
  <property fmtid="{D5CDD505-2E9C-101B-9397-08002B2CF9AE}" pid="8" name="MSIP_Label_38b525e5-f3da-4501-8f1e-526b6769fc56_ContentBits">
    <vt:lpwstr>0</vt:lpwstr>
  </property>
</Properties>
</file>