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3395" tabRatio="779" activeTab="2"/>
  </bookViews>
  <sheets>
    <sheet name="server_soul_config" sheetId="9" r:id="rId1"/>
    <sheet name="server_soul_level_config" sheetId="8" r:id="rId2"/>
    <sheet name="server_soul_attr" sheetId="6" r:id="rId3"/>
    <sheet name="__server_soul_attr" sheetId="7" r:id="rId4"/>
  </sheets>
  <definedNames>
    <definedName name="_xlnm._FilterDatabase" localSheetId="2" hidden="1">server_soul_attr!$A$1:$G$56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<sst xmlns="http://schemas.openxmlformats.org/spreadsheetml/2006/main" count="348" uniqueCount="169">
  <si>
    <t>下标</t>
  </si>
  <si>
    <t>等级变换类型(1升级 2降级)</t>
  </si>
  <si>
    <t>当前升级等级/当前降级等级</t>
  </si>
  <si>
    <t>魂石消耗(升级用 下标_数量,降级时用 物品id_数量)</t>
  </si>
  <si>
    <t>其他道具(物品id_数量 多个用|分割)</t>
  </si>
  <si>
    <t>升级概率
降级必定成功</t>
  </si>
  <si>
    <t>key</t>
  </si>
  <si>
    <t>type</t>
  </si>
  <si>
    <t>level</t>
  </si>
  <si>
    <t>consume</t>
  </si>
  <si>
    <t>items</t>
  </si>
  <si>
    <t>pro</t>
  </si>
  <si>
    <t>1_1</t>
  </si>
  <si>
    <t>1003_50|null</t>
  </si>
  <si>
    <t>1003_100|null</t>
  </si>
  <si>
    <t>1003_150|null</t>
  </si>
  <si>
    <t>1003_200|null</t>
  </si>
  <si>
    <t>1003_250|null</t>
  </si>
  <si>
    <t>2_1</t>
  </si>
  <si>
    <t>1003_300|null</t>
  </si>
  <si>
    <t>1003_350|null</t>
  </si>
  <si>
    <t>1003_400|null</t>
  </si>
  <si>
    <t>1003_450|null</t>
  </si>
  <si>
    <t>1003_500|null</t>
  </si>
  <si>
    <t>3_1</t>
  </si>
  <si>
    <t>1003_550|null</t>
  </si>
  <si>
    <t>1003_600|null</t>
  </si>
  <si>
    <t>1003_650|null</t>
  </si>
  <si>
    <t>1003_700|null</t>
  </si>
  <si>
    <t>1003_750|null</t>
  </si>
  <si>
    <t>4_1</t>
  </si>
  <si>
    <t>1003_800|null</t>
  </si>
  <si>
    <t>1003_850|null</t>
  </si>
  <si>
    <t>1003_900|null</t>
  </si>
  <si>
    <t>1003_950|null</t>
  </si>
  <si>
    <t>1003_1000|null</t>
  </si>
  <si>
    <t>1282_1</t>
  </si>
  <si>
    <t>null|null</t>
  </si>
  <si>
    <t>1281_1</t>
  </si>
  <si>
    <t>1280_1</t>
  </si>
  <si>
    <t>1279_1</t>
  </si>
  <si>
    <t>部位当前等级总和</t>
  </si>
  <si>
    <t>效果增强值 %</t>
  </si>
  <si>
    <t>attr_probability</t>
  </si>
  <si>
    <t>部位(1 武器 ,2衣服, 3 头盔 , 4 裤子, 5 鞋子 , 6首饰)</t>
  </si>
  <si>
    <t>属性设定</t>
  </si>
  <si>
    <t>对应升级id(下标和config 关联 从0开始)</t>
  </si>
  <si>
    <t>一级属性</t>
  </si>
  <si>
    <t>二级属性</t>
  </si>
  <si>
    <t>保留小数点位数，指显时最多保留的小数点【这个很重要】。</t>
  </si>
  <si>
    <t>最小值</t>
  </si>
  <si>
    <t>最大值</t>
  </si>
  <si>
    <t>差值</t>
  </si>
  <si>
    <t>5级次数</t>
  </si>
  <si>
    <t>10级次数（额外）</t>
  </si>
  <si>
    <t>15级次数（额外）</t>
  </si>
  <si>
    <t>20级次数（额外）</t>
  </si>
  <si>
    <t>1降级时随机范围（降级范围1-20）</t>
  </si>
  <si>
    <t>0升级时随机范围（升级范围0-19）</t>
  </si>
  <si>
    <t>升级/降级时每级提升率【百分比】升级(0-4)降级(1-5)
向下取整</t>
  </si>
  <si>
    <t>升级/降级时每级提升率【百分比】升级(5-9)降级(6-10)
向下取整</t>
  </si>
  <si>
    <t>升级/降级时每级提升率【百分比】升级(10-14)降级(11-15)
向下取整</t>
  </si>
  <si>
    <t>升级/降级时每级提升率【百分比】升级(15-19)降级(16-20)
向下取整</t>
  </si>
  <si>
    <t>当前词条最大等级</t>
  </si>
  <si>
    <t>5级最高值</t>
  </si>
  <si>
    <t>10级最高值</t>
  </si>
  <si>
    <t>15级最高值</t>
  </si>
  <si>
    <t>20级最高值</t>
  </si>
  <si>
    <t>最终取值
1整数
2小数</t>
  </si>
  <si>
    <t>box_type</t>
  </si>
  <si>
    <t>item_id</t>
  </si>
  <si>
    <t>MainProperty</t>
  </si>
  <si>
    <t>TypeProperty</t>
  </si>
  <si>
    <t>float</t>
  </si>
  <si>
    <t>drop_value</t>
  </si>
  <si>
    <t>up_value</t>
  </si>
  <si>
    <t>value_per_1_5</t>
  </si>
  <si>
    <t>value_per_6_10</t>
  </si>
  <si>
    <t>value_per_11_15</t>
  </si>
  <si>
    <t>value_per_16_20</t>
  </si>
  <si>
    <t>level_max</t>
  </si>
  <si>
    <t>value_max_5</t>
  </si>
  <si>
    <t>value_max_10</t>
  </si>
  <si>
    <t>value_max_15</t>
  </si>
  <si>
    <t>value_max_20</t>
  </si>
  <si>
    <t>攻击力(基础)</t>
  </si>
  <si>
    <t>10001|10101|10201|10301</t>
  </si>
  <si>
    <t>固定伤害</t>
  </si>
  <si>
    <t>10002|10102|10202|10302</t>
  </si>
  <si>
    <t>%元素伤害(基础)</t>
  </si>
  <si>
    <t>10003|10103|10203|10303</t>
  </si>
  <si>
    <t>%暴击概率(基础)</t>
  </si>
  <si>
    <t>10004|10104|10204|10304</t>
  </si>
  <si>
    <t>%暴击伤害(基础)</t>
  </si>
  <si>
    <t>10005|10105|10205|10305</t>
  </si>
  <si>
    <t>%元素穿透(基础)</t>
  </si>
  <si>
    <t>10006|10106|10206|10306</t>
  </si>
  <si>
    <t>攻击速度(基础)</t>
  </si>
  <si>
    <t>10008|10108|10208|10308</t>
  </si>
  <si>
    <t>%移动速度(基础百分比)</t>
  </si>
  <si>
    <t>10017|10117|10217|10317</t>
  </si>
  <si>
    <t>技能急速(基础)</t>
  </si>
  <si>
    <t>10015|10115|10215|10315</t>
  </si>
  <si>
    <t>生命值(基础)</t>
  </si>
  <si>
    <t>10007|10107|10207|10307</t>
  </si>
  <si>
    <t>防御力(基础)</t>
  </si>
  <si>
    <t>10009|10109|10209|10309</t>
  </si>
  <si>
    <t>%元素抗性</t>
  </si>
  <si>
    <t>10010|10110|10210|10310</t>
  </si>
  <si>
    <t>%暴击抵抗</t>
  </si>
  <si>
    <t>10011|10111|10211|10311</t>
  </si>
  <si>
    <t>%爆伤抵抗</t>
  </si>
  <si>
    <t>10012|10112|10212|10312</t>
  </si>
  <si>
    <t>生命恢复(基础单位秒)</t>
  </si>
  <si>
    <t>10013|10113|10213|10313</t>
  </si>
  <si>
    <t>固定伤害减免</t>
  </si>
  <si>
    <t>10014|10114|10214|10314</t>
  </si>
  <si>
    <t>%闪避(基础)</t>
  </si>
  <si>
    <t>10018|10118|10218|10318</t>
  </si>
  <si>
    <t>AttackDamage</t>
  </si>
  <si>
    <t>Base</t>
  </si>
  <si>
    <t>%攻击力(基础百分比)</t>
  </si>
  <si>
    <t>BonusPercent</t>
  </si>
  <si>
    <t>PhyicalArmor</t>
  </si>
  <si>
    <t>MaxHealth</t>
  </si>
  <si>
    <t>AttackSpeed</t>
  </si>
  <si>
    <t>%攻击速度(基础百分比)</t>
  </si>
  <si>
    <t>BasePercent</t>
  </si>
  <si>
    <t>MoveSpeed</t>
  </si>
  <si>
    <t>HealthRegen</t>
  </si>
  <si>
    <t>蓝量回复(基础单位秒)</t>
  </si>
  <si>
    <t>ManaRegen</t>
  </si>
  <si>
    <t>AbilityHaste</t>
  </si>
  <si>
    <t>EvasionProb</t>
  </si>
  <si>
    <t>%经验值获取(基础)</t>
  </si>
  <si>
    <t>SingleExpeIncrease</t>
  </si>
  <si>
    <t>%灵魂获取(基础)</t>
  </si>
  <si>
    <t>SoulGetRate</t>
  </si>
  <si>
    <t>CriticalChance</t>
  </si>
  <si>
    <t>CriticalDamage</t>
  </si>
  <si>
    <t>%伤害加成(基础)</t>
  </si>
  <si>
    <t>DamageBonusMul</t>
  </si>
  <si>
    <t>AllElementDamageBonus</t>
  </si>
  <si>
    <t>AllElementPent</t>
  </si>
  <si>
    <t>%伤害减免(基础)</t>
  </si>
  <si>
    <t>DmgReductionPct</t>
  </si>
  <si>
    <t>%生命值(基础加成)</t>
  </si>
  <si>
    <t>%火元素伤害(基础)</t>
  </si>
  <si>
    <t>FireDamageBonus</t>
  </si>
  <si>
    <t>%雷元素伤害(基础)</t>
  </si>
  <si>
    <t>ThunderDamageBonus</t>
  </si>
  <si>
    <t>%冰元素伤害(基础)</t>
  </si>
  <si>
    <t>IceDamageBonus</t>
  </si>
  <si>
    <t>%风元素伤害(基础)</t>
  </si>
  <si>
    <t>WindDamageBonus</t>
  </si>
  <si>
    <t>%火元素穿透(基础)</t>
  </si>
  <si>
    <t>FirePent</t>
  </si>
  <si>
    <t>%雷元素穿透(基础)</t>
  </si>
  <si>
    <t>ThunderPent</t>
  </si>
  <si>
    <t>%冰元素穿透(基础)</t>
  </si>
  <si>
    <t>IcePent</t>
  </si>
  <si>
    <t>%风元素穿透(基础)</t>
  </si>
  <si>
    <t>WindPent</t>
  </si>
  <si>
    <t>FixedDamage</t>
  </si>
  <si>
    <t>Fixed</t>
  </si>
  <si>
    <t>DmgReductionFixed</t>
  </si>
  <si>
    <t>AllElementResist</t>
  </si>
  <si>
    <t>CriticalChanceResist</t>
  </si>
  <si>
    <t>CriticalDamageReduction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</si>
</sst>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5">
    <font>
      <sz val="11"/>
      <color theme="1"/>
      <name val="等线"/>
      <charset val="134"/>
      <scheme val="minor"/>
    </font>
    <font>
      <sz val="10"/>
      <color rgb="FF000000"/>
      <name val="Microsoft YaHei"/>
      <charset val="134"/>
    </font>
    <font>
      <b/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8090C"/>
      <name val="Microsoft YaHei"/>
      <charset val="134"/>
    </font>
    <font>
      <b/>
      <sz val="12"/>
      <color rgb="FF08090C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24" applyNumberFormat="0" applyAlignment="0" applyProtection="0">
      <alignment vertical="center"/>
    </xf>
    <xf numFmtId="0" fontId="15" fillId="9" borderId="25" applyNumberFormat="0" applyAlignment="0" applyProtection="0">
      <alignment vertical="center"/>
    </xf>
    <xf numFmtId="0" fontId="16" fillId="9" borderId="24" applyNumberFormat="0" applyAlignment="0" applyProtection="0">
      <alignment vertical="center"/>
    </xf>
    <xf numFmtId="0" fontId="17" fillId="10" borderId="26" applyNumberFormat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0">
    <xf numFmtId="0" fontId="0" fillId="0" borderId="0" xfId="0"/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NumberFormat="1"/>
    <xf numFmtId="176" fontId="0" fillId="0" borderId="0" xfId="0" applyNumberFormat="1"/>
    <xf numFmtId="177" fontId="0" fillId="0" borderId="0" xfId="0" applyNumberFormat="1"/>
    <xf numFmtId="49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0" fontId="3" fillId="4" borderId="4" xfId="0" applyNumberFormat="1" applyFont="1" applyFill="1" applyBorder="1" applyAlignment="1">
      <alignment horizontal="center" vertical="center" wrapText="1"/>
    </xf>
    <xf numFmtId="0" fontId="3" fillId="5" borderId="3" xfId="0" applyNumberFormat="1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 wrapText="1"/>
    </xf>
    <xf numFmtId="177" fontId="2" fillId="3" borderId="3" xfId="0" applyNumberFormat="1" applyFont="1" applyFill="1" applyBorder="1" applyAlignment="1">
      <alignment horizontal="center" vertical="center" wrapText="1"/>
    </xf>
    <xf numFmtId="176" fontId="3" fillId="4" borderId="4" xfId="0" applyNumberFormat="1" applyFont="1" applyFill="1" applyBorder="1" applyAlignment="1">
      <alignment horizontal="center" vertical="center" wrapText="1"/>
    </xf>
    <xf numFmtId="177" fontId="3" fillId="4" borderId="4" xfId="0" applyNumberFormat="1" applyFont="1" applyFill="1" applyBorder="1" applyAlignment="1">
      <alignment horizontal="center" vertical="center" wrapText="1"/>
    </xf>
    <xf numFmtId="176" fontId="3" fillId="5" borderId="3" xfId="0" applyNumberFormat="1" applyFont="1" applyFill="1" applyBorder="1" applyAlignment="1">
      <alignment horizontal="center" vertical="center" wrapText="1"/>
    </xf>
    <xf numFmtId="177" fontId="3" fillId="5" borderId="3" xfId="0" applyNumberFormat="1" applyFont="1" applyFill="1" applyBorder="1" applyAlignment="1">
      <alignment horizontal="center" vertical="center" wrapText="1"/>
    </xf>
    <xf numFmtId="176" fontId="3" fillId="4" borderId="3" xfId="0" applyNumberFormat="1" applyFont="1" applyFill="1" applyBorder="1" applyAlignment="1">
      <alignment horizontal="center" vertical="center" wrapText="1"/>
    </xf>
    <xf numFmtId="177" fontId="3" fillId="4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49" fontId="4" fillId="6" borderId="5" xfId="0" applyNumberFormat="1" applyFont="1" applyFill="1" applyBorder="1" applyAlignment="1">
      <alignment horizontal="center" vertical="center" wrapText="1"/>
    </xf>
    <xf numFmtId="49" fontId="4" fillId="6" borderId="6" xfId="0" applyNumberFormat="1" applyFont="1" applyFill="1" applyBorder="1" applyAlignment="1">
      <alignment horizontal="center" vertical="center" wrapText="1"/>
    </xf>
    <xf numFmtId="49" fontId="4" fillId="6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3" fillId="2" borderId="13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14" xfId="0" applyNumberFormat="1" applyFont="1" applyFill="1" applyBorder="1" applyAlignment="1">
      <alignment horizontal="center" vertical="center" wrapText="1"/>
    </xf>
    <xf numFmtId="49" fontId="5" fillId="6" borderId="15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49" fontId="5" fillId="6" borderId="1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5" fillId="6" borderId="18" xfId="0" applyNumberFormat="1" applyFont="1" applyFill="1" applyBorder="1" applyAlignment="1">
      <alignment horizontal="center" vertical="center" wrapText="1"/>
    </xf>
    <xf numFmtId="49" fontId="5" fillId="6" borderId="19" xfId="0" applyNumberFormat="1" applyFont="1" applyFill="1" applyBorder="1" applyAlignment="1">
      <alignment horizontal="center" vertical="center" wrapText="1"/>
    </xf>
    <xf numFmtId="49" fontId="5" fillId="6" borderId="20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 wrapText="1"/>
    </xf>
    <xf numFmtId="0" fontId="3" fillId="2" borderId="9" xfId="0" applyNumberFormat="1" applyFont="1" applyFill="1" applyBorder="1" applyAlignment="1">
      <alignment horizontal="center" vertical="center" wrapText="1"/>
    </xf>
    <xf numFmtId="0" fontId="3" fillId="2" borderId="1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 applyProtection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21">
    <dxf>
      <font>
        <color rgb="FFFF0000"/>
      </font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黑色中色系标题行镶边行表格样式" count="3" xr9:uid="{DA39DCEF-02FA-446E-A9EE-10266E40B11D}">
      <tableStyleElement type="wholeTable" dxfId="3"/>
      <tableStyleElement type="headerRow" dxfId="2"/>
      <tableStyleElement type="secondRowStripe" dxfId="1"/>
    </tableStyle>
    <tableStyle name="浅色系标题行表格样式_0af9f8" count="10" xr9:uid="{9667C1AC-94AF-4C36-8A18-66BB2CBBF0E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firstColumnStripe" dxfId="7"/>
      <tableStyleElement type="secondColumnStripe" dxfId="6"/>
      <tableStyleElement type="firstTotalCell" dxfId="5"/>
      <tableStyleElement type="lastTotalCell" dxfId="4"/>
    </tableStyle>
    <tableStyle name="中色系标题行镶边行表格样式_372eea" count="7" xr9:uid="{5E2F6A76-9353-472C-A317-CB9CAEC1712E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colors>
    <mruColors>
      <color rgb="00FF6600"/>
      <color rgb="00ABD6FE"/>
      <color rgb="00F266DD"/>
      <color rgb="00EA53E1"/>
      <color rgb="00B355E9"/>
      <color rgb="00FFFF00"/>
      <color rgb="00FF5959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selection activeCell="D11" sqref="D11"/>
    </sheetView>
  </sheetViews>
  <sheetFormatPr defaultColWidth="9" defaultRowHeight="14.25" outlineLevelCol="5"/>
  <cols>
    <col min="1" max="1" width="11.0083333333333" customWidth="1"/>
    <col min="2" max="2" width="17.625" customWidth="1"/>
    <col min="3" max="3" width="15.0083333333333" customWidth="1"/>
    <col min="4" max="4" width="39.625" customWidth="1"/>
    <col min="5" max="5" width="23.625" customWidth="1"/>
    <col min="6" max="6" width="17.625" customWidth="1"/>
  </cols>
  <sheetData>
    <row r="1" ht="48.5" customHeight="1" spans="1:6">
      <c r="A1" s="37" t="s">
        <v>0</v>
      </c>
      <c r="B1" s="38" t="s">
        <v>1</v>
      </c>
      <c r="C1" s="38" t="s">
        <v>2</v>
      </c>
      <c r="D1" s="38" t="s">
        <v>3</v>
      </c>
      <c r="E1" s="39" t="s">
        <v>4</v>
      </c>
      <c r="F1" s="40" t="s">
        <v>5</v>
      </c>
    </row>
    <row r="2" ht="31.25" customHeight="1" spans="1:6">
      <c r="A2" s="41" t="s">
        <v>6</v>
      </c>
      <c r="B2" s="42" t="s">
        <v>7</v>
      </c>
      <c r="C2" s="42" t="s">
        <v>8</v>
      </c>
      <c r="D2" s="42" t="s">
        <v>9</v>
      </c>
      <c r="E2" s="43" t="s">
        <v>10</v>
      </c>
      <c r="F2" t="s">
        <v>11</v>
      </c>
    </row>
    <row r="3" ht="30.5" customHeight="1" spans="1:6">
      <c r="A3" s="44">
        <v>1</v>
      </c>
      <c r="B3" s="45">
        <v>1</v>
      </c>
      <c r="C3" s="45">
        <v>0</v>
      </c>
      <c r="D3" s="45" t="s">
        <v>12</v>
      </c>
      <c r="E3" s="46" t="s">
        <v>13</v>
      </c>
      <c r="F3" s="47">
        <v>100</v>
      </c>
    </row>
    <row r="4" ht="30.5" customHeight="1" spans="1:6">
      <c r="A4" s="31">
        <v>2</v>
      </c>
      <c r="B4" s="32">
        <v>1</v>
      </c>
      <c r="C4" s="45">
        <v>1</v>
      </c>
      <c r="D4" s="45" t="s">
        <v>12</v>
      </c>
      <c r="E4" s="33" t="s">
        <v>14</v>
      </c>
      <c r="F4" s="47">
        <v>95</v>
      </c>
    </row>
    <row r="5" ht="30.5" customHeight="1" spans="1:6">
      <c r="A5" s="31">
        <v>3</v>
      </c>
      <c r="B5" s="32">
        <v>1</v>
      </c>
      <c r="C5" s="45">
        <v>2</v>
      </c>
      <c r="D5" s="45" t="s">
        <v>12</v>
      </c>
      <c r="E5" s="33" t="s">
        <v>15</v>
      </c>
      <c r="F5" s="47">
        <v>90</v>
      </c>
    </row>
    <row r="6" ht="30.5" customHeight="1" spans="1:6">
      <c r="A6" s="31">
        <v>4</v>
      </c>
      <c r="B6" s="32">
        <v>1</v>
      </c>
      <c r="C6" s="45">
        <v>3</v>
      </c>
      <c r="D6" s="45" t="s">
        <v>12</v>
      </c>
      <c r="E6" s="33" t="s">
        <v>16</v>
      </c>
      <c r="F6" s="47">
        <v>85</v>
      </c>
    </row>
    <row r="7" ht="30.5" customHeight="1" spans="1:6">
      <c r="A7" s="31">
        <v>5</v>
      </c>
      <c r="B7" s="32">
        <v>1</v>
      </c>
      <c r="C7" s="45">
        <v>4</v>
      </c>
      <c r="D7" s="45" t="s">
        <v>12</v>
      </c>
      <c r="E7" s="33" t="s">
        <v>17</v>
      </c>
      <c r="F7" s="47">
        <v>80</v>
      </c>
    </row>
    <row r="8" ht="30.5" customHeight="1" spans="1:6">
      <c r="A8" s="31">
        <v>6</v>
      </c>
      <c r="B8" s="32">
        <v>1</v>
      </c>
      <c r="C8" s="45">
        <v>5</v>
      </c>
      <c r="D8" s="32" t="s">
        <v>18</v>
      </c>
      <c r="E8" s="46" t="s">
        <v>19</v>
      </c>
      <c r="F8" s="47">
        <v>75</v>
      </c>
    </row>
    <row r="9" ht="30.5" customHeight="1" spans="1:6">
      <c r="A9" s="31">
        <v>7</v>
      </c>
      <c r="B9" s="32">
        <v>1</v>
      </c>
      <c r="C9" s="45">
        <v>6</v>
      </c>
      <c r="D9" s="32" t="s">
        <v>18</v>
      </c>
      <c r="E9" s="33" t="s">
        <v>20</v>
      </c>
      <c r="F9" s="47">
        <v>70</v>
      </c>
    </row>
    <row r="10" ht="30.5" customHeight="1" spans="1:6">
      <c r="A10" s="31">
        <v>8</v>
      </c>
      <c r="B10" s="32">
        <v>1</v>
      </c>
      <c r="C10" s="45">
        <v>7</v>
      </c>
      <c r="D10" s="32" t="s">
        <v>18</v>
      </c>
      <c r="E10" s="33" t="s">
        <v>21</v>
      </c>
      <c r="F10" s="47">
        <v>65</v>
      </c>
    </row>
    <row r="11" ht="30.5" customHeight="1" spans="1:6">
      <c r="A11" s="31">
        <v>9</v>
      </c>
      <c r="B11" s="32">
        <v>1</v>
      </c>
      <c r="C11" s="45">
        <v>8</v>
      </c>
      <c r="D11" s="32" t="s">
        <v>18</v>
      </c>
      <c r="E11" s="33" t="s">
        <v>22</v>
      </c>
      <c r="F11" s="47">
        <v>60</v>
      </c>
    </row>
    <row r="12" ht="30.5" customHeight="1" spans="1:6">
      <c r="A12" s="31">
        <v>10</v>
      </c>
      <c r="B12" s="32">
        <v>1</v>
      </c>
      <c r="C12" s="45">
        <v>9</v>
      </c>
      <c r="D12" s="32" t="s">
        <v>18</v>
      </c>
      <c r="E12" s="33" t="s">
        <v>23</v>
      </c>
      <c r="F12" s="47">
        <v>55</v>
      </c>
    </row>
    <row r="13" ht="30.5" customHeight="1" spans="1:6">
      <c r="A13" s="31">
        <v>11</v>
      </c>
      <c r="B13" s="32">
        <v>1</v>
      </c>
      <c r="C13" s="45">
        <v>10</v>
      </c>
      <c r="D13" s="32" t="s">
        <v>24</v>
      </c>
      <c r="E13" s="46" t="s">
        <v>25</v>
      </c>
      <c r="F13" s="47">
        <v>50</v>
      </c>
    </row>
    <row r="14" ht="30.5" customHeight="1" spans="1:6">
      <c r="A14" s="31">
        <v>12</v>
      </c>
      <c r="B14" s="32">
        <v>1</v>
      </c>
      <c r="C14" s="45">
        <v>11</v>
      </c>
      <c r="D14" s="32" t="s">
        <v>24</v>
      </c>
      <c r="E14" s="33" t="s">
        <v>26</v>
      </c>
      <c r="F14" s="47">
        <v>50</v>
      </c>
    </row>
    <row r="15" ht="30.5" customHeight="1" spans="1:6">
      <c r="A15" s="31">
        <v>13</v>
      </c>
      <c r="B15" s="32">
        <v>1</v>
      </c>
      <c r="C15" s="45">
        <v>12</v>
      </c>
      <c r="D15" s="32" t="s">
        <v>24</v>
      </c>
      <c r="E15" s="33" t="s">
        <v>27</v>
      </c>
      <c r="F15" s="47">
        <v>50</v>
      </c>
    </row>
    <row r="16" ht="30.5" customHeight="1" spans="1:6">
      <c r="A16" s="31">
        <v>14</v>
      </c>
      <c r="B16" s="32">
        <v>1</v>
      </c>
      <c r="C16" s="45">
        <v>13</v>
      </c>
      <c r="D16" s="32" t="s">
        <v>24</v>
      </c>
      <c r="E16" s="33" t="s">
        <v>28</v>
      </c>
      <c r="F16" s="47">
        <v>50</v>
      </c>
    </row>
    <row r="17" ht="30.5" customHeight="1" spans="1:6">
      <c r="A17" s="31">
        <v>15</v>
      </c>
      <c r="B17" s="32">
        <v>1</v>
      </c>
      <c r="C17" s="45">
        <v>14</v>
      </c>
      <c r="D17" s="32" t="s">
        <v>24</v>
      </c>
      <c r="E17" s="33" t="s">
        <v>29</v>
      </c>
      <c r="F17" s="47">
        <v>50</v>
      </c>
    </row>
    <row r="18" ht="30.5" customHeight="1" spans="1:6">
      <c r="A18" s="31">
        <v>16</v>
      </c>
      <c r="B18" s="32">
        <v>1</v>
      </c>
      <c r="C18" s="45">
        <v>15</v>
      </c>
      <c r="D18" s="32" t="s">
        <v>30</v>
      </c>
      <c r="E18" s="46" t="s">
        <v>31</v>
      </c>
      <c r="F18" s="47">
        <v>50</v>
      </c>
    </row>
    <row r="19" ht="30.5" customHeight="1" spans="1:6">
      <c r="A19" s="31">
        <v>17</v>
      </c>
      <c r="B19" s="32">
        <v>1</v>
      </c>
      <c r="C19" s="45">
        <v>16</v>
      </c>
      <c r="D19" s="32" t="s">
        <v>30</v>
      </c>
      <c r="E19" s="33" t="s">
        <v>32</v>
      </c>
      <c r="F19" s="47">
        <v>50</v>
      </c>
    </row>
    <row r="20" ht="30.5" customHeight="1" spans="1:6">
      <c r="A20" s="31">
        <v>18</v>
      </c>
      <c r="B20" s="32">
        <v>1</v>
      </c>
      <c r="C20" s="45">
        <v>17</v>
      </c>
      <c r="D20" s="32" t="s">
        <v>30</v>
      </c>
      <c r="E20" s="33" t="s">
        <v>33</v>
      </c>
      <c r="F20" s="47">
        <v>50</v>
      </c>
    </row>
    <row r="21" ht="30.5" customHeight="1" spans="1:6">
      <c r="A21" s="31">
        <v>19</v>
      </c>
      <c r="B21" s="32">
        <v>1</v>
      </c>
      <c r="C21" s="45">
        <v>18</v>
      </c>
      <c r="D21" s="32" t="s">
        <v>30</v>
      </c>
      <c r="E21" s="33" t="s">
        <v>34</v>
      </c>
      <c r="F21" s="47">
        <v>50</v>
      </c>
    </row>
    <row r="22" ht="30.5" customHeight="1" spans="1:6">
      <c r="A22" s="31">
        <v>20</v>
      </c>
      <c r="B22" s="32">
        <v>1</v>
      </c>
      <c r="C22" s="45">
        <v>19</v>
      </c>
      <c r="D22" s="32" t="s">
        <v>30</v>
      </c>
      <c r="E22" s="33" t="s">
        <v>35</v>
      </c>
      <c r="F22" s="47">
        <v>50</v>
      </c>
    </row>
    <row r="23" ht="30.5" customHeight="1" spans="1:6">
      <c r="A23" s="31">
        <v>21</v>
      </c>
      <c r="B23" s="48">
        <v>2</v>
      </c>
      <c r="C23" s="48">
        <v>20</v>
      </c>
      <c r="D23" s="32" t="s">
        <v>36</v>
      </c>
      <c r="E23" s="33" t="s">
        <v>37</v>
      </c>
      <c r="F23">
        <v>100</v>
      </c>
    </row>
    <row r="24" ht="30.5" customHeight="1" spans="1:6">
      <c r="A24" s="31">
        <v>22</v>
      </c>
      <c r="B24" s="48">
        <v>2</v>
      </c>
      <c r="C24" s="48">
        <v>19</v>
      </c>
      <c r="D24" s="32" t="s">
        <v>36</v>
      </c>
      <c r="E24" s="33" t="s">
        <v>37</v>
      </c>
      <c r="F24">
        <v>100</v>
      </c>
    </row>
    <row r="25" ht="30.5" customHeight="1" spans="1:6">
      <c r="A25" s="31">
        <v>23</v>
      </c>
      <c r="B25" s="48">
        <v>2</v>
      </c>
      <c r="C25" s="48">
        <v>18</v>
      </c>
      <c r="D25" s="32" t="s">
        <v>36</v>
      </c>
      <c r="E25" s="33" t="s">
        <v>37</v>
      </c>
      <c r="F25">
        <v>100</v>
      </c>
    </row>
    <row r="26" ht="30.5" customHeight="1" spans="1:6">
      <c r="A26" s="31">
        <v>24</v>
      </c>
      <c r="B26" s="48">
        <v>2</v>
      </c>
      <c r="C26" s="48">
        <v>17</v>
      </c>
      <c r="D26" s="32" t="s">
        <v>36</v>
      </c>
      <c r="E26" s="33" t="s">
        <v>37</v>
      </c>
      <c r="F26">
        <v>100</v>
      </c>
    </row>
    <row r="27" ht="30.5" customHeight="1" spans="1:6">
      <c r="A27" s="31">
        <v>25</v>
      </c>
      <c r="B27" s="48">
        <v>2</v>
      </c>
      <c r="C27" s="48">
        <v>16</v>
      </c>
      <c r="D27" s="32" t="s">
        <v>36</v>
      </c>
      <c r="E27" s="33" t="s">
        <v>37</v>
      </c>
      <c r="F27">
        <v>100</v>
      </c>
    </row>
    <row r="28" ht="30.5" customHeight="1" spans="1:6">
      <c r="A28" s="31">
        <v>26</v>
      </c>
      <c r="B28" s="48">
        <v>2</v>
      </c>
      <c r="C28" s="48">
        <v>15</v>
      </c>
      <c r="D28" s="32" t="s">
        <v>38</v>
      </c>
      <c r="E28" s="33" t="s">
        <v>37</v>
      </c>
      <c r="F28">
        <v>100</v>
      </c>
    </row>
    <row r="29" ht="30.5" customHeight="1" spans="1:6">
      <c r="A29" s="31">
        <v>27</v>
      </c>
      <c r="B29" s="48">
        <v>2</v>
      </c>
      <c r="C29" s="48">
        <v>14</v>
      </c>
      <c r="D29" s="32" t="s">
        <v>38</v>
      </c>
      <c r="E29" s="33" t="s">
        <v>37</v>
      </c>
      <c r="F29">
        <v>100</v>
      </c>
    </row>
    <row r="30" ht="30.5" customHeight="1" spans="1:6">
      <c r="A30" s="31">
        <v>28</v>
      </c>
      <c r="B30" s="48">
        <v>2</v>
      </c>
      <c r="C30" s="48">
        <v>13</v>
      </c>
      <c r="D30" s="32" t="s">
        <v>38</v>
      </c>
      <c r="E30" s="33" t="s">
        <v>37</v>
      </c>
      <c r="F30">
        <v>100</v>
      </c>
    </row>
    <row r="31" ht="30.5" customHeight="1" spans="1:6">
      <c r="A31" s="31">
        <v>29</v>
      </c>
      <c r="B31" s="48">
        <v>2</v>
      </c>
      <c r="C31" s="48">
        <v>12</v>
      </c>
      <c r="D31" s="32" t="s">
        <v>38</v>
      </c>
      <c r="E31" s="33" t="s">
        <v>37</v>
      </c>
      <c r="F31">
        <v>100</v>
      </c>
    </row>
    <row r="32" ht="30.5" customHeight="1" spans="1:6">
      <c r="A32" s="31">
        <v>30</v>
      </c>
      <c r="B32" s="48">
        <v>2</v>
      </c>
      <c r="C32" s="48">
        <v>11</v>
      </c>
      <c r="D32" s="32" t="s">
        <v>38</v>
      </c>
      <c r="E32" s="33" t="s">
        <v>37</v>
      </c>
      <c r="F32">
        <v>100</v>
      </c>
    </row>
    <row r="33" ht="30.5" customHeight="1" spans="1:6">
      <c r="A33" s="31">
        <v>31</v>
      </c>
      <c r="B33" s="48">
        <v>2</v>
      </c>
      <c r="C33" s="48">
        <v>10</v>
      </c>
      <c r="D33" s="32" t="s">
        <v>39</v>
      </c>
      <c r="E33" s="33" t="s">
        <v>37</v>
      </c>
      <c r="F33">
        <v>100</v>
      </c>
    </row>
    <row r="34" ht="30.5" customHeight="1" spans="1:6">
      <c r="A34" s="31">
        <v>32</v>
      </c>
      <c r="B34" s="48">
        <v>2</v>
      </c>
      <c r="C34" s="48">
        <v>9</v>
      </c>
      <c r="D34" s="32" t="s">
        <v>39</v>
      </c>
      <c r="E34" s="33" t="s">
        <v>37</v>
      </c>
      <c r="F34">
        <v>100</v>
      </c>
    </row>
    <row r="35" ht="30.5" customHeight="1" spans="1:6">
      <c r="A35" s="31">
        <v>33</v>
      </c>
      <c r="B35" s="48">
        <v>2</v>
      </c>
      <c r="C35" s="48">
        <v>8</v>
      </c>
      <c r="D35" s="32" t="s">
        <v>39</v>
      </c>
      <c r="E35" s="33" t="s">
        <v>37</v>
      </c>
      <c r="F35">
        <v>100</v>
      </c>
    </row>
    <row r="36" ht="30.5" customHeight="1" spans="1:6">
      <c r="A36" s="31">
        <v>34</v>
      </c>
      <c r="B36" s="48">
        <v>2</v>
      </c>
      <c r="C36" s="48">
        <v>7</v>
      </c>
      <c r="D36" s="32" t="s">
        <v>39</v>
      </c>
      <c r="E36" s="33" t="s">
        <v>37</v>
      </c>
      <c r="F36">
        <v>100</v>
      </c>
    </row>
    <row r="37" ht="30.5" customHeight="1" spans="1:6">
      <c r="A37" s="31">
        <v>35</v>
      </c>
      <c r="B37" s="48">
        <v>2</v>
      </c>
      <c r="C37" s="48">
        <v>6</v>
      </c>
      <c r="D37" s="32" t="s">
        <v>39</v>
      </c>
      <c r="E37" s="33" t="s">
        <v>37</v>
      </c>
      <c r="F37">
        <v>100</v>
      </c>
    </row>
    <row r="38" ht="30.5" customHeight="1" spans="1:6">
      <c r="A38" s="31">
        <v>36</v>
      </c>
      <c r="B38" s="48">
        <v>2</v>
      </c>
      <c r="C38" s="48">
        <v>5</v>
      </c>
      <c r="D38" s="32" t="s">
        <v>40</v>
      </c>
      <c r="E38" s="33" t="s">
        <v>37</v>
      </c>
      <c r="F38">
        <v>100</v>
      </c>
    </row>
    <row r="39" ht="30.5" customHeight="1" spans="1:6">
      <c r="A39" s="31">
        <v>37</v>
      </c>
      <c r="B39" s="48">
        <v>2</v>
      </c>
      <c r="C39" s="48">
        <v>4</v>
      </c>
      <c r="D39" s="32" t="s">
        <v>40</v>
      </c>
      <c r="E39" s="33" t="s">
        <v>37</v>
      </c>
      <c r="F39">
        <v>100</v>
      </c>
    </row>
    <row r="40" ht="30.5" customHeight="1" spans="1:6">
      <c r="A40" s="31">
        <v>38</v>
      </c>
      <c r="B40" s="48">
        <v>2</v>
      </c>
      <c r="C40" s="48">
        <v>3</v>
      </c>
      <c r="D40" s="32" t="s">
        <v>40</v>
      </c>
      <c r="E40" s="33" t="s">
        <v>37</v>
      </c>
      <c r="F40">
        <v>100</v>
      </c>
    </row>
    <row r="41" ht="30.5" customHeight="1" spans="1:6">
      <c r="A41" s="34">
        <v>39</v>
      </c>
      <c r="B41" s="49">
        <v>2</v>
      </c>
      <c r="C41" s="48">
        <v>2</v>
      </c>
      <c r="D41" s="32" t="s">
        <v>40</v>
      </c>
      <c r="E41" s="33" t="s">
        <v>37</v>
      </c>
      <c r="F41">
        <v>100</v>
      </c>
    </row>
    <row r="42" customFormat="1" ht="30.5" customHeight="1" spans="1:6">
      <c r="A42" s="34">
        <v>40</v>
      </c>
      <c r="B42" s="49">
        <v>2</v>
      </c>
      <c r="C42" s="48">
        <v>1</v>
      </c>
      <c r="D42" s="32" t="s">
        <v>40</v>
      </c>
      <c r="E42" s="33" t="s">
        <v>37</v>
      </c>
      <c r="F42">
        <v>100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F7" sqref="F7"/>
    </sheetView>
  </sheetViews>
  <sheetFormatPr defaultColWidth="9" defaultRowHeight="14.25" outlineLevelRow="5" outlineLevelCol="2"/>
  <cols>
    <col min="1" max="1" width="20.875" customWidth="1"/>
    <col min="2" max="2" width="16.125" customWidth="1"/>
    <col min="3" max="3" width="18.75" customWidth="1"/>
  </cols>
  <sheetData>
    <row r="1" ht="37" customHeight="1" spans="1:3">
      <c r="A1" s="25" t="s">
        <v>0</v>
      </c>
      <c r="B1" s="26" t="s">
        <v>41</v>
      </c>
      <c r="C1" s="27" t="s">
        <v>42</v>
      </c>
    </row>
    <row r="2" ht="16.5" spans="1:3">
      <c r="A2" s="28" t="s">
        <v>6</v>
      </c>
      <c r="B2" s="29" t="s">
        <v>8</v>
      </c>
      <c r="C2" s="30" t="s">
        <v>43</v>
      </c>
    </row>
    <row r="3" ht="16.5" spans="1:3">
      <c r="A3" s="31">
        <v>1</v>
      </c>
      <c r="B3" s="32">
        <v>25</v>
      </c>
      <c r="C3" s="33">
        <v>15</v>
      </c>
    </row>
    <row r="4" ht="16.5" spans="1:3">
      <c r="A4" s="31">
        <v>2</v>
      </c>
      <c r="B4" s="32">
        <v>50</v>
      </c>
      <c r="C4" s="33">
        <v>30</v>
      </c>
    </row>
    <row r="5" ht="16.5" spans="1:3">
      <c r="A5" s="31">
        <v>3</v>
      </c>
      <c r="B5" s="32">
        <v>75</v>
      </c>
      <c r="C5" s="33">
        <v>50</v>
      </c>
    </row>
    <row r="6" ht="16.5" spans="1:3">
      <c r="A6" s="34">
        <v>4</v>
      </c>
      <c r="B6" s="35">
        <v>100</v>
      </c>
      <c r="C6" s="3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6"/>
  <sheetViews>
    <sheetView tabSelected="1" zoomScale="115" zoomScaleNormal="115" workbookViewId="0">
      <selection activeCell="D4" sqref="D4"/>
    </sheetView>
  </sheetViews>
  <sheetFormatPr defaultColWidth="9" defaultRowHeight="14.25"/>
  <cols>
    <col min="1" max="1" width="6.675" customWidth="1"/>
    <col min="2" max="2" width="23.625" customWidth="1"/>
    <col min="3" max="3" width="21.5083333333333" customWidth="1"/>
    <col min="4" max="4" width="34.675" customWidth="1"/>
    <col min="5" max="5" width="24.5083333333333" style="4" customWidth="1"/>
    <col min="6" max="6" width="13.675" style="4" customWidth="1"/>
    <col min="7" max="7" width="27.625" customWidth="1"/>
    <col min="8" max="9" width="8.50833333333333" customWidth="1"/>
    <col min="10" max="10" width="6.84166666666667" style="5" customWidth="1"/>
    <col min="11" max="11" width="9.50833333333333" style="6" customWidth="1"/>
    <col min="12" max="14" width="18.8416666666667" style="6" customWidth="1"/>
    <col min="15" max="16" width="17.625" style="5" customWidth="1"/>
    <col min="17" max="20" width="19.5583333333333" customWidth="1"/>
    <col min="21" max="21" width="18.675" customWidth="1"/>
    <col min="22" max="22" width="13.0083333333333" customWidth="1"/>
    <col min="23" max="25" width="14.0083333333333" customWidth="1"/>
    <col min="26" max="26" width="10.3416666666667" customWidth="1"/>
  </cols>
  <sheetData>
    <row r="1" ht="75" customHeight="1" spans="1:26">
      <c r="A1" s="7" t="s">
        <v>0</v>
      </c>
      <c r="B1" s="7" t="s">
        <v>44</v>
      </c>
      <c r="C1" s="7" t="s">
        <v>45</v>
      </c>
      <c r="D1" s="7" t="s">
        <v>46</v>
      </c>
      <c r="E1" s="8" t="s">
        <v>47</v>
      </c>
      <c r="F1" s="8" t="s">
        <v>48</v>
      </c>
      <c r="G1" s="7" t="s">
        <v>49</v>
      </c>
      <c r="H1" s="7" t="s">
        <v>50</v>
      </c>
      <c r="I1" s="7" t="s">
        <v>51</v>
      </c>
      <c r="J1" s="13" t="s">
        <v>52</v>
      </c>
      <c r="K1" s="14" t="s">
        <v>53</v>
      </c>
      <c r="L1" s="14" t="s">
        <v>54</v>
      </c>
      <c r="M1" s="14" t="s">
        <v>55</v>
      </c>
      <c r="N1" s="14" t="s">
        <v>56</v>
      </c>
      <c r="O1" s="13" t="s">
        <v>57</v>
      </c>
      <c r="P1" s="13" t="s">
        <v>58</v>
      </c>
      <c r="Q1" s="7" t="s">
        <v>59</v>
      </c>
      <c r="R1" s="7" t="s">
        <v>60</v>
      </c>
      <c r="S1" s="7" t="s">
        <v>61</v>
      </c>
      <c r="T1" s="7" t="s">
        <v>62</v>
      </c>
      <c r="U1" s="7" t="s">
        <v>63</v>
      </c>
      <c r="V1" s="7" t="s">
        <v>64</v>
      </c>
      <c r="W1" s="7" t="s">
        <v>65</v>
      </c>
      <c r="X1" s="7" t="s">
        <v>66</v>
      </c>
      <c r="Y1" s="7" t="s">
        <v>67</v>
      </c>
      <c r="Z1" s="21" t="s">
        <v>68</v>
      </c>
    </row>
    <row r="2" ht="18.5" customHeight="1" spans="1:26">
      <c r="A2" s="9" t="s">
        <v>6</v>
      </c>
      <c r="B2" s="9" t="s">
        <v>69</v>
      </c>
      <c r="C2" s="9"/>
      <c r="D2" s="9" t="s">
        <v>70</v>
      </c>
      <c r="E2" s="10" t="s">
        <v>71</v>
      </c>
      <c r="F2" s="10" t="s">
        <v>72</v>
      </c>
      <c r="G2" s="9" t="s">
        <v>73</v>
      </c>
      <c r="H2" s="9"/>
      <c r="I2" s="9"/>
      <c r="J2" s="15"/>
      <c r="K2" s="16"/>
      <c r="L2" s="16"/>
      <c r="M2" s="16"/>
      <c r="N2" s="16"/>
      <c r="O2" s="15" t="s">
        <v>74</v>
      </c>
      <c r="P2" s="15" t="s">
        <v>75</v>
      </c>
      <c r="Q2" s="9" t="s">
        <v>76</v>
      </c>
      <c r="R2" s="9" t="s">
        <v>77</v>
      </c>
      <c r="S2" s="9" t="s">
        <v>78</v>
      </c>
      <c r="T2" s="9" t="s">
        <v>79</v>
      </c>
      <c r="U2" s="9" t="s">
        <v>80</v>
      </c>
      <c r="V2" s="9" t="s">
        <v>81</v>
      </c>
      <c r="W2" s="9" t="s">
        <v>82</v>
      </c>
      <c r="X2" s="9" t="s">
        <v>83</v>
      </c>
      <c r="Y2" s="9" t="s">
        <v>84</v>
      </c>
      <c r="Z2" s="22"/>
    </row>
    <row r="3" ht="18.5" customHeight="1" spans="1:26">
      <c r="A3" s="11">
        <v>1</v>
      </c>
      <c r="B3" s="11">
        <v>1</v>
      </c>
      <c r="C3" s="11" t="s">
        <v>85</v>
      </c>
      <c r="D3" s="11" t="s">
        <v>86</v>
      </c>
      <c r="E3" s="11" t="str">
        <f>IF(ISTEXT(C3),VLOOKUP(C3,__server_soul_attr!A:B,2,FALSE))</f>
        <v>AttackDamage</v>
      </c>
      <c r="F3" s="11" t="str">
        <f>IF(ISTEXT(C3),VLOOKUP(C3,__server_soul_attr!A:C,3,FALSE))</f>
        <v>Base</v>
      </c>
      <c r="G3" s="11">
        <v>2</v>
      </c>
      <c r="H3" s="11">
        <v>1.5</v>
      </c>
      <c r="I3" s="11">
        <v>3</v>
      </c>
      <c r="J3" s="17">
        <f>((I3-H3/3*2)-(H3-I3/3*2))/2</f>
        <v>1.25</v>
      </c>
      <c r="K3" s="18">
        <v>50</v>
      </c>
      <c r="L3" s="18">
        <v>60</v>
      </c>
      <c r="M3" s="18">
        <v>70</v>
      </c>
      <c r="N3" s="18">
        <v>80</v>
      </c>
      <c r="O3" s="17" t="str">
        <f>FIXED((H3/3*2),G3)&amp;"-"&amp;FIXED((I3/3*2),G3)</f>
        <v>1.00-2.00</v>
      </c>
      <c r="P3" s="17" t="str">
        <f>FIXED((H3),G3)&amp;"-"&amp;FIXED((I3),G3)</f>
        <v>1.50-3.00</v>
      </c>
      <c r="Q3" s="11">
        <v>5</v>
      </c>
      <c r="R3" s="11">
        <v>5</v>
      </c>
      <c r="S3" s="11">
        <v>5</v>
      </c>
      <c r="T3" s="11">
        <v>5</v>
      </c>
      <c r="U3" s="11">
        <v>20</v>
      </c>
      <c r="V3" s="11" t="str">
        <f>FIXED(K3*J3*(1+Q3/100*5),G3)</f>
        <v>78.13</v>
      </c>
      <c r="W3" s="11">
        <f>FIXED(L3*J3*(1+R3/100*10),G3)+V3</f>
        <v>190.63</v>
      </c>
      <c r="X3" s="11">
        <f>FIXED(M3*J3*(1+S3/100*15),G3)+W3</f>
        <v>343.76</v>
      </c>
      <c r="Y3" s="11">
        <f>FIXED(N3*J3*(1+T3/100*20),G3)+X3</f>
        <v>543.76</v>
      </c>
      <c r="Z3" s="23">
        <v>1</v>
      </c>
    </row>
    <row r="4" ht="18.5" customHeight="1" spans="1:26">
      <c r="A4" s="12">
        <v>2</v>
      </c>
      <c r="B4" s="12">
        <v>1</v>
      </c>
      <c r="C4" s="12" t="s">
        <v>87</v>
      </c>
      <c r="D4" s="12" t="s">
        <v>88</v>
      </c>
      <c r="E4" s="12" t="str">
        <f>IF(ISTEXT(C4),VLOOKUP(C4,__server_soul_attr!A:B,2,FALSE))</f>
        <v>FixedDamage</v>
      </c>
      <c r="F4" s="12" t="str">
        <f>IF(ISTEXT(C4),VLOOKUP(C4,__server_soul_attr!A:C,3,FALSE))</f>
        <v>Fixed</v>
      </c>
      <c r="G4" s="12">
        <v>2</v>
      </c>
      <c r="H4" s="12">
        <v>3</v>
      </c>
      <c r="I4" s="12">
        <v>8</v>
      </c>
      <c r="J4" s="19">
        <f t="shared" ref="J4:J35" si="0">((I4-H4/3*2)-(H4-I4/3*2))/2</f>
        <v>4.16666666666667</v>
      </c>
      <c r="K4" s="20">
        <v>50</v>
      </c>
      <c r="L4" s="20">
        <v>60</v>
      </c>
      <c r="M4" s="20">
        <v>70</v>
      </c>
      <c r="N4" s="20">
        <v>80</v>
      </c>
      <c r="O4" s="19" t="str">
        <f t="shared" ref="O4:O35" si="1">FIXED((H4/3*2),G4)&amp;"-"&amp;FIXED((I4/3*2),G4)</f>
        <v>2.00-5.33</v>
      </c>
      <c r="P4" s="19" t="str">
        <f t="shared" ref="P4:P35" si="2">FIXED((H4),G4)&amp;"-"&amp;FIXED((I4),G4)</f>
        <v>3.00-8.00</v>
      </c>
      <c r="Q4" s="12">
        <v>5</v>
      </c>
      <c r="R4" s="12">
        <v>5</v>
      </c>
      <c r="S4" s="12">
        <v>5</v>
      </c>
      <c r="T4" s="12">
        <v>5</v>
      </c>
      <c r="U4" s="12">
        <v>20</v>
      </c>
      <c r="V4" s="12" t="str">
        <f t="shared" ref="V4:V35" si="3">FIXED(K4*J4*(1+Q4/100*5),G4)</f>
        <v>260.42</v>
      </c>
      <c r="W4" s="12">
        <f t="shared" ref="W4:W35" si="4">FIXED(L4*J4*(1+R4/100*10),G4)+V4</f>
        <v>635.42</v>
      </c>
      <c r="X4" s="12">
        <f t="shared" ref="X4:X35" si="5">FIXED(M4*J4*(1+S4/100*15),G4)+W4</f>
        <v>1145.84</v>
      </c>
      <c r="Y4" s="12">
        <f t="shared" ref="Y4:Y35" si="6">FIXED(N4*J4*(1+T4/100*20),G4)+X4</f>
        <v>1812.51</v>
      </c>
      <c r="Z4" s="24">
        <v>1</v>
      </c>
    </row>
    <row r="5" ht="18.5" customHeight="1" spans="1:26">
      <c r="A5" s="11">
        <v>3</v>
      </c>
      <c r="B5" s="11">
        <v>1</v>
      </c>
      <c r="C5" s="11" t="s">
        <v>89</v>
      </c>
      <c r="D5" s="11" t="s">
        <v>90</v>
      </c>
      <c r="E5" s="11" t="str">
        <f>IF(ISTEXT(C5),VLOOKUP(C5,__server_soul_attr!A:B,2,FALSE))</f>
        <v>AllElementDamageBonus</v>
      </c>
      <c r="F5" s="11" t="str">
        <f>IF(ISTEXT(C5),VLOOKUP(C5,__server_soul_attr!A:C,3,FALSE))</f>
        <v>Base</v>
      </c>
      <c r="G5" s="11">
        <v>2</v>
      </c>
      <c r="H5" s="11">
        <v>1.1</v>
      </c>
      <c r="I5" s="11">
        <v>1.34</v>
      </c>
      <c r="J5" s="17">
        <f t="shared" si="0"/>
        <v>0.2</v>
      </c>
      <c r="K5" s="18">
        <v>50</v>
      </c>
      <c r="L5" s="18">
        <v>60</v>
      </c>
      <c r="M5" s="18">
        <v>70</v>
      </c>
      <c r="N5" s="18">
        <v>80</v>
      </c>
      <c r="O5" s="17" t="str">
        <f t="shared" si="1"/>
        <v>0.73-0.89</v>
      </c>
      <c r="P5" s="17" t="str">
        <f t="shared" si="2"/>
        <v>1.10-1.34</v>
      </c>
      <c r="Q5" s="11">
        <v>5</v>
      </c>
      <c r="R5" s="11">
        <v>5</v>
      </c>
      <c r="S5" s="11">
        <v>5</v>
      </c>
      <c r="T5" s="11">
        <v>5</v>
      </c>
      <c r="U5" s="11">
        <v>20</v>
      </c>
      <c r="V5" s="11" t="str">
        <f t="shared" si="3"/>
        <v>12.50</v>
      </c>
      <c r="W5" s="11">
        <f t="shared" si="4"/>
        <v>30.5</v>
      </c>
      <c r="X5" s="11">
        <f t="shared" si="5"/>
        <v>55</v>
      </c>
      <c r="Y5" s="11">
        <f t="shared" si="6"/>
        <v>87</v>
      </c>
      <c r="Z5" s="23">
        <v>2</v>
      </c>
    </row>
    <row r="6" ht="18.5" customHeight="1" spans="1:26">
      <c r="A6" s="12">
        <v>4</v>
      </c>
      <c r="B6" s="12">
        <v>1</v>
      </c>
      <c r="C6" s="12" t="s">
        <v>91</v>
      </c>
      <c r="D6" s="12" t="s">
        <v>92</v>
      </c>
      <c r="E6" s="12" t="str">
        <f>IF(ISTEXT(C6),VLOOKUP(C6,__server_soul_attr!A:B,2,FALSE))</f>
        <v>CriticalChance</v>
      </c>
      <c r="F6" s="12" t="str">
        <f>IF(ISTEXT(C6),VLOOKUP(C6,__server_soul_attr!A:C,3,FALSE))</f>
        <v>Base</v>
      </c>
      <c r="G6" s="12">
        <v>2</v>
      </c>
      <c r="H6" s="12">
        <v>1.1</v>
      </c>
      <c r="I6" s="12">
        <v>1.34</v>
      </c>
      <c r="J6" s="19">
        <f t="shared" si="0"/>
        <v>0.2</v>
      </c>
      <c r="K6" s="20">
        <v>50</v>
      </c>
      <c r="L6" s="20">
        <v>60</v>
      </c>
      <c r="M6" s="20">
        <v>70</v>
      </c>
      <c r="N6" s="20">
        <v>80</v>
      </c>
      <c r="O6" s="19" t="str">
        <f t="shared" si="1"/>
        <v>0.73-0.89</v>
      </c>
      <c r="P6" s="19" t="str">
        <f t="shared" si="2"/>
        <v>1.10-1.34</v>
      </c>
      <c r="Q6" s="12">
        <v>5</v>
      </c>
      <c r="R6" s="12">
        <v>5</v>
      </c>
      <c r="S6" s="12">
        <v>5</v>
      </c>
      <c r="T6" s="12">
        <v>5</v>
      </c>
      <c r="U6" s="12">
        <v>20</v>
      </c>
      <c r="V6" s="12" t="str">
        <f t="shared" si="3"/>
        <v>12.50</v>
      </c>
      <c r="W6" s="12">
        <f t="shared" si="4"/>
        <v>30.5</v>
      </c>
      <c r="X6" s="12">
        <f t="shared" si="5"/>
        <v>55</v>
      </c>
      <c r="Y6" s="12">
        <f t="shared" si="6"/>
        <v>87</v>
      </c>
      <c r="Z6" s="24">
        <v>2</v>
      </c>
    </row>
    <row r="7" ht="18.5" customHeight="1" spans="1:26">
      <c r="A7" s="11">
        <v>5</v>
      </c>
      <c r="B7" s="11">
        <v>1</v>
      </c>
      <c r="C7" s="11" t="s">
        <v>93</v>
      </c>
      <c r="D7" s="11" t="s">
        <v>94</v>
      </c>
      <c r="E7" s="11" t="str">
        <f>IF(ISTEXT(C7),VLOOKUP(C7,__server_soul_attr!A:B,2,FALSE))</f>
        <v>CriticalDamage</v>
      </c>
      <c r="F7" s="11" t="str">
        <f>IF(ISTEXT(C7),VLOOKUP(C7,__server_soul_attr!A:C,3,FALSE))</f>
        <v>Base</v>
      </c>
      <c r="G7" s="11">
        <v>2</v>
      </c>
      <c r="H7" s="11">
        <v>1.2</v>
      </c>
      <c r="I7" s="11">
        <v>2</v>
      </c>
      <c r="J7" s="17">
        <f t="shared" si="0"/>
        <v>0.666666666666667</v>
      </c>
      <c r="K7" s="18">
        <v>50</v>
      </c>
      <c r="L7" s="18">
        <v>60</v>
      </c>
      <c r="M7" s="18">
        <v>70</v>
      </c>
      <c r="N7" s="18">
        <v>80</v>
      </c>
      <c r="O7" s="17" t="str">
        <f t="shared" si="1"/>
        <v>0.80-1.33</v>
      </c>
      <c r="P7" s="17" t="str">
        <f t="shared" si="2"/>
        <v>1.20-2.00</v>
      </c>
      <c r="Q7" s="11">
        <v>5</v>
      </c>
      <c r="R7" s="11">
        <v>5</v>
      </c>
      <c r="S7" s="11">
        <v>5</v>
      </c>
      <c r="T7" s="11">
        <v>5</v>
      </c>
      <c r="U7" s="11">
        <v>20</v>
      </c>
      <c r="V7" s="11" t="str">
        <f t="shared" si="3"/>
        <v>41.67</v>
      </c>
      <c r="W7" s="11">
        <f t="shared" si="4"/>
        <v>101.67</v>
      </c>
      <c r="X7" s="11">
        <f t="shared" si="5"/>
        <v>183.34</v>
      </c>
      <c r="Y7" s="11">
        <f t="shared" si="6"/>
        <v>290.01</v>
      </c>
      <c r="Z7" s="23">
        <v>2</v>
      </c>
    </row>
    <row r="8" ht="18.5" customHeight="1" spans="1:26">
      <c r="A8" s="12">
        <v>6</v>
      </c>
      <c r="B8" s="12">
        <v>1</v>
      </c>
      <c r="C8" s="12" t="s">
        <v>95</v>
      </c>
      <c r="D8" s="12" t="s">
        <v>96</v>
      </c>
      <c r="E8" s="12" t="str">
        <f>IF(ISTEXT(C8),VLOOKUP(C8,__server_soul_attr!A:B,2,FALSE))</f>
        <v>AllElementPent</v>
      </c>
      <c r="F8" s="12" t="str">
        <f>IF(ISTEXT(C8),VLOOKUP(C8,__server_soul_attr!A:C,3,FALSE))</f>
        <v>Base</v>
      </c>
      <c r="G8" s="12">
        <v>2</v>
      </c>
      <c r="H8" s="12">
        <v>1.1</v>
      </c>
      <c r="I8" s="12">
        <v>1.22</v>
      </c>
      <c r="J8" s="19">
        <f t="shared" si="0"/>
        <v>0.0999999999999999</v>
      </c>
      <c r="K8" s="20">
        <v>50</v>
      </c>
      <c r="L8" s="20">
        <v>60</v>
      </c>
      <c r="M8" s="20">
        <v>70</v>
      </c>
      <c r="N8" s="20">
        <v>80</v>
      </c>
      <c r="O8" s="19" t="str">
        <f t="shared" si="1"/>
        <v>0.73-0.81</v>
      </c>
      <c r="P8" s="19" t="str">
        <f t="shared" si="2"/>
        <v>1.10-1.22</v>
      </c>
      <c r="Q8" s="12">
        <v>5</v>
      </c>
      <c r="R8" s="12">
        <v>5</v>
      </c>
      <c r="S8" s="12">
        <v>5</v>
      </c>
      <c r="T8" s="12">
        <v>5</v>
      </c>
      <c r="U8" s="12">
        <v>20</v>
      </c>
      <c r="V8" s="12" t="str">
        <f t="shared" si="3"/>
        <v>6.25</v>
      </c>
      <c r="W8" s="12">
        <f t="shared" si="4"/>
        <v>15.25</v>
      </c>
      <c r="X8" s="12">
        <f t="shared" si="5"/>
        <v>27.5</v>
      </c>
      <c r="Y8" s="12">
        <f t="shared" si="6"/>
        <v>43.5</v>
      </c>
      <c r="Z8" s="24">
        <v>2</v>
      </c>
    </row>
    <row r="9" ht="18.5" customHeight="1" spans="1:26">
      <c r="A9" s="11">
        <v>7</v>
      </c>
      <c r="B9" s="11">
        <v>1</v>
      </c>
      <c r="C9" s="11" t="s">
        <v>97</v>
      </c>
      <c r="D9" s="11" t="s">
        <v>98</v>
      </c>
      <c r="E9" s="11" t="str">
        <f>IF(ISTEXT(C9),VLOOKUP(C9,__server_soul_attr!A:B,2,FALSE))</f>
        <v>AttackSpeed</v>
      </c>
      <c r="F9" s="11" t="str">
        <f>IF(ISTEXT(C9),VLOOKUP(C9,__server_soul_attr!A:C,3,FALSE))</f>
        <v>Base</v>
      </c>
      <c r="G9" s="11">
        <v>2</v>
      </c>
      <c r="H9" s="11">
        <v>1.1</v>
      </c>
      <c r="I9" s="11">
        <v>1.6</v>
      </c>
      <c r="J9" s="17">
        <f t="shared" si="0"/>
        <v>0.416666666666667</v>
      </c>
      <c r="K9" s="18">
        <v>50</v>
      </c>
      <c r="L9" s="18">
        <v>60</v>
      </c>
      <c r="M9" s="18">
        <v>70</v>
      </c>
      <c r="N9" s="18">
        <v>80</v>
      </c>
      <c r="O9" s="17" t="str">
        <f t="shared" si="1"/>
        <v>0.73-1.07</v>
      </c>
      <c r="P9" s="17" t="str">
        <f t="shared" si="2"/>
        <v>1.10-1.60</v>
      </c>
      <c r="Q9" s="11">
        <v>5</v>
      </c>
      <c r="R9" s="11">
        <v>5</v>
      </c>
      <c r="S9" s="11">
        <v>5</v>
      </c>
      <c r="T9" s="11">
        <v>5</v>
      </c>
      <c r="U9" s="11">
        <v>20</v>
      </c>
      <c r="V9" s="11" t="str">
        <f t="shared" si="3"/>
        <v>26.04</v>
      </c>
      <c r="W9" s="11">
        <f t="shared" si="4"/>
        <v>63.54</v>
      </c>
      <c r="X9" s="11">
        <f t="shared" si="5"/>
        <v>114.58</v>
      </c>
      <c r="Y9" s="11">
        <f t="shared" si="6"/>
        <v>181.25</v>
      </c>
      <c r="Z9" s="23">
        <v>1</v>
      </c>
    </row>
    <row r="10" ht="18.5" customHeight="1" spans="1:26">
      <c r="A10" s="12">
        <v>8</v>
      </c>
      <c r="B10" s="12">
        <v>1</v>
      </c>
      <c r="C10" s="12" t="s">
        <v>99</v>
      </c>
      <c r="D10" s="12" t="s">
        <v>100</v>
      </c>
      <c r="E10" s="12" t="str">
        <f>IF(ISTEXT(C10),VLOOKUP(C10,__server_soul_attr!A:B,2,FALSE))</f>
        <v>MoveSpeed</v>
      </c>
      <c r="F10" s="12" t="str">
        <f>IF(ISTEXT(C10),VLOOKUP(C10,__server_soul_attr!A:C,3,FALSE))</f>
        <v>BasePercent</v>
      </c>
      <c r="G10" s="12">
        <v>2</v>
      </c>
      <c r="H10" s="12">
        <v>1.02</v>
      </c>
      <c r="I10" s="12">
        <v>1.1</v>
      </c>
      <c r="J10" s="19">
        <f t="shared" si="0"/>
        <v>0.0666666666666667</v>
      </c>
      <c r="K10" s="20">
        <v>50</v>
      </c>
      <c r="L10" s="20">
        <v>60</v>
      </c>
      <c r="M10" s="20">
        <v>70</v>
      </c>
      <c r="N10" s="20">
        <v>80</v>
      </c>
      <c r="O10" s="19" t="str">
        <f t="shared" si="1"/>
        <v>0.68-0.73</v>
      </c>
      <c r="P10" s="19" t="str">
        <f t="shared" si="2"/>
        <v>1.02-1.10</v>
      </c>
      <c r="Q10" s="12">
        <v>5</v>
      </c>
      <c r="R10" s="12">
        <v>5</v>
      </c>
      <c r="S10" s="12">
        <v>5</v>
      </c>
      <c r="T10" s="12">
        <v>5</v>
      </c>
      <c r="U10" s="12">
        <v>20</v>
      </c>
      <c r="V10" s="12" t="str">
        <f t="shared" si="3"/>
        <v>4.17</v>
      </c>
      <c r="W10" s="12">
        <f t="shared" si="4"/>
        <v>10.17</v>
      </c>
      <c r="X10" s="12">
        <f t="shared" si="5"/>
        <v>18.34</v>
      </c>
      <c r="Y10" s="12">
        <f t="shared" si="6"/>
        <v>29.01</v>
      </c>
      <c r="Z10" s="24">
        <v>2</v>
      </c>
    </row>
    <row r="11" ht="18.5" customHeight="1" spans="1:26">
      <c r="A11" s="11">
        <v>9</v>
      </c>
      <c r="B11" s="11">
        <v>1</v>
      </c>
      <c r="C11" s="11" t="s">
        <v>101</v>
      </c>
      <c r="D11" s="11" t="s">
        <v>102</v>
      </c>
      <c r="E11" s="11" t="str">
        <f>IF(ISTEXT(C11),VLOOKUP(C11,__server_soul_attr!A:B,2,FALSE))</f>
        <v>AbilityHaste</v>
      </c>
      <c r="F11" s="11" t="str">
        <f>IF(ISTEXT(C11),VLOOKUP(C11,__server_soul_attr!A:C,3,FALSE))</f>
        <v>Base</v>
      </c>
      <c r="G11" s="11">
        <v>2</v>
      </c>
      <c r="H11" s="11">
        <v>2</v>
      </c>
      <c r="I11" s="11">
        <v>2.2</v>
      </c>
      <c r="J11" s="17">
        <f t="shared" si="0"/>
        <v>0.166666666666667</v>
      </c>
      <c r="K11" s="18">
        <v>50</v>
      </c>
      <c r="L11" s="18">
        <v>60</v>
      </c>
      <c r="M11" s="18">
        <v>70</v>
      </c>
      <c r="N11" s="18">
        <v>80</v>
      </c>
      <c r="O11" s="17" t="str">
        <f t="shared" si="1"/>
        <v>1.33-1.47</v>
      </c>
      <c r="P11" s="17" t="str">
        <f t="shared" si="2"/>
        <v>2.00-2.20</v>
      </c>
      <c r="Q11" s="11">
        <v>5</v>
      </c>
      <c r="R11" s="11">
        <v>5</v>
      </c>
      <c r="S11" s="11">
        <v>5</v>
      </c>
      <c r="T11" s="11">
        <v>5</v>
      </c>
      <c r="U11" s="11">
        <v>20</v>
      </c>
      <c r="V11" s="11" t="str">
        <f t="shared" si="3"/>
        <v>10.42</v>
      </c>
      <c r="W11" s="11">
        <f t="shared" si="4"/>
        <v>25.42</v>
      </c>
      <c r="X11" s="11">
        <f t="shared" si="5"/>
        <v>45.84</v>
      </c>
      <c r="Y11" s="11">
        <f t="shared" si="6"/>
        <v>72.51</v>
      </c>
      <c r="Z11" s="23">
        <v>1</v>
      </c>
    </row>
    <row r="12" customFormat="1" ht="18.5" customHeight="1" spans="1:26">
      <c r="A12" s="12">
        <v>20</v>
      </c>
      <c r="B12" s="12">
        <v>2</v>
      </c>
      <c r="C12" s="12" t="s">
        <v>103</v>
      </c>
      <c r="D12" s="12" t="s">
        <v>104</v>
      </c>
      <c r="E12" s="12" t="str">
        <f>IF(ISTEXT(C12),VLOOKUP(C12,__server_soul_attr!A:B,2,FALSE))</f>
        <v>MaxHealth</v>
      </c>
      <c r="F12" s="12" t="str">
        <f>IF(ISTEXT(C12),VLOOKUP(C12,__server_soul_attr!A:C,3,FALSE))</f>
        <v>Base</v>
      </c>
      <c r="G12" s="12">
        <v>2</v>
      </c>
      <c r="H12" s="12">
        <v>3</v>
      </c>
      <c r="I12" s="12">
        <v>8</v>
      </c>
      <c r="J12" s="19">
        <f t="shared" si="0"/>
        <v>4.16666666666667</v>
      </c>
      <c r="K12" s="20">
        <v>50</v>
      </c>
      <c r="L12" s="20">
        <v>60</v>
      </c>
      <c r="M12" s="20">
        <v>70</v>
      </c>
      <c r="N12" s="20">
        <v>80</v>
      </c>
      <c r="O12" s="19" t="str">
        <f t="shared" si="1"/>
        <v>2.00-5.33</v>
      </c>
      <c r="P12" s="19" t="str">
        <f t="shared" si="2"/>
        <v>3.00-8.00</v>
      </c>
      <c r="Q12" s="12">
        <v>5</v>
      </c>
      <c r="R12" s="12">
        <v>5</v>
      </c>
      <c r="S12" s="12">
        <v>5</v>
      </c>
      <c r="T12" s="12">
        <v>5</v>
      </c>
      <c r="U12" s="12">
        <v>20</v>
      </c>
      <c r="V12" s="12" t="str">
        <f t="shared" si="3"/>
        <v>260.42</v>
      </c>
      <c r="W12" s="12">
        <f t="shared" si="4"/>
        <v>635.42</v>
      </c>
      <c r="X12" s="12">
        <f t="shared" si="5"/>
        <v>1145.84</v>
      </c>
      <c r="Y12" s="12">
        <f t="shared" si="6"/>
        <v>1812.51</v>
      </c>
      <c r="Z12" s="24">
        <v>1</v>
      </c>
    </row>
    <row r="13" customFormat="1" ht="18.5" customHeight="1" spans="1:26">
      <c r="A13" s="11">
        <v>21</v>
      </c>
      <c r="B13" s="11">
        <v>2</v>
      </c>
      <c r="C13" s="11" t="s">
        <v>105</v>
      </c>
      <c r="D13" s="11" t="s">
        <v>106</v>
      </c>
      <c r="E13" s="11" t="str">
        <f>IF(ISTEXT(C13),VLOOKUP(C13,__server_soul_attr!A:B,2,FALSE))</f>
        <v>PhyicalArmor</v>
      </c>
      <c r="F13" s="11" t="str">
        <f>IF(ISTEXT(C13),VLOOKUP(C13,__server_soul_attr!A:C,3,FALSE))</f>
        <v>Base</v>
      </c>
      <c r="G13" s="11">
        <v>2</v>
      </c>
      <c r="H13" s="11">
        <v>1.1</v>
      </c>
      <c r="I13" s="11">
        <v>1.24</v>
      </c>
      <c r="J13" s="17">
        <f t="shared" si="0"/>
        <v>0.116666666666667</v>
      </c>
      <c r="K13" s="18">
        <v>50</v>
      </c>
      <c r="L13" s="18">
        <v>60</v>
      </c>
      <c r="M13" s="18">
        <v>70</v>
      </c>
      <c r="N13" s="18">
        <v>80</v>
      </c>
      <c r="O13" s="17" t="str">
        <f t="shared" si="1"/>
        <v>0.73-0.83</v>
      </c>
      <c r="P13" s="17" t="str">
        <f t="shared" si="2"/>
        <v>1.10-1.24</v>
      </c>
      <c r="Q13" s="11">
        <v>5</v>
      </c>
      <c r="R13" s="11">
        <v>5</v>
      </c>
      <c r="S13" s="11">
        <v>5</v>
      </c>
      <c r="T13" s="11">
        <v>5</v>
      </c>
      <c r="U13" s="11">
        <v>20</v>
      </c>
      <c r="V13" s="11" t="str">
        <f t="shared" si="3"/>
        <v>7.29</v>
      </c>
      <c r="W13" s="11">
        <f t="shared" si="4"/>
        <v>17.79</v>
      </c>
      <c r="X13" s="11">
        <f t="shared" si="5"/>
        <v>32.08</v>
      </c>
      <c r="Y13" s="11">
        <f t="shared" si="6"/>
        <v>50.75</v>
      </c>
      <c r="Z13" s="23">
        <v>2</v>
      </c>
    </row>
    <row r="14" customFormat="1" ht="18.5" customHeight="1" spans="1:26">
      <c r="A14" s="12">
        <v>22</v>
      </c>
      <c r="B14" s="12">
        <v>2</v>
      </c>
      <c r="C14" s="12" t="s">
        <v>107</v>
      </c>
      <c r="D14" s="12" t="s">
        <v>108</v>
      </c>
      <c r="E14" s="12" t="str">
        <f>IF(ISTEXT(C14),VLOOKUP(C14,__server_soul_attr!A:B,2,FALSE))</f>
        <v>AllElementResist</v>
      </c>
      <c r="F14" s="12" t="str">
        <f>IF(ISTEXT(C14),VLOOKUP(C14,__server_soul_attr!A:C,3,FALSE))</f>
        <v>Base</v>
      </c>
      <c r="G14" s="12">
        <v>2</v>
      </c>
      <c r="H14" s="12">
        <v>1.1</v>
      </c>
      <c r="I14" s="12">
        <v>1.22</v>
      </c>
      <c r="J14" s="19">
        <f t="shared" si="0"/>
        <v>0.0999999999999999</v>
      </c>
      <c r="K14" s="20">
        <v>50</v>
      </c>
      <c r="L14" s="20">
        <v>60</v>
      </c>
      <c r="M14" s="20">
        <v>70</v>
      </c>
      <c r="N14" s="20">
        <v>80</v>
      </c>
      <c r="O14" s="19" t="str">
        <f t="shared" si="1"/>
        <v>0.73-0.81</v>
      </c>
      <c r="P14" s="19" t="str">
        <f t="shared" si="2"/>
        <v>1.10-1.22</v>
      </c>
      <c r="Q14" s="12">
        <v>5</v>
      </c>
      <c r="R14" s="12">
        <v>5</v>
      </c>
      <c r="S14" s="12">
        <v>5</v>
      </c>
      <c r="T14" s="12">
        <v>5</v>
      </c>
      <c r="U14" s="12">
        <v>20</v>
      </c>
      <c r="V14" s="12" t="str">
        <f t="shared" si="3"/>
        <v>6.25</v>
      </c>
      <c r="W14" s="12">
        <f t="shared" si="4"/>
        <v>15.25</v>
      </c>
      <c r="X14" s="12">
        <f t="shared" si="5"/>
        <v>27.5</v>
      </c>
      <c r="Y14" s="12">
        <f t="shared" si="6"/>
        <v>43.5</v>
      </c>
      <c r="Z14" s="24">
        <v>2</v>
      </c>
    </row>
    <row r="15" customFormat="1" ht="18.5" customHeight="1" spans="1:26">
      <c r="A15" s="11">
        <v>23</v>
      </c>
      <c r="B15" s="11">
        <v>2</v>
      </c>
      <c r="C15" s="11" t="s">
        <v>109</v>
      </c>
      <c r="D15" s="11" t="s">
        <v>110</v>
      </c>
      <c r="E15" s="11" t="str">
        <f>IF(ISTEXT(C15),VLOOKUP(C15,__server_soul_attr!A:B,2,FALSE))</f>
        <v>CriticalChanceResist</v>
      </c>
      <c r="F15" s="11" t="str">
        <f>IF(ISTEXT(C15),VLOOKUP(C15,__server_soul_attr!A:C,3,FALSE))</f>
        <v>Base</v>
      </c>
      <c r="G15" s="11">
        <v>2</v>
      </c>
      <c r="H15" s="11">
        <v>1.1</v>
      </c>
      <c r="I15" s="11">
        <v>1.34</v>
      </c>
      <c r="J15" s="17">
        <f t="shared" si="0"/>
        <v>0.2</v>
      </c>
      <c r="K15" s="18">
        <v>50</v>
      </c>
      <c r="L15" s="18">
        <v>60</v>
      </c>
      <c r="M15" s="18">
        <v>70</v>
      </c>
      <c r="N15" s="18">
        <v>80</v>
      </c>
      <c r="O15" s="17" t="str">
        <f t="shared" si="1"/>
        <v>0.73-0.89</v>
      </c>
      <c r="P15" s="17" t="str">
        <f t="shared" si="2"/>
        <v>1.10-1.34</v>
      </c>
      <c r="Q15" s="11">
        <v>5</v>
      </c>
      <c r="R15" s="11">
        <v>5</v>
      </c>
      <c r="S15" s="11">
        <v>5</v>
      </c>
      <c r="T15" s="11">
        <v>5</v>
      </c>
      <c r="U15" s="11">
        <v>20</v>
      </c>
      <c r="V15" s="11" t="str">
        <f t="shared" si="3"/>
        <v>12.50</v>
      </c>
      <c r="W15" s="11">
        <f t="shared" si="4"/>
        <v>30.5</v>
      </c>
      <c r="X15" s="11">
        <f t="shared" si="5"/>
        <v>55</v>
      </c>
      <c r="Y15" s="11">
        <f t="shared" si="6"/>
        <v>87</v>
      </c>
      <c r="Z15" s="23">
        <v>2</v>
      </c>
    </row>
    <row r="16" customFormat="1" ht="18.5" customHeight="1" spans="1:26">
      <c r="A16" s="12">
        <v>24</v>
      </c>
      <c r="B16" s="12">
        <v>2</v>
      </c>
      <c r="C16" s="12" t="s">
        <v>111</v>
      </c>
      <c r="D16" s="12" t="s">
        <v>112</v>
      </c>
      <c r="E16" s="12" t="str">
        <f>IF(ISTEXT(C16),VLOOKUP(C16,__server_soul_attr!A:B,2,FALSE))</f>
        <v>CriticalDamageReduction</v>
      </c>
      <c r="F16" s="12" t="str">
        <f>IF(ISTEXT(C16),VLOOKUP(C16,__server_soul_attr!A:C,3,FALSE))</f>
        <v>Base</v>
      </c>
      <c r="G16" s="12">
        <v>2</v>
      </c>
      <c r="H16" s="12">
        <v>1.2</v>
      </c>
      <c r="I16" s="12">
        <v>2</v>
      </c>
      <c r="J16" s="19">
        <f t="shared" si="0"/>
        <v>0.666666666666667</v>
      </c>
      <c r="K16" s="20">
        <v>50</v>
      </c>
      <c r="L16" s="20">
        <v>60</v>
      </c>
      <c r="M16" s="20">
        <v>70</v>
      </c>
      <c r="N16" s="20">
        <v>80</v>
      </c>
      <c r="O16" s="19" t="str">
        <f t="shared" si="1"/>
        <v>0.80-1.33</v>
      </c>
      <c r="P16" s="19" t="str">
        <f t="shared" si="2"/>
        <v>1.20-2.00</v>
      </c>
      <c r="Q16" s="12">
        <v>5</v>
      </c>
      <c r="R16" s="12">
        <v>5</v>
      </c>
      <c r="S16" s="12">
        <v>5</v>
      </c>
      <c r="T16" s="12">
        <v>5</v>
      </c>
      <c r="U16" s="12">
        <v>20</v>
      </c>
      <c r="V16" s="12" t="str">
        <f t="shared" si="3"/>
        <v>41.67</v>
      </c>
      <c r="W16" s="12">
        <f t="shared" si="4"/>
        <v>101.67</v>
      </c>
      <c r="X16" s="12">
        <f t="shared" si="5"/>
        <v>183.34</v>
      </c>
      <c r="Y16" s="12">
        <f t="shared" si="6"/>
        <v>290.01</v>
      </c>
      <c r="Z16" s="24">
        <v>2</v>
      </c>
    </row>
    <row r="17" customFormat="1" ht="18.5" customHeight="1" spans="1:26">
      <c r="A17" s="11">
        <v>25</v>
      </c>
      <c r="B17" s="11">
        <v>2</v>
      </c>
      <c r="C17" s="11" t="s">
        <v>113</v>
      </c>
      <c r="D17" s="11" t="s">
        <v>114</v>
      </c>
      <c r="E17" s="11" t="str">
        <f>IF(ISTEXT(C17),VLOOKUP(C17,__server_soul_attr!A:B,2,FALSE))</f>
        <v>HealthRegen</v>
      </c>
      <c r="F17" s="11" t="str">
        <f>IF(ISTEXT(C17),VLOOKUP(C17,__server_soul_attr!A:C,3,FALSE))</f>
        <v>Base</v>
      </c>
      <c r="G17" s="11">
        <v>2</v>
      </c>
      <c r="H17" s="11">
        <v>1</v>
      </c>
      <c r="I17" s="11">
        <v>1.08</v>
      </c>
      <c r="J17" s="17">
        <f t="shared" si="0"/>
        <v>0.0666666666666668</v>
      </c>
      <c r="K17" s="18">
        <v>50</v>
      </c>
      <c r="L17" s="18">
        <v>60</v>
      </c>
      <c r="M17" s="18">
        <v>70</v>
      </c>
      <c r="N17" s="18">
        <v>80</v>
      </c>
      <c r="O17" s="17" t="str">
        <f t="shared" si="1"/>
        <v>0.67-0.72</v>
      </c>
      <c r="P17" s="17" t="str">
        <f t="shared" si="2"/>
        <v>1.00-1.08</v>
      </c>
      <c r="Q17" s="11">
        <v>5</v>
      </c>
      <c r="R17" s="11">
        <v>5</v>
      </c>
      <c r="S17" s="11">
        <v>5</v>
      </c>
      <c r="T17" s="11">
        <v>5</v>
      </c>
      <c r="U17" s="11">
        <v>20</v>
      </c>
      <c r="V17" s="11" t="str">
        <f t="shared" si="3"/>
        <v>4.17</v>
      </c>
      <c r="W17" s="11">
        <f t="shared" si="4"/>
        <v>10.17</v>
      </c>
      <c r="X17" s="11">
        <f t="shared" si="5"/>
        <v>18.34</v>
      </c>
      <c r="Y17" s="11">
        <f t="shared" si="6"/>
        <v>29.01</v>
      </c>
      <c r="Z17" s="23">
        <v>1</v>
      </c>
    </row>
    <row r="18" customFormat="1" ht="18.5" customHeight="1" spans="1:26">
      <c r="A18" s="12">
        <v>26</v>
      </c>
      <c r="B18" s="12">
        <v>2</v>
      </c>
      <c r="C18" s="12" t="s">
        <v>115</v>
      </c>
      <c r="D18" s="12" t="s">
        <v>116</v>
      </c>
      <c r="E18" s="12" t="str">
        <f>IF(ISTEXT(C18),VLOOKUP(C18,__server_soul_attr!A:B,2,FALSE))</f>
        <v>DmgReductionFixed</v>
      </c>
      <c r="F18" s="12" t="str">
        <f>IF(ISTEXT(C18),VLOOKUP(C18,__server_soul_attr!A:C,3,FALSE))</f>
        <v>Fixed</v>
      </c>
      <c r="G18" s="12">
        <v>2</v>
      </c>
      <c r="H18" s="12">
        <v>3</v>
      </c>
      <c r="I18" s="12">
        <v>8</v>
      </c>
      <c r="J18" s="19">
        <f t="shared" si="0"/>
        <v>4.16666666666667</v>
      </c>
      <c r="K18" s="20">
        <v>50</v>
      </c>
      <c r="L18" s="20">
        <v>60</v>
      </c>
      <c r="M18" s="20">
        <v>70</v>
      </c>
      <c r="N18" s="20">
        <v>80</v>
      </c>
      <c r="O18" s="19" t="str">
        <f t="shared" si="1"/>
        <v>2.00-5.33</v>
      </c>
      <c r="P18" s="19" t="str">
        <f t="shared" si="2"/>
        <v>3.00-8.00</v>
      </c>
      <c r="Q18" s="12">
        <v>5</v>
      </c>
      <c r="R18" s="12">
        <v>5</v>
      </c>
      <c r="S18" s="12">
        <v>5</v>
      </c>
      <c r="T18" s="12">
        <v>5</v>
      </c>
      <c r="U18" s="12">
        <v>20</v>
      </c>
      <c r="V18" s="12" t="str">
        <f t="shared" si="3"/>
        <v>260.42</v>
      </c>
      <c r="W18" s="12">
        <f t="shared" si="4"/>
        <v>635.42</v>
      </c>
      <c r="X18" s="12">
        <f t="shared" si="5"/>
        <v>1145.84</v>
      </c>
      <c r="Y18" s="12">
        <f t="shared" si="6"/>
        <v>1812.51</v>
      </c>
      <c r="Z18" s="24">
        <v>1</v>
      </c>
    </row>
    <row r="19" customFormat="1" ht="18.5" customHeight="1" spans="1:26">
      <c r="A19" s="11">
        <v>27</v>
      </c>
      <c r="B19" s="11">
        <v>2</v>
      </c>
      <c r="C19" s="11" t="s">
        <v>99</v>
      </c>
      <c r="D19" s="11" t="s">
        <v>100</v>
      </c>
      <c r="E19" s="11" t="str">
        <f>IF(ISTEXT(C19),VLOOKUP(C19,__server_soul_attr!A:B,2,FALSE))</f>
        <v>MoveSpeed</v>
      </c>
      <c r="F19" s="11" t="str">
        <f>IF(ISTEXT(C19),VLOOKUP(C19,__server_soul_attr!A:C,3,FALSE))</f>
        <v>BasePercent</v>
      </c>
      <c r="G19" s="11">
        <v>2</v>
      </c>
      <c r="H19" s="11">
        <v>1.02</v>
      </c>
      <c r="I19" s="11">
        <v>1.1</v>
      </c>
      <c r="J19" s="17">
        <f t="shared" si="0"/>
        <v>0.0666666666666667</v>
      </c>
      <c r="K19" s="18">
        <v>50</v>
      </c>
      <c r="L19" s="18">
        <v>60</v>
      </c>
      <c r="M19" s="18">
        <v>70</v>
      </c>
      <c r="N19" s="18">
        <v>80</v>
      </c>
      <c r="O19" s="17" t="str">
        <f t="shared" si="1"/>
        <v>0.68-0.73</v>
      </c>
      <c r="P19" s="17" t="str">
        <f t="shared" si="2"/>
        <v>1.02-1.10</v>
      </c>
      <c r="Q19" s="11">
        <v>5</v>
      </c>
      <c r="R19" s="11">
        <v>5</v>
      </c>
      <c r="S19" s="11">
        <v>5</v>
      </c>
      <c r="T19" s="11">
        <v>5</v>
      </c>
      <c r="U19" s="11">
        <v>20</v>
      </c>
      <c r="V19" s="11" t="str">
        <f t="shared" si="3"/>
        <v>4.17</v>
      </c>
      <c r="W19" s="11">
        <f t="shared" si="4"/>
        <v>10.17</v>
      </c>
      <c r="X19" s="11">
        <f t="shared" si="5"/>
        <v>18.34</v>
      </c>
      <c r="Y19" s="11">
        <f t="shared" si="6"/>
        <v>29.01</v>
      </c>
      <c r="Z19" s="23">
        <v>2</v>
      </c>
    </row>
    <row r="20" customFormat="1" ht="18.5" customHeight="1" spans="1:26">
      <c r="A20" s="12">
        <v>28</v>
      </c>
      <c r="B20" s="12">
        <v>2</v>
      </c>
      <c r="C20" s="12" t="s">
        <v>101</v>
      </c>
      <c r="D20" s="12" t="s">
        <v>102</v>
      </c>
      <c r="E20" s="12" t="str">
        <f>IF(ISTEXT(C20),VLOOKUP(C20,__server_soul_attr!A:B,2,FALSE))</f>
        <v>AbilityHaste</v>
      </c>
      <c r="F20" s="12" t="str">
        <f>IF(ISTEXT(C20),VLOOKUP(C20,__server_soul_attr!A:C,3,FALSE))</f>
        <v>Base</v>
      </c>
      <c r="G20" s="12">
        <v>2</v>
      </c>
      <c r="H20" s="12">
        <v>1</v>
      </c>
      <c r="I20" s="12">
        <v>1.2</v>
      </c>
      <c r="J20" s="19">
        <f t="shared" si="0"/>
        <v>0.166666666666667</v>
      </c>
      <c r="K20" s="20">
        <v>50</v>
      </c>
      <c r="L20" s="20">
        <v>60</v>
      </c>
      <c r="M20" s="20">
        <v>70</v>
      </c>
      <c r="N20" s="20">
        <v>80</v>
      </c>
      <c r="O20" s="19" t="str">
        <f t="shared" si="1"/>
        <v>0.67-0.80</v>
      </c>
      <c r="P20" s="19" t="str">
        <f t="shared" si="2"/>
        <v>1.00-1.20</v>
      </c>
      <c r="Q20" s="12">
        <v>5</v>
      </c>
      <c r="R20" s="12">
        <v>5</v>
      </c>
      <c r="S20" s="12">
        <v>5</v>
      </c>
      <c r="T20" s="12">
        <v>5</v>
      </c>
      <c r="U20" s="12">
        <v>20</v>
      </c>
      <c r="V20" s="12" t="str">
        <f t="shared" si="3"/>
        <v>10.42</v>
      </c>
      <c r="W20" s="12">
        <f t="shared" si="4"/>
        <v>25.42</v>
      </c>
      <c r="X20" s="12">
        <f t="shared" si="5"/>
        <v>45.84</v>
      </c>
      <c r="Y20" s="12">
        <f t="shared" si="6"/>
        <v>72.51</v>
      </c>
      <c r="Z20" s="24">
        <v>1</v>
      </c>
    </row>
    <row r="21" customFormat="1" ht="18.5" customHeight="1" spans="1:26">
      <c r="A21" s="11">
        <v>40</v>
      </c>
      <c r="B21" s="11">
        <v>3</v>
      </c>
      <c r="C21" s="11" t="s">
        <v>85</v>
      </c>
      <c r="D21" s="11" t="s">
        <v>86</v>
      </c>
      <c r="E21" s="11" t="str">
        <f>IF(ISTEXT(C21),VLOOKUP(C21,__server_soul_attr!A:B,2,FALSE))</f>
        <v>AttackDamage</v>
      </c>
      <c r="F21" s="11" t="str">
        <f>IF(ISTEXT(C21),VLOOKUP(C21,__server_soul_attr!A:C,3,FALSE))</f>
        <v>Base</v>
      </c>
      <c r="G21" s="11">
        <v>2</v>
      </c>
      <c r="H21" s="11">
        <v>1.5</v>
      </c>
      <c r="I21" s="11">
        <v>3</v>
      </c>
      <c r="J21" s="17">
        <f t="shared" si="0"/>
        <v>1.25</v>
      </c>
      <c r="K21" s="18">
        <v>50</v>
      </c>
      <c r="L21" s="18">
        <v>60</v>
      </c>
      <c r="M21" s="18">
        <v>70</v>
      </c>
      <c r="N21" s="18">
        <v>80</v>
      </c>
      <c r="O21" s="17" t="str">
        <f t="shared" si="1"/>
        <v>1.00-2.00</v>
      </c>
      <c r="P21" s="17" t="str">
        <f t="shared" si="2"/>
        <v>1.50-3.00</v>
      </c>
      <c r="Q21" s="11">
        <v>5</v>
      </c>
      <c r="R21" s="11">
        <v>5</v>
      </c>
      <c r="S21" s="11">
        <v>5</v>
      </c>
      <c r="T21" s="11">
        <v>5</v>
      </c>
      <c r="U21" s="11">
        <v>20</v>
      </c>
      <c r="V21" s="11" t="str">
        <f t="shared" si="3"/>
        <v>78.13</v>
      </c>
      <c r="W21" s="11">
        <f t="shared" si="4"/>
        <v>190.63</v>
      </c>
      <c r="X21" s="11">
        <f t="shared" si="5"/>
        <v>343.76</v>
      </c>
      <c r="Y21" s="11">
        <f t="shared" si="6"/>
        <v>543.76</v>
      </c>
      <c r="Z21" s="23">
        <v>1</v>
      </c>
    </row>
    <row r="22" customFormat="1" ht="18.5" customHeight="1" spans="1:26">
      <c r="A22" s="12">
        <v>41</v>
      </c>
      <c r="B22" s="12">
        <v>3</v>
      </c>
      <c r="C22" s="12" t="s">
        <v>103</v>
      </c>
      <c r="D22" s="12" t="s">
        <v>104</v>
      </c>
      <c r="E22" s="12" t="str">
        <f>IF(ISTEXT(C22),VLOOKUP(C22,__server_soul_attr!A:B,2,FALSE))</f>
        <v>MaxHealth</v>
      </c>
      <c r="F22" s="12" t="str">
        <f>IF(ISTEXT(C22),VLOOKUP(C22,__server_soul_attr!A:C,3,FALSE))</f>
        <v>Base</v>
      </c>
      <c r="G22" s="12">
        <v>2</v>
      </c>
      <c r="H22" s="12">
        <v>3</v>
      </c>
      <c r="I22" s="12">
        <v>8</v>
      </c>
      <c r="J22" s="19">
        <f t="shared" si="0"/>
        <v>4.16666666666667</v>
      </c>
      <c r="K22" s="20">
        <v>50</v>
      </c>
      <c r="L22" s="20">
        <v>60</v>
      </c>
      <c r="M22" s="20">
        <v>70</v>
      </c>
      <c r="N22" s="20">
        <v>80</v>
      </c>
      <c r="O22" s="19" t="str">
        <f t="shared" si="1"/>
        <v>2.00-5.33</v>
      </c>
      <c r="P22" s="19" t="str">
        <f t="shared" si="2"/>
        <v>3.00-8.00</v>
      </c>
      <c r="Q22" s="12">
        <v>5</v>
      </c>
      <c r="R22" s="12">
        <v>5</v>
      </c>
      <c r="S22" s="12">
        <v>5</v>
      </c>
      <c r="T22" s="12">
        <v>5</v>
      </c>
      <c r="U22" s="12">
        <v>20</v>
      </c>
      <c r="V22" s="12" t="str">
        <f t="shared" si="3"/>
        <v>260.42</v>
      </c>
      <c r="W22" s="12">
        <f t="shared" si="4"/>
        <v>635.42</v>
      </c>
      <c r="X22" s="12">
        <f t="shared" si="5"/>
        <v>1145.84</v>
      </c>
      <c r="Y22" s="12">
        <f t="shared" si="6"/>
        <v>1812.51</v>
      </c>
      <c r="Z22" s="24">
        <v>1</v>
      </c>
    </row>
    <row r="23" customFormat="1" ht="18.5" customHeight="1" spans="1:26">
      <c r="A23" s="11">
        <v>42</v>
      </c>
      <c r="B23" s="11">
        <v>3</v>
      </c>
      <c r="C23" s="11" t="s">
        <v>105</v>
      </c>
      <c r="D23" s="11" t="s">
        <v>106</v>
      </c>
      <c r="E23" s="11" t="str">
        <f>IF(ISTEXT(C23),VLOOKUP(C23,__server_soul_attr!A:B,2,FALSE))</f>
        <v>PhyicalArmor</v>
      </c>
      <c r="F23" s="11" t="str">
        <f>IF(ISTEXT(C23),VLOOKUP(C23,__server_soul_attr!A:C,3,FALSE))</f>
        <v>Base</v>
      </c>
      <c r="G23" s="11">
        <v>2</v>
      </c>
      <c r="H23" s="11">
        <v>1.1</v>
      </c>
      <c r="I23" s="11">
        <v>1.24</v>
      </c>
      <c r="J23" s="17">
        <f t="shared" si="0"/>
        <v>0.116666666666667</v>
      </c>
      <c r="K23" s="18">
        <v>50</v>
      </c>
      <c r="L23" s="18">
        <v>60</v>
      </c>
      <c r="M23" s="18">
        <v>70</v>
      </c>
      <c r="N23" s="18">
        <v>80</v>
      </c>
      <c r="O23" s="17" t="str">
        <f t="shared" si="1"/>
        <v>0.73-0.83</v>
      </c>
      <c r="P23" s="17" t="str">
        <f t="shared" si="2"/>
        <v>1.10-1.24</v>
      </c>
      <c r="Q23" s="11">
        <v>5</v>
      </c>
      <c r="R23" s="11">
        <v>5</v>
      </c>
      <c r="S23" s="11">
        <v>5</v>
      </c>
      <c r="T23" s="11">
        <v>5</v>
      </c>
      <c r="U23" s="11">
        <v>20</v>
      </c>
      <c r="V23" s="11" t="str">
        <f t="shared" si="3"/>
        <v>7.29</v>
      </c>
      <c r="W23" s="11">
        <f t="shared" si="4"/>
        <v>17.79</v>
      </c>
      <c r="X23" s="11">
        <f t="shared" si="5"/>
        <v>32.08</v>
      </c>
      <c r="Y23" s="11">
        <f t="shared" si="6"/>
        <v>50.75</v>
      </c>
      <c r="Z23" s="23">
        <v>2</v>
      </c>
    </row>
    <row r="24" customFormat="1" ht="18.5" customHeight="1" spans="1:26">
      <c r="A24" s="12">
        <v>43</v>
      </c>
      <c r="B24" s="12">
        <v>3</v>
      </c>
      <c r="C24" s="12" t="s">
        <v>87</v>
      </c>
      <c r="D24" s="12" t="s">
        <v>88</v>
      </c>
      <c r="E24" s="12" t="str">
        <f>IF(ISTEXT(C24),VLOOKUP(C24,__server_soul_attr!A:B,2,FALSE))</f>
        <v>FixedDamage</v>
      </c>
      <c r="F24" s="12" t="str">
        <f>IF(ISTEXT(C24),VLOOKUP(C24,__server_soul_attr!A:C,3,FALSE))</f>
        <v>Fixed</v>
      </c>
      <c r="G24" s="12">
        <v>2</v>
      </c>
      <c r="H24" s="12">
        <v>3</v>
      </c>
      <c r="I24" s="12">
        <v>8</v>
      </c>
      <c r="J24" s="19">
        <f t="shared" si="0"/>
        <v>4.16666666666667</v>
      </c>
      <c r="K24" s="20">
        <v>50</v>
      </c>
      <c r="L24" s="20">
        <v>60</v>
      </c>
      <c r="M24" s="20">
        <v>70</v>
      </c>
      <c r="N24" s="20">
        <v>80</v>
      </c>
      <c r="O24" s="19" t="str">
        <f t="shared" si="1"/>
        <v>2.00-5.33</v>
      </c>
      <c r="P24" s="19" t="str">
        <f t="shared" si="2"/>
        <v>3.00-8.00</v>
      </c>
      <c r="Q24" s="12">
        <v>5</v>
      </c>
      <c r="R24" s="12">
        <v>5</v>
      </c>
      <c r="S24" s="12">
        <v>5</v>
      </c>
      <c r="T24" s="12">
        <v>5</v>
      </c>
      <c r="U24" s="12">
        <v>20</v>
      </c>
      <c r="V24" s="12" t="str">
        <f t="shared" si="3"/>
        <v>260.42</v>
      </c>
      <c r="W24" s="12">
        <f t="shared" si="4"/>
        <v>635.42</v>
      </c>
      <c r="X24" s="12">
        <f t="shared" si="5"/>
        <v>1145.84</v>
      </c>
      <c r="Y24" s="12">
        <f t="shared" si="6"/>
        <v>1812.51</v>
      </c>
      <c r="Z24" s="24">
        <v>1</v>
      </c>
    </row>
    <row r="25" customFormat="1" ht="18.5" customHeight="1" spans="1:26">
      <c r="A25" s="11">
        <v>44</v>
      </c>
      <c r="B25" s="11">
        <v>3</v>
      </c>
      <c r="C25" s="11" t="s">
        <v>115</v>
      </c>
      <c r="D25" s="11" t="s">
        <v>116</v>
      </c>
      <c r="E25" s="11" t="str">
        <f>IF(ISTEXT(C25),VLOOKUP(C25,__server_soul_attr!A:B,2,FALSE))</f>
        <v>DmgReductionFixed</v>
      </c>
      <c r="F25" s="11" t="str">
        <f>IF(ISTEXT(C25),VLOOKUP(C25,__server_soul_attr!A:C,3,FALSE))</f>
        <v>Fixed</v>
      </c>
      <c r="G25" s="11">
        <v>2</v>
      </c>
      <c r="H25" s="11">
        <v>3</v>
      </c>
      <c r="I25" s="11">
        <v>8</v>
      </c>
      <c r="J25" s="17">
        <f t="shared" si="0"/>
        <v>4.16666666666667</v>
      </c>
      <c r="K25" s="18">
        <v>50</v>
      </c>
      <c r="L25" s="18">
        <v>60</v>
      </c>
      <c r="M25" s="18">
        <v>70</v>
      </c>
      <c r="N25" s="18">
        <v>80</v>
      </c>
      <c r="O25" s="17" t="str">
        <f t="shared" si="1"/>
        <v>2.00-5.33</v>
      </c>
      <c r="P25" s="17" t="str">
        <f t="shared" si="2"/>
        <v>3.00-8.00</v>
      </c>
      <c r="Q25" s="11">
        <v>5</v>
      </c>
      <c r="R25" s="11">
        <v>5</v>
      </c>
      <c r="S25" s="11">
        <v>5</v>
      </c>
      <c r="T25" s="11">
        <v>5</v>
      </c>
      <c r="U25" s="11">
        <v>20</v>
      </c>
      <c r="V25" s="11" t="str">
        <f t="shared" si="3"/>
        <v>260.42</v>
      </c>
      <c r="W25" s="11">
        <f t="shared" si="4"/>
        <v>635.42</v>
      </c>
      <c r="X25" s="11">
        <f t="shared" si="5"/>
        <v>1145.84</v>
      </c>
      <c r="Y25" s="11">
        <f t="shared" si="6"/>
        <v>1812.51</v>
      </c>
      <c r="Z25" s="23">
        <v>1</v>
      </c>
    </row>
    <row r="26" customFormat="1" ht="18.5" customHeight="1" spans="1:26">
      <c r="A26" s="12">
        <v>45</v>
      </c>
      <c r="B26" s="12">
        <v>3</v>
      </c>
      <c r="C26" s="12" t="s">
        <v>89</v>
      </c>
      <c r="D26" s="12" t="s">
        <v>90</v>
      </c>
      <c r="E26" s="12" t="str">
        <f>IF(ISTEXT(C26),VLOOKUP(C26,__server_soul_attr!A:B,2,FALSE))</f>
        <v>AllElementDamageBonus</v>
      </c>
      <c r="F26" s="12" t="str">
        <f>IF(ISTEXT(C26),VLOOKUP(C26,__server_soul_attr!A:C,3,FALSE))</f>
        <v>Base</v>
      </c>
      <c r="G26" s="12">
        <v>2</v>
      </c>
      <c r="H26" s="12">
        <v>1.1</v>
      </c>
      <c r="I26" s="12">
        <v>1.34</v>
      </c>
      <c r="J26" s="19">
        <f t="shared" si="0"/>
        <v>0.2</v>
      </c>
      <c r="K26" s="20">
        <v>50</v>
      </c>
      <c r="L26" s="20">
        <v>60</v>
      </c>
      <c r="M26" s="20">
        <v>70</v>
      </c>
      <c r="N26" s="20">
        <v>80</v>
      </c>
      <c r="O26" s="19" t="str">
        <f t="shared" si="1"/>
        <v>0.73-0.89</v>
      </c>
      <c r="P26" s="19" t="str">
        <f t="shared" si="2"/>
        <v>1.10-1.34</v>
      </c>
      <c r="Q26" s="12">
        <v>5</v>
      </c>
      <c r="R26" s="12">
        <v>5</v>
      </c>
      <c r="S26" s="12">
        <v>5</v>
      </c>
      <c r="T26" s="12">
        <v>5</v>
      </c>
      <c r="U26" s="12">
        <v>20</v>
      </c>
      <c r="V26" s="12" t="str">
        <f t="shared" si="3"/>
        <v>12.50</v>
      </c>
      <c r="W26" s="12">
        <f t="shared" si="4"/>
        <v>30.5</v>
      </c>
      <c r="X26" s="12">
        <f t="shared" si="5"/>
        <v>55</v>
      </c>
      <c r="Y26" s="12">
        <f t="shared" si="6"/>
        <v>87</v>
      </c>
      <c r="Z26" s="24">
        <v>2</v>
      </c>
    </row>
    <row r="27" customFormat="1" ht="18.5" customHeight="1" spans="1:26">
      <c r="A27" s="11">
        <v>46</v>
      </c>
      <c r="B27" s="11">
        <v>3</v>
      </c>
      <c r="C27" s="11" t="s">
        <v>107</v>
      </c>
      <c r="D27" s="11" t="s">
        <v>108</v>
      </c>
      <c r="E27" s="11" t="str">
        <f>IF(ISTEXT(C27),VLOOKUP(C27,__server_soul_attr!A:B,2,FALSE))</f>
        <v>AllElementResist</v>
      </c>
      <c r="F27" s="11" t="str">
        <f>IF(ISTEXT(C27),VLOOKUP(C27,__server_soul_attr!A:C,3,FALSE))</f>
        <v>Base</v>
      </c>
      <c r="G27" s="11">
        <v>2</v>
      </c>
      <c r="H27" s="11">
        <v>1.1</v>
      </c>
      <c r="I27" s="11">
        <v>1.22</v>
      </c>
      <c r="J27" s="17">
        <f t="shared" si="0"/>
        <v>0.0999999999999999</v>
      </c>
      <c r="K27" s="18">
        <v>50</v>
      </c>
      <c r="L27" s="18">
        <v>60</v>
      </c>
      <c r="M27" s="18">
        <v>70</v>
      </c>
      <c r="N27" s="18">
        <v>80</v>
      </c>
      <c r="O27" s="17" t="str">
        <f t="shared" si="1"/>
        <v>0.73-0.81</v>
      </c>
      <c r="P27" s="17" t="str">
        <f t="shared" si="2"/>
        <v>1.10-1.22</v>
      </c>
      <c r="Q27" s="11">
        <v>5</v>
      </c>
      <c r="R27" s="11">
        <v>5</v>
      </c>
      <c r="S27" s="11">
        <v>5</v>
      </c>
      <c r="T27" s="11">
        <v>5</v>
      </c>
      <c r="U27" s="11">
        <v>20</v>
      </c>
      <c r="V27" s="11" t="str">
        <f t="shared" si="3"/>
        <v>6.25</v>
      </c>
      <c r="W27" s="11">
        <f t="shared" si="4"/>
        <v>15.25</v>
      </c>
      <c r="X27" s="11">
        <f t="shared" si="5"/>
        <v>27.5</v>
      </c>
      <c r="Y27" s="11">
        <f t="shared" si="6"/>
        <v>43.5</v>
      </c>
      <c r="Z27" s="23">
        <v>2</v>
      </c>
    </row>
    <row r="28" customFormat="1" ht="18.5" customHeight="1" spans="1:26">
      <c r="A28" s="12">
        <v>47</v>
      </c>
      <c r="B28" s="12">
        <v>3</v>
      </c>
      <c r="C28" s="12" t="s">
        <v>99</v>
      </c>
      <c r="D28" s="12" t="s">
        <v>100</v>
      </c>
      <c r="E28" s="12" t="str">
        <f>IF(ISTEXT(C28),VLOOKUP(C28,__server_soul_attr!A:B,2,FALSE))</f>
        <v>MoveSpeed</v>
      </c>
      <c r="F28" s="12" t="str">
        <f>IF(ISTEXT(C28),VLOOKUP(C28,__server_soul_attr!A:C,3,FALSE))</f>
        <v>BasePercent</v>
      </c>
      <c r="G28" s="12">
        <v>2</v>
      </c>
      <c r="H28" s="12">
        <v>1.02</v>
      </c>
      <c r="I28" s="12">
        <v>1.1</v>
      </c>
      <c r="J28" s="19">
        <f t="shared" si="0"/>
        <v>0.0666666666666667</v>
      </c>
      <c r="K28" s="20">
        <v>50</v>
      </c>
      <c r="L28" s="20">
        <v>60</v>
      </c>
      <c r="M28" s="20">
        <v>70</v>
      </c>
      <c r="N28" s="20">
        <v>80</v>
      </c>
      <c r="O28" s="19" t="str">
        <f t="shared" si="1"/>
        <v>0.68-0.73</v>
      </c>
      <c r="P28" s="19" t="str">
        <f t="shared" si="2"/>
        <v>1.02-1.10</v>
      </c>
      <c r="Q28" s="12">
        <v>5</v>
      </c>
      <c r="R28" s="12">
        <v>5</v>
      </c>
      <c r="S28" s="12">
        <v>5</v>
      </c>
      <c r="T28" s="12">
        <v>5</v>
      </c>
      <c r="U28" s="12">
        <v>20</v>
      </c>
      <c r="V28" s="12" t="str">
        <f t="shared" si="3"/>
        <v>4.17</v>
      </c>
      <c r="W28" s="12">
        <f t="shared" si="4"/>
        <v>10.17</v>
      </c>
      <c r="X28" s="12">
        <f t="shared" si="5"/>
        <v>18.34</v>
      </c>
      <c r="Y28" s="12">
        <f t="shared" si="6"/>
        <v>29.01</v>
      </c>
      <c r="Z28" s="24">
        <v>2</v>
      </c>
    </row>
    <row r="29" customFormat="1" ht="18.5" customHeight="1" spans="1:26">
      <c r="A29" s="11">
        <v>48</v>
      </c>
      <c r="B29" s="11">
        <v>3</v>
      </c>
      <c r="C29" s="11" t="s">
        <v>101</v>
      </c>
      <c r="D29" s="11" t="s">
        <v>102</v>
      </c>
      <c r="E29" s="11" t="str">
        <f>IF(ISTEXT(C29),VLOOKUP(C29,__server_soul_attr!A:B,2,FALSE))</f>
        <v>AbilityHaste</v>
      </c>
      <c r="F29" s="11" t="str">
        <f>IF(ISTEXT(C29),VLOOKUP(C29,__server_soul_attr!A:C,3,FALSE))</f>
        <v>Base</v>
      </c>
      <c r="G29" s="11">
        <v>2</v>
      </c>
      <c r="H29" s="11">
        <v>1</v>
      </c>
      <c r="I29" s="11">
        <v>1.2</v>
      </c>
      <c r="J29" s="17">
        <f t="shared" si="0"/>
        <v>0.166666666666667</v>
      </c>
      <c r="K29" s="18">
        <v>50</v>
      </c>
      <c r="L29" s="18">
        <v>60</v>
      </c>
      <c r="M29" s="18">
        <v>70</v>
      </c>
      <c r="N29" s="18">
        <v>80</v>
      </c>
      <c r="O29" s="17" t="str">
        <f t="shared" si="1"/>
        <v>0.67-0.80</v>
      </c>
      <c r="P29" s="17" t="str">
        <f t="shared" si="2"/>
        <v>1.00-1.20</v>
      </c>
      <c r="Q29" s="11">
        <v>5</v>
      </c>
      <c r="R29" s="11">
        <v>5</v>
      </c>
      <c r="S29" s="11">
        <v>5</v>
      </c>
      <c r="T29" s="11">
        <v>5</v>
      </c>
      <c r="U29" s="11">
        <v>20</v>
      </c>
      <c r="V29" s="11" t="str">
        <f t="shared" si="3"/>
        <v>10.42</v>
      </c>
      <c r="W29" s="11">
        <f t="shared" si="4"/>
        <v>25.42</v>
      </c>
      <c r="X29" s="11">
        <f t="shared" si="5"/>
        <v>45.84</v>
      </c>
      <c r="Y29" s="11">
        <f t="shared" si="6"/>
        <v>72.51</v>
      </c>
      <c r="Z29" s="23">
        <v>1</v>
      </c>
    </row>
    <row r="30" customFormat="1" ht="18.5" customHeight="1" spans="1:26">
      <c r="A30" s="12">
        <v>60</v>
      </c>
      <c r="B30" s="12">
        <v>4</v>
      </c>
      <c r="C30" s="12" t="s">
        <v>103</v>
      </c>
      <c r="D30" s="12" t="s">
        <v>104</v>
      </c>
      <c r="E30" s="12" t="str">
        <f>IF(ISTEXT(C30),VLOOKUP(C30,__server_soul_attr!A:B,2,FALSE))</f>
        <v>MaxHealth</v>
      </c>
      <c r="F30" s="12" t="str">
        <f>IF(ISTEXT(C30),VLOOKUP(C30,__server_soul_attr!A:C,3,FALSE))</f>
        <v>Base</v>
      </c>
      <c r="G30" s="12">
        <v>2</v>
      </c>
      <c r="H30" s="12">
        <v>3</v>
      </c>
      <c r="I30" s="12">
        <v>8</v>
      </c>
      <c r="J30" s="19">
        <f t="shared" si="0"/>
        <v>4.16666666666667</v>
      </c>
      <c r="K30" s="20">
        <v>50</v>
      </c>
      <c r="L30" s="20">
        <v>60</v>
      </c>
      <c r="M30" s="20">
        <v>70</v>
      </c>
      <c r="N30" s="20">
        <v>80</v>
      </c>
      <c r="O30" s="19" t="str">
        <f t="shared" si="1"/>
        <v>2.00-5.33</v>
      </c>
      <c r="P30" s="19" t="str">
        <f t="shared" si="2"/>
        <v>3.00-8.00</v>
      </c>
      <c r="Q30" s="12">
        <v>5</v>
      </c>
      <c r="R30" s="12">
        <v>5</v>
      </c>
      <c r="S30" s="12">
        <v>5</v>
      </c>
      <c r="T30" s="12">
        <v>5</v>
      </c>
      <c r="U30" s="12">
        <v>20</v>
      </c>
      <c r="V30" s="12" t="str">
        <f t="shared" si="3"/>
        <v>260.42</v>
      </c>
      <c r="W30" s="12">
        <f t="shared" si="4"/>
        <v>635.42</v>
      </c>
      <c r="X30" s="12">
        <f t="shared" si="5"/>
        <v>1145.84</v>
      </c>
      <c r="Y30" s="12">
        <f t="shared" si="6"/>
        <v>1812.51</v>
      </c>
      <c r="Z30" s="24">
        <v>1</v>
      </c>
    </row>
    <row r="31" customFormat="1" ht="18.5" customHeight="1" spans="1:26">
      <c r="A31" s="11">
        <v>61</v>
      </c>
      <c r="B31" s="11">
        <v>4</v>
      </c>
      <c r="C31" s="11" t="s">
        <v>105</v>
      </c>
      <c r="D31" s="11" t="s">
        <v>106</v>
      </c>
      <c r="E31" s="11" t="str">
        <f>IF(ISTEXT(C31),VLOOKUP(C31,__server_soul_attr!A:B,2,FALSE))</f>
        <v>PhyicalArmor</v>
      </c>
      <c r="F31" s="11" t="str">
        <f>IF(ISTEXT(C31),VLOOKUP(C31,__server_soul_attr!A:C,3,FALSE))</f>
        <v>Base</v>
      </c>
      <c r="G31" s="11">
        <v>2</v>
      </c>
      <c r="H31" s="11">
        <v>1.1</v>
      </c>
      <c r="I31" s="11">
        <v>1.24</v>
      </c>
      <c r="J31" s="17">
        <f t="shared" si="0"/>
        <v>0.116666666666667</v>
      </c>
      <c r="K31" s="18">
        <v>50</v>
      </c>
      <c r="L31" s="18">
        <v>60</v>
      </c>
      <c r="M31" s="18">
        <v>70</v>
      </c>
      <c r="N31" s="18">
        <v>80</v>
      </c>
      <c r="O31" s="17" t="str">
        <f t="shared" si="1"/>
        <v>0.73-0.83</v>
      </c>
      <c r="P31" s="17" t="str">
        <f t="shared" si="2"/>
        <v>1.10-1.24</v>
      </c>
      <c r="Q31" s="11">
        <v>5</v>
      </c>
      <c r="R31" s="11">
        <v>5</v>
      </c>
      <c r="S31" s="11">
        <v>5</v>
      </c>
      <c r="T31" s="11">
        <v>5</v>
      </c>
      <c r="U31" s="11">
        <v>20</v>
      </c>
      <c r="V31" s="11" t="str">
        <f t="shared" si="3"/>
        <v>7.29</v>
      </c>
      <c r="W31" s="11">
        <f t="shared" si="4"/>
        <v>17.79</v>
      </c>
      <c r="X31" s="11">
        <f t="shared" si="5"/>
        <v>32.08</v>
      </c>
      <c r="Y31" s="11">
        <f t="shared" si="6"/>
        <v>50.75</v>
      </c>
      <c r="Z31" s="23">
        <v>2</v>
      </c>
    </row>
    <row r="32" customFormat="1" ht="18.5" customHeight="1" spans="1:26">
      <c r="A32" s="12">
        <v>62</v>
      </c>
      <c r="B32" s="12">
        <v>4</v>
      </c>
      <c r="C32" s="12" t="s">
        <v>107</v>
      </c>
      <c r="D32" s="12" t="s">
        <v>108</v>
      </c>
      <c r="E32" s="12" t="str">
        <f>IF(ISTEXT(C32),VLOOKUP(C32,__server_soul_attr!A:B,2,FALSE))</f>
        <v>AllElementResist</v>
      </c>
      <c r="F32" s="12" t="str">
        <f>IF(ISTEXT(C32),VLOOKUP(C32,__server_soul_attr!A:C,3,FALSE))</f>
        <v>Base</v>
      </c>
      <c r="G32" s="12">
        <v>2</v>
      </c>
      <c r="H32" s="12">
        <v>1.1</v>
      </c>
      <c r="I32" s="12">
        <v>1.22</v>
      </c>
      <c r="J32" s="19">
        <f t="shared" si="0"/>
        <v>0.0999999999999999</v>
      </c>
      <c r="K32" s="20">
        <v>50</v>
      </c>
      <c r="L32" s="20">
        <v>60</v>
      </c>
      <c r="M32" s="20">
        <v>70</v>
      </c>
      <c r="N32" s="20">
        <v>80</v>
      </c>
      <c r="O32" s="19" t="str">
        <f t="shared" si="1"/>
        <v>0.73-0.81</v>
      </c>
      <c r="P32" s="19" t="str">
        <f t="shared" si="2"/>
        <v>1.10-1.22</v>
      </c>
      <c r="Q32" s="12">
        <v>5</v>
      </c>
      <c r="R32" s="12">
        <v>5</v>
      </c>
      <c r="S32" s="12">
        <v>5</v>
      </c>
      <c r="T32" s="12">
        <v>5</v>
      </c>
      <c r="U32" s="12">
        <v>20</v>
      </c>
      <c r="V32" s="12" t="str">
        <f t="shared" si="3"/>
        <v>6.25</v>
      </c>
      <c r="W32" s="12">
        <f t="shared" si="4"/>
        <v>15.25</v>
      </c>
      <c r="X32" s="12">
        <f t="shared" si="5"/>
        <v>27.5</v>
      </c>
      <c r="Y32" s="12">
        <f t="shared" si="6"/>
        <v>43.5</v>
      </c>
      <c r="Z32" s="24">
        <v>2</v>
      </c>
    </row>
    <row r="33" customFormat="1" ht="18.5" customHeight="1" spans="1:26">
      <c r="A33" s="11">
        <v>63</v>
      </c>
      <c r="B33" s="11">
        <v>4</v>
      </c>
      <c r="C33" s="11" t="s">
        <v>109</v>
      </c>
      <c r="D33" s="11" t="s">
        <v>110</v>
      </c>
      <c r="E33" s="11" t="str">
        <f>IF(ISTEXT(C33),VLOOKUP(C33,__server_soul_attr!A:B,2,FALSE))</f>
        <v>CriticalChanceResist</v>
      </c>
      <c r="F33" s="11" t="str">
        <f>IF(ISTEXT(C33),VLOOKUP(C33,__server_soul_attr!A:C,3,FALSE))</f>
        <v>Base</v>
      </c>
      <c r="G33" s="11">
        <v>2</v>
      </c>
      <c r="H33" s="11">
        <v>1.1</v>
      </c>
      <c r="I33" s="11">
        <v>1.34</v>
      </c>
      <c r="J33" s="17">
        <f t="shared" si="0"/>
        <v>0.2</v>
      </c>
      <c r="K33" s="18">
        <v>50</v>
      </c>
      <c r="L33" s="18">
        <v>60</v>
      </c>
      <c r="M33" s="18">
        <v>70</v>
      </c>
      <c r="N33" s="18">
        <v>80</v>
      </c>
      <c r="O33" s="17" t="str">
        <f t="shared" si="1"/>
        <v>0.73-0.89</v>
      </c>
      <c r="P33" s="17" t="str">
        <f t="shared" si="2"/>
        <v>1.10-1.34</v>
      </c>
      <c r="Q33" s="11">
        <v>5</v>
      </c>
      <c r="R33" s="11">
        <v>5</v>
      </c>
      <c r="S33" s="11">
        <v>5</v>
      </c>
      <c r="T33" s="11">
        <v>5</v>
      </c>
      <c r="U33" s="11">
        <v>20</v>
      </c>
      <c r="V33" s="11" t="str">
        <f t="shared" si="3"/>
        <v>12.50</v>
      </c>
      <c r="W33" s="11">
        <f t="shared" si="4"/>
        <v>30.5</v>
      </c>
      <c r="X33" s="11">
        <f t="shared" si="5"/>
        <v>55</v>
      </c>
      <c r="Y33" s="11">
        <f t="shared" si="6"/>
        <v>87</v>
      </c>
      <c r="Z33" s="23">
        <v>2</v>
      </c>
    </row>
    <row r="34" customFormat="1" ht="18.5" customHeight="1" spans="1:26">
      <c r="A34" s="12">
        <v>64</v>
      </c>
      <c r="B34" s="12">
        <v>4</v>
      </c>
      <c r="C34" s="12" t="s">
        <v>111</v>
      </c>
      <c r="D34" s="12" t="s">
        <v>112</v>
      </c>
      <c r="E34" s="12" t="str">
        <f>IF(ISTEXT(C34),VLOOKUP(C34,__server_soul_attr!A:B,2,FALSE))</f>
        <v>CriticalDamageReduction</v>
      </c>
      <c r="F34" s="12" t="str">
        <f>IF(ISTEXT(C34),VLOOKUP(C34,__server_soul_attr!A:C,3,FALSE))</f>
        <v>Base</v>
      </c>
      <c r="G34" s="12">
        <v>2</v>
      </c>
      <c r="H34" s="12">
        <v>1.2</v>
      </c>
      <c r="I34" s="12">
        <v>2</v>
      </c>
      <c r="J34" s="19">
        <f t="shared" si="0"/>
        <v>0.666666666666667</v>
      </c>
      <c r="K34" s="20">
        <v>50</v>
      </c>
      <c r="L34" s="20">
        <v>60</v>
      </c>
      <c r="M34" s="20">
        <v>70</v>
      </c>
      <c r="N34" s="20">
        <v>80</v>
      </c>
      <c r="O34" s="19" t="str">
        <f t="shared" si="1"/>
        <v>0.80-1.33</v>
      </c>
      <c r="P34" s="19" t="str">
        <f t="shared" si="2"/>
        <v>1.20-2.00</v>
      </c>
      <c r="Q34" s="12">
        <v>5</v>
      </c>
      <c r="R34" s="12">
        <v>5</v>
      </c>
      <c r="S34" s="12">
        <v>5</v>
      </c>
      <c r="T34" s="12">
        <v>5</v>
      </c>
      <c r="U34" s="12">
        <v>20</v>
      </c>
      <c r="V34" s="12" t="str">
        <f t="shared" si="3"/>
        <v>41.67</v>
      </c>
      <c r="W34" s="12">
        <f t="shared" si="4"/>
        <v>101.67</v>
      </c>
      <c r="X34" s="12">
        <f t="shared" si="5"/>
        <v>183.34</v>
      </c>
      <c r="Y34" s="12">
        <f t="shared" si="6"/>
        <v>290.01</v>
      </c>
      <c r="Z34" s="24">
        <v>2</v>
      </c>
    </row>
    <row r="35" customFormat="1" ht="18.5" customHeight="1" spans="1:26">
      <c r="A35" s="11">
        <v>65</v>
      </c>
      <c r="B35" s="11">
        <v>4</v>
      </c>
      <c r="C35" s="11" t="s">
        <v>113</v>
      </c>
      <c r="D35" s="11" t="s">
        <v>114</v>
      </c>
      <c r="E35" s="11" t="str">
        <f>IF(ISTEXT(C35),VLOOKUP(C35,__server_soul_attr!A:B,2,FALSE))</f>
        <v>HealthRegen</v>
      </c>
      <c r="F35" s="11" t="str">
        <f>IF(ISTEXT(C35),VLOOKUP(C35,__server_soul_attr!A:C,3,FALSE))</f>
        <v>Base</v>
      </c>
      <c r="G35" s="11">
        <v>2</v>
      </c>
      <c r="H35" s="11">
        <v>1</v>
      </c>
      <c r="I35" s="11">
        <v>1.08</v>
      </c>
      <c r="J35" s="17">
        <f t="shared" si="0"/>
        <v>0.0666666666666668</v>
      </c>
      <c r="K35" s="18">
        <v>50</v>
      </c>
      <c r="L35" s="18">
        <v>60</v>
      </c>
      <c r="M35" s="18">
        <v>70</v>
      </c>
      <c r="N35" s="18">
        <v>80</v>
      </c>
      <c r="O35" s="17" t="str">
        <f t="shared" si="1"/>
        <v>0.67-0.72</v>
      </c>
      <c r="P35" s="17" t="str">
        <f t="shared" si="2"/>
        <v>1.00-1.08</v>
      </c>
      <c r="Q35" s="11">
        <v>5</v>
      </c>
      <c r="R35" s="11">
        <v>5</v>
      </c>
      <c r="S35" s="11">
        <v>5</v>
      </c>
      <c r="T35" s="11">
        <v>5</v>
      </c>
      <c r="U35" s="11">
        <v>20</v>
      </c>
      <c r="V35" s="11" t="str">
        <f t="shared" si="3"/>
        <v>4.17</v>
      </c>
      <c r="W35" s="11">
        <f t="shared" si="4"/>
        <v>10.17</v>
      </c>
      <c r="X35" s="11">
        <f t="shared" si="5"/>
        <v>18.34</v>
      </c>
      <c r="Y35" s="11">
        <f t="shared" si="6"/>
        <v>29.01</v>
      </c>
      <c r="Z35" s="23">
        <v>1</v>
      </c>
    </row>
    <row r="36" customFormat="1" ht="18.5" customHeight="1" spans="1:26">
      <c r="A36" s="12">
        <v>66</v>
      </c>
      <c r="B36" s="12">
        <v>4</v>
      </c>
      <c r="C36" s="12" t="s">
        <v>115</v>
      </c>
      <c r="D36" s="12" t="s">
        <v>116</v>
      </c>
      <c r="E36" s="12" t="str">
        <f>IF(ISTEXT(C36),VLOOKUP(C36,__server_soul_attr!A:B,2,FALSE))</f>
        <v>DmgReductionFixed</v>
      </c>
      <c r="F36" s="12" t="str">
        <f>IF(ISTEXT(C36),VLOOKUP(C36,__server_soul_attr!A:C,3,FALSE))</f>
        <v>Fixed</v>
      </c>
      <c r="G36" s="12">
        <v>2</v>
      </c>
      <c r="H36" s="12">
        <v>3</v>
      </c>
      <c r="I36" s="12">
        <v>8</v>
      </c>
      <c r="J36" s="19">
        <f t="shared" ref="J36:J56" si="7">((I36-H36/3*2)-(H36-I36/3*2))/2</f>
        <v>4.16666666666667</v>
      </c>
      <c r="K36" s="20">
        <v>50</v>
      </c>
      <c r="L36" s="20">
        <v>60</v>
      </c>
      <c r="M36" s="20">
        <v>70</v>
      </c>
      <c r="N36" s="20">
        <v>80</v>
      </c>
      <c r="O36" s="19" t="str">
        <f t="shared" ref="O36:O56" si="8">FIXED((H36/3*2),G36)&amp;"-"&amp;FIXED((I36/3*2),G36)</f>
        <v>2.00-5.33</v>
      </c>
      <c r="P36" s="19" t="str">
        <f t="shared" ref="P36:P56" si="9">FIXED((H36),G36)&amp;"-"&amp;FIXED((I36),G36)</f>
        <v>3.00-8.00</v>
      </c>
      <c r="Q36" s="12">
        <v>5</v>
      </c>
      <c r="R36" s="12">
        <v>5</v>
      </c>
      <c r="S36" s="12">
        <v>5</v>
      </c>
      <c r="T36" s="12">
        <v>5</v>
      </c>
      <c r="U36" s="12">
        <v>20</v>
      </c>
      <c r="V36" s="12" t="str">
        <f t="shared" ref="V36:V56" si="10">FIXED(K36*J36*(1+Q36/100*5),G36)</f>
        <v>260.42</v>
      </c>
      <c r="W36" s="12">
        <f t="shared" ref="W36:W56" si="11">FIXED(L36*J36*(1+R36/100*10),G36)+V36</f>
        <v>635.42</v>
      </c>
      <c r="X36" s="12">
        <f t="shared" ref="X36:X56" si="12">FIXED(M36*J36*(1+S36/100*15),G36)+W36</f>
        <v>1145.84</v>
      </c>
      <c r="Y36" s="12">
        <f t="shared" ref="Y36:Y56" si="13">FIXED(N36*J36*(1+T36/100*20),G36)+X36</f>
        <v>1812.51</v>
      </c>
      <c r="Z36" s="24">
        <v>1</v>
      </c>
    </row>
    <row r="37" customFormat="1" ht="18.5" customHeight="1" spans="1:26">
      <c r="A37" s="11">
        <v>67</v>
      </c>
      <c r="B37" s="11">
        <v>4</v>
      </c>
      <c r="C37" s="11" t="s">
        <v>99</v>
      </c>
      <c r="D37" s="11" t="s">
        <v>100</v>
      </c>
      <c r="E37" s="11" t="str">
        <f>IF(ISTEXT(C37),VLOOKUP(C37,__server_soul_attr!A:B,2,FALSE))</f>
        <v>MoveSpeed</v>
      </c>
      <c r="F37" s="11" t="str">
        <f>IF(ISTEXT(C37),VLOOKUP(C37,__server_soul_attr!A:C,3,FALSE))</f>
        <v>BasePercent</v>
      </c>
      <c r="G37" s="11">
        <v>2</v>
      </c>
      <c r="H37" s="11">
        <v>1.02</v>
      </c>
      <c r="I37" s="11">
        <v>1.1</v>
      </c>
      <c r="J37" s="17">
        <f t="shared" si="7"/>
        <v>0.0666666666666667</v>
      </c>
      <c r="K37" s="18">
        <v>50</v>
      </c>
      <c r="L37" s="18">
        <v>60</v>
      </c>
      <c r="M37" s="18">
        <v>70</v>
      </c>
      <c r="N37" s="18">
        <v>80</v>
      </c>
      <c r="O37" s="17" t="str">
        <f t="shared" si="8"/>
        <v>0.68-0.73</v>
      </c>
      <c r="P37" s="17" t="str">
        <f t="shared" si="9"/>
        <v>1.02-1.10</v>
      </c>
      <c r="Q37" s="11">
        <v>5</v>
      </c>
      <c r="R37" s="11">
        <v>5</v>
      </c>
      <c r="S37" s="11">
        <v>5</v>
      </c>
      <c r="T37" s="11">
        <v>5</v>
      </c>
      <c r="U37" s="11">
        <v>20</v>
      </c>
      <c r="V37" s="11" t="str">
        <f t="shared" si="10"/>
        <v>4.17</v>
      </c>
      <c r="W37" s="11">
        <f t="shared" si="11"/>
        <v>10.17</v>
      </c>
      <c r="X37" s="11">
        <f t="shared" si="12"/>
        <v>18.34</v>
      </c>
      <c r="Y37" s="11">
        <f t="shared" si="13"/>
        <v>29.01</v>
      </c>
      <c r="Z37" s="23">
        <v>2</v>
      </c>
    </row>
    <row r="38" customFormat="1" ht="18.5" customHeight="1" spans="1:26">
      <c r="A38" s="12">
        <v>68</v>
      </c>
      <c r="B38" s="12">
        <v>4</v>
      </c>
      <c r="C38" s="12" t="s">
        <v>101</v>
      </c>
      <c r="D38" s="12" t="s">
        <v>102</v>
      </c>
      <c r="E38" s="12" t="str">
        <f>IF(ISTEXT(C38),VLOOKUP(C38,__server_soul_attr!A:B,2,FALSE))</f>
        <v>AbilityHaste</v>
      </c>
      <c r="F38" s="12" t="str">
        <f>IF(ISTEXT(C38),VLOOKUP(C38,__server_soul_attr!A:C,3,FALSE))</f>
        <v>Base</v>
      </c>
      <c r="G38" s="12">
        <v>2</v>
      </c>
      <c r="H38" s="12">
        <v>1</v>
      </c>
      <c r="I38" s="12">
        <v>1.2</v>
      </c>
      <c r="J38" s="19">
        <f t="shared" si="7"/>
        <v>0.166666666666667</v>
      </c>
      <c r="K38" s="20">
        <v>50</v>
      </c>
      <c r="L38" s="20">
        <v>60</v>
      </c>
      <c r="M38" s="20">
        <v>70</v>
      </c>
      <c r="N38" s="20">
        <v>80</v>
      </c>
      <c r="O38" s="19" t="str">
        <f t="shared" si="8"/>
        <v>0.67-0.80</v>
      </c>
      <c r="P38" s="19" t="str">
        <f t="shared" si="9"/>
        <v>1.00-1.20</v>
      </c>
      <c r="Q38" s="12">
        <v>5</v>
      </c>
      <c r="R38" s="12">
        <v>5</v>
      </c>
      <c r="S38" s="12">
        <v>5</v>
      </c>
      <c r="T38" s="12">
        <v>5</v>
      </c>
      <c r="U38" s="12">
        <v>20</v>
      </c>
      <c r="V38" s="12" t="str">
        <f t="shared" si="10"/>
        <v>10.42</v>
      </c>
      <c r="W38" s="12">
        <f t="shared" si="11"/>
        <v>25.42</v>
      </c>
      <c r="X38" s="12">
        <f t="shared" si="12"/>
        <v>45.84</v>
      </c>
      <c r="Y38" s="12">
        <f t="shared" si="13"/>
        <v>72.51</v>
      </c>
      <c r="Z38" s="24">
        <v>1</v>
      </c>
    </row>
    <row r="39" customFormat="1" ht="18.5" customHeight="1" spans="1:26">
      <c r="A39" s="11">
        <v>80</v>
      </c>
      <c r="B39" s="11">
        <v>5</v>
      </c>
      <c r="C39" s="11" t="s">
        <v>103</v>
      </c>
      <c r="D39" s="11" t="s">
        <v>104</v>
      </c>
      <c r="E39" s="11" t="str">
        <f>IF(ISTEXT(C39),VLOOKUP(C39,__server_soul_attr!A:B,2,FALSE))</f>
        <v>MaxHealth</v>
      </c>
      <c r="F39" s="11" t="str">
        <f>IF(ISTEXT(C39),VLOOKUP(C39,__server_soul_attr!A:C,3,FALSE))</f>
        <v>Base</v>
      </c>
      <c r="G39" s="11">
        <v>2</v>
      </c>
      <c r="H39" s="11">
        <v>3</v>
      </c>
      <c r="I39" s="11">
        <v>8</v>
      </c>
      <c r="J39" s="17">
        <f t="shared" si="7"/>
        <v>4.16666666666667</v>
      </c>
      <c r="K39" s="18">
        <v>50</v>
      </c>
      <c r="L39" s="18">
        <v>60</v>
      </c>
      <c r="M39" s="18">
        <v>70</v>
      </c>
      <c r="N39" s="18">
        <v>80</v>
      </c>
      <c r="O39" s="17" t="str">
        <f t="shared" si="8"/>
        <v>2.00-5.33</v>
      </c>
      <c r="P39" s="17" t="str">
        <f t="shared" si="9"/>
        <v>3.00-8.00</v>
      </c>
      <c r="Q39" s="11">
        <v>5</v>
      </c>
      <c r="R39" s="11">
        <v>5</v>
      </c>
      <c r="S39" s="11">
        <v>5</v>
      </c>
      <c r="T39" s="11">
        <v>5</v>
      </c>
      <c r="U39" s="11">
        <v>20</v>
      </c>
      <c r="V39" s="11" t="str">
        <f t="shared" si="10"/>
        <v>260.42</v>
      </c>
      <c r="W39" s="11">
        <f t="shared" si="11"/>
        <v>635.42</v>
      </c>
      <c r="X39" s="11">
        <f t="shared" si="12"/>
        <v>1145.84</v>
      </c>
      <c r="Y39" s="11">
        <f t="shared" si="13"/>
        <v>1812.51</v>
      </c>
      <c r="Z39" s="23">
        <v>1</v>
      </c>
    </row>
    <row r="40" customFormat="1" ht="18.5" customHeight="1" spans="1:26">
      <c r="A40" s="12">
        <v>81</v>
      </c>
      <c r="B40" s="12">
        <v>5</v>
      </c>
      <c r="C40" s="12" t="s">
        <v>105</v>
      </c>
      <c r="D40" s="12" t="s">
        <v>106</v>
      </c>
      <c r="E40" s="12" t="str">
        <f>IF(ISTEXT(C40),VLOOKUP(C40,__server_soul_attr!A:B,2,FALSE))</f>
        <v>PhyicalArmor</v>
      </c>
      <c r="F40" s="12" t="str">
        <f>IF(ISTEXT(C40),VLOOKUP(C40,__server_soul_attr!A:C,3,FALSE))</f>
        <v>Base</v>
      </c>
      <c r="G40" s="12">
        <v>2</v>
      </c>
      <c r="H40" s="12">
        <v>1.1</v>
      </c>
      <c r="I40" s="12">
        <v>1.24</v>
      </c>
      <c r="J40" s="19">
        <f t="shared" si="7"/>
        <v>0.116666666666667</v>
      </c>
      <c r="K40" s="20">
        <v>50</v>
      </c>
      <c r="L40" s="20">
        <v>60</v>
      </c>
      <c r="M40" s="20">
        <v>70</v>
      </c>
      <c r="N40" s="20">
        <v>80</v>
      </c>
      <c r="O40" s="19" t="str">
        <f t="shared" si="8"/>
        <v>0.73-0.83</v>
      </c>
      <c r="P40" s="19" t="str">
        <f t="shared" si="9"/>
        <v>1.10-1.24</v>
      </c>
      <c r="Q40" s="12">
        <v>5</v>
      </c>
      <c r="R40" s="12">
        <v>5</v>
      </c>
      <c r="S40" s="12">
        <v>5</v>
      </c>
      <c r="T40" s="12">
        <v>5</v>
      </c>
      <c r="U40" s="12">
        <v>20</v>
      </c>
      <c r="V40" s="12" t="str">
        <f t="shared" si="10"/>
        <v>7.29</v>
      </c>
      <c r="W40" s="12">
        <f t="shared" si="11"/>
        <v>17.79</v>
      </c>
      <c r="X40" s="12">
        <f t="shared" si="12"/>
        <v>32.08</v>
      </c>
      <c r="Y40" s="12">
        <f t="shared" si="13"/>
        <v>50.75</v>
      </c>
      <c r="Z40" s="24">
        <v>2</v>
      </c>
    </row>
    <row r="41" customFormat="1" ht="18.5" customHeight="1" spans="1:26">
      <c r="A41" s="11">
        <v>82</v>
      </c>
      <c r="B41" s="11">
        <v>5</v>
      </c>
      <c r="C41" s="11" t="s">
        <v>89</v>
      </c>
      <c r="D41" s="11" t="s">
        <v>90</v>
      </c>
      <c r="E41" s="11" t="str">
        <f>IF(ISTEXT(C41),VLOOKUP(C41,__server_soul_attr!A:B,2,FALSE))</f>
        <v>AllElementDamageBonus</v>
      </c>
      <c r="F41" s="11" t="str">
        <f>IF(ISTEXT(C41),VLOOKUP(C41,__server_soul_attr!A:C,3,FALSE))</f>
        <v>Base</v>
      </c>
      <c r="G41" s="11">
        <v>2</v>
      </c>
      <c r="H41" s="11">
        <v>1.1</v>
      </c>
      <c r="I41" s="11">
        <v>1.34</v>
      </c>
      <c r="J41" s="17">
        <f t="shared" si="7"/>
        <v>0.2</v>
      </c>
      <c r="K41" s="18">
        <v>50</v>
      </c>
      <c r="L41" s="18">
        <v>60</v>
      </c>
      <c r="M41" s="18">
        <v>70</v>
      </c>
      <c r="N41" s="18">
        <v>80</v>
      </c>
      <c r="O41" s="17" t="str">
        <f t="shared" si="8"/>
        <v>0.73-0.89</v>
      </c>
      <c r="P41" s="17" t="str">
        <f t="shared" si="9"/>
        <v>1.10-1.34</v>
      </c>
      <c r="Q41" s="11">
        <v>5</v>
      </c>
      <c r="R41" s="11">
        <v>5</v>
      </c>
      <c r="S41" s="11">
        <v>5</v>
      </c>
      <c r="T41" s="11">
        <v>5</v>
      </c>
      <c r="U41" s="11">
        <v>20</v>
      </c>
      <c r="V41" s="11" t="str">
        <f t="shared" si="10"/>
        <v>12.50</v>
      </c>
      <c r="W41" s="11">
        <f t="shared" si="11"/>
        <v>30.5</v>
      </c>
      <c r="X41" s="11">
        <f t="shared" si="12"/>
        <v>55</v>
      </c>
      <c r="Y41" s="11">
        <f t="shared" si="13"/>
        <v>87</v>
      </c>
      <c r="Z41" s="23">
        <v>2</v>
      </c>
    </row>
    <row r="42" customFormat="1" ht="18.5" customHeight="1" spans="1:26">
      <c r="A42" s="12">
        <v>83</v>
      </c>
      <c r="B42" s="12">
        <v>5</v>
      </c>
      <c r="C42" s="12" t="s">
        <v>107</v>
      </c>
      <c r="D42" s="12" t="s">
        <v>108</v>
      </c>
      <c r="E42" s="12" t="str">
        <f>IF(ISTEXT(C42),VLOOKUP(C42,__server_soul_attr!A:B,2,FALSE))</f>
        <v>AllElementResist</v>
      </c>
      <c r="F42" s="12" t="str">
        <f>IF(ISTEXT(C42),VLOOKUP(C42,__server_soul_attr!A:C,3,FALSE))</f>
        <v>Base</v>
      </c>
      <c r="G42" s="12">
        <v>2</v>
      </c>
      <c r="H42" s="12">
        <v>1.1</v>
      </c>
      <c r="I42" s="12">
        <v>1.22</v>
      </c>
      <c r="J42" s="19">
        <f t="shared" si="7"/>
        <v>0.0999999999999999</v>
      </c>
      <c r="K42" s="20">
        <v>50</v>
      </c>
      <c r="L42" s="20">
        <v>60</v>
      </c>
      <c r="M42" s="20">
        <v>70</v>
      </c>
      <c r="N42" s="20">
        <v>80</v>
      </c>
      <c r="O42" s="19" t="str">
        <f t="shared" si="8"/>
        <v>0.73-0.81</v>
      </c>
      <c r="P42" s="19" t="str">
        <f t="shared" si="9"/>
        <v>1.10-1.22</v>
      </c>
      <c r="Q42" s="12">
        <v>5</v>
      </c>
      <c r="R42" s="12">
        <v>5</v>
      </c>
      <c r="S42" s="12">
        <v>5</v>
      </c>
      <c r="T42" s="12">
        <v>5</v>
      </c>
      <c r="U42" s="12">
        <v>20</v>
      </c>
      <c r="V42" s="12" t="str">
        <f t="shared" si="10"/>
        <v>6.25</v>
      </c>
      <c r="W42" s="12">
        <f t="shared" si="11"/>
        <v>15.25</v>
      </c>
      <c r="X42" s="12">
        <f t="shared" si="12"/>
        <v>27.5</v>
      </c>
      <c r="Y42" s="12">
        <f t="shared" si="13"/>
        <v>43.5</v>
      </c>
      <c r="Z42" s="24">
        <v>2</v>
      </c>
    </row>
    <row r="43" customFormat="1" ht="18.5" customHeight="1" spans="1:26">
      <c r="A43" s="11">
        <v>84</v>
      </c>
      <c r="B43" s="11">
        <v>5</v>
      </c>
      <c r="C43" s="11" t="s">
        <v>87</v>
      </c>
      <c r="D43" s="11" t="s">
        <v>88</v>
      </c>
      <c r="E43" s="11" t="str">
        <f>IF(ISTEXT(C43),VLOOKUP(C43,__server_soul_attr!A:B,2,FALSE))</f>
        <v>FixedDamage</v>
      </c>
      <c r="F43" s="11" t="str">
        <f>IF(ISTEXT(C43),VLOOKUP(C43,__server_soul_attr!A:C,3,FALSE))</f>
        <v>Fixed</v>
      </c>
      <c r="G43" s="11">
        <v>2</v>
      </c>
      <c r="H43" s="11">
        <v>3</v>
      </c>
      <c r="I43" s="11">
        <v>8</v>
      </c>
      <c r="J43" s="17">
        <f t="shared" si="7"/>
        <v>4.16666666666667</v>
      </c>
      <c r="K43" s="18">
        <v>50</v>
      </c>
      <c r="L43" s="18">
        <v>60</v>
      </c>
      <c r="M43" s="18">
        <v>70</v>
      </c>
      <c r="N43" s="18">
        <v>80</v>
      </c>
      <c r="O43" s="17" t="str">
        <f t="shared" si="8"/>
        <v>2.00-5.33</v>
      </c>
      <c r="P43" s="17" t="str">
        <f t="shared" si="9"/>
        <v>3.00-8.00</v>
      </c>
      <c r="Q43" s="11">
        <v>5</v>
      </c>
      <c r="R43" s="11">
        <v>5</v>
      </c>
      <c r="S43" s="11">
        <v>5</v>
      </c>
      <c r="T43" s="11">
        <v>5</v>
      </c>
      <c r="U43" s="11">
        <v>20</v>
      </c>
      <c r="V43" s="11" t="str">
        <f t="shared" si="10"/>
        <v>260.42</v>
      </c>
      <c r="W43" s="11">
        <f t="shared" si="11"/>
        <v>635.42</v>
      </c>
      <c r="X43" s="11">
        <f t="shared" si="12"/>
        <v>1145.84</v>
      </c>
      <c r="Y43" s="11">
        <f t="shared" si="13"/>
        <v>1812.51</v>
      </c>
      <c r="Z43" s="23">
        <v>1</v>
      </c>
    </row>
    <row r="44" customFormat="1" ht="18.5" customHeight="1" spans="1:26">
      <c r="A44" s="12">
        <v>85</v>
      </c>
      <c r="B44" s="12">
        <v>5</v>
      </c>
      <c r="C44" s="12" t="s">
        <v>115</v>
      </c>
      <c r="D44" s="12" t="s">
        <v>116</v>
      </c>
      <c r="E44" s="12" t="str">
        <f>IF(ISTEXT(C44),VLOOKUP(C44,__server_soul_attr!A:B,2,FALSE))</f>
        <v>DmgReductionFixed</v>
      </c>
      <c r="F44" s="12" t="str">
        <f>IF(ISTEXT(C44),VLOOKUP(C44,__server_soul_attr!A:C,3,FALSE))</f>
        <v>Fixed</v>
      </c>
      <c r="G44" s="12">
        <v>2</v>
      </c>
      <c r="H44" s="12">
        <v>3</v>
      </c>
      <c r="I44" s="12">
        <v>8</v>
      </c>
      <c r="J44" s="19">
        <f t="shared" si="7"/>
        <v>4.16666666666667</v>
      </c>
      <c r="K44" s="20">
        <v>50</v>
      </c>
      <c r="L44" s="20">
        <v>60</v>
      </c>
      <c r="M44" s="20">
        <v>70</v>
      </c>
      <c r="N44" s="20">
        <v>80</v>
      </c>
      <c r="O44" s="19" t="str">
        <f t="shared" si="8"/>
        <v>2.00-5.33</v>
      </c>
      <c r="P44" s="19" t="str">
        <f t="shared" si="9"/>
        <v>3.00-8.00</v>
      </c>
      <c r="Q44" s="12">
        <v>5</v>
      </c>
      <c r="R44" s="12">
        <v>5</v>
      </c>
      <c r="S44" s="12">
        <v>5</v>
      </c>
      <c r="T44" s="12">
        <v>5</v>
      </c>
      <c r="U44" s="12">
        <v>20</v>
      </c>
      <c r="V44" s="12" t="str">
        <f t="shared" si="10"/>
        <v>260.42</v>
      </c>
      <c r="W44" s="12">
        <f t="shared" si="11"/>
        <v>635.42</v>
      </c>
      <c r="X44" s="12">
        <f t="shared" si="12"/>
        <v>1145.84</v>
      </c>
      <c r="Y44" s="12">
        <f t="shared" si="13"/>
        <v>1812.51</v>
      </c>
      <c r="Z44" s="24">
        <v>1</v>
      </c>
    </row>
    <row r="45" customFormat="1" ht="18.5" customHeight="1" spans="1:26">
      <c r="A45" s="11">
        <v>86</v>
      </c>
      <c r="B45" s="11">
        <v>5</v>
      </c>
      <c r="C45" s="11" t="s">
        <v>113</v>
      </c>
      <c r="D45" s="11" t="s">
        <v>114</v>
      </c>
      <c r="E45" s="11" t="str">
        <f>IF(ISTEXT(C45),VLOOKUP(C45,__server_soul_attr!A:B,2,FALSE))</f>
        <v>HealthRegen</v>
      </c>
      <c r="F45" s="11" t="str">
        <f>IF(ISTEXT(C45),VLOOKUP(C45,__server_soul_attr!A:C,3,FALSE))</f>
        <v>Base</v>
      </c>
      <c r="G45" s="11">
        <v>2</v>
      </c>
      <c r="H45" s="11">
        <v>1</v>
      </c>
      <c r="I45" s="11">
        <v>1.08</v>
      </c>
      <c r="J45" s="17">
        <f t="shared" si="7"/>
        <v>0.0666666666666668</v>
      </c>
      <c r="K45" s="18">
        <v>50</v>
      </c>
      <c r="L45" s="18">
        <v>60</v>
      </c>
      <c r="M45" s="18">
        <v>70</v>
      </c>
      <c r="N45" s="18">
        <v>80</v>
      </c>
      <c r="O45" s="17" t="str">
        <f t="shared" si="8"/>
        <v>0.67-0.72</v>
      </c>
      <c r="P45" s="17" t="str">
        <f t="shared" si="9"/>
        <v>1.00-1.08</v>
      </c>
      <c r="Q45" s="11">
        <v>5</v>
      </c>
      <c r="R45" s="11">
        <v>5</v>
      </c>
      <c r="S45" s="11">
        <v>5</v>
      </c>
      <c r="T45" s="11">
        <v>5</v>
      </c>
      <c r="U45" s="11">
        <v>20</v>
      </c>
      <c r="V45" s="11" t="str">
        <f t="shared" si="10"/>
        <v>4.17</v>
      </c>
      <c r="W45" s="11">
        <f t="shared" si="11"/>
        <v>10.17</v>
      </c>
      <c r="X45" s="11">
        <f t="shared" si="12"/>
        <v>18.34</v>
      </c>
      <c r="Y45" s="11">
        <f t="shared" si="13"/>
        <v>29.01</v>
      </c>
      <c r="Z45" s="23">
        <v>1</v>
      </c>
    </row>
    <row r="46" customFormat="1" ht="18.5" customHeight="1" spans="1:26">
      <c r="A46" s="12">
        <v>87</v>
      </c>
      <c r="B46" s="12">
        <v>5</v>
      </c>
      <c r="C46" s="12" t="s">
        <v>99</v>
      </c>
      <c r="D46" s="12" t="s">
        <v>100</v>
      </c>
      <c r="E46" s="12" t="str">
        <f>IF(ISTEXT(C46),VLOOKUP(C46,__server_soul_attr!A:B,2,FALSE))</f>
        <v>MoveSpeed</v>
      </c>
      <c r="F46" s="12" t="str">
        <f>IF(ISTEXT(C46),VLOOKUP(C46,__server_soul_attr!A:C,3,FALSE))</f>
        <v>BasePercent</v>
      </c>
      <c r="G46" s="12">
        <v>2</v>
      </c>
      <c r="H46" s="12">
        <v>1.02</v>
      </c>
      <c r="I46" s="12">
        <v>1.1</v>
      </c>
      <c r="J46" s="19">
        <f t="shared" si="7"/>
        <v>0.0666666666666667</v>
      </c>
      <c r="K46" s="20">
        <v>50</v>
      </c>
      <c r="L46" s="20">
        <v>60</v>
      </c>
      <c r="M46" s="20">
        <v>70</v>
      </c>
      <c r="N46" s="20">
        <v>80</v>
      </c>
      <c r="O46" s="19" t="str">
        <f t="shared" si="8"/>
        <v>0.68-0.73</v>
      </c>
      <c r="P46" s="19" t="str">
        <f t="shared" si="9"/>
        <v>1.02-1.10</v>
      </c>
      <c r="Q46" s="12">
        <v>5</v>
      </c>
      <c r="R46" s="12">
        <v>5</v>
      </c>
      <c r="S46" s="12">
        <v>5</v>
      </c>
      <c r="T46" s="12">
        <v>5</v>
      </c>
      <c r="U46" s="12">
        <v>20</v>
      </c>
      <c r="V46" s="12" t="str">
        <f t="shared" si="10"/>
        <v>4.17</v>
      </c>
      <c r="W46" s="12">
        <f t="shared" si="11"/>
        <v>10.17</v>
      </c>
      <c r="X46" s="12">
        <f t="shared" si="12"/>
        <v>18.34</v>
      </c>
      <c r="Y46" s="12">
        <f t="shared" si="13"/>
        <v>29.01</v>
      </c>
      <c r="Z46" s="24">
        <v>2</v>
      </c>
    </row>
    <row r="47" customFormat="1" ht="18.5" customHeight="1" spans="1:26">
      <c r="A47" s="11">
        <v>88</v>
      </c>
      <c r="B47" s="11">
        <v>5</v>
      </c>
      <c r="C47" s="11" t="s">
        <v>101</v>
      </c>
      <c r="D47" s="11" t="s">
        <v>102</v>
      </c>
      <c r="E47" s="11" t="str">
        <f>IF(ISTEXT(C47),VLOOKUP(C47,__server_soul_attr!A:B,2,FALSE))</f>
        <v>AbilityHaste</v>
      </c>
      <c r="F47" s="11" t="str">
        <f>IF(ISTEXT(C47),VLOOKUP(C47,__server_soul_attr!A:C,3,FALSE))</f>
        <v>Base</v>
      </c>
      <c r="G47" s="11">
        <v>2</v>
      </c>
      <c r="H47" s="11">
        <v>1</v>
      </c>
      <c r="I47" s="11">
        <v>1.2</v>
      </c>
      <c r="J47" s="17">
        <f t="shared" si="7"/>
        <v>0.166666666666667</v>
      </c>
      <c r="K47" s="18">
        <v>50</v>
      </c>
      <c r="L47" s="18">
        <v>60</v>
      </c>
      <c r="M47" s="18">
        <v>70</v>
      </c>
      <c r="N47" s="18">
        <v>80</v>
      </c>
      <c r="O47" s="17" t="str">
        <f t="shared" si="8"/>
        <v>0.67-0.80</v>
      </c>
      <c r="P47" s="17" t="str">
        <f t="shared" si="9"/>
        <v>1.00-1.20</v>
      </c>
      <c r="Q47" s="11">
        <v>5</v>
      </c>
      <c r="R47" s="11">
        <v>5</v>
      </c>
      <c r="S47" s="11">
        <v>5</v>
      </c>
      <c r="T47" s="11">
        <v>5</v>
      </c>
      <c r="U47" s="11">
        <v>20</v>
      </c>
      <c r="V47" s="11" t="str">
        <f t="shared" si="10"/>
        <v>10.42</v>
      </c>
      <c r="W47" s="11">
        <f t="shared" si="11"/>
        <v>25.42</v>
      </c>
      <c r="X47" s="11">
        <f t="shared" si="12"/>
        <v>45.84</v>
      </c>
      <c r="Y47" s="11">
        <f t="shared" si="13"/>
        <v>72.51</v>
      </c>
      <c r="Z47" s="23">
        <v>1</v>
      </c>
    </row>
    <row r="48" customFormat="1" ht="18.5" customHeight="1" spans="1:26">
      <c r="A48" s="12">
        <v>100</v>
      </c>
      <c r="B48" s="12">
        <v>6</v>
      </c>
      <c r="C48" s="12" t="s">
        <v>85</v>
      </c>
      <c r="D48" s="12" t="s">
        <v>86</v>
      </c>
      <c r="E48" s="12" t="str">
        <f>IF(ISTEXT(C48),VLOOKUP(C48,__server_soul_attr!A:B,2,FALSE))</f>
        <v>AttackDamage</v>
      </c>
      <c r="F48" s="12" t="str">
        <f>IF(ISTEXT(C48),VLOOKUP(C48,__server_soul_attr!A:C,3,FALSE))</f>
        <v>Base</v>
      </c>
      <c r="G48" s="12">
        <v>2</v>
      </c>
      <c r="H48" s="12">
        <v>1.5</v>
      </c>
      <c r="I48" s="12">
        <v>3</v>
      </c>
      <c r="J48" s="19">
        <f t="shared" si="7"/>
        <v>1.25</v>
      </c>
      <c r="K48" s="20">
        <v>50</v>
      </c>
      <c r="L48" s="20">
        <v>60</v>
      </c>
      <c r="M48" s="20">
        <v>70</v>
      </c>
      <c r="N48" s="20">
        <v>80</v>
      </c>
      <c r="O48" s="19" t="str">
        <f t="shared" si="8"/>
        <v>1.00-2.00</v>
      </c>
      <c r="P48" s="19" t="str">
        <f t="shared" si="9"/>
        <v>1.50-3.00</v>
      </c>
      <c r="Q48" s="12">
        <v>5</v>
      </c>
      <c r="R48" s="12">
        <v>5</v>
      </c>
      <c r="S48" s="12">
        <v>5</v>
      </c>
      <c r="T48" s="12">
        <v>5</v>
      </c>
      <c r="U48" s="12">
        <v>20</v>
      </c>
      <c r="V48" s="12" t="str">
        <f t="shared" si="10"/>
        <v>78.13</v>
      </c>
      <c r="W48" s="12">
        <f t="shared" si="11"/>
        <v>190.63</v>
      </c>
      <c r="X48" s="12">
        <f t="shared" si="12"/>
        <v>343.76</v>
      </c>
      <c r="Y48" s="12">
        <f t="shared" si="13"/>
        <v>543.76</v>
      </c>
      <c r="Z48" s="24">
        <v>1</v>
      </c>
    </row>
    <row r="49" customFormat="1" ht="18.5" customHeight="1" spans="1:26">
      <c r="A49" s="11">
        <v>101</v>
      </c>
      <c r="B49" s="11">
        <v>6</v>
      </c>
      <c r="C49" s="11" t="s">
        <v>87</v>
      </c>
      <c r="D49" s="11" t="s">
        <v>88</v>
      </c>
      <c r="E49" s="11" t="str">
        <f>IF(ISTEXT(C49),VLOOKUP(C49,__server_soul_attr!A:B,2,FALSE))</f>
        <v>FixedDamage</v>
      </c>
      <c r="F49" s="11" t="str">
        <f>IF(ISTEXT(C49),VLOOKUP(C49,__server_soul_attr!A:C,3,FALSE))</f>
        <v>Fixed</v>
      </c>
      <c r="G49" s="11">
        <v>2</v>
      </c>
      <c r="H49" s="11">
        <v>3</v>
      </c>
      <c r="I49" s="11">
        <v>8</v>
      </c>
      <c r="J49" s="17">
        <f t="shared" si="7"/>
        <v>4.16666666666667</v>
      </c>
      <c r="K49" s="18">
        <v>50</v>
      </c>
      <c r="L49" s="18">
        <v>60</v>
      </c>
      <c r="M49" s="18">
        <v>70</v>
      </c>
      <c r="N49" s="18">
        <v>80</v>
      </c>
      <c r="O49" s="17" t="str">
        <f t="shared" si="8"/>
        <v>2.00-5.33</v>
      </c>
      <c r="P49" s="17" t="str">
        <f t="shared" si="9"/>
        <v>3.00-8.00</v>
      </c>
      <c r="Q49" s="11">
        <v>5</v>
      </c>
      <c r="R49" s="11">
        <v>5</v>
      </c>
      <c r="S49" s="11">
        <v>5</v>
      </c>
      <c r="T49" s="11">
        <v>5</v>
      </c>
      <c r="U49" s="11">
        <v>20</v>
      </c>
      <c r="V49" s="11" t="str">
        <f t="shared" si="10"/>
        <v>260.42</v>
      </c>
      <c r="W49" s="11">
        <f t="shared" si="11"/>
        <v>635.42</v>
      </c>
      <c r="X49" s="11">
        <f t="shared" si="12"/>
        <v>1145.84</v>
      </c>
      <c r="Y49" s="11">
        <f t="shared" si="13"/>
        <v>1812.51</v>
      </c>
      <c r="Z49" s="23">
        <v>1</v>
      </c>
    </row>
    <row r="50" customFormat="1" ht="18.5" customHeight="1" spans="1:26">
      <c r="A50" s="12">
        <v>102</v>
      </c>
      <c r="B50" s="12">
        <v>6</v>
      </c>
      <c r="C50" s="12" t="s">
        <v>89</v>
      </c>
      <c r="D50" s="12" t="s">
        <v>90</v>
      </c>
      <c r="E50" s="12" t="str">
        <f>IF(ISTEXT(C50),VLOOKUP(C50,__server_soul_attr!A:B,2,FALSE))</f>
        <v>AllElementDamageBonus</v>
      </c>
      <c r="F50" s="12" t="str">
        <f>IF(ISTEXT(C50),VLOOKUP(C50,__server_soul_attr!A:C,3,FALSE))</f>
        <v>Base</v>
      </c>
      <c r="G50" s="12">
        <v>2</v>
      </c>
      <c r="H50" s="12">
        <v>1.1</v>
      </c>
      <c r="I50" s="12">
        <v>1.34</v>
      </c>
      <c r="J50" s="19">
        <f t="shared" si="7"/>
        <v>0.2</v>
      </c>
      <c r="K50" s="20">
        <v>50</v>
      </c>
      <c r="L50" s="20">
        <v>60</v>
      </c>
      <c r="M50" s="20">
        <v>70</v>
      </c>
      <c r="N50" s="20">
        <v>80</v>
      </c>
      <c r="O50" s="19" t="str">
        <f t="shared" si="8"/>
        <v>0.73-0.89</v>
      </c>
      <c r="P50" s="19" t="str">
        <f t="shared" si="9"/>
        <v>1.10-1.34</v>
      </c>
      <c r="Q50" s="12">
        <v>5</v>
      </c>
      <c r="R50" s="12">
        <v>5</v>
      </c>
      <c r="S50" s="12">
        <v>5</v>
      </c>
      <c r="T50" s="12">
        <v>5</v>
      </c>
      <c r="U50" s="12">
        <v>20</v>
      </c>
      <c r="V50" s="12" t="str">
        <f t="shared" si="10"/>
        <v>12.50</v>
      </c>
      <c r="W50" s="12">
        <f t="shared" si="11"/>
        <v>30.5</v>
      </c>
      <c r="X50" s="12">
        <f t="shared" si="12"/>
        <v>55</v>
      </c>
      <c r="Y50" s="12">
        <f t="shared" si="13"/>
        <v>87</v>
      </c>
      <c r="Z50" s="24">
        <v>2</v>
      </c>
    </row>
    <row r="51" customFormat="1" ht="18.5" customHeight="1" spans="1:26">
      <c r="A51" s="11">
        <v>103</v>
      </c>
      <c r="B51" s="11">
        <v>6</v>
      </c>
      <c r="C51" s="11" t="s">
        <v>91</v>
      </c>
      <c r="D51" s="11" t="s">
        <v>92</v>
      </c>
      <c r="E51" s="11" t="str">
        <f>IF(ISTEXT(C51),VLOOKUP(C51,__server_soul_attr!A:B,2,FALSE))</f>
        <v>CriticalChance</v>
      </c>
      <c r="F51" s="11" t="str">
        <f>IF(ISTEXT(C51),VLOOKUP(C51,__server_soul_attr!A:C,3,FALSE))</f>
        <v>Base</v>
      </c>
      <c r="G51" s="11">
        <v>2</v>
      </c>
      <c r="H51" s="11">
        <v>1.1</v>
      </c>
      <c r="I51" s="11">
        <v>1.34</v>
      </c>
      <c r="J51" s="17">
        <f t="shared" si="7"/>
        <v>0.2</v>
      </c>
      <c r="K51" s="18">
        <v>50</v>
      </c>
      <c r="L51" s="18">
        <v>60</v>
      </c>
      <c r="M51" s="18">
        <v>70</v>
      </c>
      <c r="N51" s="18">
        <v>80</v>
      </c>
      <c r="O51" s="17" t="str">
        <f t="shared" si="8"/>
        <v>0.73-0.89</v>
      </c>
      <c r="P51" s="17" t="str">
        <f t="shared" si="9"/>
        <v>1.10-1.34</v>
      </c>
      <c r="Q51" s="11">
        <v>5</v>
      </c>
      <c r="R51" s="11">
        <v>5</v>
      </c>
      <c r="S51" s="11">
        <v>5</v>
      </c>
      <c r="T51" s="11">
        <v>5</v>
      </c>
      <c r="U51" s="11">
        <v>20</v>
      </c>
      <c r="V51" s="11" t="str">
        <f t="shared" si="10"/>
        <v>12.50</v>
      </c>
      <c r="W51" s="11">
        <f t="shared" si="11"/>
        <v>30.5</v>
      </c>
      <c r="X51" s="11">
        <f t="shared" si="12"/>
        <v>55</v>
      </c>
      <c r="Y51" s="11">
        <f t="shared" si="13"/>
        <v>87</v>
      </c>
      <c r="Z51" s="23">
        <v>2</v>
      </c>
    </row>
    <row r="52" customFormat="1" ht="18.5" customHeight="1" spans="1:26">
      <c r="A52" s="12">
        <v>104</v>
      </c>
      <c r="B52" s="12">
        <v>6</v>
      </c>
      <c r="C52" s="12" t="s">
        <v>93</v>
      </c>
      <c r="D52" s="12" t="s">
        <v>94</v>
      </c>
      <c r="E52" s="12" t="str">
        <f>IF(ISTEXT(C52),VLOOKUP(C52,__server_soul_attr!A:B,2,FALSE))</f>
        <v>CriticalDamage</v>
      </c>
      <c r="F52" s="12" t="str">
        <f>IF(ISTEXT(C52),VLOOKUP(C52,__server_soul_attr!A:C,3,FALSE))</f>
        <v>Base</v>
      </c>
      <c r="G52" s="12">
        <v>2</v>
      </c>
      <c r="H52" s="12">
        <v>1.2</v>
      </c>
      <c r="I52" s="12">
        <v>2</v>
      </c>
      <c r="J52" s="19">
        <f t="shared" si="7"/>
        <v>0.666666666666667</v>
      </c>
      <c r="K52" s="20">
        <v>50</v>
      </c>
      <c r="L52" s="20">
        <v>60</v>
      </c>
      <c r="M52" s="20">
        <v>70</v>
      </c>
      <c r="N52" s="20">
        <v>80</v>
      </c>
      <c r="O52" s="19" t="str">
        <f t="shared" si="8"/>
        <v>0.80-1.33</v>
      </c>
      <c r="P52" s="19" t="str">
        <f t="shared" si="9"/>
        <v>1.20-2.00</v>
      </c>
      <c r="Q52" s="12">
        <v>5</v>
      </c>
      <c r="R52" s="12">
        <v>5</v>
      </c>
      <c r="S52" s="12">
        <v>5</v>
      </c>
      <c r="T52" s="12">
        <v>5</v>
      </c>
      <c r="U52" s="12">
        <v>20</v>
      </c>
      <c r="V52" s="12" t="str">
        <f t="shared" si="10"/>
        <v>41.67</v>
      </c>
      <c r="W52" s="12">
        <f t="shared" si="11"/>
        <v>101.67</v>
      </c>
      <c r="X52" s="12">
        <f t="shared" si="12"/>
        <v>183.34</v>
      </c>
      <c r="Y52" s="12">
        <f t="shared" si="13"/>
        <v>290.01</v>
      </c>
      <c r="Z52" s="24">
        <v>2</v>
      </c>
    </row>
    <row r="53" customFormat="1" ht="18.5" customHeight="1" spans="1:26">
      <c r="A53" s="11">
        <v>105</v>
      </c>
      <c r="B53" s="11">
        <v>6</v>
      </c>
      <c r="C53" s="11" t="s">
        <v>95</v>
      </c>
      <c r="D53" s="11" t="s">
        <v>96</v>
      </c>
      <c r="E53" s="11" t="str">
        <f>IF(ISTEXT(C53),VLOOKUP(C53,__server_soul_attr!A:B,2,FALSE))</f>
        <v>AllElementPent</v>
      </c>
      <c r="F53" s="11" t="str">
        <f>IF(ISTEXT(C53),VLOOKUP(C53,__server_soul_attr!A:C,3,FALSE))</f>
        <v>Base</v>
      </c>
      <c r="G53" s="11">
        <v>2</v>
      </c>
      <c r="H53" s="11">
        <v>1.1</v>
      </c>
      <c r="I53" s="11">
        <v>1.34</v>
      </c>
      <c r="J53" s="17">
        <f t="shared" si="7"/>
        <v>0.2</v>
      </c>
      <c r="K53" s="18">
        <v>50</v>
      </c>
      <c r="L53" s="18">
        <v>60</v>
      </c>
      <c r="M53" s="18">
        <v>70</v>
      </c>
      <c r="N53" s="18">
        <v>80</v>
      </c>
      <c r="O53" s="17" t="str">
        <f t="shared" si="8"/>
        <v>0.73-0.89</v>
      </c>
      <c r="P53" s="17" t="str">
        <f t="shared" si="9"/>
        <v>1.10-1.34</v>
      </c>
      <c r="Q53" s="11">
        <v>5</v>
      </c>
      <c r="R53" s="11">
        <v>5</v>
      </c>
      <c r="S53" s="11">
        <v>5</v>
      </c>
      <c r="T53" s="11">
        <v>5</v>
      </c>
      <c r="U53" s="11">
        <v>20</v>
      </c>
      <c r="V53" s="11" t="str">
        <f t="shared" si="10"/>
        <v>12.50</v>
      </c>
      <c r="W53" s="11">
        <f t="shared" si="11"/>
        <v>30.5</v>
      </c>
      <c r="X53" s="11">
        <f t="shared" si="12"/>
        <v>55</v>
      </c>
      <c r="Y53" s="11">
        <f t="shared" si="13"/>
        <v>87</v>
      </c>
      <c r="Z53" s="23">
        <v>2</v>
      </c>
    </row>
    <row r="54" customFormat="1" ht="18.5" customHeight="1" spans="1:26">
      <c r="A54" s="12">
        <v>106</v>
      </c>
      <c r="B54" s="12">
        <v>6</v>
      </c>
      <c r="C54" s="12" t="s">
        <v>117</v>
      </c>
      <c r="D54" s="12" t="s">
        <v>118</v>
      </c>
      <c r="E54" s="12" t="str">
        <f>IF(ISTEXT(C54),VLOOKUP(C54,__server_soul_attr!A:B,2,FALSE))</f>
        <v>EvasionProb</v>
      </c>
      <c r="F54" s="12" t="str">
        <f>IF(ISTEXT(C54),VLOOKUP(C54,__server_soul_attr!A:C,3,FALSE))</f>
        <v>Base</v>
      </c>
      <c r="G54" s="12">
        <v>2</v>
      </c>
      <c r="H54" s="12">
        <v>1</v>
      </c>
      <c r="I54" s="12">
        <v>1.12</v>
      </c>
      <c r="J54" s="19">
        <f t="shared" si="7"/>
        <v>0.1</v>
      </c>
      <c r="K54" s="20">
        <v>50</v>
      </c>
      <c r="L54" s="20">
        <v>60</v>
      </c>
      <c r="M54" s="20">
        <v>70</v>
      </c>
      <c r="N54" s="20">
        <v>80</v>
      </c>
      <c r="O54" s="19" t="str">
        <f t="shared" si="8"/>
        <v>0.67-0.75</v>
      </c>
      <c r="P54" s="19" t="str">
        <f t="shared" si="9"/>
        <v>1.00-1.12</v>
      </c>
      <c r="Q54" s="12">
        <v>5</v>
      </c>
      <c r="R54" s="12">
        <v>5</v>
      </c>
      <c r="S54" s="12">
        <v>5</v>
      </c>
      <c r="T54" s="12">
        <v>5</v>
      </c>
      <c r="U54" s="12">
        <v>20</v>
      </c>
      <c r="V54" s="12" t="str">
        <f t="shared" si="10"/>
        <v>6.25</v>
      </c>
      <c r="W54" s="12">
        <f t="shared" si="11"/>
        <v>15.25</v>
      </c>
      <c r="X54" s="12">
        <f t="shared" si="12"/>
        <v>27.5</v>
      </c>
      <c r="Y54" s="12">
        <f t="shared" si="13"/>
        <v>43.5</v>
      </c>
      <c r="Z54" s="24">
        <v>2</v>
      </c>
    </row>
    <row r="55" customFormat="1" ht="18.5" customHeight="1" spans="1:26">
      <c r="A55" s="11">
        <v>107</v>
      </c>
      <c r="B55" s="11">
        <v>6</v>
      </c>
      <c r="C55" s="11" t="s">
        <v>99</v>
      </c>
      <c r="D55" s="11" t="s">
        <v>100</v>
      </c>
      <c r="E55" s="11" t="str">
        <f>IF(ISTEXT(C55),VLOOKUP(C55,__server_soul_attr!A:B,2,FALSE))</f>
        <v>MoveSpeed</v>
      </c>
      <c r="F55" s="11" t="str">
        <f>IF(ISTEXT(C55),VLOOKUP(C55,__server_soul_attr!A:C,3,FALSE))</f>
        <v>BasePercent</v>
      </c>
      <c r="G55" s="11">
        <v>2</v>
      </c>
      <c r="H55" s="11">
        <v>1.02</v>
      </c>
      <c r="I55" s="11">
        <v>1.1</v>
      </c>
      <c r="J55" s="17">
        <f t="shared" si="7"/>
        <v>0.0666666666666667</v>
      </c>
      <c r="K55" s="18">
        <v>50</v>
      </c>
      <c r="L55" s="18">
        <v>60</v>
      </c>
      <c r="M55" s="18">
        <v>70</v>
      </c>
      <c r="N55" s="18">
        <v>80</v>
      </c>
      <c r="O55" s="17" t="str">
        <f t="shared" si="8"/>
        <v>0.68-0.73</v>
      </c>
      <c r="P55" s="17" t="str">
        <f t="shared" si="9"/>
        <v>1.02-1.10</v>
      </c>
      <c r="Q55" s="11">
        <v>5</v>
      </c>
      <c r="R55" s="11">
        <v>5</v>
      </c>
      <c r="S55" s="11">
        <v>5</v>
      </c>
      <c r="T55" s="11">
        <v>5</v>
      </c>
      <c r="U55" s="11">
        <v>20</v>
      </c>
      <c r="V55" s="11" t="str">
        <f t="shared" si="10"/>
        <v>4.17</v>
      </c>
      <c r="W55" s="11">
        <f t="shared" si="11"/>
        <v>10.17</v>
      </c>
      <c r="X55" s="11">
        <f t="shared" si="12"/>
        <v>18.34</v>
      </c>
      <c r="Y55" s="11">
        <f t="shared" si="13"/>
        <v>29.01</v>
      </c>
      <c r="Z55" s="23">
        <v>2</v>
      </c>
    </row>
    <row r="56" customFormat="1" ht="18.5" customHeight="1" spans="1:26">
      <c r="A56" s="12">
        <v>108</v>
      </c>
      <c r="B56" s="12">
        <v>6</v>
      </c>
      <c r="C56" s="12" t="s">
        <v>101</v>
      </c>
      <c r="D56" s="12" t="s">
        <v>102</v>
      </c>
      <c r="E56" s="12" t="str">
        <f>IF(ISTEXT(C56),VLOOKUP(C56,__server_soul_attr!A:B,2,FALSE))</f>
        <v>AbilityHaste</v>
      </c>
      <c r="F56" s="12" t="str">
        <f>IF(ISTEXT(C56),VLOOKUP(C56,__server_soul_attr!A:C,3,FALSE))</f>
        <v>Base</v>
      </c>
      <c r="G56" s="12">
        <v>2</v>
      </c>
      <c r="H56" s="12">
        <v>1</v>
      </c>
      <c r="I56" s="12">
        <v>1.2</v>
      </c>
      <c r="J56" s="19">
        <f t="shared" si="7"/>
        <v>0.166666666666667</v>
      </c>
      <c r="K56" s="20">
        <v>50</v>
      </c>
      <c r="L56" s="20">
        <v>60</v>
      </c>
      <c r="M56" s="20">
        <v>70</v>
      </c>
      <c r="N56" s="20">
        <v>80</v>
      </c>
      <c r="O56" s="19" t="str">
        <f t="shared" si="8"/>
        <v>0.67-0.80</v>
      </c>
      <c r="P56" s="19" t="str">
        <f t="shared" si="9"/>
        <v>1.00-1.20</v>
      </c>
      <c r="Q56" s="12">
        <v>5</v>
      </c>
      <c r="R56" s="12">
        <v>5</v>
      </c>
      <c r="S56" s="12">
        <v>5</v>
      </c>
      <c r="T56" s="12">
        <v>5</v>
      </c>
      <c r="U56" s="12">
        <v>20</v>
      </c>
      <c r="V56" s="12" t="str">
        <f t="shared" si="10"/>
        <v>10.42</v>
      </c>
      <c r="W56" s="12">
        <f t="shared" si="11"/>
        <v>25.42</v>
      </c>
      <c r="X56" s="12">
        <f t="shared" si="12"/>
        <v>45.84</v>
      </c>
      <c r="Y56" s="12">
        <f t="shared" si="13"/>
        <v>72.51</v>
      </c>
      <c r="Z56" s="24">
        <v>1</v>
      </c>
    </row>
  </sheetData>
  <autoFilter xmlns:etc="http://www.wps.cn/officeDocument/2017/etCustomData" ref="A1:G56" etc:filterBottomFollowUsedRange="0">
    <extLst/>
  </autoFilter>
  <conditionalFormatting sqref="E11:F11">
    <cfRule type="cellIs" dxfId="0" priority="33" operator="equal">
      <formula>FALSE</formula>
    </cfRule>
  </conditionalFormatting>
  <conditionalFormatting sqref="E20:F20">
    <cfRule type="cellIs" dxfId="0" priority="31" operator="equal">
      <formula>FALSE</formula>
    </cfRule>
  </conditionalFormatting>
  <conditionalFormatting sqref="E21:F21">
    <cfRule type="cellIs" dxfId="0" priority="22" operator="equal">
      <formula>FALSE</formula>
    </cfRule>
  </conditionalFormatting>
  <conditionalFormatting sqref="E22:F22">
    <cfRule type="cellIs" dxfId="0" priority="21" operator="equal">
      <formula>FALSE</formula>
    </cfRule>
  </conditionalFormatting>
  <conditionalFormatting sqref="E23:F23">
    <cfRule type="cellIs" dxfId="0" priority="20" operator="equal">
      <formula>FALSE</formula>
    </cfRule>
  </conditionalFormatting>
  <conditionalFormatting sqref="E24:F24">
    <cfRule type="cellIs" dxfId="0" priority="19" operator="equal">
      <formula>FALSE</formula>
    </cfRule>
  </conditionalFormatting>
  <conditionalFormatting sqref="E25:F25">
    <cfRule type="cellIs" dxfId="0" priority="18" operator="equal">
      <formula>FALSE</formula>
    </cfRule>
  </conditionalFormatting>
  <conditionalFormatting sqref="E26:F26">
    <cfRule type="cellIs" dxfId="0" priority="17" operator="equal">
      <formula>FALSE</formula>
    </cfRule>
  </conditionalFormatting>
  <conditionalFormatting sqref="E27:F27">
    <cfRule type="cellIs" dxfId="0" priority="16" operator="equal">
      <formula>FALSE</formula>
    </cfRule>
  </conditionalFormatting>
  <conditionalFormatting sqref="E28:F28">
    <cfRule type="cellIs" dxfId="0" priority="15" operator="equal">
      <formula>FALSE</formula>
    </cfRule>
  </conditionalFormatting>
  <conditionalFormatting sqref="E29:F29">
    <cfRule type="cellIs" dxfId="0" priority="14" operator="equal">
      <formula>FALSE</formula>
    </cfRule>
  </conditionalFormatting>
  <conditionalFormatting sqref="E38:F38">
    <cfRule type="cellIs" dxfId="0" priority="11" operator="equal">
      <formula>FALSE</formula>
    </cfRule>
  </conditionalFormatting>
  <conditionalFormatting sqref="E41:F41">
    <cfRule type="cellIs" dxfId="0" priority="9" operator="equal">
      <formula>FALSE</formula>
    </cfRule>
  </conditionalFormatting>
  <conditionalFormatting sqref="E42:F42">
    <cfRule type="cellIs" dxfId="0" priority="8" operator="equal">
      <formula>FALSE</formula>
    </cfRule>
  </conditionalFormatting>
  <conditionalFormatting sqref="E43:F43">
    <cfRule type="cellIs" dxfId="0" priority="7" operator="equal">
      <formula>FALSE</formula>
    </cfRule>
  </conditionalFormatting>
  <conditionalFormatting sqref="E44:F44">
    <cfRule type="cellIs" dxfId="0" priority="6" operator="equal">
      <formula>FALSE</formula>
    </cfRule>
  </conditionalFormatting>
  <conditionalFormatting sqref="E45:F45">
    <cfRule type="cellIs" dxfId="0" priority="5" operator="equal">
      <formula>FALSE</formula>
    </cfRule>
  </conditionalFormatting>
  <conditionalFormatting sqref="E46:F46">
    <cfRule type="cellIs" dxfId="0" priority="4" operator="equal">
      <formula>FALSE</formula>
    </cfRule>
  </conditionalFormatting>
  <conditionalFormatting sqref="E47:F47">
    <cfRule type="cellIs" dxfId="0" priority="3" operator="equal">
      <formula>FALSE</formula>
    </cfRule>
  </conditionalFormatting>
  <conditionalFormatting sqref="E56:F56">
    <cfRule type="cellIs" dxfId="0" priority="1" operator="equal">
      <formula>FALSE</formula>
    </cfRule>
  </conditionalFormatting>
  <conditionalFormatting sqref="E1:F10 E57:F1048576">
    <cfRule type="cellIs" dxfId="0" priority="34" operator="equal">
      <formula>FALSE</formula>
    </cfRule>
  </conditionalFormatting>
  <conditionalFormatting sqref="E12:F19">
    <cfRule type="cellIs" dxfId="0" priority="32" operator="equal">
      <formula>FALSE</formula>
    </cfRule>
  </conditionalFormatting>
  <conditionalFormatting sqref="E30:F32">
    <cfRule type="cellIs" dxfId="0" priority="13" operator="equal">
      <formula>FALSE</formula>
    </cfRule>
  </conditionalFormatting>
  <conditionalFormatting sqref="E33:F37">
    <cfRule type="cellIs" dxfId="0" priority="12" operator="equal">
      <formula>FALSE</formula>
    </cfRule>
  </conditionalFormatting>
  <conditionalFormatting sqref="E39:F40">
    <cfRule type="cellIs" dxfId="0" priority="10" operator="equal">
      <formula>FALSE</formula>
    </cfRule>
  </conditionalFormatting>
  <conditionalFormatting sqref="E48:F55">
    <cfRule type="cellIs" dxfId="0" priority="2" operator="equal">
      <formula>FALSE</formula>
    </cfRule>
  </conditionalFormatting>
  <dataValidations count="1">
    <dataValidation type="list" allowBlank="1" showInputMessage="1" showErrorMessage="1" sqref="C3:C56">
      <formula1>__server_soul_attr!$A:$A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opLeftCell="A5" workbookViewId="0">
      <selection activeCell="B37" sqref="B37"/>
    </sheetView>
  </sheetViews>
  <sheetFormatPr defaultColWidth="9" defaultRowHeight="14.25" outlineLevelCol="2"/>
  <cols>
    <col min="1" max="1" width="16.0083333333333" style="1" customWidth="1"/>
    <col min="2" max="2" width="23.375" style="1" customWidth="1"/>
    <col min="3" max="3" width="16.0083333333333" style="1" customWidth="1"/>
  </cols>
  <sheetData>
    <row r="1" ht="16.5" spans="1:3">
      <c r="A1" s="2" t="s">
        <v>85</v>
      </c>
      <c r="B1" s="2" t="s">
        <v>119</v>
      </c>
      <c r="C1" s="2" t="s">
        <v>120</v>
      </c>
    </row>
    <row r="2" ht="33" spans="1:3">
      <c r="A2" s="2" t="s">
        <v>121</v>
      </c>
      <c r="B2" s="2" t="s">
        <v>119</v>
      </c>
      <c r="C2" s="2" t="s">
        <v>122</v>
      </c>
    </row>
    <row r="3" ht="16.5" spans="1:3">
      <c r="A3" s="2" t="s">
        <v>105</v>
      </c>
      <c r="B3" s="2" t="s">
        <v>123</v>
      </c>
      <c r="C3" s="2" t="s">
        <v>120</v>
      </c>
    </row>
    <row r="4" ht="16.5" spans="1:3">
      <c r="A4" s="2" t="s">
        <v>103</v>
      </c>
      <c r="B4" s="2" t="s">
        <v>124</v>
      </c>
      <c r="C4" s="2" t="s">
        <v>120</v>
      </c>
    </row>
    <row r="5" ht="16.5" spans="1:3">
      <c r="A5" s="2" t="s">
        <v>97</v>
      </c>
      <c r="B5" s="2" t="s">
        <v>125</v>
      </c>
      <c r="C5" s="2" t="s">
        <v>120</v>
      </c>
    </row>
    <row r="6" ht="33" spans="1:3">
      <c r="A6" s="2" t="s">
        <v>126</v>
      </c>
      <c r="B6" s="2" t="s">
        <v>125</v>
      </c>
      <c r="C6" s="2" t="s">
        <v>127</v>
      </c>
    </row>
    <row r="7" ht="33" spans="1:3">
      <c r="A7" s="2" t="s">
        <v>99</v>
      </c>
      <c r="B7" s="2" t="s">
        <v>128</v>
      </c>
      <c r="C7" s="2" t="s">
        <v>127</v>
      </c>
    </row>
    <row r="8" ht="33" spans="1:3">
      <c r="A8" s="2" t="s">
        <v>113</v>
      </c>
      <c r="B8" s="2" t="s">
        <v>129</v>
      </c>
      <c r="C8" s="2" t="s">
        <v>120</v>
      </c>
    </row>
    <row r="9" ht="33" spans="1:3">
      <c r="A9" s="2" t="s">
        <v>130</v>
      </c>
      <c r="B9" s="2" t="s">
        <v>131</v>
      </c>
      <c r="C9" s="2" t="s">
        <v>120</v>
      </c>
    </row>
    <row r="10" ht="16.5" spans="1:3">
      <c r="A10" s="2" t="s">
        <v>101</v>
      </c>
      <c r="B10" s="2" t="s">
        <v>132</v>
      </c>
      <c r="C10" s="2" t="s">
        <v>120</v>
      </c>
    </row>
    <row r="11" ht="16.5" spans="1:3">
      <c r="A11" s="2" t="s">
        <v>117</v>
      </c>
      <c r="B11" s="2" t="s">
        <v>133</v>
      </c>
      <c r="C11" s="2" t="s">
        <v>120</v>
      </c>
    </row>
    <row r="12" ht="16.5" spans="1:3">
      <c r="A12" s="2" t="s">
        <v>134</v>
      </c>
      <c r="B12" s="2" t="s">
        <v>135</v>
      </c>
      <c r="C12" s="2" t="s">
        <v>120</v>
      </c>
    </row>
    <row r="13" ht="16.5" spans="1:3">
      <c r="A13" s="2" t="s">
        <v>136</v>
      </c>
      <c r="B13" s="2" t="s">
        <v>137</v>
      </c>
      <c r="C13" s="2" t="s">
        <v>120</v>
      </c>
    </row>
    <row r="14" ht="16.5" spans="1:3">
      <c r="A14" s="2" t="s">
        <v>91</v>
      </c>
      <c r="B14" s="2" t="s">
        <v>138</v>
      </c>
      <c r="C14" s="2" t="s">
        <v>120</v>
      </c>
    </row>
    <row r="15" ht="16.5" spans="1:3">
      <c r="A15" s="2" t="s">
        <v>93</v>
      </c>
      <c r="B15" s="2" t="s">
        <v>139</v>
      </c>
      <c r="C15" s="2" t="s">
        <v>120</v>
      </c>
    </row>
    <row r="16" ht="16.5" spans="1:3">
      <c r="A16" s="2" t="s">
        <v>140</v>
      </c>
      <c r="B16" s="2" t="s">
        <v>141</v>
      </c>
      <c r="C16" s="2" t="s">
        <v>120</v>
      </c>
    </row>
    <row r="17" ht="16.5" spans="1:3">
      <c r="A17" s="2" t="s">
        <v>89</v>
      </c>
      <c r="B17" s="2" t="s">
        <v>142</v>
      </c>
      <c r="C17" s="2" t="s">
        <v>120</v>
      </c>
    </row>
    <row r="18" ht="16.5" spans="1:3">
      <c r="A18" s="2" t="s">
        <v>95</v>
      </c>
      <c r="B18" s="2" t="s">
        <v>143</v>
      </c>
      <c r="C18" s="2" t="s">
        <v>120</v>
      </c>
    </row>
    <row r="19" ht="16.5" spans="1:3">
      <c r="A19" s="2" t="s">
        <v>144</v>
      </c>
      <c r="B19" s="2" t="s">
        <v>145</v>
      </c>
      <c r="C19" s="2" t="s">
        <v>120</v>
      </c>
    </row>
    <row r="20" ht="16.5" spans="1:3">
      <c r="A20" s="2" t="s">
        <v>146</v>
      </c>
      <c r="B20" s="2" t="s">
        <v>124</v>
      </c>
      <c r="C20" s="2" t="s">
        <v>127</v>
      </c>
    </row>
    <row r="21" ht="16.5" spans="1:3">
      <c r="A21" s="3" t="s">
        <v>147</v>
      </c>
      <c r="B21" s="3" t="s">
        <v>148</v>
      </c>
      <c r="C21" s="3" t="s">
        <v>120</v>
      </c>
    </row>
    <row r="22" ht="16.5" spans="1:3">
      <c r="A22" s="3" t="s">
        <v>149</v>
      </c>
      <c r="B22" s="3" t="s">
        <v>150</v>
      </c>
      <c r="C22" s="3" t="s">
        <v>120</v>
      </c>
    </row>
    <row r="23" ht="16.5" spans="1:3">
      <c r="A23" s="3" t="s">
        <v>151</v>
      </c>
      <c r="B23" s="3" t="s">
        <v>152</v>
      </c>
      <c r="C23" s="3" t="s">
        <v>120</v>
      </c>
    </row>
    <row r="24" ht="16.5" spans="1:3">
      <c r="A24" s="3" t="s">
        <v>153</v>
      </c>
      <c r="B24" s="3" t="s">
        <v>154</v>
      </c>
      <c r="C24" s="3" t="s">
        <v>120</v>
      </c>
    </row>
    <row r="25" ht="16.5" spans="1:3">
      <c r="A25" s="2" t="s">
        <v>155</v>
      </c>
      <c r="B25" s="2" t="s">
        <v>156</v>
      </c>
      <c r="C25" s="2" t="s">
        <v>120</v>
      </c>
    </row>
    <row r="26" ht="16.5" spans="1:3">
      <c r="A26" s="2" t="s">
        <v>157</v>
      </c>
      <c r="B26" s="2" t="s">
        <v>158</v>
      </c>
      <c r="C26" s="2" t="s">
        <v>120</v>
      </c>
    </row>
    <row r="27" ht="16.5" spans="1:3">
      <c r="A27" s="2" t="s">
        <v>159</v>
      </c>
      <c r="B27" s="2" t="s">
        <v>160</v>
      </c>
      <c r="C27" s="2" t="s">
        <v>120</v>
      </c>
    </row>
    <row r="28" ht="16.5" spans="1:3">
      <c r="A28" s="2" t="s">
        <v>161</v>
      </c>
      <c r="B28" s="2" t="s">
        <v>162</v>
      </c>
      <c r="C28" s="2" t="s">
        <v>120</v>
      </c>
    </row>
    <row r="29" spans="1:3">
      <c r="A29" s="1" t="s">
        <v>87</v>
      </c>
      <c r="B29" s="1" t="s">
        <v>163</v>
      </c>
      <c r="C29" s="1" t="s">
        <v>164</v>
      </c>
    </row>
    <row r="30" spans="1:3">
      <c r="A30" s="1" t="s">
        <v>115</v>
      </c>
      <c r="B30" s="1" t="s">
        <v>165</v>
      </c>
      <c r="C30" s="1" t="s">
        <v>164</v>
      </c>
    </row>
    <row r="31" spans="1:3">
      <c r="A31" s="1" t="s">
        <v>107</v>
      </c>
      <c r="B31" s="1" t="s">
        <v>166</v>
      </c>
      <c r="C31" s="1" t="s">
        <v>120</v>
      </c>
    </row>
    <row r="32" spans="1:3">
      <c r="A32" s="1" t="s">
        <v>109</v>
      </c>
      <c r="B32" s="1" t="s">
        <v>167</v>
      </c>
      <c r="C32" s="1" t="s">
        <v>120</v>
      </c>
    </row>
    <row r="33" spans="1:3">
      <c r="A33" s="1" t="s">
        <v>111</v>
      </c>
      <c r="B33" s="1" t="s">
        <v>168</v>
      </c>
      <c r="C33" s="1" t="s">
        <v>120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server_soul_config</vt:lpstr>
      <vt:lpstr>server_soul_level_config</vt:lpstr>
      <vt:lpstr>server_soul_attr</vt:lpstr>
      <vt:lpstr>__server_soul_attr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GasaiSaki</cp:lastModifiedBy>
  <dcterms:created xsi:type="dcterms:W3CDTF">2019-04-13T05:40:00Z</dcterms:created>
  <dcterms:modified xsi:type="dcterms:W3CDTF">2024-12-25T06:41:07Z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570D3B3C13AD424B97E02B8DCB28BCE3_13</vt:lpwstr>
  </property>
</Properties>
</file>