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bos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<sst xmlns="http://schemas.openxmlformats.org/spreadsheetml/2006/main" count="500" uniqueCount="253">
  <si>
    <t>主键</t>
  </si>
  <si>
    <t>名称</t>
  </si>
  <si>
    <t>卡片ID</t>
  </si>
  <si>
    <t xml:space="preserve">元素类型 </t>
  </si>
  <si>
    <t>元素克制
1火2冰3雷4风5光6暗</t>
  </si>
  <si>
    <t>克制元素
1火2冰3雷4风5光6暗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</si>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</sst>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2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30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4" borderId="30" applyNumberFormat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0" fillId="0" borderId="0"/>
  </cellStyleXfs>
  <cellXfs count="9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176" fontId="3" fillId="6" borderId="9" xfId="0" applyNumberFormat="1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76" fontId="3" fillId="6" borderId="7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176" fontId="5" fillId="9" borderId="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5" fillId="9" borderId="12" xfId="0" applyNumberFormat="1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176" fontId="5" fillId="9" borderId="14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76" fontId="5" fillId="2" borderId="14" xfId="0" applyNumberFormat="1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176" fontId="5" fillId="3" borderId="14" xfId="0" applyNumberFormat="1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2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0" fontId="5" fillId="9" borderId="12" xfId="0" applyNumberFormat="1" applyFont="1" applyFill="1" applyBorder="1" applyAlignment="1">
      <alignment horizontal="center" vertical="center" wrapText="1"/>
    </xf>
    <xf numFmtId="0" fontId="5" fillId="7" borderId="12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7" xfId="0" applyNumberFormat="1" applyFont="1" applyFill="1" applyBorder="1" applyAlignment="1">
      <alignment horizontal="center" vertical="center" wrapText="1"/>
    </xf>
    <xf numFmtId="177" fontId="5" fillId="9" borderId="12" xfId="0" applyNumberFormat="1" applyFont="1" applyFill="1" applyBorder="1" applyAlignment="1">
      <alignment horizontal="center" vertical="center" wrapText="1"/>
    </xf>
    <xf numFmtId="177" fontId="5" fillId="7" borderId="12" xfId="0" applyNumberFormat="1" applyFont="1" applyFill="1" applyBorder="1" applyAlignment="1">
      <alignment horizontal="center" vertical="center" wrapText="1"/>
    </xf>
    <xf numFmtId="177" fontId="5" fillId="2" borderId="12" xfId="0" applyNumberFormat="1" applyFont="1" applyFill="1" applyBorder="1" applyAlignment="1">
      <alignment horizontal="center" vertical="center" wrapText="1"/>
    </xf>
    <xf numFmtId="177" fontId="5" fillId="3" borderId="12" xfId="0" applyNumberFormat="1" applyFont="1" applyFill="1" applyBorder="1" applyAlignment="1">
      <alignment horizontal="center" vertical="center" wrapText="1"/>
    </xf>
    <xf numFmtId="177" fontId="5" fillId="4" borderId="12" xfId="0" applyNumberFormat="1" applyFont="1" applyFill="1" applyBorder="1" applyAlignment="1">
      <alignment horizontal="center" vertical="center" wrapText="1"/>
    </xf>
    <xf numFmtId="177" fontId="5" fillId="5" borderId="12" xfId="0" applyNumberFormat="1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1火2冰3雷4风5光6暗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2|0</v>
          </cell>
          <cell r="C2" t="str">
            <v>4|5|6</v>
          </cell>
        </row>
        <row r="3">
          <cell r="A3">
            <v>2</v>
          </cell>
          <cell r="B3" t="str">
            <v>3|0</v>
          </cell>
          <cell r="C3" t="str">
            <v>1|5|6</v>
          </cell>
        </row>
        <row r="4">
          <cell r="A4">
            <v>3</v>
          </cell>
          <cell r="B4" t="str">
            <v>4|0</v>
          </cell>
          <cell r="C4" t="str">
            <v>2|5|6</v>
          </cell>
        </row>
        <row r="5">
          <cell r="A5">
            <v>4</v>
          </cell>
          <cell r="B5" t="str">
            <v>1|0</v>
          </cell>
          <cell r="C5" t="str">
            <v>3|5|6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13.625" customWidth="1"/>
    <col min="6" max="6" width="14.0083333333333" customWidth="1"/>
    <col min="7" max="7" width="16.175" customWidth="1"/>
    <col min="8" max="8" width="23.675" customWidth="1"/>
    <col min="9" max="9" width="23.3416666666667" customWidth="1"/>
    <col min="10" max="10" width="23.675" customWidth="1"/>
    <col min="11" max="11" width="14.5083333333333" customWidth="1"/>
    <col min="12" max="12" width="16.175" customWidth="1"/>
    <col min="13" max="13" width="21.675" customWidth="1"/>
    <col min="14" max="14" width="50.625" customWidth="1"/>
    <col min="15" max="15" width="14.3416666666667" customWidth="1"/>
    <col min="16" max="16" width="23.8416666666667" customWidth="1"/>
    <col min="17" max="21" width="10.0083333333333" customWidth="1"/>
    <col min="22" max="24" width="9.00833333333333" customWidth="1"/>
    <col min="25" max="26" width="3.625" customWidth="1"/>
    <col min="27" max="27" width="15.175" customWidth="1"/>
    <col min="28" max="28" width="21.0083333333333" customWidth="1"/>
    <col min="29" max="32" width="33.0083333333333" customWidth="1"/>
    <col min="33" max="33" width="27.675" customWidth="1"/>
    <col min="34" max="34" width="16.5083333333333" customWidth="1"/>
    <col min="35" max="35" width="23.3416666666667" customWidth="1"/>
    <col min="36" max="36" width="21.75" customWidth="1"/>
    <col min="37" max="39" width="21.8416666666667" customWidth="1"/>
    <col min="40" max="40" width="24.3416666666667" customWidth="1"/>
    <col min="41" max="41" width="32.5083333333333" customWidth="1"/>
    <col min="42" max="42" width="33.5083333333333" customWidth="1"/>
    <col min="43" max="43" width="50.625" customWidth="1"/>
    <col min="44" max="44" width="18.5083333333333" customWidth="1"/>
    <col min="45" max="45" width="16.175" customWidth="1"/>
    <col min="46" max="46" width="14.625" customWidth="1"/>
    <col min="47" max="47" width="17.675" customWidth="1"/>
    <col min="48" max="48" width="27.0083333333333" customWidth="1"/>
    <col min="49" max="49" width="13.3416666666667" customWidth="1"/>
    <col min="50" max="50" width="14.0083333333333" customWidth="1"/>
    <col min="51" max="51" width="12.3416666666667" customWidth="1"/>
    <col min="52" max="52" width="14.625" customWidth="1"/>
    <col min="53" max="53" width="15.8416666666667" customWidth="1"/>
    <col min="54" max="54" width="25.0083333333333" customWidth="1"/>
    <col min="55" max="55" width="14.625" customWidth="1"/>
    <col min="56" max="56" width="21.625" customWidth="1"/>
    <col min="57" max="57" width="9.00833333333333" customWidth="1"/>
    <col min="58" max="58" width="8.00833333333333" customWidth="1"/>
    <col min="59" max="60" width="12.0083333333333" customWidth="1"/>
    <col min="61" max="61" width="3.625" customWidth="1"/>
    <col min="62" max="63" width="20.75" customWidth="1"/>
    <col min="64" max="64" width="44.375" customWidth="1"/>
    <col min="65" max="65" width="29" customWidth="1"/>
    <col min="66" max="66" width="32.625" customWidth="1"/>
  </cols>
  <sheetData>
    <row r="1" s="1" customFormat="1" ht="45" spans="1:66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/>
      <c r="P1" s="9"/>
      <c r="Q1" s="9"/>
      <c r="R1" s="9"/>
      <c r="S1" s="9"/>
      <c r="T1" s="9"/>
      <c r="U1" s="9"/>
      <c r="V1" s="47"/>
      <c r="W1" s="48"/>
      <c r="X1" s="48"/>
      <c r="Y1" s="51"/>
      <c r="Z1" s="52"/>
      <c r="AA1" s="8" t="s">
        <v>14</v>
      </c>
      <c r="AB1" s="53" t="s">
        <v>15</v>
      </c>
      <c r="AC1" s="53"/>
      <c r="AD1" s="9"/>
      <c r="AE1" s="9"/>
      <c r="AF1" s="9"/>
      <c r="AG1" s="9"/>
      <c r="AH1" s="9"/>
      <c r="AI1" s="9"/>
      <c r="AJ1" s="9"/>
      <c r="AK1" s="9"/>
      <c r="AL1" s="9"/>
      <c r="AM1" s="9" t="s">
        <v>16</v>
      </c>
      <c r="AN1" s="63" t="s">
        <v>17</v>
      </c>
      <c r="AO1" s="9" t="s">
        <v>18</v>
      </c>
      <c r="AP1" s="9" t="s">
        <v>19</v>
      </c>
      <c r="AQ1" s="9"/>
      <c r="AR1" s="9"/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/>
      <c r="BE1" s="9"/>
      <c r="BF1" s="9"/>
      <c r="BG1" s="47"/>
      <c r="BH1" s="77"/>
      <c r="BI1" s="78"/>
      <c r="BJ1" s="79"/>
      <c r="BK1" s="1" t="s">
        <v>31</v>
      </c>
      <c r="BL1" s="1" t="s">
        <v>32</v>
      </c>
      <c r="BM1" s="1" t="s">
        <v>33</v>
      </c>
      <c r="BN1" s="1" t="s">
        <v>34</v>
      </c>
    </row>
    <row r="2" s="2" customFormat="1" ht="118.5" customHeight="1" spans="1:66">
      <c r="A2" s="14" t="s">
        <v>35</v>
      </c>
      <c r="B2" s="15" t="s">
        <v>36</v>
      </c>
      <c r="C2" s="16" t="s">
        <v>37</v>
      </c>
      <c r="D2" s="17" t="s">
        <v>38</v>
      </c>
      <c r="E2" s="18"/>
      <c r="F2" s="18"/>
      <c r="G2" s="19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 t="s">
        <v>44</v>
      </c>
      <c r="M2" s="15" t="s">
        <v>45</v>
      </c>
      <c r="N2" s="15" t="s">
        <v>46</v>
      </c>
      <c r="O2" s="15" t="s">
        <v>47</v>
      </c>
      <c r="P2" s="15" t="s">
        <v>48</v>
      </c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49">
        <v>6</v>
      </c>
      <c r="W2" s="50">
        <v>7</v>
      </c>
      <c r="X2" s="50">
        <v>8</v>
      </c>
      <c r="Y2" s="54" t="s">
        <v>49</v>
      </c>
      <c r="Z2" s="55" t="s">
        <v>49</v>
      </c>
      <c r="AA2" s="14" t="s">
        <v>50</v>
      </c>
      <c r="AB2" s="56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15" t="s">
        <v>56</v>
      </c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64" t="s">
        <v>63</v>
      </c>
      <c r="AO2" s="15" t="s">
        <v>64</v>
      </c>
      <c r="AP2" s="15" t="s">
        <v>65</v>
      </c>
      <c r="AQ2" s="15" t="s">
        <v>66</v>
      </c>
      <c r="AR2" s="15" t="s">
        <v>67</v>
      </c>
      <c r="AS2" s="15" t="s">
        <v>68</v>
      </c>
      <c r="AT2" s="15" t="s">
        <v>69</v>
      </c>
      <c r="AU2" s="15" t="s">
        <v>70</v>
      </c>
      <c r="AV2" s="15" t="s">
        <v>71</v>
      </c>
      <c r="AW2" s="15" t="s">
        <v>72</v>
      </c>
      <c r="AX2" s="15" t="s">
        <v>73</v>
      </c>
      <c r="AY2" s="15" t="s">
        <v>74</v>
      </c>
      <c r="AZ2" s="15" t="s">
        <v>75</v>
      </c>
      <c r="BA2" s="15" t="s">
        <v>76</v>
      </c>
      <c r="BB2" s="15" t="s">
        <v>77</v>
      </c>
      <c r="BC2" s="15" t="s">
        <v>78</v>
      </c>
      <c r="BD2" s="15" t="s">
        <v>79</v>
      </c>
      <c r="BE2" s="15" t="s">
        <v>80</v>
      </c>
      <c r="BF2" s="15" t="s">
        <v>81</v>
      </c>
      <c r="BG2" s="49" t="s">
        <v>82</v>
      </c>
      <c r="BH2" s="80" t="s">
        <v>83</v>
      </c>
      <c r="BI2" s="81" t="s">
        <v>49</v>
      </c>
      <c r="BJ2" s="82" t="s">
        <v>84</v>
      </c>
      <c r="BK2" s="2" t="s">
        <v>85</v>
      </c>
      <c r="BL2" s="2" t="s">
        <v>86</v>
      </c>
      <c r="BM2" s="2" t="s">
        <v>87</v>
      </c>
      <c r="BN2" s="2" t="s">
        <v>88</v>
      </c>
    </row>
    <row r="3" s="3" customFormat="1" ht="22.5" customHeight="1" spans="1:62">
      <c r="A3" s="20" t="s">
        <v>89</v>
      </c>
      <c r="B3" s="21" t="s">
        <v>90</v>
      </c>
      <c r="C3" s="22">
        <v>2918</v>
      </c>
      <c r="D3" s="23">
        <v>1</v>
      </c>
      <c r="E3" s="24" t="str">
        <f>IF(ISBLANK(D3),"",VLOOKUP(D3,[1]__Sheet1!$A:$C,2,FALSE))</f>
        <v>2|0</v>
      </c>
      <c r="F3" s="24" t="str">
        <f>IF(ISBLANK(D3),"",VLOOKUP(D3,[1]__Sheet1!$A:$C,3,FALSE))</f>
        <v>4|5|6</v>
      </c>
      <c r="G3" s="25">
        <v>100000</v>
      </c>
      <c r="H3" s="21">
        <v>0</v>
      </c>
      <c r="I3" s="21">
        <v>10</v>
      </c>
      <c r="J3" s="21">
        <v>10</v>
      </c>
      <c r="K3" s="21">
        <v>1</v>
      </c>
      <c r="L3" s="21">
        <v>25</v>
      </c>
      <c r="M3" s="21" t="s">
        <v>91</v>
      </c>
      <c r="N3" s="21" t="s">
        <v>92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2.3</v>
      </c>
      <c r="AB3" s="57">
        <f>100+AA3*60</f>
        <v>238</v>
      </c>
      <c r="AC3" s="21" t="s">
        <v>93</v>
      </c>
      <c r="AD3" s="21"/>
      <c r="AE3" s="21"/>
      <c r="AF3" s="21"/>
      <c r="AG3" s="21"/>
      <c r="AH3" s="57"/>
      <c r="AI3" s="21"/>
      <c r="AJ3" s="21"/>
      <c r="AK3" s="21"/>
      <c r="AL3" s="21"/>
      <c r="AM3" s="21">
        <v>225</v>
      </c>
      <c r="AN3" s="65">
        <v>180</v>
      </c>
      <c r="AO3" s="21" t="s">
        <v>94</v>
      </c>
      <c r="AP3" s="21" t="s">
        <v>95</v>
      </c>
      <c r="AQ3" s="71"/>
      <c r="AR3" s="21"/>
      <c r="AS3" s="21" t="s">
        <v>96</v>
      </c>
      <c r="AT3" s="21">
        <v>1</v>
      </c>
      <c r="AU3" s="21">
        <v>1</v>
      </c>
      <c r="AV3" s="21" t="s">
        <v>97</v>
      </c>
      <c r="AW3" s="21">
        <v>0</v>
      </c>
      <c r="AX3" s="21">
        <v>0</v>
      </c>
      <c r="AY3" s="21">
        <v>0</v>
      </c>
      <c r="AZ3" s="21">
        <v>20000</v>
      </c>
      <c r="BA3" s="25" t="s">
        <v>98</v>
      </c>
      <c r="BB3" s="21">
        <v>8192</v>
      </c>
      <c r="BC3" s="21">
        <v>8192</v>
      </c>
      <c r="BD3" s="21"/>
      <c r="BE3" s="21">
        <v>0</v>
      </c>
      <c r="BF3" s="21">
        <v>100</v>
      </c>
      <c r="BG3" s="21">
        <v>200</v>
      </c>
      <c r="BH3" s="21">
        <v>200</v>
      </c>
      <c r="BI3" s="83"/>
      <c r="BJ3" s="84">
        <v>1</v>
      </c>
    </row>
    <row r="4" s="3" customFormat="1" ht="22.5" customHeight="1" spans="1:62">
      <c r="A4" s="20" t="s">
        <v>99</v>
      </c>
      <c r="B4" s="21" t="s">
        <v>100</v>
      </c>
      <c r="C4" s="26">
        <v>2918</v>
      </c>
      <c r="D4" s="27">
        <v>4</v>
      </c>
      <c r="E4" s="24" t="str">
        <f>IF(ISBLANK(D4),"",VLOOKUP(D4,[1]__Sheet1!$A:$C,2,FALSE))</f>
        <v>1|0</v>
      </c>
      <c r="F4" s="24" t="str">
        <f>IF(ISBLANK(D4),"",VLOOKUP(D4,[1]__Sheet1!$A:$C,3,FALSE))</f>
        <v>3|5|6</v>
      </c>
      <c r="G4" s="25">
        <v>20000</v>
      </c>
      <c r="H4" s="21">
        <v>0</v>
      </c>
      <c r="I4" s="21">
        <v>50</v>
      </c>
      <c r="J4" s="21">
        <f>I4*1</f>
        <v>50</v>
      </c>
      <c r="K4" s="21">
        <v>1</v>
      </c>
      <c r="L4" s="21">
        <v>25</v>
      </c>
      <c r="M4" s="21" t="s">
        <v>91</v>
      </c>
      <c r="N4" s="21" t="s">
        <v>101</v>
      </c>
      <c r="O4" s="21"/>
      <c r="P4" s="21"/>
      <c r="Q4" s="21" t="s">
        <v>102</v>
      </c>
      <c r="R4" s="21" t="s">
        <v>103</v>
      </c>
      <c r="S4" s="21" t="s">
        <v>104</v>
      </c>
      <c r="T4" s="21" t="s">
        <v>105</v>
      </c>
      <c r="U4" s="21" t="s">
        <v>106</v>
      </c>
      <c r="V4" s="21">
        <v>98</v>
      </c>
      <c r="W4" s="21"/>
      <c r="X4" s="21"/>
      <c r="Y4" s="21"/>
      <c r="Z4" s="21"/>
      <c r="AA4" s="21">
        <v>2.3</v>
      </c>
      <c r="AB4" s="57">
        <f>100+AA4*60</f>
        <v>238</v>
      </c>
      <c r="AC4" s="21" t="s">
        <v>93</v>
      </c>
      <c r="AD4" s="21" t="s">
        <v>107</v>
      </c>
      <c r="AE4" s="21" t="s">
        <v>108</v>
      </c>
      <c r="AF4" s="21" t="s">
        <v>109</v>
      </c>
      <c r="AG4" s="21" t="s">
        <v>110</v>
      </c>
      <c r="AH4" s="57" t="s">
        <v>111</v>
      </c>
      <c r="AI4" s="21"/>
      <c r="AJ4" s="21"/>
      <c r="AK4" s="21"/>
      <c r="AL4" s="21"/>
      <c r="AM4" s="21">
        <v>225</v>
      </c>
      <c r="AN4" s="65">
        <v>180</v>
      </c>
      <c r="AO4" s="21" t="s">
        <v>94</v>
      </c>
      <c r="AP4" s="21" t="s">
        <v>95</v>
      </c>
      <c r="AQ4" s="71"/>
      <c r="AR4" s="21"/>
      <c r="AS4" s="21" t="s">
        <v>96</v>
      </c>
      <c r="AT4" s="21">
        <v>1</v>
      </c>
      <c r="AU4" s="21">
        <v>1</v>
      </c>
      <c r="AV4" s="21" t="s">
        <v>97</v>
      </c>
      <c r="AW4" s="21">
        <v>0</v>
      </c>
      <c r="AX4" s="21">
        <v>0</v>
      </c>
      <c r="AY4" s="21">
        <v>0</v>
      </c>
      <c r="AZ4" s="21">
        <v>20000</v>
      </c>
      <c r="BA4" s="25" t="s">
        <v>98</v>
      </c>
      <c r="BB4" s="21">
        <v>8192</v>
      </c>
      <c r="BC4" s="21">
        <v>8192</v>
      </c>
      <c r="BD4" s="21"/>
      <c r="BE4" s="21">
        <v>0</v>
      </c>
      <c r="BF4" s="21">
        <v>100</v>
      </c>
      <c r="BG4" s="21">
        <v>200</v>
      </c>
      <c r="BH4" s="21">
        <v>200</v>
      </c>
      <c r="BI4" s="83"/>
      <c r="BJ4" s="84">
        <v>1</v>
      </c>
    </row>
    <row r="5" s="3" customFormat="1" ht="22.5" customHeight="1" spans="1:62">
      <c r="A5" s="28" t="s">
        <v>112</v>
      </c>
      <c r="B5" s="29" t="s">
        <v>113</v>
      </c>
      <c r="C5" s="30">
        <v>2919</v>
      </c>
      <c r="D5" s="27">
        <v>3</v>
      </c>
      <c r="E5" s="24" t="str">
        <f>IF(ISBLANK(D5),"",VLOOKUP(D5,[1]__Sheet1!$A:$C,2,FALSE))</f>
        <v>4|0</v>
      </c>
      <c r="F5" s="24" t="str">
        <f>IF(ISBLANK(D5),"",VLOOKUP(D5,[1]__Sheet1!$A:$C,3,FALSE))</f>
        <v>2|5|6</v>
      </c>
      <c r="G5" s="25">
        <v>20000</v>
      </c>
      <c r="H5" s="29">
        <v>0</v>
      </c>
      <c r="I5" s="21">
        <v>50</v>
      </c>
      <c r="J5" s="21">
        <f t="shared" ref="J5:J32" si="0">I5*1</f>
        <v>50</v>
      </c>
      <c r="K5" s="29">
        <v>1</v>
      </c>
      <c r="L5" s="21">
        <v>25</v>
      </c>
      <c r="M5" s="29" t="s">
        <v>91</v>
      </c>
      <c r="N5" s="29" t="s">
        <v>101</v>
      </c>
      <c r="O5" s="29"/>
      <c r="P5" s="29"/>
      <c r="Q5" s="21" t="s">
        <v>114</v>
      </c>
      <c r="R5" s="21" t="s">
        <v>115</v>
      </c>
      <c r="S5" s="21" t="s">
        <v>116</v>
      </c>
      <c r="T5" s="21" t="s">
        <v>117</v>
      </c>
      <c r="U5" s="21" t="s">
        <v>118</v>
      </c>
      <c r="V5" s="21">
        <v>98</v>
      </c>
      <c r="W5" s="29"/>
      <c r="X5" s="29"/>
      <c r="Y5" s="29"/>
      <c r="Z5" s="29"/>
      <c r="AA5" s="21">
        <v>2.3</v>
      </c>
      <c r="AB5" s="58">
        <f t="shared" ref="AB5:AB32" si="1">100+AA5*60</f>
        <v>238</v>
      </c>
      <c r="AC5" s="21" t="s">
        <v>93</v>
      </c>
      <c r="AD5" s="29" t="s">
        <v>111</v>
      </c>
      <c r="AE5" s="29" t="s">
        <v>110</v>
      </c>
      <c r="AF5" s="29" t="s">
        <v>109</v>
      </c>
      <c r="AG5" s="29" t="s">
        <v>119</v>
      </c>
      <c r="AH5" s="58" t="s">
        <v>120</v>
      </c>
      <c r="AI5" s="29"/>
      <c r="AJ5" s="29"/>
      <c r="AK5" s="29"/>
      <c r="AL5" s="29"/>
      <c r="AM5" s="29">
        <v>225</v>
      </c>
      <c r="AN5" s="66">
        <v>180</v>
      </c>
      <c r="AO5" s="29" t="s">
        <v>94</v>
      </c>
      <c r="AP5" s="29" t="s">
        <v>95</v>
      </c>
      <c r="AQ5" s="72"/>
      <c r="AR5" s="29"/>
      <c r="AS5" s="29" t="s">
        <v>96</v>
      </c>
      <c r="AT5" s="29">
        <v>1</v>
      </c>
      <c r="AU5" s="29">
        <v>1</v>
      </c>
      <c r="AV5" s="29" t="s">
        <v>97</v>
      </c>
      <c r="AW5" s="29">
        <v>0</v>
      </c>
      <c r="AX5" s="29">
        <v>0</v>
      </c>
      <c r="AY5" s="29">
        <v>0</v>
      </c>
      <c r="AZ5" s="29">
        <v>20000</v>
      </c>
      <c r="BA5" s="25" t="s">
        <v>98</v>
      </c>
      <c r="BB5" s="29">
        <v>8192</v>
      </c>
      <c r="BC5" s="29">
        <v>8192</v>
      </c>
      <c r="BD5" s="29"/>
      <c r="BE5" s="29">
        <v>0</v>
      </c>
      <c r="BF5" s="21">
        <v>100</v>
      </c>
      <c r="BG5" s="21">
        <v>200</v>
      </c>
      <c r="BH5" s="21">
        <v>200</v>
      </c>
      <c r="BI5" s="85"/>
      <c r="BJ5" s="84">
        <v>1</v>
      </c>
    </row>
    <row r="6" s="3" customFormat="1" ht="22.5" customHeight="1" spans="1:62">
      <c r="A6" s="20" t="s">
        <v>121</v>
      </c>
      <c r="B6" s="21" t="s">
        <v>122</v>
      </c>
      <c r="C6" s="26">
        <v>2920</v>
      </c>
      <c r="D6" s="27">
        <v>2</v>
      </c>
      <c r="E6" s="24" t="str">
        <f>IF(ISBLANK(D6),"",VLOOKUP(D6,[1]__Sheet1!$A:$C,2,FALSE))</f>
        <v>3|0</v>
      </c>
      <c r="F6" s="24" t="str">
        <f>IF(ISBLANK(D6),"",VLOOKUP(D6,[1]__Sheet1!$A:$C,3,FALSE))</f>
        <v>1|5|6</v>
      </c>
      <c r="G6" s="25">
        <v>20000</v>
      </c>
      <c r="H6" s="21">
        <v>0</v>
      </c>
      <c r="I6" s="21">
        <v>50</v>
      </c>
      <c r="J6" s="21">
        <f t="shared" si="0"/>
        <v>50</v>
      </c>
      <c r="K6" s="21">
        <v>1</v>
      </c>
      <c r="L6" s="21">
        <v>25</v>
      </c>
      <c r="M6" s="21" t="s">
        <v>91</v>
      </c>
      <c r="N6" s="21" t="s">
        <v>101</v>
      </c>
      <c r="O6" s="21"/>
      <c r="P6" s="21"/>
      <c r="Q6" s="21" t="s">
        <v>123</v>
      </c>
      <c r="R6" s="21" t="s">
        <v>124</v>
      </c>
      <c r="S6" s="21" t="s">
        <v>125</v>
      </c>
      <c r="T6" s="21" t="s">
        <v>126</v>
      </c>
      <c r="U6" s="21" t="s">
        <v>127</v>
      </c>
      <c r="V6" s="21">
        <v>98</v>
      </c>
      <c r="W6" s="21"/>
      <c r="X6" s="21"/>
      <c r="Y6" s="21"/>
      <c r="Z6" s="21"/>
      <c r="AA6" s="21">
        <v>2.3</v>
      </c>
      <c r="AB6" s="57">
        <f t="shared" si="1"/>
        <v>238</v>
      </c>
      <c r="AC6" s="21" t="s">
        <v>93</v>
      </c>
      <c r="AD6" s="21" t="s">
        <v>111</v>
      </c>
      <c r="AE6" s="21" t="s">
        <v>110</v>
      </c>
      <c r="AF6" s="21" t="s">
        <v>109</v>
      </c>
      <c r="AG6" s="21" t="s">
        <v>128</v>
      </c>
      <c r="AH6" s="57" t="s">
        <v>129</v>
      </c>
      <c r="AI6" s="21"/>
      <c r="AJ6" s="21"/>
      <c r="AK6" s="21"/>
      <c r="AL6" s="21"/>
      <c r="AM6" s="21">
        <v>225</v>
      </c>
      <c r="AN6" s="65">
        <v>180</v>
      </c>
      <c r="AO6" s="21" t="s">
        <v>94</v>
      </c>
      <c r="AP6" s="21" t="s">
        <v>95</v>
      </c>
      <c r="AQ6" s="71"/>
      <c r="AR6" s="21"/>
      <c r="AS6" s="21" t="s">
        <v>96</v>
      </c>
      <c r="AT6" s="21">
        <v>1</v>
      </c>
      <c r="AU6" s="21">
        <v>1</v>
      </c>
      <c r="AV6" s="21" t="s">
        <v>97</v>
      </c>
      <c r="AW6" s="21">
        <v>0</v>
      </c>
      <c r="AX6" s="21">
        <v>0</v>
      </c>
      <c r="AY6" s="21">
        <v>0</v>
      </c>
      <c r="AZ6" s="21">
        <v>20000</v>
      </c>
      <c r="BA6" s="25" t="s">
        <v>98</v>
      </c>
      <c r="BB6" s="21">
        <v>8192</v>
      </c>
      <c r="BC6" s="21">
        <v>8192</v>
      </c>
      <c r="BD6" s="21"/>
      <c r="BE6" s="21">
        <v>0</v>
      </c>
      <c r="BF6" s="21">
        <v>100</v>
      </c>
      <c r="BG6" s="21">
        <v>200</v>
      </c>
      <c r="BH6" s="21">
        <v>200</v>
      </c>
      <c r="BI6" s="83"/>
      <c r="BJ6" s="84">
        <v>1</v>
      </c>
    </row>
    <row r="7" s="3" customFormat="1" ht="22.5" customHeight="1" spans="1:62">
      <c r="A7" s="28" t="s">
        <v>130</v>
      </c>
      <c r="B7" s="29" t="s">
        <v>131</v>
      </c>
      <c r="C7" s="30">
        <v>2921</v>
      </c>
      <c r="D7" s="27">
        <v>1</v>
      </c>
      <c r="E7" s="24" t="str">
        <f>IF(ISBLANK(D7),"",VLOOKUP(D7,[1]__Sheet1!$A:$C,2,FALSE))</f>
        <v>2|0</v>
      </c>
      <c r="F7" s="24" t="str">
        <f>IF(ISBLANK(D7),"",VLOOKUP(D7,[1]__Sheet1!$A:$C,3,FALSE))</f>
        <v>4|5|6</v>
      </c>
      <c r="G7" s="25">
        <v>20000</v>
      </c>
      <c r="H7" s="29">
        <v>0</v>
      </c>
      <c r="I7" s="21">
        <v>50</v>
      </c>
      <c r="J7" s="21">
        <f t="shared" si="0"/>
        <v>50</v>
      </c>
      <c r="K7" s="29">
        <v>1</v>
      </c>
      <c r="L7" s="21">
        <v>25</v>
      </c>
      <c r="M7" s="29" t="s">
        <v>91</v>
      </c>
      <c r="N7" s="29" t="s">
        <v>101</v>
      </c>
      <c r="O7" s="29"/>
      <c r="P7" s="29"/>
      <c r="Q7" s="21" t="s">
        <v>132</v>
      </c>
      <c r="R7" s="21" t="s">
        <v>133</v>
      </c>
      <c r="S7" s="21" t="s">
        <v>134</v>
      </c>
      <c r="T7" s="21" t="s">
        <v>135</v>
      </c>
      <c r="U7" s="21" t="s">
        <v>136</v>
      </c>
      <c r="V7" s="21">
        <v>98</v>
      </c>
      <c r="W7" s="29"/>
      <c r="X7" s="29"/>
      <c r="Y7" s="29"/>
      <c r="Z7" s="29"/>
      <c r="AA7" s="21">
        <v>2.3</v>
      </c>
      <c r="AB7" s="58">
        <f t="shared" si="1"/>
        <v>238</v>
      </c>
      <c r="AC7" s="21" t="s">
        <v>93</v>
      </c>
      <c r="AD7" s="29" t="s">
        <v>111</v>
      </c>
      <c r="AE7" s="29" t="s">
        <v>110</v>
      </c>
      <c r="AF7" s="29" t="s">
        <v>109</v>
      </c>
      <c r="AG7" s="29" t="s">
        <v>137</v>
      </c>
      <c r="AH7" s="58" t="s">
        <v>138</v>
      </c>
      <c r="AI7" s="29"/>
      <c r="AJ7" s="29"/>
      <c r="AK7" s="29"/>
      <c r="AL7" s="29"/>
      <c r="AM7" s="29">
        <v>225</v>
      </c>
      <c r="AN7" s="66">
        <v>180</v>
      </c>
      <c r="AO7" s="29" t="s">
        <v>94</v>
      </c>
      <c r="AP7" s="29" t="s">
        <v>95</v>
      </c>
      <c r="AQ7" s="72"/>
      <c r="AR7" s="29"/>
      <c r="AS7" s="29" t="s">
        <v>96</v>
      </c>
      <c r="AT7" s="29">
        <v>1</v>
      </c>
      <c r="AU7" s="29">
        <v>1</v>
      </c>
      <c r="AV7" s="29" t="s">
        <v>97</v>
      </c>
      <c r="AW7" s="29">
        <v>0</v>
      </c>
      <c r="AX7" s="29">
        <v>0</v>
      </c>
      <c r="AY7" s="29">
        <v>0</v>
      </c>
      <c r="AZ7" s="29">
        <v>20000</v>
      </c>
      <c r="BA7" s="25" t="s">
        <v>98</v>
      </c>
      <c r="BB7" s="29">
        <v>8192</v>
      </c>
      <c r="BC7" s="29">
        <v>8192</v>
      </c>
      <c r="BD7" s="29"/>
      <c r="BE7" s="29">
        <v>0</v>
      </c>
      <c r="BF7" s="21">
        <v>100</v>
      </c>
      <c r="BG7" s="21">
        <v>200</v>
      </c>
      <c r="BH7" s="21">
        <v>200</v>
      </c>
      <c r="BI7" s="85"/>
      <c r="BJ7" s="84">
        <v>1</v>
      </c>
    </row>
    <row r="8" s="3" customFormat="1" ht="22.5" customHeight="1" spans="1:62">
      <c r="A8" s="20" t="s">
        <v>139</v>
      </c>
      <c r="B8" s="21" t="s">
        <v>140</v>
      </c>
      <c r="C8" s="30">
        <v>3205</v>
      </c>
      <c r="D8" s="27"/>
      <c r="E8" s="24" t="str">
        <f>IF(ISBLANK(D8),"",VLOOKUP(D8,[1]__Sheet1!$A:$C,2,FALSE))</f>
        <v/>
      </c>
      <c r="F8" s="24" t="str">
        <f>IF(ISBLANK(D8),"",VLOOKUP(D8,[1]__Sheet1!$A:$C,3,FALSE))</f>
        <v/>
      </c>
      <c r="G8" s="25">
        <v>20000</v>
      </c>
      <c r="H8" s="21">
        <v>0</v>
      </c>
      <c r="I8" s="21">
        <v>50</v>
      </c>
      <c r="J8" s="21">
        <f t="shared" si="0"/>
        <v>50</v>
      </c>
      <c r="K8" s="21">
        <v>1</v>
      </c>
      <c r="L8" s="21">
        <v>25</v>
      </c>
      <c r="M8" s="21" t="s">
        <v>91</v>
      </c>
      <c r="N8" s="21" t="s">
        <v>141</v>
      </c>
      <c r="O8" s="21"/>
      <c r="P8" s="21"/>
      <c r="Q8" s="21">
        <v>26913</v>
      </c>
      <c r="R8" s="21">
        <v>26914</v>
      </c>
      <c r="S8" s="21">
        <v>26915</v>
      </c>
      <c r="T8" s="21">
        <v>26916</v>
      </c>
      <c r="U8" s="21"/>
      <c r="V8" s="21"/>
      <c r="W8" s="21"/>
      <c r="X8" s="21"/>
      <c r="Y8" s="21"/>
      <c r="Z8" s="21"/>
      <c r="AA8" s="21">
        <v>2.2</v>
      </c>
      <c r="AB8" s="57">
        <f t="shared" si="1"/>
        <v>232</v>
      </c>
      <c r="AC8" s="21" t="s">
        <v>93</v>
      </c>
      <c r="AD8" s="21" t="s">
        <v>142</v>
      </c>
      <c r="AE8" s="21" t="s">
        <v>143</v>
      </c>
      <c r="AF8" s="21" t="s">
        <v>144</v>
      </c>
      <c r="AG8" s="21" t="s">
        <v>145</v>
      </c>
      <c r="AH8" s="57" t="s">
        <v>146</v>
      </c>
      <c r="AI8" s="21" t="s">
        <v>147</v>
      </c>
      <c r="AJ8" s="21" t="s">
        <v>148</v>
      </c>
      <c r="AK8" s="21" t="s">
        <v>149</v>
      </c>
      <c r="AL8" s="21" t="s">
        <v>111</v>
      </c>
      <c r="AM8" s="21">
        <v>225</v>
      </c>
      <c r="AN8" s="65">
        <v>180</v>
      </c>
      <c r="AO8" s="21" t="s">
        <v>94</v>
      </c>
      <c r="AP8" s="21" t="s">
        <v>95</v>
      </c>
      <c r="AQ8" s="71"/>
      <c r="AR8" s="21"/>
      <c r="AS8" s="21" t="s">
        <v>96</v>
      </c>
      <c r="AT8" s="21">
        <v>1</v>
      </c>
      <c r="AU8" s="21">
        <v>1</v>
      </c>
      <c r="AV8" s="21" t="s">
        <v>97</v>
      </c>
      <c r="AW8" s="21">
        <v>0</v>
      </c>
      <c r="AX8" s="21">
        <v>0</v>
      </c>
      <c r="AY8" s="21">
        <v>0</v>
      </c>
      <c r="AZ8" s="21">
        <v>20000</v>
      </c>
      <c r="BA8" s="25" t="s">
        <v>98</v>
      </c>
      <c r="BB8" s="21">
        <v>8192</v>
      </c>
      <c r="BC8" s="21">
        <v>8192</v>
      </c>
      <c r="BD8" s="21"/>
      <c r="BE8" s="21">
        <v>0</v>
      </c>
      <c r="BF8" s="21">
        <v>100</v>
      </c>
      <c r="BG8" s="21">
        <v>200</v>
      </c>
      <c r="BH8" s="21">
        <v>200</v>
      </c>
      <c r="BI8" s="83"/>
      <c r="BJ8" s="84">
        <v>1</v>
      </c>
    </row>
    <row r="9" s="4" customFormat="1" ht="33.75" spans="1:64">
      <c r="A9" s="31" t="s">
        <v>150</v>
      </c>
      <c r="B9" s="32" t="s">
        <v>151</v>
      </c>
      <c r="C9" s="26">
        <v>2922</v>
      </c>
      <c r="D9" s="33">
        <v>1</v>
      </c>
      <c r="E9" s="24" t="str">
        <f>IF(ISBLANK(D9),"",VLOOKUP(D9,[1]__Sheet1!$A:$C,2,FALSE))</f>
        <v>2|0</v>
      </c>
      <c r="F9" s="24" t="str">
        <f>IF(ISBLANK(D9),"",VLOOKUP(D9,[1]__Sheet1!$A:$C,3,FALSE))</f>
        <v>4|5|6</v>
      </c>
      <c r="G9" s="34">
        <f>35000</f>
        <v>35000</v>
      </c>
      <c r="H9" s="32">
        <v>0</v>
      </c>
      <c r="I9" s="32">
        <v>100</v>
      </c>
      <c r="J9" s="32">
        <f t="shared" si="0"/>
        <v>100</v>
      </c>
      <c r="K9" s="32">
        <v>1</v>
      </c>
      <c r="L9" s="32">
        <v>25</v>
      </c>
      <c r="M9" s="32" t="s">
        <v>91</v>
      </c>
      <c r="N9" s="32" t="s">
        <v>152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>
        <v>2</v>
      </c>
      <c r="AB9" s="59">
        <f t="shared" si="1"/>
        <v>220</v>
      </c>
      <c r="AC9" s="32" t="s">
        <v>93</v>
      </c>
      <c r="AD9" s="32"/>
      <c r="AE9" s="32"/>
      <c r="AF9" s="32"/>
      <c r="AG9" s="32"/>
      <c r="AH9" s="59"/>
      <c r="AI9" s="32"/>
      <c r="AJ9" s="32"/>
      <c r="AK9" s="32"/>
      <c r="AL9" s="32"/>
      <c r="AM9" s="32">
        <v>225</v>
      </c>
      <c r="AN9" s="67">
        <v>180</v>
      </c>
      <c r="AO9" s="32" t="s">
        <v>94</v>
      </c>
      <c r="AP9" s="32" t="s">
        <v>95</v>
      </c>
      <c r="AQ9" s="73"/>
      <c r="AR9" s="32"/>
      <c r="AS9" s="32" t="s">
        <v>96</v>
      </c>
      <c r="AT9" s="32">
        <v>1</v>
      </c>
      <c r="AU9" s="32">
        <v>1</v>
      </c>
      <c r="AV9" s="32" t="s">
        <v>97</v>
      </c>
      <c r="AW9" s="32">
        <v>0</v>
      </c>
      <c r="AX9" s="32">
        <v>0</v>
      </c>
      <c r="AY9" s="32">
        <v>0</v>
      </c>
      <c r="AZ9" s="32">
        <v>20000</v>
      </c>
      <c r="BA9" s="34" t="s">
        <v>98</v>
      </c>
      <c r="BB9" s="32">
        <v>8192</v>
      </c>
      <c r="BC9" s="32">
        <v>8192</v>
      </c>
      <c r="BD9" s="32"/>
      <c r="BE9" s="32">
        <v>0</v>
      </c>
      <c r="BF9" s="21">
        <v>100</v>
      </c>
      <c r="BG9" s="21">
        <v>200</v>
      </c>
      <c r="BH9" s="21">
        <v>200</v>
      </c>
      <c r="BI9" s="86"/>
      <c r="BJ9" s="84">
        <v>1</v>
      </c>
      <c r="BK9" s="87" t="s">
        <v>153</v>
      </c>
      <c r="BL9" s="87" t="s">
        <v>154</v>
      </c>
    </row>
    <row r="10" s="4" customFormat="1" ht="33.75" spans="1:64">
      <c r="A10" s="31" t="s">
        <v>155</v>
      </c>
      <c r="B10" s="32" t="s">
        <v>156</v>
      </c>
      <c r="C10" s="26">
        <v>2902</v>
      </c>
      <c r="D10" s="33">
        <v>1</v>
      </c>
      <c r="E10" s="24" t="str">
        <f>IF(ISBLANK(D10),"",VLOOKUP(D10,[1]__Sheet1!$A:$C,2,FALSE))</f>
        <v>2|0</v>
      </c>
      <c r="F10" s="24" t="str">
        <f>IF(ISBLANK(D10),"",VLOOKUP(D10,[1]__Sheet1!$A:$C,3,FALSE))</f>
        <v>4|5|6</v>
      </c>
      <c r="G10" s="34">
        <f>35000</f>
        <v>35000</v>
      </c>
      <c r="H10" s="32">
        <v>0</v>
      </c>
      <c r="I10" s="32">
        <v>100</v>
      </c>
      <c r="J10" s="32">
        <f t="shared" si="0"/>
        <v>100</v>
      </c>
      <c r="K10" s="32">
        <v>1</v>
      </c>
      <c r="L10" s="32">
        <v>25</v>
      </c>
      <c r="M10" s="32" t="s">
        <v>91</v>
      </c>
      <c r="N10" s="32" t="s">
        <v>157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>
        <v>2.1</v>
      </c>
      <c r="AB10" s="59">
        <f t="shared" si="1"/>
        <v>226</v>
      </c>
      <c r="AC10" s="32" t="s">
        <v>93</v>
      </c>
      <c r="AD10" s="32"/>
      <c r="AE10" s="32"/>
      <c r="AF10" s="32"/>
      <c r="AG10" s="32"/>
      <c r="AH10" s="59"/>
      <c r="AI10" s="32"/>
      <c r="AJ10" s="32"/>
      <c r="AK10" s="32"/>
      <c r="AL10" s="32"/>
      <c r="AM10" s="32">
        <v>225</v>
      </c>
      <c r="AN10" s="67">
        <v>180</v>
      </c>
      <c r="AO10" s="32" t="s">
        <v>94</v>
      </c>
      <c r="AP10" s="32" t="s">
        <v>95</v>
      </c>
      <c r="AQ10" s="73"/>
      <c r="AR10" s="32"/>
      <c r="AS10" s="32" t="s">
        <v>96</v>
      </c>
      <c r="AT10" s="32">
        <v>1</v>
      </c>
      <c r="AU10" s="32">
        <v>1</v>
      </c>
      <c r="AV10" s="32" t="s">
        <v>97</v>
      </c>
      <c r="AW10" s="32">
        <v>0</v>
      </c>
      <c r="AX10" s="32">
        <v>0</v>
      </c>
      <c r="AY10" s="32">
        <v>0</v>
      </c>
      <c r="AZ10" s="32">
        <v>20000</v>
      </c>
      <c r="BA10" s="34" t="s">
        <v>98</v>
      </c>
      <c r="BB10" s="32">
        <v>8192</v>
      </c>
      <c r="BC10" s="32">
        <v>8192</v>
      </c>
      <c r="BD10" s="32"/>
      <c r="BE10" s="32">
        <v>0</v>
      </c>
      <c r="BF10" s="21">
        <v>100</v>
      </c>
      <c r="BG10" s="21">
        <v>200</v>
      </c>
      <c r="BH10" s="21">
        <v>200</v>
      </c>
      <c r="BI10" s="86"/>
      <c r="BJ10" s="84">
        <v>1</v>
      </c>
      <c r="BK10" s="87" t="s">
        <v>158</v>
      </c>
      <c r="BL10" s="87" t="s">
        <v>158</v>
      </c>
    </row>
    <row r="11" s="4" customFormat="1" ht="33.75" spans="1:64">
      <c r="A11" s="31" t="s">
        <v>159</v>
      </c>
      <c r="B11" s="32" t="s">
        <v>160</v>
      </c>
      <c r="C11" s="30">
        <v>2903</v>
      </c>
      <c r="D11" s="33">
        <v>1</v>
      </c>
      <c r="E11" s="24" t="str">
        <f>IF(ISBLANK(D11),"",VLOOKUP(D11,[1]__Sheet1!$A:$C,2,FALSE))</f>
        <v>2|0</v>
      </c>
      <c r="F11" s="24" t="str">
        <f>IF(ISBLANK(D11),"",VLOOKUP(D11,[1]__Sheet1!$A:$C,3,FALSE))</f>
        <v>4|5|6</v>
      </c>
      <c r="G11" s="34">
        <f>35000</f>
        <v>35000</v>
      </c>
      <c r="H11" s="32">
        <v>0</v>
      </c>
      <c r="I11" s="32">
        <v>100</v>
      </c>
      <c r="J11" s="32">
        <f t="shared" si="0"/>
        <v>100</v>
      </c>
      <c r="K11" s="32">
        <v>1</v>
      </c>
      <c r="L11" s="32">
        <v>25</v>
      </c>
      <c r="M11" s="32" t="s">
        <v>91</v>
      </c>
      <c r="N11" s="32" t="s">
        <v>161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>
        <v>2.1</v>
      </c>
      <c r="AB11" s="59">
        <f t="shared" si="1"/>
        <v>226</v>
      </c>
      <c r="AC11" s="32" t="s">
        <v>93</v>
      </c>
      <c r="AD11" s="32"/>
      <c r="AE11" s="32"/>
      <c r="AF11" s="32"/>
      <c r="AG11" s="32"/>
      <c r="AH11" s="59"/>
      <c r="AI11" s="32"/>
      <c r="AJ11" s="32"/>
      <c r="AK11" s="32"/>
      <c r="AL11" s="32"/>
      <c r="AM11" s="32">
        <v>225</v>
      </c>
      <c r="AN11" s="67">
        <v>180</v>
      </c>
      <c r="AO11" s="32" t="s">
        <v>94</v>
      </c>
      <c r="AP11" s="32" t="s">
        <v>95</v>
      </c>
      <c r="AQ11" s="73"/>
      <c r="AR11" s="32"/>
      <c r="AS11" s="32" t="s">
        <v>96</v>
      </c>
      <c r="AT11" s="32">
        <v>1</v>
      </c>
      <c r="AU11" s="32">
        <v>1</v>
      </c>
      <c r="AV11" s="32" t="s">
        <v>97</v>
      </c>
      <c r="AW11" s="32">
        <v>0</v>
      </c>
      <c r="AX11" s="32">
        <v>0</v>
      </c>
      <c r="AY11" s="32">
        <v>0</v>
      </c>
      <c r="AZ11" s="32">
        <v>20000</v>
      </c>
      <c r="BA11" s="34" t="s">
        <v>98</v>
      </c>
      <c r="BB11" s="32">
        <v>8192</v>
      </c>
      <c r="BC11" s="32">
        <v>8192</v>
      </c>
      <c r="BD11" s="32"/>
      <c r="BE11" s="32">
        <v>0</v>
      </c>
      <c r="BF11" s="21">
        <v>100</v>
      </c>
      <c r="BG11" s="21">
        <v>200</v>
      </c>
      <c r="BH11" s="21">
        <v>200</v>
      </c>
      <c r="BI11" s="86"/>
      <c r="BJ11" s="84">
        <v>1</v>
      </c>
      <c r="BK11" s="87" t="s">
        <v>158</v>
      </c>
      <c r="BL11" s="87" t="s">
        <v>158</v>
      </c>
    </row>
    <row r="12" s="4" customFormat="1" ht="33.75" spans="1:64">
      <c r="A12" s="31" t="s">
        <v>162</v>
      </c>
      <c r="B12" s="32" t="s">
        <v>163</v>
      </c>
      <c r="C12" s="26">
        <v>2904</v>
      </c>
      <c r="D12" s="33">
        <v>1</v>
      </c>
      <c r="E12" s="24" t="str">
        <f>IF(ISBLANK(D12),"",VLOOKUP(D12,[1]__Sheet1!$A:$C,2,FALSE))</f>
        <v>2|0</v>
      </c>
      <c r="F12" s="24" t="str">
        <f>IF(ISBLANK(D12),"",VLOOKUP(D12,[1]__Sheet1!$A:$C,3,FALSE))</f>
        <v>4|5|6</v>
      </c>
      <c r="G12" s="34">
        <f>35000</f>
        <v>35000</v>
      </c>
      <c r="H12" s="32">
        <v>0</v>
      </c>
      <c r="I12" s="32">
        <v>100</v>
      </c>
      <c r="J12" s="32">
        <f t="shared" si="0"/>
        <v>100</v>
      </c>
      <c r="K12" s="32">
        <v>1</v>
      </c>
      <c r="L12" s="32">
        <v>25</v>
      </c>
      <c r="M12" s="32" t="s">
        <v>91</v>
      </c>
      <c r="N12" s="32" t="s">
        <v>164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>
        <v>1.5</v>
      </c>
      <c r="AB12" s="59">
        <f t="shared" si="1"/>
        <v>190</v>
      </c>
      <c r="AC12" s="32" t="s">
        <v>93</v>
      </c>
      <c r="AD12" s="32"/>
      <c r="AE12" s="32"/>
      <c r="AF12" s="32"/>
      <c r="AG12" s="32"/>
      <c r="AH12" s="59"/>
      <c r="AI12" s="32"/>
      <c r="AJ12" s="32"/>
      <c r="AK12" s="32"/>
      <c r="AL12" s="32"/>
      <c r="AM12" s="32">
        <v>225</v>
      </c>
      <c r="AN12" s="67">
        <v>180</v>
      </c>
      <c r="AO12" s="32" t="s">
        <v>94</v>
      </c>
      <c r="AP12" s="32" t="s">
        <v>95</v>
      </c>
      <c r="AQ12" s="73"/>
      <c r="AR12" s="32"/>
      <c r="AS12" s="32" t="s">
        <v>96</v>
      </c>
      <c r="AT12" s="32">
        <v>1</v>
      </c>
      <c r="AU12" s="32">
        <v>1</v>
      </c>
      <c r="AV12" s="32" t="s">
        <v>97</v>
      </c>
      <c r="AW12" s="32">
        <v>0</v>
      </c>
      <c r="AX12" s="32">
        <v>0</v>
      </c>
      <c r="AY12" s="32">
        <v>0</v>
      </c>
      <c r="AZ12" s="32">
        <v>20000</v>
      </c>
      <c r="BA12" s="34" t="s">
        <v>98</v>
      </c>
      <c r="BB12" s="32">
        <v>8192</v>
      </c>
      <c r="BC12" s="32">
        <v>8192</v>
      </c>
      <c r="BD12" s="32"/>
      <c r="BE12" s="32">
        <v>0</v>
      </c>
      <c r="BF12" s="21">
        <v>100</v>
      </c>
      <c r="BG12" s="21">
        <v>200</v>
      </c>
      <c r="BH12" s="21">
        <v>200</v>
      </c>
      <c r="BI12" s="86"/>
      <c r="BJ12" s="84">
        <v>1</v>
      </c>
      <c r="BK12" s="87" t="s">
        <v>165</v>
      </c>
      <c r="BL12" s="87" t="s">
        <v>166</v>
      </c>
    </row>
    <row r="13" s="4" customFormat="1" ht="33.75" spans="1:64">
      <c r="A13" s="31" t="s">
        <v>167</v>
      </c>
      <c r="B13" s="32" t="s">
        <v>168</v>
      </c>
      <c r="C13" s="30">
        <v>2905</v>
      </c>
      <c r="D13" s="33">
        <v>1</v>
      </c>
      <c r="E13" s="24" t="str">
        <f>IF(ISBLANK(D13),"",VLOOKUP(D13,[1]__Sheet1!$A:$C,2,FALSE))</f>
        <v>2|0</v>
      </c>
      <c r="F13" s="24" t="str">
        <f>IF(ISBLANK(D13),"",VLOOKUP(D13,[1]__Sheet1!$A:$C,3,FALSE))</f>
        <v>4|5|6</v>
      </c>
      <c r="G13" s="34">
        <f>35000</f>
        <v>35000</v>
      </c>
      <c r="H13" s="32">
        <v>0</v>
      </c>
      <c r="I13" s="32">
        <v>100</v>
      </c>
      <c r="J13" s="32">
        <f t="shared" si="0"/>
        <v>100</v>
      </c>
      <c r="K13" s="32">
        <v>1</v>
      </c>
      <c r="L13" s="32">
        <v>25</v>
      </c>
      <c r="M13" s="32" t="s">
        <v>91</v>
      </c>
      <c r="N13" s="32" t="s">
        <v>169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>
        <v>1.2</v>
      </c>
      <c r="AB13" s="59">
        <f t="shared" si="1"/>
        <v>172</v>
      </c>
      <c r="AC13" s="32" t="s">
        <v>93</v>
      </c>
      <c r="AD13" s="32"/>
      <c r="AE13" s="32"/>
      <c r="AF13" s="32"/>
      <c r="AG13" s="32"/>
      <c r="AH13" s="59"/>
      <c r="AI13" s="32"/>
      <c r="AJ13" s="32"/>
      <c r="AK13" s="32"/>
      <c r="AL13" s="32"/>
      <c r="AM13" s="32">
        <v>225</v>
      </c>
      <c r="AN13" s="67">
        <v>180</v>
      </c>
      <c r="AO13" s="32" t="s">
        <v>94</v>
      </c>
      <c r="AP13" s="32" t="s">
        <v>95</v>
      </c>
      <c r="AQ13" s="73"/>
      <c r="AR13" s="32"/>
      <c r="AS13" s="32" t="s">
        <v>96</v>
      </c>
      <c r="AT13" s="32">
        <v>1</v>
      </c>
      <c r="AU13" s="32">
        <v>1</v>
      </c>
      <c r="AV13" s="32" t="s">
        <v>97</v>
      </c>
      <c r="AW13" s="32">
        <v>0</v>
      </c>
      <c r="AX13" s="32">
        <v>0</v>
      </c>
      <c r="AY13" s="32">
        <v>0</v>
      </c>
      <c r="AZ13" s="32">
        <v>20000</v>
      </c>
      <c r="BA13" s="34" t="s">
        <v>98</v>
      </c>
      <c r="BB13" s="32">
        <v>8192</v>
      </c>
      <c r="BC13" s="32">
        <v>8192</v>
      </c>
      <c r="BD13" s="32"/>
      <c r="BE13" s="32">
        <v>0</v>
      </c>
      <c r="BF13" s="21">
        <v>100</v>
      </c>
      <c r="BG13" s="21">
        <v>200</v>
      </c>
      <c r="BH13" s="21">
        <v>200</v>
      </c>
      <c r="BI13" s="86"/>
      <c r="BJ13" s="84">
        <v>1</v>
      </c>
      <c r="BK13" s="87" t="s">
        <v>165</v>
      </c>
      <c r="BL13" s="87" t="s">
        <v>170</v>
      </c>
    </row>
    <row r="14" s="4" customFormat="1" ht="33.75" spans="1:64">
      <c r="A14" s="31" t="s">
        <v>171</v>
      </c>
      <c r="B14" s="32" t="s">
        <v>172</v>
      </c>
      <c r="C14" s="30">
        <v>3201</v>
      </c>
      <c r="D14" s="33">
        <v>1</v>
      </c>
      <c r="E14" s="24" t="str">
        <f>IF(ISBLANK(D14),"",VLOOKUP(D14,[1]__Sheet1!$A:$C,2,FALSE))</f>
        <v>2|0</v>
      </c>
      <c r="F14" s="24" t="str">
        <f>IF(ISBLANK(D14),"",VLOOKUP(D14,[1]__Sheet1!$A:$C,3,FALSE))</f>
        <v>4|5|6</v>
      </c>
      <c r="G14" s="34">
        <f>50000</f>
        <v>50000</v>
      </c>
      <c r="H14" s="32">
        <v>0</v>
      </c>
      <c r="I14" s="32">
        <v>200</v>
      </c>
      <c r="J14" s="32">
        <f t="shared" si="0"/>
        <v>200</v>
      </c>
      <c r="K14" s="32">
        <v>1</v>
      </c>
      <c r="L14" s="32">
        <v>25</v>
      </c>
      <c r="M14" s="32" t="s">
        <v>91</v>
      </c>
      <c r="N14" s="32" t="s">
        <v>173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>
        <v>1.5</v>
      </c>
      <c r="AB14" s="59">
        <f t="shared" si="1"/>
        <v>190</v>
      </c>
      <c r="AC14" s="32" t="s">
        <v>93</v>
      </c>
      <c r="AD14" s="32"/>
      <c r="AE14" s="32"/>
      <c r="AF14" s="32"/>
      <c r="AG14" s="32"/>
      <c r="AH14" s="59"/>
      <c r="AI14" s="32"/>
      <c r="AJ14" s="32"/>
      <c r="AK14" s="32"/>
      <c r="AL14" s="32"/>
      <c r="AM14" s="32">
        <v>225</v>
      </c>
      <c r="AN14" s="67">
        <v>180</v>
      </c>
      <c r="AO14" s="32" t="s">
        <v>94</v>
      </c>
      <c r="AP14" s="32" t="s">
        <v>95</v>
      </c>
      <c r="AQ14" s="73"/>
      <c r="AR14" s="32"/>
      <c r="AS14" s="32" t="s">
        <v>96</v>
      </c>
      <c r="AT14" s="32">
        <v>1</v>
      </c>
      <c r="AU14" s="32">
        <v>1</v>
      </c>
      <c r="AV14" s="32" t="s">
        <v>97</v>
      </c>
      <c r="AW14" s="32">
        <v>0</v>
      </c>
      <c r="AX14" s="32">
        <v>0</v>
      </c>
      <c r="AY14" s="32">
        <v>0</v>
      </c>
      <c r="AZ14" s="32">
        <v>20000</v>
      </c>
      <c r="BA14" s="34" t="s">
        <v>98</v>
      </c>
      <c r="BB14" s="32">
        <v>8192</v>
      </c>
      <c r="BC14" s="32">
        <v>8192</v>
      </c>
      <c r="BD14" s="32"/>
      <c r="BE14" s="32">
        <v>0</v>
      </c>
      <c r="BF14" s="21">
        <v>100</v>
      </c>
      <c r="BG14" s="21">
        <v>200</v>
      </c>
      <c r="BH14" s="21">
        <v>200</v>
      </c>
      <c r="BI14" s="86"/>
      <c r="BJ14" s="84">
        <v>1</v>
      </c>
      <c r="BK14" s="87" t="s">
        <v>165</v>
      </c>
      <c r="BL14" s="87" t="s">
        <v>174</v>
      </c>
    </row>
    <row r="15" s="5" customFormat="1" ht="33.75" spans="1:64">
      <c r="A15" s="35" t="s">
        <v>175</v>
      </c>
      <c r="B15" s="36" t="s">
        <v>176</v>
      </c>
      <c r="C15" s="26">
        <v>2530</v>
      </c>
      <c r="D15" s="37">
        <v>2</v>
      </c>
      <c r="E15" s="24" t="str">
        <f>IF(ISBLANK(D15),"",VLOOKUP(D15,[1]__Sheet1!$A:$C,2,FALSE))</f>
        <v>3|0</v>
      </c>
      <c r="F15" s="24" t="str">
        <f>IF(ISBLANK(D15),"",VLOOKUP(D15,[1]__Sheet1!$A:$C,3,FALSE))</f>
        <v>1|5|6</v>
      </c>
      <c r="G15" s="38">
        <f t="shared" ref="G15:G20" si="2">10000</f>
        <v>10000</v>
      </c>
      <c r="H15" s="36">
        <v>0</v>
      </c>
      <c r="I15" s="36">
        <v>2500</v>
      </c>
      <c r="J15" s="36">
        <f t="shared" si="0"/>
        <v>2500</v>
      </c>
      <c r="K15" s="36">
        <v>1</v>
      </c>
      <c r="L15" s="36">
        <v>25</v>
      </c>
      <c r="M15" s="36" t="s">
        <v>91</v>
      </c>
      <c r="N15" s="36" t="s">
        <v>177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>
        <v>1.1</v>
      </c>
      <c r="AB15" s="60">
        <f t="shared" si="1"/>
        <v>166</v>
      </c>
      <c r="AC15" s="36" t="s">
        <v>93</v>
      </c>
      <c r="AD15" s="36"/>
      <c r="AE15" s="36"/>
      <c r="AF15" s="36"/>
      <c r="AG15" s="36"/>
      <c r="AH15" s="60"/>
      <c r="AI15" s="36"/>
      <c r="AJ15" s="36"/>
      <c r="AK15" s="36"/>
      <c r="AL15" s="36"/>
      <c r="AM15" s="36">
        <v>225</v>
      </c>
      <c r="AN15" s="68">
        <v>180</v>
      </c>
      <c r="AO15" s="36" t="s">
        <v>94</v>
      </c>
      <c r="AP15" s="36" t="s">
        <v>95</v>
      </c>
      <c r="AQ15" s="74"/>
      <c r="AR15" s="36"/>
      <c r="AS15" s="36" t="s">
        <v>96</v>
      </c>
      <c r="AT15" s="36">
        <v>1</v>
      </c>
      <c r="AU15" s="36">
        <v>1</v>
      </c>
      <c r="AV15" s="36" t="s">
        <v>97</v>
      </c>
      <c r="AW15" s="36">
        <v>0</v>
      </c>
      <c r="AX15" s="36">
        <v>0</v>
      </c>
      <c r="AY15" s="36">
        <v>0</v>
      </c>
      <c r="AZ15" s="36">
        <v>20000</v>
      </c>
      <c r="BA15" s="38" t="s">
        <v>98</v>
      </c>
      <c r="BB15" s="36">
        <v>8192</v>
      </c>
      <c r="BC15" s="36">
        <v>8192</v>
      </c>
      <c r="BD15" s="36"/>
      <c r="BE15" s="36">
        <v>0</v>
      </c>
      <c r="BF15" s="21">
        <v>100</v>
      </c>
      <c r="BG15" s="21">
        <v>200</v>
      </c>
      <c r="BH15" s="21">
        <v>200</v>
      </c>
      <c r="BI15" s="88"/>
      <c r="BJ15" s="84">
        <v>1</v>
      </c>
      <c r="BK15" s="89" t="s">
        <v>165</v>
      </c>
      <c r="BL15" s="89" t="s">
        <v>166</v>
      </c>
    </row>
    <row r="16" s="5" customFormat="1" ht="33.75" spans="1:64">
      <c r="A16" s="35" t="s">
        <v>178</v>
      </c>
      <c r="B16" s="36" t="s">
        <v>179</v>
      </c>
      <c r="C16" s="30">
        <v>2907</v>
      </c>
      <c r="D16" s="37">
        <v>2</v>
      </c>
      <c r="E16" s="24" t="str">
        <f>IF(ISBLANK(D16),"",VLOOKUP(D16,[1]__Sheet1!$A:$C,2,FALSE))</f>
        <v>3|0</v>
      </c>
      <c r="F16" s="24" t="str">
        <f>IF(ISBLANK(D16),"",VLOOKUP(D16,[1]__Sheet1!$A:$C,3,FALSE))</f>
        <v>1|5|6</v>
      </c>
      <c r="G16" s="38">
        <f t="shared" si="2"/>
        <v>10000</v>
      </c>
      <c r="H16" s="36">
        <v>0</v>
      </c>
      <c r="I16" s="36">
        <v>2500</v>
      </c>
      <c r="J16" s="36">
        <f t="shared" si="0"/>
        <v>2500</v>
      </c>
      <c r="K16" s="36">
        <v>1</v>
      </c>
      <c r="L16" s="36">
        <v>25</v>
      </c>
      <c r="M16" s="36" t="s">
        <v>91</v>
      </c>
      <c r="N16" s="36" t="s">
        <v>180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>
        <v>2.4</v>
      </c>
      <c r="AB16" s="60">
        <f t="shared" si="1"/>
        <v>244</v>
      </c>
      <c r="AC16" s="36" t="s">
        <v>93</v>
      </c>
      <c r="AD16" s="36"/>
      <c r="AE16" s="36"/>
      <c r="AF16" s="36"/>
      <c r="AG16" s="36"/>
      <c r="AH16" s="60"/>
      <c r="AI16" s="36"/>
      <c r="AJ16" s="36"/>
      <c r="AK16" s="36"/>
      <c r="AL16" s="36"/>
      <c r="AM16" s="36">
        <v>225</v>
      </c>
      <c r="AN16" s="68">
        <v>180</v>
      </c>
      <c r="AO16" s="36" t="s">
        <v>94</v>
      </c>
      <c r="AP16" s="36" t="s">
        <v>95</v>
      </c>
      <c r="AQ16" s="74"/>
      <c r="AR16" s="36"/>
      <c r="AS16" s="36" t="s">
        <v>96</v>
      </c>
      <c r="AT16" s="36">
        <v>1</v>
      </c>
      <c r="AU16" s="36">
        <v>1</v>
      </c>
      <c r="AV16" s="36" t="s">
        <v>97</v>
      </c>
      <c r="AW16" s="36">
        <v>0</v>
      </c>
      <c r="AX16" s="36">
        <v>0</v>
      </c>
      <c r="AY16" s="36">
        <v>0</v>
      </c>
      <c r="AZ16" s="36">
        <v>20000</v>
      </c>
      <c r="BA16" s="38" t="s">
        <v>98</v>
      </c>
      <c r="BB16" s="36">
        <v>8192</v>
      </c>
      <c r="BC16" s="36">
        <v>8192</v>
      </c>
      <c r="BD16" s="36"/>
      <c r="BE16" s="36">
        <v>0</v>
      </c>
      <c r="BF16" s="21">
        <v>100</v>
      </c>
      <c r="BG16" s="21">
        <v>200</v>
      </c>
      <c r="BH16" s="21">
        <v>200</v>
      </c>
      <c r="BI16" s="88"/>
      <c r="BJ16" s="84">
        <v>1</v>
      </c>
      <c r="BK16" s="89" t="s">
        <v>181</v>
      </c>
      <c r="BL16" s="89" t="s">
        <v>182</v>
      </c>
    </row>
    <row r="17" s="5" customFormat="1" ht="33.75" spans="1:66">
      <c r="A17" s="35" t="s">
        <v>183</v>
      </c>
      <c r="B17" s="36" t="s">
        <v>184</v>
      </c>
      <c r="C17" s="26">
        <v>2908</v>
      </c>
      <c r="D17" s="37">
        <v>2</v>
      </c>
      <c r="E17" s="24" t="str">
        <f>IF(ISBLANK(D17),"",VLOOKUP(D17,[1]__Sheet1!$A:$C,2,FALSE))</f>
        <v>3|0</v>
      </c>
      <c r="F17" s="24" t="str">
        <f>IF(ISBLANK(D17),"",VLOOKUP(D17,[1]__Sheet1!$A:$C,3,FALSE))</f>
        <v>1|5|6</v>
      </c>
      <c r="G17" s="38">
        <f t="shared" si="2"/>
        <v>10000</v>
      </c>
      <c r="H17" s="36">
        <v>0</v>
      </c>
      <c r="I17" s="36">
        <v>2500</v>
      </c>
      <c r="J17" s="36">
        <f t="shared" si="0"/>
        <v>2500</v>
      </c>
      <c r="K17" s="36">
        <v>1</v>
      </c>
      <c r="L17" s="36">
        <v>25</v>
      </c>
      <c r="M17" s="36" t="s">
        <v>91</v>
      </c>
      <c r="N17" s="36" t="s">
        <v>185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>
        <v>2.5</v>
      </c>
      <c r="AB17" s="60">
        <f t="shared" si="1"/>
        <v>250</v>
      </c>
      <c r="AC17" s="36" t="s">
        <v>93</v>
      </c>
      <c r="AD17" s="36"/>
      <c r="AE17" s="36"/>
      <c r="AF17" s="36"/>
      <c r="AG17" s="36"/>
      <c r="AH17" s="60"/>
      <c r="AI17" s="36"/>
      <c r="AJ17" s="36"/>
      <c r="AK17" s="36"/>
      <c r="AL17" s="36"/>
      <c r="AM17" s="36">
        <v>225</v>
      </c>
      <c r="AN17" s="68">
        <v>180</v>
      </c>
      <c r="AO17" s="36" t="s">
        <v>94</v>
      </c>
      <c r="AP17" s="36" t="s">
        <v>95</v>
      </c>
      <c r="AQ17" s="74"/>
      <c r="AR17" s="36"/>
      <c r="AS17" s="36" t="s">
        <v>96</v>
      </c>
      <c r="AT17" s="36">
        <v>1</v>
      </c>
      <c r="AU17" s="36">
        <v>1</v>
      </c>
      <c r="AV17" s="36" t="s">
        <v>97</v>
      </c>
      <c r="AW17" s="36">
        <v>0</v>
      </c>
      <c r="AX17" s="36">
        <v>0</v>
      </c>
      <c r="AY17" s="36">
        <v>0</v>
      </c>
      <c r="AZ17" s="36">
        <v>20000</v>
      </c>
      <c r="BA17" s="38" t="s">
        <v>98</v>
      </c>
      <c r="BB17" s="36">
        <v>8192</v>
      </c>
      <c r="BC17" s="36">
        <v>8192</v>
      </c>
      <c r="BD17" s="36"/>
      <c r="BE17" s="36">
        <v>0</v>
      </c>
      <c r="BF17" s="21">
        <v>100</v>
      </c>
      <c r="BG17" s="21">
        <v>200</v>
      </c>
      <c r="BH17" s="21">
        <v>200</v>
      </c>
      <c r="BI17" s="88"/>
      <c r="BJ17" s="84">
        <v>1</v>
      </c>
      <c r="BK17" s="89" t="s">
        <v>186</v>
      </c>
      <c r="BL17" s="89" t="s">
        <v>187</v>
      </c>
      <c r="BM17" s="89" t="s">
        <v>188</v>
      </c>
      <c r="BN17" s="89" t="s">
        <v>189</v>
      </c>
    </row>
    <row r="18" s="5" customFormat="1" ht="33.75" spans="1:66">
      <c r="A18" s="35" t="s">
        <v>190</v>
      </c>
      <c r="B18" s="36" t="s">
        <v>191</v>
      </c>
      <c r="C18" s="30">
        <v>2909</v>
      </c>
      <c r="D18" s="37">
        <v>2</v>
      </c>
      <c r="E18" s="24" t="str">
        <f>IF(ISBLANK(D18),"",VLOOKUP(D18,[1]__Sheet1!$A:$C,2,FALSE))</f>
        <v>3|0</v>
      </c>
      <c r="F18" s="24" t="str">
        <f>IF(ISBLANK(D18),"",VLOOKUP(D18,[1]__Sheet1!$A:$C,3,FALSE))</f>
        <v>1|5|6</v>
      </c>
      <c r="G18" s="38">
        <f t="shared" si="2"/>
        <v>10000</v>
      </c>
      <c r="H18" s="36">
        <v>0</v>
      </c>
      <c r="I18" s="36">
        <v>2500</v>
      </c>
      <c r="J18" s="36">
        <f t="shared" si="0"/>
        <v>2500</v>
      </c>
      <c r="K18" s="36">
        <v>1</v>
      </c>
      <c r="L18" s="36">
        <v>25</v>
      </c>
      <c r="M18" s="36" t="s">
        <v>91</v>
      </c>
      <c r="N18" s="36" t="s">
        <v>192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>
        <v>0.5</v>
      </c>
      <c r="AB18" s="60">
        <f t="shared" si="1"/>
        <v>130</v>
      </c>
      <c r="AC18" s="36" t="s">
        <v>93</v>
      </c>
      <c r="AD18" s="36"/>
      <c r="AE18" s="36"/>
      <c r="AF18" s="36"/>
      <c r="AG18" s="36"/>
      <c r="AH18" s="60"/>
      <c r="AI18" s="36"/>
      <c r="AJ18" s="36"/>
      <c r="AK18" s="36"/>
      <c r="AL18" s="36"/>
      <c r="AM18" s="36">
        <v>225</v>
      </c>
      <c r="AN18" s="68">
        <v>180</v>
      </c>
      <c r="AO18" s="36" t="s">
        <v>94</v>
      </c>
      <c r="AP18" s="36" t="s">
        <v>95</v>
      </c>
      <c r="AQ18" s="74"/>
      <c r="AR18" s="36"/>
      <c r="AS18" s="36" t="s">
        <v>96</v>
      </c>
      <c r="AT18" s="36">
        <v>1</v>
      </c>
      <c r="AU18" s="36">
        <v>1</v>
      </c>
      <c r="AV18" s="36" t="s">
        <v>97</v>
      </c>
      <c r="AW18" s="36">
        <v>0</v>
      </c>
      <c r="AX18" s="36">
        <v>0</v>
      </c>
      <c r="AY18" s="36">
        <v>0</v>
      </c>
      <c r="AZ18" s="36">
        <v>20000</v>
      </c>
      <c r="BA18" s="38" t="s">
        <v>98</v>
      </c>
      <c r="BB18" s="36">
        <v>8192</v>
      </c>
      <c r="BC18" s="36">
        <v>8192</v>
      </c>
      <c r="BD18" s="36"/>
      <c r="BE18" s="36">
        <v>0</v>
      </c>
      <c r="BF18" s="21">
        <v>100</v>
      </c>
      <c r="BG18" s="21">
        <v>200</v>
      </c>
      <c r="BH18" s="21">
        <v>200</v>
      </c>
      <c r="BI18" s="88"/>
      <c r="BJ18" s="84">
        <v>1</v>
      </c>
      <c r="BK18" s="89" t="s">
        <v>174</v>
      </c>
      <c r="BL18" s="89" t="s">
        <v>165</v>
      </c>
      <c r="BM18" s="89" t="s">
        <v>83</v>
      </c>
      <c r="BN18" s="89" t="s">
        <v>83</v>
      </c>
    </row>
    <row r="19" s="5" customFormat="1" ht="33.75" spans="1:66">
      <c r="A19" s="35" t="s">
        <v>193</v>
      </c>
      <c r="B19" s="36" t="s">
        <v>194</v>
      </c>
      <c r="C19" s="26">
        <v>2910</v>
      </c>
      <c r="D19" s="37">
        <v>2</v>
      </c>
      <c r="E19" s="24" t="str">
        <f>IF(ISBLANK(D19),"",VLOOKUP(D19,[1]__Sheet1!$A:$C,2,FALSE))</f>
        <v>3|0</v>
      </c>
      <c r="F19" s="24" t="str">
        <f>IF(ISBLANK(D19),"",VLOOKUP(D19,[1]__Sheet1!$A:$C,3,FALSE))</f>
        <v>1|5|6</v>
      </c>
      <c r="G19" s="38">
        <f t="shared" si="2"/>
        <v>10000</v>
      </c>
      <c r="H19" s="36">
        <v>0</v>
      </c>
      <c r="I19" s="36">
        <v>2500</v>
      </c>
      <c r="J19" s="36">
        <f t="shared" si="0"/>
        <v>2500</v>
      </c>
      <c r="K19" s="36">
        <v>1</v>
      </c>
      <c r="L19" s="36">
        <v>25</v>
      </c>
      <c r="M19" s="36" t="s">
        <v>91</v>
      </c>
      <c r="N19" s="36" t="s">
        <v>195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>
        <v>1.1</v>
      </c>
      <c r="AB19" s="60">
        <f t="shared" si="1"/>
        <v>166</v>
      </c>
      <c r="AC19" s="36" t="s">
        <v>93</v>
      </c>
      <c r="AD19" s="36"/>
      <c r="AE19" s="36"/>
      <c r="AF19" s="36"/>
      <c r="AG19" s="36"/>
      <c r="AH19" s="60"/>
      <c r="AI19" s="36"/>
      <c r="AJ19" s="36"/>
      <c r="AK19" s="36"/>
      <c r="AL19" s="36"/>
      <c r="AM19" s="36">
        <v>225</v>
      </c>
      <c r="AN19" s="68">
        <v>180</v>
      </c>
      <c r="AO19" s="36" t="s">
        <v>94</v>
      </c>
      <c r="AP19" s="36" t="s">
        <v>95</v>
      </c>
      <c r="AQ19" s="74"/>
      <c r="AR19" s="36"/>
      <c r="AS19" s="36" t="s">
        <v>96</v>
      </c>
      <c r="AT19" s="36">
        <v>1</v>
      </c>
      <c r="AU19" s="36">
        <v>1</v>
      </c>
      <c r="AV19" s="36" t="s">
        <v>97</v>
      </c>
      <c r="AW19" s="36">
        <v>0</v>
      </c>
      <c r="AX19" s="36">
        <v>0</v>
      </c>
      <c r="AY19" s="36">
        <v>0</v>
      </c>
      <c r="AZ19" s="36">
        <v>20000</v>
      </c>
      <c r="BA19" s="38" t="s">
        <v>98</v>
      </c>
      <c r="BB19" s="36">
        <v>8192</v>
      </c>
      <c r="BC19" s="36">
        <v>8192</v>
      </c>
      <c r="BD19" s="36"/>
      <c r="BE19" s="36">
        <v>0</v>
      </c>
      <c r="BF19" s="21">
        <v>100</v>
      </c>
      <c r="BG19" s="21">
        <v>200</v>
      </c>
      <c r="BH19" s="21">
        <v>200</v>
      </c>
      <c r="BI19" s="88"/>
      <c r="BJ19" s="84">
        <v>1</v>
      </c>
      <c r="BK19" s="89" t="s">
        <v>165</v>
      </c>
      <c r="BL19" s="89" t="s">
        <v>166</v>
      </c>
      <c r="BM19" s="89" t="s">
        <v>81</v>
      </c>
      <c r="BN19" s="89" t="s">
        <v>196</v>
      </c>
    </row>
    <row r="20" s="5" customFormat="1" ht="33.75" spans="1:66">
      <c r="A20" s="35" t="s">
        <v>197</v>
      </c>
      <c r="B20" s="36" t="s">
        <v>198</v>
      </c>
      <c r="C20" s="26">
        <v>3202</v>
      </c>
      <c r="D20" s="37">
        <v>2</v>
      </c>
      <c r="E20" s="24" t="str">
        <f>IF(ISBLANK(D20),"",VLOOKUP(D20,[1]__Sheet1!$A:$C,2,FALSE))</f>
        <v>3|0</v>
      </c>
      <c r="F20" s="24" t="str">
        <f>IF(ISBLANK(D20),"",VLOOKUP(D20,[1]__Sheet1!$A:$C,3,FALSE))</f>
        <v>1|5|6</v>
      </c>
      <c r="G20" s="38">
        <f t="shared" si="2"/>
        <v>10000</v>
      </c>
      <c r="H20" s="36">
        <v>0</v>
      </c>
      <c r="I20" s="36">
        <v>2500</v>
      </c>
      <c r="J20" s="36">
        <f t="shared" si="0"/>
        <v>2500</v>
      </c>
      <c r="K20" s="36">
        <v>1</v>
      </c>
      <c r="L20" s="36">
        <v>25</v>
      </c>
      <c r="M20" s="36" t="s">
        <v>91</v>
      </c>
      <c r="N20" s="36" t="s">
        <v>199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>
        <v>1.1</v>
      </c>
      <c r="AB20" s="60">
        <f t="shared" si="1"/>
        <v>166</v>
      </c>
      <c r="AC20" s="36" t="s">
        <v>93</v>
      </c>
      <c r="AD20" s="36"/>
      <c r="AE20" s="36"/>
      <c r="AF20" s="36"/>
      <c r="AG20" s="36"/>
      <c r="AH20" s="60"/>
      <c r="AI20" s="36"/>
      <c r="AJ20" s="36"/>
      <c r="AK20" s="36"/>
      <c r="AL20" s="36"/>
      <c r="AM20" s="36">
        <v>225</v>
      </c>
      <c r="AN20" s="68">
        <v>180</v>
      </c>
      <c r="AO20" s="36" t="s">
        <v>94</v>
      </c>
      <c r="AP20" s="36" t="s">
        <v>95</v>
      </c>
      <c r="AQ20" s="74"/>
      <c r="AR20" s="36"/>
      <c r="AS20" s="36" t="s">
        <v>96</v>
      </c>
      <c r="AT20" s="36">
        <v>1</v>
      </c>
      <c r="AU20" s="36">
        <v>1</v>
      </c>
      <c r="AV20" s="36" t="s">
        <v>97</v>
      </c>
      <c r="AW20" s="36">
        <v>0</v>
      </c>
      <c r="AX20" s="36">
        <v>0</v>
      </c>
      <c r="AY20" s="36">
        <v>0</v>
      </c>
      <c r="AZ20" s="36">
        <v>20000</v>
      </c>
      <c r="BA20" s="38" t="s">
        <v>98</v>
      </c>
      <c r="BB20" s="36">
        <v>8192</v>
      </c>
      <c r="BC20" s="36">
        <v>8192</v>
      </c>
      <c r="BD20" s="36"/>
      <c r="BE20" s="36">
        <v>0</v>
      </c>
      <c r="BF20" s="21">
        <v>100</v>
      </c>
      <c r="BG20" s="21">
        <v>200</v>
      </c>
      <c r="BH20" s="21">
        <v>200</v>
      </c>
      <c r="BI20" s="88"/>
      <c r="BJ20" s="84">
        <v>1</v>
      </c>
      <c r="BK20" s="89" t="s">
        <v>165</v>
      </c>
      <c r="BL20" s="89" t="s">
        <v>200</v>
      </c>
      <c r="BM20" s="89" t="s">
        <v>81</v>
      </c>
      <c r="BN20" s="89" t="s">
        <v>196</v>
      </c>
    </row>
    <row r="21" s="6" customFormat="1" ht="33.75" spans="1:66">
      <c r="A21" s="39" t="s">
        <v>201</v>
      </c>
      <c r="B21" s="40" t="s">
        <v>202</v>
      </c>
      <c r="C21" s="26">
        <v>2544</v>
      </c>
      <c r="D21" s="41">
        <v>3</v>
      </c>
      <c r="E21" s="24" t="str">
        <f>IF(ISBLANK(D21),"",VLOOKUP(D21,[1]__Sheet1!$A:$C,2,FALSE))</f>
        <v>4|0</v>
      </c>
      <c r="F21" s="24" t="str">
        <f>IF(ISBLANK(D21),"",VLOOKUP(D21,[1]__Sheet1!$A:$C,3,FALSE))</f>
        <v>2|5|6</v>
      </c>
      <c r="G21" s="42">
        <f t="shared" ref="G15:G32" si="3">10000</f>
        <v>10000</v>
      </c>
      <c r="H21" s="40">
        <v>0</v>
      </c>
      <c r="I21" s="40">
        <v>2500</v>
      </c>
      <c r="J21" s="40">
        <f t="shared" si="0"/>
        <v>2500</v>
      </c>
      <c r="K21" s="40">
        <v>1</v>
      </c>
      <c r="L21" s="40">
        <v>25</v>
      </c>
      <c r="M21" s="40" t="s">
        <v>91</v>
      </c>
      <c r="N21" s="40" t="s">
        <v>203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>
        <v>2</v>
      </c>
      <c r="AB21" s="61">
        <f t="shared" si="1"/>
        <v>220</v>
      </c>
      <c r="AC21" s="40" t="s">
        <v>93</v>
      </c>
      <c r="AD21" s="40"/>
      <c r="AE21" s="40"/>
      <c r="AF21" s="40"/>
      <c r="AG21" s="40"/>
      <c r="AH21" s="61"/>
      <c r="AI21" s="40"/>
      <c r="AJ21" s="40"/>
      <c r="AK21" s="40"/>
      <c r="AL21" s="40"/>
      <c r="AM21" s="40">
        <v>225</v>
      </c>
      <c r="AN21" s="69">
        <v>180</v>
      </c>
      <c r="AO21" s="40" t="s">
        <v>94</v>
      </c>
      <c r="AP21" s="40" t="s">
        <v>95</v>
      </c>
      <c r="AQ21" s="75"/>
      <c r="AR21" s="40"/>
      <c r="AS21" s="40" t="s">
        <v>96</v>
      </c>
      <c r="AT21" s="40">
        <v>1</v>
      </c>
      <c r="AU21" s="40">
        <v>1</v>
      </c>
      <c r="AV21" s="40" t="s">
        <v>97</v>
      </c>
      <c r="AW21" s="40">
        <v>0</v>
      </c>
      <c r="AX21" s="40">
        <v>0</v>
      </c>
      <c r="AY21" s="40">
        <v>0</v>
      </c>
      <c r="AZ21" s="40">
        <v>20000</v>
      </c>
      <c r="BA21" s="42" t="s">
        <v>98</v>
      </c>
      <c r="BB21" s="40">
        <v>8192</v>
      </c>
      <c r="BC21" s="40">
        <v>8192</v>
      </c>
      <c r="BD21" s="40"/>
      <c r="BE21" s="40">
        <v>0</v>
      </c>
      <c r="BF21" s="21">
        <v>100</v>
      </c>
      <c r="BG21" s="21">
        <v>200</v>
      </c>
      <c r="BH21" s="21">
        <v>200</v>
      </c>
      <c r="BI21" s="90"/>
      <c r="BJ21" s="84">
        <v>1</v>
      </c>
      <c r="BK21" s="91" t="s">
        <v>204</v>
      </c>
      <c r="BL21" s="91" t="s">
        <v>205</v>
      </c>
      <c r="BM21" s="91" t="s">
        <v>206</v>
      </c>
      <c r="BN21" s="91" t="s">
        <v>207</v>
      </c>
    </row>
    <row r="22" s="6" customFormat="1" ht="39" customHeight="1" spans="1:66">
      <c r="A22" s="39" t="s">
        <v>208</v>
      </c>
      <c r="B22" s="40" t="s">
        <v>209</v>
      </c>
      <c r="C22" s="30">
        <v>2545</v>
      </c>
      <c r="D22" s="41">
        <v>3</v>
      </c>
      <c r="E22" s="24" t="str">
        <f>IF(ISBLANK(D22),"",VLOOKUP(D22,[1]__Sheet1!$A:$C,2,FALSE))</f>
        <v>4|0</v>
      </c>
      <c r="F22" s="24" t="str">
        <f>IF(ISBLANK(D22),"",VLOOKUP(D22,[1]__Sheet1!$A:$C,3,FALSE))</f>
        <v>2|5|6</v>
      </c>
      <c r="G22" s="42">
        <f t="shared" si="3"/>
        <v>10000</v>
      </c>
      <c r="H22" s="40">
        <v>0</v>
      </c>
      <c r="I22" s="40">
        <v>2500</v>
      </c>
      <c r="J22" s="40">
        <f t="shared" si="0"/>
        <v>2500</v>
      </c>
      <c r="K22" s="40">
        <v>1</v>
      </c>
      <c r="L22" s="40">
        <v>25</v>
      </c>
      <c r="M22" s="40" t="s">
        <v>91</v>
      </c>
      <c r="N22" s="40" t="s">
        <v>210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>
        <v>2.6</v>
      </c>
      <c r="AB22" s="61">
        <f t="shared" si="1"/>
        <v>256</v>
      </c>
      <c r="AC22" s="40" t="s">
        <v>93</v>
      </c>
      <c r="AD22" s="40"/>
      <c r="AE22" s="40"/>
      <c r="AF22" s="40"/>
      <c r="AG22" s="40"/>
      <c r="AH22" s="61"/>
      <c r="AI22" s="40"/>
      <c r="AJ22" s="40"/>
      <c r="AK22" s="40"/>
      <c r="AL22" s="40"/>
      <c r="AM22" s="40">
        <v>225</v>
      </c>
      <c r="AN22" s="69">
        <v>180</v>
      </c>
      <c r="AO22" s="40" t="s">
        <v>94</v>
      </c>
      <c r="AP22" s="40" t="s">
        <v>211</v>
      </c>
      <c r="AQ22" s="75"/>
      <c r="AR22" s="40">
        <v>800</v>
      </c>
      <c r="AS22" s="40" t="s">
        <v>96</v>
      </c>
      <c r="AT22" s="40">
        <v>1</v>
      </c>
      <c r="AU22" s="40">
        <v>1</v>
      </c>
      <c r="AV22" s="40" t="s">
        <v>97</v>
      </c>
      <c r="AW22" s="40">
        <v>0</v>
      </c>
      <c r="AX22" s="40">
        <v>0</v>
      </c>
      <c r="AY22" s="40">
        <v>0</v>
      </c>
      <c r="AZ22" s="40">
        <v>20000</v>
      </c>
      <c r="BA22" s="42" t="s">
        <v>98</v>
      </c>
      <c r="BB22" s="40">
        <v>8192</v>
      </c>
      <c r="BC22" s="40">
        <v>8192</v>
      </c>
      <c r="BD22" s="40"/>
      <c r="BE22" s="40">
        <v>0</v>
      </c>
      <c r="BF22" s="21">
        <v>100</v>
      </c>
      <c r="BG22" s="21">
        <v>200</v>
      </c>
      <c r="BH22" s="21">
        <v>200</v>
      </c>
      <c r="BI22" s="90"/>
      <c r="BJ22" s="84">
        <v>1</v>
      </c>
      <c r="BK22" s="91" t="s">
        <v>212</v>
      </c>
      <c r="BL22" s="91" t="s">
        <v>213</v>
      </c>
      <c r="BM22" s="91" t="s">
        <v>214</v>
      </c>
      <c r="BN22" s="91" t="s">
        <v>215</v>
      </c>
    </row>
    <row r="23" s="6" customFormat="1" ht="39" customHeight="1" spans="1:64">
      <c r="A23" s="39" t="s">
        <v>216</v>
      </c>
      <c r="B23" s="40" t="s">
        <v>217</v>
      </c>
      <c r="C23" s="30">
        <v>2911</v>
      </c>
      <c r="D23" s="41">
        <v>3</v>
      </c>
      <c r="E23" s="24" t="str">
        <f>IF(ISBLANK(D23),"",VLOOKUP(D23,[1]__Sheet1!$A:$C,2,FALSE))</f>
        <v>4|0</v>
      </c>
      <c r="F23" s="24" t="str">
        <f>IF(ISBLANK(D23),"",VLOOKUP(D23,[1]__Sheet1!$A:$C,3,FALSE))</f>
        <v>2|5|6</v>
      </c>
      <c r="G23" s="42">
        <f t="shared" si="3"/>
        <v>10000</v>
      </c>
      <c r="H23" s="40">
        <v>0</v>
      </c>
      <c r="I23" s="40">
        <v>5000</v>
      </c>
      <c r="J23" s="40">
        <f t="shared" si="0"/>
        <v>5000</v>
      </c>
      <c r="K23" s="40">
        <v>1</v>
      </c>
      <c r="L23" s="40">
        <v>25</v>
      </c>
      <c r="M23" s="40" t="s">
        <v>91</v>
      </c>
      <c r="N23" s="40" t="s">
        <v>218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>
        <v>1</v>
      </c>
      <c r="AB23" s="61">
        <f t="shared" si="1"/>
        <v>160</v>
      </c>
      <c r="AC23" s="40" t="s">
        <v>93</v>
      </c>
      <c r="AD23" s="40"/>
      <c r="AE23" s="40"/>
      <c r="AF23" s="40"/>
      <c r="AG23" s="40"/>
      <c r="AH23" s="61"/>
      <c r="AI23" s="40"/>
      <c r="AJ23" s="40"/>
      <c r="AK23" s="40"/>
      <c r="AL23" s="40"/>
      <c r="AM23" s="40">
        <v>225</v>
      </c>
      <c r="AN23" s="69">
        <v>180</v>
      </c>
      <c r="AO23" s="40" t="s">
        <v>94</v>
      </c>
      <c r="AP23" s="40" t="s">
        <v>211</v>
      </c>
      <c r="AQ23" s="75"/>
      <c r="AR23" s="40">
        <v>600</v>
      </c>
      <c r="AS23" s="40" t="s">
        <v>96</v>
      </c>
      <c r="AT23" s="40">
        <v>1</v>
      </c>
      <c r="AU23" s="40">
        <v>1</v>
      </c>
      <c r="AV23" s="40" t="s">
        <v>97</v>
      </c>
      <c r="AW23" s="40">
        <v>0</v>
      </c>
      <c r="AX23" s="40">
        <v>0</v>
      </c>
      <c r="AY23" s="40">
        <v>0</v>
      </c>
      <c r="AZ23" s="40">
        <v>20000</v>
      </c>
      <c r="BA23" s="42" t="s">
        <v>98</v>
      </c>
      <c r="BB23" s="40">
        <v>8192</v>
      </c>
      <c r="BC23" s="40">
        <v>8192</v>
      </c>
      <c r="BD23" s="40"/>
      <c r="BE23" s="40">
        <v>0</v>
      </c>
      <c r="BF23" s="21">
        <v>100</v>
      </c>
      <c r="BG23" s="21">
        <v>200</v>
      </c>
      <c r="BH23" s="21">
        <v>200</v>
      </c>
      <c r="BI23" s="90"/>
      <c r="BJ23" s="84">
        <v>1</v>
      </c>
      <c r="BK23" s="91" t="s">
        <v>219</v>
      </c>
      <c r="BL23" s="91" t="s">
        <v>166</v>
      </c>
    </row>
    <row r="24" s="6" customFormat="1" ht="39" customHeight="1" spans="1:64">
      <c r="A24" s="39" t="s">
        <v>220</v>
      </c>
      <c r="B24" s="40" t="s">
        <v>221</v>
      </c>
      <c r="C24" s="26">
        <v>2912</v>
      </c>
      <c r="D24" s="41">
        <v>3</v>
      </c>
      <c r="E24" s="24" t="str">
        <f>IF(ISBLANK(D24),"",VLOOKUP(D24,[1]__Sheet1!$A:$C,2,FALSE))</f>
        <v>4|0</v>
      </c>
      <c r="F24" s="24" t="str">
        <f>IF(ISBLANK(D24),"",VLOOKUP(D24,[1]__Sheet1!$A:$C,3,FALSE))</f>
        <v>2|5|6</v>
      </c>
      <c r="G24" s="42">
        <f t="shared" si="3"/>
        <v>10000</v>
      </c>
      <c r="H24" s="40">
        <v>0</v>
      </c>
      <c r="I24" s="40">
        <v>5000</v>
      </c>
      <c r="J24" s="40">
        <f t="shared" si="0"/>
        <v>5000</v>
      </c>
      <c r="K24" s="40">
        <v>1</v>
      </c>
      <c r="L24" s="40">
        <v>25</v>
      </c>
      <c r="M24" s="40" t="s">
        <v>91</v>
      </c>
      <c r="N24" s="40" t="s">
        <v>222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>
        <v>1.4</v>
      </c>
      <c r="AB24" s="61">
        <f t="shared" si="1"/>
        <v>184</v>
      </c>
      <c r="AC24" s="40" t="s">
        <v>93</v>
      </c>
      <c r="AD24" s="40"/>
      <c r="AE24" s="40"/>
      <c r="AF24" s="40"/>
      <c r="AG24" s="40"/>
      <c r="AH24" s="61"/>
      <c r="AI24" s="40"/>
      <c r="AJ24" s="40"/>
      <c r="AK24" s="40"/>
      <c r="AL24" s="40"/>
      <c r="AM24" s="40">
        <v>225</v>
      </c>
      <c r="AN24" s="69">
        <v>180</v>
      </c>
      <c r="AO24" s="40" t="s">
        <v>94</v>
      </c>
      <c r="AP24" s="40" t="s">
        <v>95</v>
      </c>
      <c r="AQ24" s="75"/>
      <c r="AR24" s="40">
        <v>600</v>
      </c>
      <c r="AS24" s="40" t="s">
        <v>96</v>
      </c>
      <c r="AT24" s="40">
        <v>1</v>
      </c>
      <c r="AU24" s="40">
        <v>1</v>
      </c>
      <c r="AV24" s="40" t="s">
        <v>97</v>
      </c>
      <c r="AW24" s="40">
        <v>0</v>
      </c>
      <c r="AX24" s="40">
        <v>0</v>
      </c>
      <c r="AY24" s="40">
        <v>0</v>
      </c>
      <c r="AZ24" s="40">
        <v>20000</v>
      </c>
      <c r="BA24" s="42" t="s">
        <v>98</v>
      </c>
      <c r="BB24" s="40">
        <v>8192</v>
      </c>
      <c r="BC24" s="40">
        <v>8192</v>
      </c>
      <c r="BD24" s="40"/>
      <c r="BE24" s="40">
        <v>0</v>
      </c>
      <c r="BF24" s="21">
        <v>100</v>
      </c>
      <c r="BG24" s="21">
        <v>200</v>
      </c>
      <c r="BH24" s="21">
        <v>200</v>
      </c>
      <c r="BI24" s="90"/>
      <c r="BJ24" s="84">
        <v>1</v>
      </c>
      <c r="BK24" s="91" t="s">
        <v>165</v>
      </c>
      <c r="BL24" s="91" t="s">
        <v>219</v>
      </c>
    </row>
    <row r="25" s="6" customFormat="1" ht="39" customHeight="1" spans="1:64">
      <c r="A25" s="39" t="s">
        <v>223</v>
      </c>
      <c r="B25" s="40" t="s">
        <v>224</v>
      </c>
      <c r="C25" s="30">
        <v>2913</v>
      </c>
      <c r="D25" s="41">
        <v>3</v>
      </c>
      <c r="E25" s="24" t="str">
        <f>IF(ISBLANK(D25),"",VLOOKUP(D25,[1]__Sheet1!$A:$C,2,FALSE))</f>
        <v>4|0</v>
      </c>
      <c r="F25" s="24" t="str">
        <f>IF(ISBLANK(D25),"",VLOOKUP(D25,[1]__Sheet1!$A:$C,3,FALSE))</f>
        <v>2|5|6</v>
      </c>
      <c r="G25" s="42">
        <f t="shared" si="3"/>
        <v>10000</v>
      </c>
      <c r="H25" s="40">
        <v>0</v>
      </c>
      <c r="I25" s="40">
        <v>5000</v>
      </c>
      <c r="J25" s="40">
        <f t="shared" si="0"/>
        <v>5000</v>
      </c>
      <c r="K25" s="40">
        <v>1</v>
      </c>
      <c r="L25" s="40">
        <v>25</v>
      </c>
      <c r="M25" s="40" t="s">
        <v>91</v>
      </c>
      <c r="N25" s="40" t="s">
        <v>225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>
        <v>1.2</v>
      </c>
      <c r="AB25" s="61">
        <f t="shared" si="1"/>
        <v>172</v>
      </c>
      <c r="AC25" s="40" t="s">
        <v>93</v>
      </c>
      <c r="AD25" s="40"/>
      <c r="AE25" s="40"/>
      <c r="AF25" s="40"/>
      <c r="AG25" s="40"/>
      <c r="AH25" s="61"/>
      <c r="AI25" s="40"/>
      <c r="AJ25" s="40"/>
      <c r="AK25" s="40"/>
      <c r="AL25" s="40"/>
      <c r="AM25" s="40">
        <v>225</v>
      </c>
      <c r="AN25" s="69">
        <v>180</v>
      </c>
      <c r="AO25" s="40" t="s">
        <v>94</v>
      </c>
      <c r="AP25" s="40" t="s">
        <v>95</v>
      </c>
      <c r="AQ25" s="75"/>
      <c r="AR25" s="40">
        <v>600</v>
      </c>
      <c r="AS25" s="40" t="s">
        <v>96</v>
      </c>
      <c r="AT25" s="40">
        <v>1</v>
      </c>
      <c r="AU25" s="40">
        <v>1</v>
      </c>
      <c r="AV25" s="40" t="s">
        <v>97</v>
      </c>
      <c r="AW25" s="40">
        <v>0</v>
      </c>
      <c r="AX25" s="40">
        <v>0</v>
      </c>
      <c r="AY25" s="40">
        <v>0</v>
      </c>
      <c r="AZ25" s="40">
        <v>20000</v>
      </c>
      <c r="BA25" s="42" t="s">
        <v>98</v>
      </c>
      <c r="BB25" s="40">
        <v>8192</v>
      </c>
      <c r="BC25" s="40">
        <v>8192</v>
      </c>
      <c r="BD25" s="40"/>
      <c r="BE25" s="40">
        <v>0</v>
      </c>
      <c r="BF25" s="21">
        <v>100</v>
      </c>
      <c r="BG25" s="21">
        <v>200</v>
      </c>
      <c r="BH25" s="21">
        <v>200</v>
      </c>
      <c r="BI25" s="90"/>
      <c r="BJ25" s="84">
        <v>1</v>
      </c>
      <c r="BK25" s="91" t="s">
        <v>165</v>
      </c>
      <c r="BL25" s="91" t="s">
        <v>226</v>
      </c>
    </row>
    <row r="26" s="6" customFormat="1" ht="39" customHeight="1" spans="1:64">
      <c r="A26" s="39" t="s">
        <v>227</v>
      </c>
      <c r="B26" s="40" t="s">
        <v>228</v>
      </c>
      <c r="C26" s="30">
        <v>3203</v>
      </c>
      <c r="D26" s="41">
        <v>3</v>
      </c>
      <c r="E26" s="24" t="str">
        <f>IF(ISBLANK(D26),"",VLOOKUP(D26,[1]__Sheet1!$A:$C,2,FALSE))</f>
        <v>4|0</v>
      </c>
      <c r="F26" s="24" t="str">
        <f>IF(ISBLANK(D26),"",VLOOKUP(D26,[1]__Sheet1!$A:$C,3,FALSE))</f>
        <v>2|5|6</v>
      </c>
      <c r="G26" s="42">
        <f t="shared" si="3"/>
        <v>10000</v>
      </c>
      <c r="H26" s="40">
        <v>0</v>
      </c>
      <c r="I26" s="40">
        <v>5000</v>
      </c>
      <c r="J26" s="40">
        <f t="shared" si="0"/>
        <v>5000</v>
      </c>
      <c r="K26" s="40">
        <v>1</v>
      </c>
      <c r="L26" s="40">
        <v>25</v>
      </c>
      <c r="M26" s="40" t="s">
        <v>91</v>
      </c>
      <c r="N26" s="40" t="s">
        <v>229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>
        <v>2.5</v>
      </c>
      <c r="AB26" s="61">
        <f t="shared" si="1"/>
        <v>250</v>
      </c>
      <c r="AC26" s="40" t="s">
        <v>93</v>
      </c>
      <c r="AD26" s="40"/>
      <c r="AE26" s="40"/>
      <c r="AF26" s="40"/>
      <c r="AG26" s="40"/>
      <c r="AH26" s="61"/>
      <c r="AI26" s="40"/>
      <c r="AJ26" s="40"/>
      <c r="AK26" s="40"/>
      <c r="AL26" s="40"/>
      <c r="AM26" s="40">
        <v>225</v>
      </c>
      <c r="AN26" s="69">
        <v>180</v>
      </c>
      <c r="AO26" s="40" t="s">
        <v>94</v>
      </c>
      <c r="AP26" s="40" t="s">
        <v>95</v>
      </c>
      <c r="AQ26" s="75"/>
      <c r="AR26" s="40">
        <v>600</v>
      </c>
      <c r="AS26" s="40" t="s">
        <v>96</v>
      </c>
      <c r="AT26" s="40">
        <v>1</v>
      </c>
      <c r="AU26" s="40">
        <v>1</v>
      </c>
      <c r="AV26" s="40" t="s">
        <v>97</v>
      </c>
      <c r="AW26" s="40">
        <v>0</v>
      </c>
      <c r="AX26" s="40">
        <v>0</v>
      </c>
      <c r="AY26" s="40">
        <v>0</v>
      </c>
      <c r="AZ26" s="40">
        <v>20000</v>
      </c>
      <c r="BA26" s="42" t="s">
        <v>98</v>
      </c>
      <c r="BB26" s="40">
        <v>8192</v>
      </c>
      <c r="BC26" s="40">
        <v>8192</v>
      </c>
      <c r="BD26" s="40"/>
      <c r="BE26" s="40">
        <v>0</v>
      </c>
      <c r="BF26" s="21">
        <v>100</v>
      </c>
      <c r="BG26" s="21">
        <v>200</v>
      </c>
      <c r="BH26" s="21">
        <v>200</v>
      </c>
      <c r="BI26" s="90"/>
      <c r="BJ26" s="84">
        <v>1</v>
      </c>
      <c r="BK26" s="91" t="s">
        <v>165</v>
      </c>
      <c r="BL26" s="91" t="s">
        <v>174</v>
      </c>
    </row>
    <row r="27" s="7" customFormat="1" ht="33.75" spans="1:66">
      <c r="A27" s="43" t="s">
        <v>230</v>
      </c>
      <c r="B27" s="44" t="s">
        <v>231</v>
      </c>
      <c r="C27" s="30">
        <v>2559</v>
      </c>
      <c r="D27" s="45">
        <v>3</v>
      </c>
      <c r="E27" s="24" t="str">
        <f>IF(ISBLANK(D27),"",VLOOKUP(D27,[1]__Sheet1!$A:$C,2,FALSE))</f>
        <v>4|0</v>
      </c>
      <c r="F27" s="24" t="str">
        <f>IF(ISBLANK(D27),"",VLOOKUP(D27,[1]__Sheet1!$A:$C,3,FALSE))</f>
        <v>2|5|6</v>
      </c>
      <c r="G27" s="46">
        <f t="shared" si="3"/>
        <v>10000</v>
      </c>
      <c r="H27" s="44">
        <v>0</v>
      </c>
      <c r="I27" s="44">
        <v>2500</v>
      </c>
      <c r="J27" s="44">
        <f t="shared" si="0"/>
        <v>2500</v>
      </c>
      <c r="K27" s="44">
        <v>1</v>
      </c>
      <c r="L27" s="44">
        <v>25</v>
      </c>
      <c r="M27" s="44" t="s">
        <v>91</v>
      </c>
      <c r="N27" s="44" t="s">
        <v>232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>
        <v>2</v>
      </c>
      <c r="AB27" s="62">
        <f t="shared" si="1"/>
        <v>220</v>
      </c>
      <c r="AC27" s="44" t="s">
        <v>93</v>
      </c>
      <c r="AD27" s="44"/>
      <c r="AE27" s="44"/>
      <c r="AF27" s="44"/>
      <c r="AG27" s="44"/>
      <c r="AH27" s="62"/>
      <c r="AI27" s="44"/>
      <c r="AJ27" s="44"/>
      <c r="AK27" s="44"/>
      <c r="AL27" s="44"/>
      <c r="AM27" s="44">
        <v>225</v>
      </c>
      <c r="AN27" s="70">
        <v>180</v>
      </c>
      <c r="AO27" s="44" t="s">
        <v>94</v>
      </c>
      <c r="AP27" s="44" t="s">
        <v>95</v>
      </c>
      <c r="AQ27" s="76"/>
      <c r="AR27" s="44"/>
      <c r="AS27" s="44" t="s">
        <v>96</v>
      </c>
      <c r="AT27" s="44">
        <v>1</v>
      </c>
      <c r="AU27" s="44">
        <v>1</v>
      </c>
      <c r="AV27" s="44" t="s">
        <v>97</v>
      </c>
      <c r="AW27" s="44">
        <v>0</v>
      </c>
      <c r="AX27" s="44">
        <v>0</v>
      </c>
      <c r="AY27" s="44">
        <v>0</v>
      </c>
      <c r="AZ27" s="44">
        <v>20000</v>
      </c>
      <c r="BA27" s="46" t="s">
        <v>98</v>
      </c>
      <c r="BB27" s="44">
        <v>8192</v>
      </c>
      <c r="BC27" s="44">
        <v>8192</v>
      </c>
      <c r="BD27" s="44"/>
      <c r="BE27" s="44">
        <v>0</v>
      </c>
      <c r="BF27" s="21">
        <v>100</v>
      </c>
      <c r="BG27" s="21">
        <v>200</v>
      </c>
      <c r="BH27" s="21">
        <v>200</v>
      </c>
      <c r="BI27" s="92"/>
      <c r="BJ27" s="84">
        <v>1</v>
      </c>
      <c r="BK27" s="93" t="s">
        <v>204</v>
      </c>
      <c r="BL27" s="93" t="s">
        <v>205</v>
      </c>
      <c r="BM27" s="93" t="s">
        <v>206</v>
      </c>
      <c r="BN27" s="93" t="s">
        <v>207</v>
      </c>
    </row>
    <row r="28" s="7" customFormat="1" ht="39" customHeight="1" spans="1:66">
      <c r="A28" s="43" t="s">
        <v>233</v>
      </c>
      <c r="B28" s="44" t="s">
        <v>234</v>
      </c>
      <c r="C28" s="26">
        <v>2914</v>
      </c>
      <c r="D28" s="45">
        <v>3</v>
      </c>
      <c r="E28" s="24" t="str">
        <f>IF(ISBLANK(D28),"",VLOOKUP(D28,[1]__Sheet1!$A:$C,2,FALSE))</f>
        <v>4|0</v>
      </c>
      <c r="F28" s="24" t="str">
        <f>IF(ISBLANK(D28),"",VLOOKUP(D28,[1]__Sheet1!$A:$C,3,FALSE))</f>
        <v>2|5|6</v>
      </c>
      <c r="G28" s="46">
        <f t="shared" si="3"/>
        <v>10000</v>
      </c>
      <c r="H28" s="44">
        <v>0</v>
      </c>
      <c r="I28" s="44">
        <v>2500</v>
      </c>
      <c r="J28" s="44">
        <f t="shared" si="0"/>
        <v>2500</v>
      </c>
      <c r="K28" s="44">
        <v>1</v>
      </c>
      <c r="L28" s="44">
        <v>25</v>
      </c>
      <c r="M28" s="44" t="s">
        <v>91</v>
      </c>
      <c r="N28" s="44" t="s">
        <v>235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>
        <v>2.6</v>
      </c>
      <c r="AB28" s="62">
        <f t="shared" si="1"/>
        <v>256</v>
      </c>
      <c r="AC28" s="44" t="s">
        <v>93</v>
      </c>
      <c r="AD28" s="44"/>
      <c r="AE28" s="44"/>
      <c r="AF28" s="44"/>
      <c r="AG28" s="44"/>
      <c r="AH28" s="62"/>
      <c r="AI28" s="44"/>
      <c r="AJ28" s="44"/>
      <c r="AK28" s="44"/>
      <c r="AL28" s="44"/>
      <c r="AM28" s="44">
        <v>225</v>
      </c>
      <c r="AN28" s="70">
        <v>180</v>
      </c>
      <c r="AO28" s="44" t="s">
        <v>94</v>
      </c>
      <c r="AP28" s="44" t="s">
        <v>211</v>
      </c>
      <c r="AQ28" s="76"/>
      <c r="AR28" s="44">
        <v>800</v>
      </c>
      <c r="AS28" s="44" t="s">
        <v>96</v>
      </c>
      <c r="AT28" s="44">
        <v>1</v>
      </c>
      <c r="AU28" s="44">
        <v>1</v>
      </c>
      <c r="AV28" s="44" t="s">
        <v>97</v>
      </c>
      <c r="AW28" s="44">
        <v>0</v>
      </c>
      <c r="AX28" s="44">
        <v>0</v>
      </c>
      <c r="AY28" s="44">
        <v>0</v>
      </c>
      <c r="AZ28" s="44">
        <v>20000</v>
      </c>
      <c r="BA28" s="46" t="s">
        <v>98</v>
      </c>
      <c r="BB28" s="44">
        <v>8192</v>
      </c>
      <c r="BC28" s="44">
        <v>8192</v>
      </c>
      <c r="BD28" s="44"/>
      <c r="BE28" s="44">
        <v>0</v>
      </c>
      <c r="BF28" s="21">
        <v>100</v>
      </c>
      <c r="BG28" s="21">
        <v>200</v>
      </c>
      <c r="BH28" s="21">
        <v>200</v>
      </c>
      <c r="BI28" s="92"/>
      <c r="BJ28" s="84">
        <v>1</v>
      </c>
      <c r="BK28" s="93" t="s">
        <v>236</v>
      </c>
      <c r="BL28" s="93" t="s">
        <v>237</v>
      </c>
      <c r="BM28" s="93" t="s">
        <v>238</v>
      </c>
      <c r="BN28" s="93" t="s">
        <v>239</v>
      </c>
    </row>
    <row r="29" s="7" customFormat="1" ht="39" customHeight="1" spans="1:62">
      <c r="A29" s="43" t="s">
        <v>240</v>
      </c>
      <c r="B29" s="44" t="s">
        <v>241</v>
      </c>
      <c r="C29" s="30">
        <v>2915</v>
      </c>
      <c r="D29" s="45">
        <v>3</v>
      </c>
      <c r="E29" s="24" t="str">
        <f>IF(ISBLANK(D29),"",VLOOKUP(D29,[1]__Sheet1!$A:$C,2,FALSE))</f>
        <v>4|0</v>
      </c>
      <c r="F29" s="24" t="str">
        <f>IF(ISBLANK(D29),"",VLOOKUP(D29,[1]__Sheet1!$A:$C,3,FALSE))</f>
        <v>2|5|6</v>
      </c>
      <c r="G29" s="46">
        <f t="shared" si="3"/>
        <v>10000</v>
      </c>
      <c r="H29" s="44">
        <v>0</v>
      </c>
      <c r="I29" s="44">
        <v>5000</v>
      </c>
      <c r="J29" s="44">
        <f t="shared" si="0"/>
        <v>5000</v>
      </c>
      <c r="K29" s="44">
        <v>1</v>
      </c>
      <c r="L29" s="44">
        <v>25</v>
      </c>
      <c r="M29" s="44" t="s">
        <v>91</v>
      </c>
      <c r="N29" s="44" t="s">
        <v>242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>
        <v>1</v>
      </c>
      <c r="AB29" s="62">
        <f t="shared" si="1"/>
        <v>160</v>
      </c>
      <c r="AC29" s="44" t="s">
        <v>93</v>
      </c>
      <c r="AD29" s="44"/>
      <c r="AE29" s="44"/>
      <c r="AF29" s="44"/>
      <c r="AG29" s="44"/>
      <c r="AH29" s="62"/>
      <c r="AI29" s="44"/>
      <c r="AJ29" s="44"/>
      <c r="AK29" s="44"/>
      <c r="AL29" s="44"/>
      <c r="AM29" s="44">
        <v>225</v>
      </c>
      <c r="AN29" s="70">
        <v>180</v>
      </c>
      <c r="AO29" s="44" t="s">
        <v>94</v>
      </c>
      <c r="AP29" s="44" t="s">
        <v>211</v>
      </c>
      <c r="AQ29" s="76"/>
      <c r="AR29" s="44">
        <v>600</v>
      </c>
      <c r="AS29" s="44" t="s">
        <v>96</v>
      </c>
      <c r="AT29" s="44">
        <v>1</v>
      </c>
      <c r="AU29" s="44">
        <v>1</v>
      </c>
      <c r="AV29" s="44" t="s">
        <v>97</v>
      </c>
      <c r="AW29" s="44">
        <v>0</v>
      </c>
      <c r="AX29" s="44">
        <v>0</v>
      </c>
      <c r="AY29" s="44">
        <v>0</v>
      </c>
      <c r="AZ29" s="44">
        <v>20000</v>
      </c>
      <c r="BA29" s="46" t="s">
        <v>98</v>
      </c>
      <c r="BB29" s="44">
        <v>8192</v>
      </c>
      <c r="BC29" s="44">
        <v>8192</v>
      </c>
      <c r="BD29" s="44"/>
      <c r="BE29" s="44">
        <v>0</v>
      </c>
      <c r="BF29" s="21">
        <v>100</v>
      </c>
      <c r="BG29" s="21">
        <v>200</v>
      </c>
      <c r="BH29" s="21">
        <v>200</v>
      </c>
      <c r="BI29" s="92"/>
      <c r="BJ29" s="84">
        <v>1</v>
      </c>
    </row>
    <row r="30" s="7" customFormat="1" ht="39" customHeight="1" spans="1:64">
      <c r="A30" s="43" t="s">
        <v>243</v>
      </c>
      <c r="B30" s="44" t="s">
        <v>244</v>
      </c>
      <c r="C30" s="26">
        <v>2916</v>
      </c>
      <c r="D30" s="45">
        <v>3</v>
      </c>
      <c r="E30" s="24" t="str">
        <f>IF(ISBLANK(D30),"",VLOOKUP(D30,[1]__Sheet1!$A:$C,2,FALSE))</f>
        <v>4|0</v>
      </c>
      <c r="F30" s="24" t="str">
        <f>IF(ISBLANK(D30),"",VLOOKUP(D30,[1]__Sheet1!$A:$C,3,FALSE))</f>
        <v>2|5|6</v>
      </c>
      <c r="G30" s="46">
        <f t="shared" si="3"/>
        <v>10000</v>
      </c>
      <c r="H30" s="44">
        <v>0</v>
      </c>
      <c r="I30" s="44">
        <v>5000</v>
      </c>
      <c r="J30" s="44">
        <f t="shared" si="0"/>
        <v>5000</v>
      </c>
      <c r="K30" s="44">
        <v>1</v>
      </c>
      <c r="L30" s="44">
        <v>25</v>
      </c>
      <c r="M30" s="44" t="s">
        <v>91</v>
      </c>
      <c r="N30" s="44" t="s">
        <v>245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1.4</v>
      </c>
      <c r="AB30" s="62">
        <f t="shared" si="1"/>
        <v>184</v>
      </c>
      <c r="AC30" s="44" t="s">
        <v>93</v>
      </c>
      <c r="AD30" s="44"/>
      <c r="AE30" s="44"/>
      <c r="AF30" s="44"/>
      <c r="AG30" s="44"/>
      <c r="AH30" s="62"/>
      <c r="AI30" s="44"/>
      <c r="AJ30" s="44"/>
      <c r="AK30" s="44"/>
      <c r="AL30" s="44"/>
      <c r="AM30" s="44">
        <v>225</v>
      </c>
      <c r="AN30" s="70">
        <v>180</v>
      </c>
      <c r="AO30" s="44" t="s">
        <v>94</v>
      </c>
      <c r="AP30" s="44" t="s">
        <v>95</v>
      </c>
      <c r="AQ30" s="76"/>
      <c r="AR30" s="44">
        <v>600</v>
      </c>
      <c r="AS30" s="44" t="s">
        <v>96</v>
      </c>
      <c r="AT30" s="44">
        <v>1</v>
      </c>
      <c r="AU30" s="44">
        <v>1</v>
      </c>
      <c r="AV30" s="44" t="s">
        <v>97</v>
      </c>
      <c r="AW30" s="44">
        <v>0</v>
      </c>
      <c r="AX30" s="44">
        <v>0</v>
      </c>
      <c r="AY30" s="44">
        <v>0</v>
      </c>
      <c r="AZ30" s="44">
        <v>20000</v>
      </c>
      <c r="BA30" s="46" t="s">
        <v>98</v>
      </c>
      <c r="BB30" s="44">
        <v>8192</v>
      </c>
      <c r="BC30" s="44">
        <v>8192</v>
      </c>
      <c r="BD30" s="44"/>
      <c r="BE30" s="44">
        <v>0</v>
      </c>
      <c r="BF30" s="21">
        <v>100</v>
      </c>
      <c r="BG30" s="21">
        <v>200</v>
      </c>
      <c r="BH30" s="21">
        <v>200</v>
      </c>
      <c r="BI30" s="92"/>
      <c r="BJ30" s="84">
        <v>1</v>
      </c>
      <c r="BK30" s="93" t="s">
        <v>165</v>
      </c>
      <c r="BL30" s="93" t="s">
        <v>219</v>
      </c>
    </row>
    <row r="31" s="7" customFormat="1" ht="39" customHeight="1" spans="1:62">
      <c r="A31" s="43" t="s">
        <v>246</v>
      </c>
      <c r="B31" s="44" t="s">
        <v>247</v>
      </c>
      <c r="C31" s="30">
        <v>2917</v>
      </c>
      <c r="D31" s="45">
        <v>3</v>
      </c>
      <c r="E31" s="24" t="str">
        <f>IF(ISBLANK(D31),"",VLOOKUP(D31,[1]__Sheet1!$A:$C,2,FALSE))</f>
        <v>4|0</v>
      </c>
      <c r="F31" s="24" t="str">
        <f>IF(ISBLANK(D31),"",VLOOKUP(D31,[1]__Sheet1!$A:$C,3,FALSE))</f>
        <v>2|5|6</v>
      </c>
      <c r="G31" s="46">
        <f t="shared" si="3"/>
        <v>10000</v>
      </c>
      <c r="H31" s="44">
        <v>0</v>
      </c>
      <c r="I31" s="44">
        <v>5000</v>
      </c>
      <c r="J31" s="44">
        <f t="shared" si="0"/>
        <v>5000</v>
      </c>
      <c r="K31" s="44">
        <v>1</v>
      </c>
      <c r="L31" s="44">
        <v>25</v>
      </c>
      <c r="M31" s="44" t="s">
        <v>91</v>
      </c>
      <c r="N31" s="44" t="s">
        <v>248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>
        <v>1.2</v>
      </c>
      <c r="AB31" s="62">
        <f t="shared" si="1"/>
        <v>172</v>
      </c>
      <c r="AC31" s="44" t="s">
        <v>93</v>
      </c>
      <c r="AD31" s="44"/>
      <c r="AE31" s="44"/>
      <c r="AF31" s="44"/>
      <c r="AG31" s="44"/>
      <c r="AH31" s="62"/>
      <c r="AI31" s="44"/>
      <c r="AJ31" s="44"/>
      <c r="AK31" s="44"/>
      <c r="AL31" s="44"/>
      <c r="AM31" s="44">
        <v>225</v>
      </c>
      <c r="AN31" s="70">
        <v>180</v>
      </c>
      <c r="AO31" s="44" t="s">
        <v>94</v>
      </c>
      <c r="AP31" s="44" t="s">
        <v>95</v>
      </c>
      <c r="AQ31" s="76"/>
      <c r="AR31" s="44">
        <v>600</v>
      </c>
      <c r="AS31" s="44" t="s">
        <v>96</v>
      </c>
      <c r="AT31" s="44">
        <v>1</v>
      </c>
      <c r="AU31" s="44">
        <v>1</v>
      </c>
      <c r="AV31" s="44" t="s">
        <v>97</v>
      </c>
      <c r="AW31" s="44">
        <v>0</v>
      </c>
      <c r="AX31" s="44">
        <v>0</v>
      </c>
      <c r="AY31" s="44">
        <v>0</v>
      </c>
      <c r="AZ31" s="44">
        <v>20000</v>
      </c>
      <c r="BA31" s="46" t="s">
        <v>98</v>
      </c>
      <c r="BB31" s="44">
        <v>8192</v>
      </c>
      <c r="BC31" s="44">
        <v>8192</v>
      </c>
      <c r="BD31" s="44"/>
      <c r="BE31" s="44">
        <v>0</v>
      </c>
      <c r="BF31" s="21">
        <v>100</v>
      </c>
      <c r="BG31" s="21">
        <v>200</v>
      </c>
      <c r="BH31" s="21">
        <v>200</v>
      </c>
      <c r="BI31" s="92"/>
      <c r="BJ31" s="84">
        <v>1</v>
      </c>
    </row>
    <row r="32" s="7" customFormat="1" ht="39" customHeight="1" spans="1:64">
      <c r="A32" s="43" t="s">
        <v>249</v>
      </c>
      <c r="B32" s="44" t="s">
        <v>250</v>
      </c>
      <c r="C32" s="26">
        <v>3204</v>
      </c>
      <c r="D32" s="45">
        <v>3</v>
      </c>
      <c r="E32" s="24" t="str">
        <f>IF(ISBLANK(D32),"",VLOOKUP(D32,[1]__Sheet1!$A:$C,2,FALSE))</f>
        <v>4|0</v>
      </c>
      <c r="F32" s="24" t="str">
        <f>IF(ISBLANK(D32),"",VLOOKUP(D32,[1]__Sheet1!$A:$C,3,FALSE))</f>
        <v>2|5|6</v>
      </c>
      <c r="G32" s="46">
        <f t="shared" si="3"/>
        <v>10000</v>
      </c>
      <c r="H32" s="44">
        <v>0</v>
      </c>
      <c r="I32" s="44">
        <v>5000</v>
      </c>
      <c r="J32" s="44">
        <f t="shared" si="0"/>
        <v>5000</v>
      </c>
      <c r="K32" s="44">
        <v>1</v>
      </c>
      <c r="L32" s="44">
        <v>25</v>
      </c>
      <c r="M32" s="44" t="s">
        <v>91</v>
      </c>
      <c r="N32" s="44" t="s">
        <v>251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>
        <v>2.5</v>
      </c>
      <c r="AB32" s="62">
        <f t="shared" si="1"/>
        <v>250</v>
      </c>
      <c r="AC32" s="44" t="s">
        <v>93</v>
      </c>
      <c r="AD32" s="44"/>
      <c r="AE32" s="44"/>
      <c r="AF32" s="44"/>
      <c r="AG32" s="44"/>
      <c r="AH32" s="62"/>
      <c r="AI32" s="44"/>
      <c r="AJ32" s="44"/>
      <c r="AK32" s="44"/>
      <c r="AL32" s="44"/>
      <c r="AM32" s="44">
        <v>225</v>
      </c>
      <c r="AN32" s="70">
        <v>180</v>
      </c>
      <c r="AO32" s="44" t="s">
        <v>94</v>
      </c>
      <c r="AP32" s="44" t="s">
        <v>95</v>
      </c>
      <c r="AQ32" s="76"/>
      <c r="AR32" s="44">
        <v>600</v>
      </c>
      <c r="AS32" s="44" t="s">
        <v>96</v>
      </c>
      <c r="AT32" s="44">
        <v>1</v>
      </c>
      <c r="AU32" s="44">
        <v>1</v>
      </c>
      <c r="AV32" s="44" t="s">
        <v>97</v>
      </c>
      <c r="AW32" s="44">
        <v>0</v>
      </c>
      <c r="AX32" s="44">
        <v>0</v>
      </c>
      <c r="AY32" s="44">
        <v>0</v>
      </c>
      <c r="AZ32" s="44">
        <v>20000</v>
      </c>
      <c r="BA32" s="46" t="s">
        <v>98</v>
      </c>
      <c r="BB32" s="44">
        <v>8192</v>
      </c>
      <c r="BC32" s="44">
        <v>8192</v>
      </c>
      <c r="BD32" s="44"/>
      <c r="BE32" s="44">
        <v>0</v>
      </c>
      <c r="BF32" s="21">
        <v>100</v>
      </c>
      <c r="BG32" s="21">
        <v>200</v>
      </c>
      <c r="BH32" s="21">
        <v>200</v>
      </c>
      <c r="BI32" s="92"/>
      <c r="BJ32" s="84">
        <v>1</v>
      </c>
      <c r="BK32" s="93" t="s">
        <v>166</v>
      </c>
      <c r="BL32" s="93" t="s">
        <v>252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2025-01-13T08:15:40Z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2052-12.1.0.19770</vt:lpwstr>
  </property>
</Properties>
</file>