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1925"/>
  </bookViews>
  <sheets>
    <sheet name="普通抽奖(template_draw_lottery)" sheetId="2" r:id="rId1"/>
    <sheet name="Sheet1" sheetId="3" r:id="rId2"/>
  </sheets>
  <externalReferences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<sst xmlns="http://schemas.openxmlformats.org/spreadsheetml/2006/main" count="39" uniqueCount="35">
  <si>
    <t>字段名称</t>
  </si>
  <si>
    <t>唯一引索</t>
  </si>
  <si>
    <t>物品id</t>
  </si>
  <si>
    <t>物品名匹配</t>
  </si>
  <si>
    <t>数量</t>
  </si>
  <si>
    <t>品质</t>
  </si>
  <si>
    <t>库1 消耗道具(根据抽奖数消耗对应数量)</t>
  </si>
  <si>
    <t>概率</t>
  </si>
  <si>
    <t>说明</t>
  </si>
  <si>
    <t>无用
不重复即可</t>
  </si>
  <si>
    <t>物品表ID</t>
  </si>
  <si>
    <t>根据物品表自动匹配不需要填写(item_id和number必须正确)</t>
  </si>
  <si>
    <t xml:space="preserve">1=r
2=sr
3=ssr
4=ur
5=sp
氪金流水必须&lt;500 抽奖池非保底   没有品质4的物品 
氪金流水必须&gt;=500 抽奖池非保底   有品质4的物品
</t>
  </si>
  <si>
    <t xml:space="preserve">库1 消耗item_id 4 </t>
  </si>
  <si>
    <t>概率配置</t>
  </si>
  <si>
    <t>当前配置总量</t>
  </si>
  <si>
    <t>预计概率</t>
  </si>
  <si>
    <t>品质概率占比</t>
  </si>
  <si>
    <t>品质key（不要修改）</t>
  </si>
  <si>
    <t>品质val（不要修改）</t>
  </si>
  <si>
    <t>数据类型</t>
  </si>
  <si>
    <t>int</t>
  </si>
  <si>
    <t>string</t>
  </si>
  <si>
    <t>数据配置名</t>
  </si>
  <si>
    <t>id</t>
  </si>
  <si>
    <t>item_id</t>
  </si>
  <si>
    <t>number</t>
  </si>
  <si>
    <t>quality</t>
  </si>
  <si>
    <t>types</t>
  </si>
  <si>
    <t>probability</t>
  </si>
  <si>
    <t>R</t>
  </si>
  <si>
    <t>SR</t>
  </si>
  <si>
    <t>SSR</t>
  </si>
  <si>
    <t>UR</t>
  </si>
  <si>
    <t>SP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</si>
</sst>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000%"/>
  </numFmts>
  <fonts count="24">
    <font>
      <sz val="11"/>
      <color theme="1"/>
      <name val="宋体"/>
      <charset val="134"/>
      <scheme val="minor"/>
    </font>
    <font>
      <b/>
      <sz val="11"/>
      <color rgb="FFFFFFFF"/>
      <name val="Microsoft YaHei"/>
      <charset val="134"/>
    </font>
    <font>
      <b/>
      <sz val="10"/>
      <color rgb="FF000000"/>
      <name val="Microsoft YaHei"/>
      <charset val="134"/>
    </font>
    <font>
      <sz val="10"/>
      <color rgb="FF000000"/>
      <name val="Microsoft YaHei"/>
      <charset val="134"/>
    </font>
    <font>
      <sz val="10"/>
      <color theme="1"/>
      <name val="Microsoft YaHei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5A5A5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rgb="FF5A5A5A"/>
      </left>
      <right style="thin">
        <color rgb="FFFFFFFF"/>
      </right>
      <top/>
      <bottom style="thin">
        <color rgb="FF5A5A5A"/>
      </bottom>
      <diagonal/>
    </border>
    <border>
      <left style="thin">
        <color rgb="FFFFFFFF"/>
      </left>
      <right style="thin">
        <color rgb="FFFFFFFF"/>
      </right>
      <top/>
      <bottom style="thin">
        <color rgb="FF5A5A5A"/>
      </bottom>
      <diagonal/>
    </border>
    <border>
      <left style="thin">
        <color rgb="FFFFFFFF"/>
      </left>
      <right style="thin">
        <color rgb="FF5A5A5A"/>
      </right>
      <top/>
      <bottom style="thin">
        <color rgb="FF5A5A5A"/>
      </bottom>
      <diagonal/>
    </border>
    <border>
      <left style="thin">
        <color rgb="FF5A5A5A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n">
        <color rgb="FF5A5A5A"/>
      </right>
      <top style="thin">
        <color rgb="FF5A5A5A"/>
      </top>
      <bottom style="thin">
        <color rgb="FF5A5A5A"/>
      </bottom>
      <diagonal/>
    </border>
    <border>
      <left/>
      <right style="thin">
        <color rgb="FFFFFFFF"/>
      </right>
      <top/>
      <bottom style="thin">
        <color rgb="FF5A5A5A"/>
      </bottom>
      <diagonal/>
    </border>
    <border>
      <left/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5" borderId="9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10" applyNumberFormat="0" applyFill="0" applyAlignment="0" applyProtection="0">
      <alignment vertical="center"/>
    </xf>
    <xf numFmtId="0" fontId="11" fillId="0" borderId="10" applyNumberFormat="0" applyFill="0" applyAlignment="0" applyProtection="0">
      <alignment vertical="center"/>
    </xf>
    <xf numFmtId="0" fontId="12" fillId="0" borderId="11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6" borderId="12" applyNumberFormat="0" applyAlignment="0" applyProtection="0">
      <alignment vertical="center"/>
    </xf>
    <xf numFmtId="0" fontId="14" fillId="7" borderId="13" applyNumberFormat="0" applyAlignment="0" applyProtection="0">
      <alignment vertical="center"/>
    </xf>
    <xf numFmtId="0" fontId="15" fillId="7" borderId="12" applyNumberFormat="0" applyAlignment="0" applyProtection="0">
      <alignment vertical="center"/>
    </xf>
    <xf numFmtId="0" fontId="16" fillId="8" borderId="14" applyNumberFormat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18" fillId="0" borderId="16" applyNumberFormat="0" applyFill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</cellStyleXfs>
  <cellXfs count="37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NumberFormat="1">
      <alignment vertical="center"/>
    </xf>
    <xf numFmtId="10" fontId="0" fillId="0" borderId="0" xfId="0" applyNumberForma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176" fontId="1" fillId="2" borderId="2" xfId="0" applyNumberFormat="1" applyFont="1" applyFill="1" applyBorder="1" applyAlignment="1">
      <alignment horizontal="center" vertical="center" wrapText="1"/>
    </xf>
    <xf numFmtId="0" fontId="1" fillId="2" borderId="2" xfId="0" applyNumberFormat="1" applyFont="1" applyFill="1" applyBorder="1" applyAlignment="1">
      <alignment horizontal="center" vertical="center" wrapText="1"/>
    </xf>
    <xf numFmtId="10" fontId="1" fillId="2" borderId="2" xfId="0" applyNumberFormat="1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176" fontId="2" fillId="3" borderId="5" xfId="0" applyNumberFormat="1" applyFont="1" applyFill="1" applyBorder="1" applyAlignment="1">
      <alignment horizontal="center" vertical="center" wrapText="1"/>
    </xf>
    <xf numFmtId="0" fontId="2" fillId="3" borderId="5" xfId="0" applyNumberFormat="1" applyFont="1" applyFill="1" applyBorder="1" applyAlignment="1">
      <alignment horizontal="center" vertical="center" wrapText="1"/>
    </xf>
    <xf numFmtId="10" fontId="2" fillId="3" borderId="5" xfId="0" applyNumberFormat="1" applyFont="1" applyFill="1" applyBorder="1" applyAlignment="1">
      <alignment horizontal="center" vertical="center" wrapText="1"/>
    </xf>
    <xf numFmtId="0" fontId="3" fillId="4" borderId="8" xfId="0" applyFont="1" applyFill="1" applyBorder="1" applyAlignment="1">
      <alignment horizontal="center" vertical="center" wrapText="1"/>
    </xf>
    <xf numFmtId="176" fontId="3" fillId="4" borderId="5" xfId="0" applyNumberFormat="1" applyFont="1" applyFill="1" applyBorder="1" applyAlignment="1">
      <alignment horizontal="center" vertical="center" wrapText="1"/>
    </xf>
    <xf numFmtId="0" fontId="3" fillId="4" borderId="5" xfId="0" applyNumberFormat="1" applyFont="1" applyFill="1" applyBorder="1" applyAlignment="1">
      <alignment horizontal="center" vertical="center" wrapText="1"/>
    </xf>
    <xf numFmtId="10" fontId="3" fillId="4" borderId="5" xfId="0" applyNumberFormat="1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176" fontId="3" fillId="3" borderId="5" xfId="0" applyNumberFormat="1" applyFont="1" applyFill="1" applyBorder="1" applyAlignment="1">
      <alignment horizontal="center" vertical="center" wrapText="1"/>
    </xf>
    <xf numFmtId="0" fontId="3" fillId="3" borderId="5" xfId="0" applyNumberFormat="1" applyFont="1" applyFill="1" applyBorder="1" applyAlignment="1">
      <alignment horizontal="center" vertical="center" wrapText="1"/>
    </xf>
    <xf numFmtId="10" fontId="3" fillId="3" borderId="5" xfId="0" applyNumberFormat="1" applyFont="1" applyFill="1" applyBorder="1" applyAlignment="1">
      <alignment horizontal="center" vertical="center" wrapText="1"/>
    </xf>
    <xf numFmtId="9" fontId="3" fillId="4" borderId="5" xfId="0" applyNumberFormat="1" applyFont="1" applyFill="1" applyBorder="1" applyAlignment="1" applyProtection="1">
      <alignment horizontal="center" vertical="center" wrapText="1"/>
    </xf>
    <xf numFmtId="0" fontId="2" fillId="3" borderId="6" xfId="0" applyFont="1" applyFill="1" applyBorder="1" applyAlignment="1">
      <alignment horizontal="left" vertical="center" wrapText="1"/>
    </xf>
    <xf numFmtId="0" fontId="3" fillId="4" borderId="6" xfId="0" applyFont="1" applyFill="1" applyBorder="1" applyAlignment="1">
      <alignment horizontal="left" vertical="center" wrapText="1"/>
    </xf>
    <xf numFmtId="0" fontId="3" fillId="3" borderId="6" xfId="0" applyFont="1" applyFill="1" applyBorder="1" applyAlignment="1">
      <alignment horizontal="left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8">
    <dxf>
      <fill>
        <patternFill patternType="solid">
          <bgColor rgb="FFF2F2F2"/>
        </patternFill>
      </fill>
      <border>
        <top style="thin">
          <color rgb="FFD9D9D9"/>
        </top>
        <bottom style="thin">
          <color rgb="FFD9D9D9"/>
        </bottom>
      </border>
    </dxf>
    <dxf>
      <font>
        <color rgb="FF5CADA6"/>
      </font>
    </dxf>
    <dxf>
      <font>
        <b val="1"/>
        <i val="0"/>
        <color rgb="FF5CADA6"/>
      </font>
      <border>
        <top style="medium">
          <color rgb="FF5CADA6"/>
        </top>
        <bottom style="medium">
          <color rgb="FF5CADA6"/>
        </bottom>
      </border>
    </dxf>
    <dxf>
      <border>
        <top style="medium">
          <color rgb="FF5CADA6"/>
        </top>
        <bottom style="medium">
          <color rgb="FF5CADA6"/>
        </bottom>
      </border>
    </dxf>
    <dxf>
      <fill>
        <patternFill patternType="solid">
          <bgColor rgb="FF1BA8C9"/>
        </patternFill>
      </fill>
    </dxf>
    <dxf>
      <font>
        <color rgb="FFFFFFFF"/>
      </font>
      <fill>
        <patternFill patternType="solid">
          <bgColor rgb="FF1784C7"/>
        </patternFill>
      </fill>
    </dxf>
    <dxf>
      <font>
        <b val="1"/>
        <i val="0"/>
        <color rgb="FF595959"/>
      </font>
      <fill>
        <patternFill patternType="solid">
          <bgColor rgb="FFF2F2F2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ck">
          <color rgb="FF808080"/>
        </bottom>
        <vertical style="thin">
          <color rgb="FFFFFFFF"/>
        </vertical>
        <horizontal style="thin">
          <color rgb="FFFFFFFF"/>
        </horizontal>
      </border>
    </dxf>
    <dxf>
      <font>
        <color rgb="FFFFFFFF"/>
      </font>
      <fill>
        <patternFill patternType="solid">
          <bgColor rgb="FF595959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  <dxf>
      <font>
        <b val="1"/>
        <i val="0"/>
        <color rgb="FF404040"/>
      </font>
      <fill>
        <patternFill patternType="solid">
          <bgColor rgb="FFDBDDE1"/>
        </patternFill>
      </fill>
      <border>
        <left style="thin">
          <color rgb="FFA6AAB4"/>
        </left>
        <right style="thin">
          <color rgb="FFA6AAB4"/>
        </right>
        <top style="thin">
          <color rgb="FFA6AAB4"/>
        </top>
        <bottom style="thin">
          <color rgb="FFA6AAB4"/>
        </bottom>
        <vertical style="thin">
          <color rgb="FFA6AAB4"/>
        </vertical>
        <horizontal style="thin">
          <color rgb="FFA6AAB4"/>
        </horizontal>
      </border>
    </dxf>
    <dxf>
      <font>
        <b val="1"/>
        <i val="0"/>
        <color rgb="FFFFFFFF"/>
      </font>
      <fill>
        <patternFill patternType="solid">
          <bgColor rgb="FFA6AAB4"/>
        </patternFill>
      </fill>
      <border>
        <left/>
        <right/>
        <top/>
        <bottom/>
        <vertical/>
        <horizontal/>
      </border>
    </dxf>
    <dxf>
      <fill>
        <patternFill patternType="solid">
          <bgColor rgb="FFFFFFFF"/>
        </patternFill>
      </fill>
      <border>
        <left style="thin">
          <color rgb="FFA6AAB4"/>
        </left>
        <right style="thin">
          <color rgb="FFA6AAB4"/>
        </right>
        <top style="thin">
          <color rgb="FFA6AAB4"/>
        </top>
        <bottom style="thin">
          <color rgb="FFA6AAB4"/>
        </bottom>
        <vertical style="thin">
          <color rgb="FFA6AAB4"/>
        </vertical>
        <horizontal style="thin">
          <color rgb="FFA6AAB4"/>
        </horizontal>
      </border>
    </dxf>
    <dxf>
      <fill>
        <patternFill patternType="solid">
          <bgColor rgb="FFFFFFFF"/>
        </patternFill>
      </fill>
    </dxf>
    <dxf>
      <fill>
        <patternFill patternType="solid">
          <bgColor rgb="FFF0F0F0"/>
        </patternFill>
      </fill>
    </dxf>
    <dxf>
      <font>
        <b val="1"/>
        <i val="0"/>
        <u val="none"/>
        <sz val="11"/>
        <color rgb="FF1C1A0E"/>
      </font>
      <fill>
        <patternFill patternType="solid">
          <bgColor rgb="FF7DD1C0"/>
        </patternFill>
      </fill>
      <border>
        <left/>
        <right/>
        <top style="thick">
          <color rgb="FF19B792"/>
        </top>
        <bottom style="thick">
          <color rgb="FF19B792"/>
        </bottom>
        <vertical/>
        <horizontal/>
      </border>
    </dxf>
    <dxf>
      <border>
        <left/>
        <right/>
        <top style="thick">
          <color rgb="FF19B792"/>
        </top>
        <bottom style="thick">
          <color rgb="FF19B792"/>
        </bottom>
        <vertical/>
        <horizontal style="thick">
          <color rgb="FFFFFFFF"/>
        </horizontal>
      </border>
    </dxf>
    <dxf>
      <fill>
        <patternFill patternType="solid">
          <bgColor rgb="FFE6E6E6"/>
        </patternFill>
      </fill>
      <border>
        <left style="thick">
          <color rgb="FF5A5A5A"/>
        </left>
        <right style="thick">
          <color rgb="FF5A5A5A"/>
        </right>
        <top style="thin">
          <color rgb="FF5A5A5A"/>
        </top>
        <bottom style="thin">
          <color rgb="FF5A5A5A"/>
        </bottom>
        <vertical style="thin">
          <color rgb="FFFFFFFF"/>
        </vertical>
        <horizontal/>
      </border>
    </dxf>
    <dxf>
      <font>
        <b val="1"/>
        <i val="0"/>
        <u val="none"/>
        <sz val="11"/>
        <color theme="0"/>
      </font>
      <fill>
        <patternFill patternType="solid">
          <bgColor rgb="FF5A5A5A"/>
        </patternFill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 style="thick">
          <color rgb="FF595959"/>
        </bottom>
        <vertical style="medium">
          <color rgb="FFFFFFFF"/>
        </vertical>
        <horizontal/>
      </border>
    </dxf>
  </dxfs>
  <tableStyles count="5" defaultTableStyle="TableStyleMedium2" defaultPivotStyle="PivotStyleLight16">
    <tableStyle name="纵横双标题行简约系列2" count="4" xr9:uid="{D7442275-9425-47BE-A74C-6707A12E7B02}">
      <tableStyleElement type="wholeTable" dxfId="3"/>
      <tableStyleElement type="headerRow" dxfId="2"/>
      <tableStyleElement type="firstColumn" dxfId="1"/>
      <tableStyleElement type="firstRowStripe" dxfId="0"/>
    </tableStyle>
    <tableStyle name="中色商务表格样式46" count="4" xr9:uid="{B413D9DF-C44D-4E80-97C5-70604F382E33}">
      <tableStyleElement type="wholeTable" dxfId="7"/>
      <tableStyleElement type="headerRow" dxfId="6"/>
      <tableStyleElement type="firstColumnStripe" dxfId="5"/>
      <tableStyleElement type="secondColumnStripe" dxfId="4"/>
    </tableStyle>
    <tableStyle name="浅色通用商务表格样式24" count="3" xr9:uid="{06A2F59A-760F-4EA3-AAB5-1D1CDBA6EEB9}">
      <tableStyleElement type="wholeTable" dxfId="10"/>
      <tableStyleElement type="headerRow" dxfId="9"/>
      <tableStyleElement type="totalRow" dxfId="8"/>
    </tableStyle>
    <tableStyle name="绿色浅色系三线式标题行表格样式" count="4" xr9:uid="{E5F5561B-4C41-49E6-B69C-1BC86C9B258F}">
      <tableStyleElement type="wholeTable" dxfId="14"/>
      <tableStyleElement type="headerRow" dxfId="13"/>
      <tableStyleElement type="firstColumnStripe" dxfId="12"/>
      <tableStyleElement type="secondColumnStripe" dxfId="11"/>
    </tableStyle>
    <tableStyle name="黑色中色系标题行镶边行表格样式" count="3" xr9:uid="{3C5D5D3E-774E-465C-A204-844CF50D9E89}">
      <tableStyleElement type="wholeTable" dxfId="17"/>
      <tableStyleElement type="headerRow" dxfId="16"/>
      <tableStyleElement type="secondRowStripe" dxfId="15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9289;&#21697;&#21015;&#34920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物品(template_item)"/>
      <sheetName val="算法表"/>
    </sheetNames>
    <sheetDataSet>
      <sheetData sheetId="0">
        <row r="1">
          <cell r="B1" t="str">
            <v>物品引索</v>
          </cell>
          <cell r="C1" t="str">
            <v>物品等级</v>
          </cell>
          <cell r="D1" t="str">
            <v>物品名称</v>
          </cell>
        </row>
        <row r="3">
          <cell r="B3" t="str">
            <v>int</v>
          </cell>
          <cell r="C3" t="str">
            <v>int</v>
          </cell>
          <cell r="D3" t="str">
            <v>string</v>
          </cell>
        </row>
        <row r="4">
          <cell r="B4" t="str">
            <v>id</v>
          </cell>
          <cell r="C4" t="str">
            <v>lv</v>
          </cell>
          <cell r="D4" t="str">
            <v>name</v>
          </cell>
        </row>
        <row r="5">
          <cell r="B5">
            <v>1</v>
          </cell>
          <cell r="C5">
            <v>1</v>
          </cell>
          <cell r="D5" t="str">
            <v>钻石</v>
          </cell>
        </row>
        <row r="6">
          <cell r="B6">
            <v>2</v>
          </cell>
          <cell r="C6">
            <v>1</v>
          </cell>
          <cell r="D6" t="str">
            <v>充值积分</v>
          </cell>
        </row>
        <row r="7">
          <cell r="B7">
            <v>3</v>
          </cell>
          <cell r="C7">
            <v>1</v>
          </cell>
          <cell r="D7" t="str">
            <v>礼包A</v>
          </cell>
        </row>
        <row r="8">
          <cell r="B8">
            <v>4</v>
          </cell>
          <cell r="C8">
            <v>1</v>
          </cell>
          <cell r="D8" t="str">
            <v>特权A</v>
          </cell>
        </row>
        <row r="9">
          <cell r="B9">
            <v>5</v>
          </cell>
          <cell r="C9">
            <v>1</v>
          </cell>
          <cell r="D9" t="str">
            <v>抽奖券</v>
          </cell>
        </row>
        <row r="10">
          <cell r="B10">
            <v>6</v>
          </cell>
          <cell r="C10">
            <v>1</v>
          </cell>
          <cell r="D10" t="str">
            <v>材料1</v>
          </cell>
        </row>
        <row r="11">
          <cell r="B11">
            <v>7</v>
          </cell>
          <cell r="C11">
            <v>1</v>
          </cell>
          <cell r="D11" t="str">
            <v>材料2</v>
          </cell>
        </row>
        <row r="12">
          <cell r="B12">
            <v>8</v>
          </cell>
          <cell r="C12">
            <v>1</v>
          </cell>
          <cell r="D12" t="str">
            <v>材料3</v>
          </cell>
        </row>
        <row r="13">
          <cell r="B13">
            <v>9</v>
          </cell>
          <cell r="C13">
            <v>1</v>
          </cell>
          <cell r="D13" t="str">
            <v>材料4</v>
          </cell>
        </row>
        <row r="14">
          <cell r="B14">
            <v>10</v>
          </cell>
          <cell r="C14">
            <v>1</v>
          </cell>
          <cell r="D14" t="str">
            <v>材料5</v>
          </cell>
        </row>
        <row r="15">
          <cell r="B15">
            <v>11</v>
          </cell>
          <cell r="C15">
            <v>1</v>
          </cell>
          <cell r="D15" t="str">
            <v>材料6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30"/>
  <sheetViews>
    <sheetView tabSelected="1" workbookViewId="0">
      <pane ySplit="3" topLeftCell="A4" activePane="bottomLeft" state="frozen"/>
      <selection/>
      <selection pane="bottomLeft" activeCell="D7" sqref="D7"/>
    </sheetView>
  </sheetViews>
  <sheetFormatPr defaultColWidth="9" defaultRowHeight="13.5"/>
  <cols>
    <col min="1" max="1" width="12.25" customWidth="1"/>
    <col min="2" max="2" width="10.5" customWidth="1"/>
    <col min="3" max="3" width="10.375" customWidth="1"/>
    <col min="4" max="4" width="25.25" customWidth="1"/>
    <col min="5" max="5" width="11.175" customWidth="1"/>
    <col min="6" max="6" width="16.25" customWidth="1"/>
    <col min="7" max="7" width="18.125" customWidth="1"/>
    <col min="8" max="8" width="17.75" customWidth="1"/>
    <col min="9" max="9" width="12.175" customWidth="1"/>
    <col min="10" max="10" width="21.125" customWidth="1"/>
    <col min="11" max="11" width="27.625" style="1" customWidth="1"/>
    <col min="12" max="12" width="15.3416666666667" style="2" customWidth="1"/>
    <col min="13" max="13" width="8.175" customWidth="1"/>
    <col min="14" max="14" width="13.875" style="2" customWidth="1"/>
    <col min="15" max="15" width="11.675" style="3" customWidth="1"/>
    <col min="16" max="16" width="7.00833333333333" customWidth="1"/>
    <col min="17" max="18" width="15.3416666666667" customWidth="1"/>
    <col min="19" max="19" width="7.00833333333333" customWidth="1"/>
    <col min="20" max="21" width="15.3416666666667" customWidth="1"/>
    <col min="22" max="22" width="50.625" customWidth="1"/>
  </cols>
  <sheetData>
    <row r="1" ht="33" customHeight="1" spans="1:22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6" t="s">
        <v>7</v>
      </c>
      <c r="I1" s="17"/>
      <c r="J1" s="5"/>
      <c r="K1" s="18"/>
      <c r="L1" s="19"/>
      <c r="M1" s="5"/>
      <c r="N1" s="19"/>
      <c r="O1" s="20"/>
      <c r="P1" s="5"/>
      <c r="Q1" s="5"/>
      <c r="R1" s="5"/>
      <c r="S1" s="5"/>
      <c r="T1" s="5"/>
      <c r="U1" s="5"/>
      <c r="V1" s="6"/>
    </row>
    <row r="2" ht="174" customHeight="1" spans="1:22">
      <c r="A2" s="7" t="s">
        <v>8</v>
      </c>
      <c r="B2" s="8" t="s">
        <v>9</v>
      </c>
      <c r="C2" s="8" t="s">
        <v>10</v>
      </c>
      <c r="D2" s="8" t="s">
        <v>11</v>
      </c>
      <c r="E2" s="8"/>
      <c r="F2" s="8" t="s">
        <v>12</v>
      </c>
      <c r="G2" s="8" t="s">
        <v>13</v>
      </c>
      <c r="H2" s="9" t="s">
        <v>14</v>
      </c>
      <c r="I2" s="21" t="s">
        <v>15</v>
      </c>
      <c r="J2" s="8" t="s">
        <v>16</v>
      </c>
      <c r="K2" s="22" t="s">
        <v>17</v>
      </c>
      <c r="L2" s="23" t="s">
        <v>18</v>
      </c>
      <c r="M2" s="8" t="s">
        <v>19</v>
      </c>
      <c r="N2" s="23"/>
      <c r="O2" s="24"/>
      <c r="P2" s="8"/>
      <c r="Q2" s="8"/>
      <c r="R2" s="8"/>
      <c r="S2" s="8"/>
      <c r="T2" s="8"/>
      <c r="U2" s="8"/>
      <c r="V2" s="34"/>
    </row>
    <row r="3" ht="22.5" customHeight="1" spans="1:22">
      <c r="A3" s="10" t="s">
        <v>20</v>
      </c>
      <c r="B3" s="11" t="s">
        <v>21</v>
      </c>
      <c r="C3" s="11" t="s">
        <v>22</v>
      </c>
      <c r="D3" s="11"/>
      <c r="E3" s="11" t="s">
        <v>21</v>
      </c>
      <c r="F3" s="11" t="s">
        <v>21</v>
      </c>
      <c r="G3" s="11" t="s">
        <v>21</v>
      </c>
      <c r="H3" s="12" t="s">
        <v>21</v>
      </c>
      <c r="I3" s="25"/>
      <c r="J3" s="11"/>
      <c r="K3" s="26"/>
      <c r="L3" s="27"/>
      <c r="M3" s="11"/>
      <c r="N3" s="27"/>
      <c r="O3" s="28"/>
      <c r="P3" s="11"/>
      <c r="Q3" s="11"/>
      <c r="R3" s="11"/>
      <c r="S3" s="11"/>
      <c r="T3" s="11"/>
      <c r="U3" s="11"/>
      <c r="V3" s="35"/>
    </row>
    <row r="4" ht="22.5" customHeight="1" spans="1:22">
      <c r="A4" s="13" t="s">
        <v>23</v>
      </c>
      <c r="B4" s="14" t="s">
        <v>24</v>
      </c>
      <c r="C4" s="14" t="s">
        <v>25</v>
      </c>
      <c r="D4" s="14"/>
      <c r="E4" s="14" t="s">
        <v>26</v>
      </c>
      <c r="F4" s="14" t="s">
        <v>27</v>
      </c>
      <c r="G4" s="14" t="s">
        <v>28</v>
      </c>
      <c r="H4" s="15" t="s">
        <v>29</v>
      </c>
      <c r="I4" s="29"/>
      <c r="J4" s="14"/>
      <c r="K4" s="30"/>
      <c r="L4" s="31"/>
      <c r="M4" s="14"/>
      <c r="N4" s="31"/>
      <c r="O4" s="32"/>
      <c r="P4" s="14"/>
      <c r="Q4" s="14"/>
      <c r="R4" s="14"/>
      <c r="S4" s="14"/>
      <c r="T4" s="14"/>
      <c r="U4" s="14"/>
      <c r="V4" s="36"/>
    </row>
    <row r="5" ht="22.5" customHeight="1" spans="1:22">
      <c r="A5" s="10"/>
      <c r="B5" s="11">
        <v>1</v>
      </c>
      <c r="C5" s="16">
        <v>6</v>
      </c>
      <c r="D5" s="16" t="str">
        <f>VLOOKUP(C5,'[1]物品(template_item)'!$B:$D,3)&amp;"*"&amp;E5</f>
        <v>材料1*100</v>
      </c>
      <c r="E5" s="11">
        <v>100</v>
      </c>
      <c r="F5" s="11">
        <v>1</v>
      </c>
      <c r="G5" s="11">
        <v>1</v>
      </c>
      <c r="H5" s="12">
        <v>20000</v>
      </c>
      <c r="I5" s="25">
        <f>SUMIFS(H:H,G:G,G5)</f>
        <v>100000</v>
      </c>
      <c r="J5" s="11" t="str">
        <f>"占总概率为"&amp;ROUND((H5/I5*100),6)&amp;"%"</f>
        <v>占总概率为20%</v>
      </c>
      <c r="K5" s="26" t="str">
        <f>"配置【"&amp;VLOOKUP(F5,L:M,2)&amp;"】比重"&amp;ROUND((SUMIFS(H:H,F:F,F5,G:G,G5)/I5*100),6)&amp;"%"</f>
        <v>配置【R】比重80%</v>
      </c>
      <c r="L5" s="27">
        <v>1</v>
      </c>
      <c r="M5" s="11" t="s">
        <v>30</v>
      </c>
      <c r="N5" s="27"/>
      <c r="O5" s="33"/>
      <c r="P5" s="11"/>
      <c r="Q5" s="11"/>
      <c r="R5" s="11"/>
      <c r="S5" s="11"/>
      <c r="T5" s="11"/>
      <c r="U5" s="11"/>
      <c r="V5" s="35"/>
    </row>
    <row r="6" ht="22.5" customHeight="1" spans="1:22">
      <c r="A6" s="13"/>
      <c r="B6" s="14">
        <v>2</v>
      </c>
      <c r="C6" s="16">
        <v>7</v>
      </c>
      <c r="D6" s="16" t="str">
        <f>VLOOKUP(C6,'[1]物品(template_item)'!$B:$D,3)&amp;"*"&amp;E6</f>
        <v>材料2*100</v>
      </c>
      <c r="E6" s="11">
        <v>100</v>
      </c>
      <c r="F6" s="11">
        <v>1</v>
      </c>
      <c r="G6" s="14">
        <v>1</v>
      </c>
      <c r="H6" s="12">
        <v>20000</v>
      </c>
      <c r="I6" s="25">
        <f t="shared" ref="I6:I14" si="0">SUMIFS(H:H,G:G,G6)</f>
        <v>100000</v>
      </c>
      <c r="J6" s="11" t="str">
        <f t="shared" ref="J6:J30" si="1">"占总概率为"&amp;ROUND((H6/I6*100),6)&amp;"%"</f>
        <v>占总概率为20%</v>
      </c>
      <c r="K6" s="26" t="str">
        <f t="shared" ref="K6:K30" si="2">"配置【"&amp;VLOOKUP(F6,L:M,2)&amp;"】比重"&amp;ROUND((SUMIFS(H:H,F:F,F6,G:G,G6)/I6*100),6)&amp;"%"</f>
        <v>配置【R】比重80%</v>
      </c>
      <c r="L6" s="27">
        <v>2</v>
      </c>
      <c r="M6" s="14" t="s">
        <v>31</v>
      </c>
      <c r="N6" s="27"/>
      <c r="O6" s="32"/>
      <c r="P6" s="14"/>
      <c r="Q6" s="14"/>
      <c r="R6" s="14"/>
      <c r="S6" s="14"/>
      <c r="T6" s="14"/>
      <c r="U6" s="14"/>
      <c r="V6" s="36"/>
    </row>
    <row r="7" ht="22.5" customHeight="1" spans="1:22">
      <c r="A7" s="10"/>
      <c r="B7" s="11">
        <v>3</v>
      </c>
      <c r="C7" s="16">
        <v>8</v>
      </c>
      <c r="D7" s="16" t="str">
        <f>VLOOKUP(C7,'[1]物品(template_item)'!$B:$D,3)&amp;"*"&amp;E7</f>
        <v>材料3*200</v>
      </c>
      <c r="E7" s="11">
        <v>200</v>
      </c>
      <c r="F7" s="11">
        <v>1</v>
      </c>
      <c r="G7" s="11">
        <v>1</v>
      </c>
      <c r="H7" s="12">
        <v>20000</v>
      </c>
      <c r="I7" s="25">
        <f t="shared" si="0"/>
        <v>100000</v>
      </c>
      <c r="J7" s="11" t="str">
        <f t="shared" si="1"/>
        <v>占总概率为20%</v>
      </c>
      <c r="K7" s="26" t="str">
        <f t="shared" si="2"/>
        <v>配置【R】比重80%</v>
      </c>
      <c r="L7" s="27">
        <v>3</v>
      </c>
      <c r="M7" s="11" t="s">
        <v>32</v>
      </c>
      <c r="N7" s="27"/>
      <c r="O7" s="28"/>
      <c r="P7" s="11"/>
      <c r="Q7" s="11"/>
      <c r="R7" s="11"/>
      <c r="S7" s="11"/>
      <c r="T7" s="11"/>
      <c r="U7" s="11"/>
      <c r="V7" s="35"/>
    </row>
    <row r="8" ht="22.5" customHeight="1" spans="1:22">
      <c r="A8" s="13"/>
      <c r="B8" s="14">
        <v>4</v>
      </c>
      <c r="C8" s="16">
        <v>9</v>
      </c>
      <c r="D8" s="16" t="str">
        <f>VLOOKUP(C8,'[1]物品(template_item)'!$B:$D,3)&amp;"*"&amp;E8</f>
        <v>材料4*200</v>
      </c>
      <c r="E8" s="11">
        <v>200</v>
      </c>
      <c r="F8" s="11">
        <v>1</v>
      </c>
      <c r="G8" s="14">
        <v>1</v>
      </c>
      <c r="H8" s="12">
        <v>20000</v>
      </c>
      <c r="I8" s="25">
        <f t="shared" si="0"/>
        <v>100000</v>
      </c>
      <c r="J8" s="11" t="str">
        <f t="shared" si="1"/>
        <v>占总概率为20%</v>
      </c>
      <c r="K8" s="26" t="str">
        <f t="shared" si="2"/>
        <v>配置【R】比重80%</v>
      </c>
      <c r="L8" s="27">
        <v>4</v>
      </c>
      <c r="M8" s="14" t="s">
        <v>33</v>
      </c>
      <c r="N8" s="27"/>
      <c r="O8" s="32"/>
      <c r="P8" s="14"/>
      <c r="Q8" s="14"/>
      <c r="R8" s="14"/>
      <c r="S8" s="14"/>
      <c r="T8" s="14"/>
      <c r="U8" s="14"/>
      <c r="V8" s="36"/>
    </row>
    <row r="9" ht="22.5" customHeight="1" spans="1:22">
      <c r="A9" s="10"/>
      <c r="B9" s="11">
        <v>5</v>
      </c>
      <c r="C9" s="16">
        <v>10</v>
      </c>
      <c r="D9" s="16" t="str">
        <f>VLOOKUP(C9,'[1]物品(template_item)'!$B:$D,3)&amp;"*"&amp;E9</f>
        <v>材料5*300</v>
      </c>
      <c r="E9" s="11">
        <v>300</v>
      </c>
      <c r="F9" s="11">
        <v>2</v>
      </c>
      <c r="G9" s="11">
        <v>1</v>
      </c>
      <c r="H9" s="12">
        <v>3000</v>
      </c>
      <c r="I9" s="25">
        <f t="shared" si="0"/>
        <v>100000</v>
      </c>
      <c r="J9" s="11" t="str">
        <f t="shared" si="1"/>
        <v>占总概率为3%</v>
      </c>
      <c r="K9" s="26" t="str">
        <f t="shared" si="2"/>
        <v>配置【SR】比重9%</v>
      </c>
      <c r="L9" s="27">
        <v>5</v>
      </c>
      <c r="M9" s="11" t="s">
        <v>34</v>
      </c>
      <c r="N9" s="27"/>
      <c r="O9" s="28"/>
      <c r="P9" s="11"/>
      <c r="Q9" s="11"/>
      <c r="R9" s="11"/>
      <c r="S9" s="11"/>
      <c r="T9" s="11"/>
      <c r="U9" s="11"/>
      <c r="V9" s="35"/>
    </row>
    <row r="10" ht="22.5" customHeight="1" spans="1:22">
      <c r="A10" s="13"/>
      <c r="B10" s="14">
        <v>6</v>
      </c>
      <c r="C10" s="16">
        <v>11</v>
      </c>
      <c r="D10" s="16" t="str">
        <f>VLOOKUP(C10,'[1]物品(template_item)'!$B:$D,3)&amp;"*"&amp;E10</f>
        <v>材料6*300</v>
      </c>
      <c r="E10" s="11">
        <v>300</v>
      </c>
      <c r="F10" s="11">
        <v>2</v>
      </c>
      <c r="G10" s="14">
        <v>1</v>
      </c>
      <c r="H10" s="12">
        <v>3000</v>
      </c>
      <c r="I10" s="25">
        <f t="shared" si="0"/>
        <v>100000</v>
      </c>
      <c r="J10" s="11" t="str">
        <f t="shared" si="1"/>
        <v>占总概率为3%</v>
      </c>
      <c r="K10" s="26" t="str">
        <f t="shared" si="2"/>
        <v>配置【SR】比重9%</v>
      </c>
      <c r="L10" s="31"/>
      <c r="M10" s="14"/>
      <c r="N10" s="31"/>
      <c r="O10" s="32"/>
      <c r="P10" s="14"/>
      <c r="Q10" s="14"/>
      <c r="R10" s="14"/>
      <c r="S10" s="14"/>
      <c r="T10" s="14"/>
      <c r="U10" s="14"/>
      <c r="V10" s="36"/>
    </row>
    <row r="11" ht="22.5" customHeight="1" spans="1:22">
      <c r="A11" s="10"/>
      <c r="B11" s="11">
        <v>7</v>
      </c>
      <c r="C11" s="16">
        <v>6</v>
      </c>
      <c r="D11" s="16" t="str">
        <f>VLOOKUP(C11,'[1]物品(template_item)'!$B:$D,3)&amp;"*"&amp;E11</f>
        <v>材料1*400</v>
      </c>
      <c r="E11" s="11">
        <v>400</v>
      </c>
      <c r="F11" s="11">
        <v>2</v>
      </c>
      <c r="G11" s="11">
        <v>1</v>
      </c>
      <c r="H11" s="12">
        <v>3000</v>
      </c>
      <c r="I11" s="25">
        <f t="shared" si="0"/>
        <v>100000</v>
      </c>
      <c r="J11" s="11" t="str">
        <f t="shared" si="1"/>
        <v>占总概率为3%</v>
      </c>
      <c r="K11" s="26" t="str">
        <f t="shared" si="2"/>
        <v>配置【SR】比重9%</v>
      </c>
      <c r="L11" s="27"/>
      <c r="M11" s="11"/>
      <c r="N11" s="27"/>
      <c r="O11" s="28"/>
      <c r="P11" s="11"/>
      <c r="Q11" s="11"/>
      <c r="R11" s="11"/>
      <c r="S11" s="11"/>
      <c r="T11" s="11"/>
      <c r="U11" s="11"/>
      <c r="V11" s="35"/>
    </row>
    <row r="12" ht="22.5" customHeight="1" spans="1:22">
      <c r="A12" s="13"/>
      <c r="B12" s="14">
        <v>8</v>
      </c>
      <c r="C12" s="16">
        <v>7</v>
      </c>
      <c r="D12" s="16" t="str">
        <f>VLOOKUP(C12,'[1]物品(template_item)'!$B:$D,3)&amp;"*"&amp;E12</f>
        <v>材料2*400</v>
      </c>
      <c r="E12" s="11">
        <v>400</v>
      </c>
      <c r="F12" s="14">
        <v>3</v>
      </c>
      <c r="G12" s="14">
        <v>1</v>
      </c>
      <c r="H12" s="12">
        <v>2000</v>
      </c>
      <c r="I12" s="25">
        <f t="shared" si="0"/>
        <v>100000</v>
      </c>
      <c r="J12" s="11" t="str">
        <f t="shared" si="1"/>
        <v>占总概率为2%</v>
      </c>
      <c r="K12" s="26" t="str">
        <f t="shared" si="2"/>
        <v>配置【SSR】比重8%</v>
      </c>
      <c r="L12" s="31"/>
      <c r="M12" s="14"/>
      <c r="N12" s="31"/>
      <c r="O12" s="32"/>
      <c r="P12" s="14"/>
      <c r="Q12" s="14"/>
      <c r="R12" s="14"/>
      <c r="S12" s="14"/>
      <c r="T12" s="14"/>
      <c r="U12" s="14"/>
      <c r="V12" s="36"/>
    </row>
    <row r="13" ht="22.5" customHeight="1" spans="1:22">
      <c r="A13" s="10"/>
      <c r="B13" s="11">
        <v>9</v>
      </c>
      <c r="C13" s="16">
        <v>8</v>
      </c>
      <c r="D13" s="16" t="str">
        <f>VLOOKUP(C13,'[1]物品(template_item)'!$B:$D,3)&amp;"*"&amp;E13</f>
        <v>材料3*500</v>
      </c>
      <c r="E13" s="11">
        <v>500</v>
      </c>
      <c r="F13" s="14">
        <v>3</v>
      </c>
      <c r="G13" s="11">
        <v>1</v>
      </c>
      <c r="H13" s="12">
        <v>2000</v>
      </c>
      <c r="I13" s="25">
        <f t="shared" si="0"/>
        <v>100000</v>
      </c>
      <c r="J13" s="11" t="str">
        <f t="shared" si="1"/>
        <v>占总概率为2%</v>
      </c>
      <c r="K13" s="26" t="str">
        <f t="shared" si="2"/>
        <v>配置【SSR】比重8%</v>
      </c>
      <c r="L13" s="27"/>
      <c r="M13" s="11"/>
      <c r="N13" s="27"/>
      <c r="O13" s="28"/>
      <c r="P13" s="11"/>
      <c r="Q13" s="11"/>
      <c r="R13" s="11"/>
      <c r="S13" s="11"/>
      <c r="T13" s="11"/>
      <c r="U13" s="11"/>
      <c r="V13" s="35"/>
    </row>
    <row r="14" ht="22.5" customHeight="1" spans="1:22">
      <c r="A14" s="13"/>
      <c r="B14" s="11">
        <v>10</v>
      </c>
      <c r="C14" s="16">
        <v>9</v>
      </c>
      <c r="D14" s="16" t="str">
        <f>VLOOKUP(C14,'[1]物品(template_item)'!$B:$D,3)&amp;"*"&amp;E14</f>
        <v>材料4*500</v>
      </c>
      <c r="E14" s="11">
        <v>500</v>
      </c>
      <c r="F14" s="14">
        <v>3</v>
      </c>
      <c r="G14" s="14">
        <v>1</v>
      </c>
      <c r="H14" s="12">
        <v>2000</v>
      </c>
      <c r="I14" s="25">
        <f t="shared" si="0"/>
        <v>100000</v>
      </c>
      <c r="J14" s="11" t="str">
        <f t="shared" si="1"/>
        <v>占总概率为2%</v>
      </c>
      <c r="K14" s="26" t="str">
        <f t="shared" si="2"/>
        <v>配置【SSR】比重8%</v>
      </c>
      <c r="L14" s="31"/>
      <c r="M14" s="14"/>
      <c r="N14" s="31"/>
      <c r="O14" s="32"/>
      <c r="P14" s="14"/>
      <c r="Q14" s="14"/>
      <c r="R14" s="14"/>
      <c r="S14" s="14"/>
      <c r="T14" s="14"/>
      <c r="U14" s="14"/>
      <c r="V14" s="36"/>
    </row>
    <row r="15" customFormat="1" ht="22.5" customHeight="1" spans="1:22">
      <c r="A15" s="13"/>
      <c r="B15" s="11">
        <v>11</v>
      </c>
      <c r="C15" s="16">
        <v>7</v>
      </c>
      <c r="D15" s="16" t="str">
        <f>VLOOKUP(C15,'[1]物品(template_item)'!$B:$D,3)&amp;"*"&amp;E15</f>
        <v>材料2*600</v>
      </c>
      <c r="E15" s="11">
        <v>600</v>
      </c>
      <c r="F15" s="14">
        <v>3</v>
      </c>
      <c r="G15" s="14">
        <v>1</v>
      </c>
      <c r="H15" s="12">
        <v>2000</v>
      </c>
      <c r="I15" s="25">
        <f>SUMIFS(H:H,G:G,G15)</f>
        <v>100000</v>
      </c>
      <c r="J15" s="11" t="str">
        <f t="shared" si="1"/>
        <v>占总概率为2%</v>
      </c>
      <c r="K15" s="26" t="str">
        <f t="shared" si="2"/>
        <v>配置【SSR】比重8%</v>
      </c>
      <c r="L15" s="31"/>
      <c r="M15" s="14"/>
      <c r="N15" s="31"/>
      <c r="O15" s="32"/>
      <c r="P15" s="14"/>
      <c r="Q15" s="14"/>
      <c r="R15" s="14"/>
      <c r="S15" s="14"/>
      <c r="T15" s="14"/>
      <c r="U15" s="14"/>
      <c r="V15" s="36"/>
    </row>
    <row r="16" customFormat="1" ht="22.5" customHeight="1" spans="1:22">
      <c r="A16" s="10"/>
      <c r="B16" s="11">
        <v>12</v>
      </c>
      <c r="C16" s="16">
        <v>8</v>
      </c>
      <c r="D16" s="16" t="str">
        <f>VLOOKUP(C16,'[1]物品(template_item)'!$B:$D,3)&amp;"*"&amp;E16</f>
        <v>材料3*600</v>
      </c>
      <c r="E16" s="11">
        <v>600</v>
      </c>
      <c r="F16" s="14">
        <v>4</v>
      </c>
      <c r="G16" s="11">
        <v>1</v>
      </c>
      <c r="H16" s="12">
        <v>1500</v>
      </c>
      <c r="I16" s="25">
        <f>SUMIFS(H:H,G:G,G16)</f>
        <v>100000</v>
      </c>
      <c r="J16" s="11" t="str">
        <f t="shared" si="1"/>
        <v>占总概率为1.5%</v>
      </c>
      <c r="K16" s="26" t="str">
        <f t="shared" si="2"/>
        <v>配置【UR】比重3%</v>
      </c>
      <c r="L16" s="27"/>
      <c r="M16" s="11"/>
      <c r="N16" s="27"/>
      <c r="O16" s="28"/>
      <c r="P16" s="11"/>
      <c r="Q16" s="11"/>
      <c r="R16" s="11"/>
      <c r="S16" s="11"/>
      <c r="T16" s="11"/>
      <c r="U16" s="11"/>
      <c r="V16" s="35"/>
    </row>
    <row r="17" customFormat="1" ht="22.5" customHeight="1" spans="1:22">
      <c r="A17" s="13"/>
      <c r="B17" s="11">
        <v>13</v>
      </c>
      <c r="C17" s="16">
        <v>9</v>
      </c>
      <c r="D17" s="16" t="str">
        <f>VLOOKUP(C17,'[1]物品(template_item)'!$B:$D,3)&amp;"*"&amp;E17</f>
        <v>材料4*600</v>
      </c>
      <c r="E17" s="11">
        <v>600</v>
      </c>
      <c r="F17" s="14">
        <v>4</v>
      </c>
      <c r="G17" s="14">
        <v>1</v>
      </c>
      <c r="H17" s="12">
        <v>1500</v>
      </c>
      <c r="I17" s="25">
        <f>SUMIFS(H:H,G:G,G17)</f>
        <v>100000</v>
      </c>
      <c r="J17" s="11" t="str">
        <f t="shared" si="1"/>
        <v>占总概率为1.5%</v>
      </c>
      <c r="K17" s="26" t="str">
        <f t="shared" si="2"/>
        <v>配置【UR】比重3%</v>
      </c>
      <c r="L17" s="31"/>
      <c r="M17" s="14"/>
      <c r="N17" s="31"/>
      <c r="O17" s="32"/>
      <c r="P17" s="14"/>
      <c r="Q17" s="14"/>
      <c r="R17" s="14"/>
      <c r="S17" s="14"/>
      <c r="T17" s="14"/>
      <c r="U17" s="14"/>
      <c r="V17" s="36"/>
    </row>
    <row r="18" customFormat="1" ht="22.5" customHeight="1" spans="1:22">
      <c r="A18" s="10"/>
      <c r="B18" s="11">
        <v>14</v>
      </c>
      <c r="C18" s="16">
        <v>6</v>
      </c>
      <c r="D18" s="16" t="str">
        <f>VLOOKUP(C18,'[1]物品(template_item)'!$B:$D,3)&amp;"*"&amp;E18</f>
        <v>材料1*100</v>
      </c>
      <c r="E18" s="11">
        <v>100</v>
      </c>
      <c r="F18" s="11">
        <v>1</v>
      </c>
      <c r="G18" s="11">
        <v>2</v>
      </c>
      <c r="H18" s="12">
        <v>20000</v>
      </c>
      <c r="I18" s="25">
        <f>SUMIFS(H:H,G:G,G18)</f>
        <v>100000</v>
      </c>
      <c r="J18" s="11" t="str">
        <f t="shared" si="1"/>
        <v>占总概率为20%</v>
      </c>
      <c r="K18" s="26" t="str">
        <f t="shared" si="2"/>
        <v>配置【R】比重80%</v>
      </c>
      <c r="L18" s="27"/>
      <c r="M18" s="11"/>
      <c r="N18" s="27"/>
      <c r="O18" s="33"/>
      <c r="P18" s="11"/>
      <c r="Q18" s="11"/>
      <c r="R18" s="11"/>
      <c r="S18" s="11"/>
      <c r="T18" s="11"/>
      <c r="U18" s="11"/>
      <c r="V18" s="35"/>
    </row>
    <row r="19" customFormat="1" ht="22.5" customHeight="1" spans="1:22">
      <c r="A19" s="13"/>
      <c r="B19" s="11">
        <v>15</v>
      </c>
      <c r="C19" s="16">
        <v>7</v>
      </c>
      <c r="D19" s="16" t="str">
        <f>VLOOKUP(C19,'[1]物品(template_item)'!$B:$D,3)&amp;"*"&amp;E19</f>
        <v>材料2*100</v>
      </c>
      <c r="E19" s="11">
        <v>100</v>
      </c>
      <c r="F19" s="11">
        <v>1</v>
      </c>
      <c r="G19" s="11">
        <v>2</v>
      </c>
      <c r="H19" s="12">
        <v>20000</v>
      </c>
      <c r="I19" s="25">
        <f>SUMIFS(H:H,G:G,G19)</f>
        <v>100000</v>
      </c>
      <c r="J19" s="11" t="str">
        <f t="shared" si="1"/>
        <v>占总概率为20%</v>
      </c>
      <c r="K19" s="26" t="str">
        <f t="shared" si="2"/>
        <v>配置【R】比重80%</v>
      </c>
      <c r="L19" s="31"/>
      <c r="M19" s="14"/>
      <c r="N19" s="27"/>
      <c r="O19" s="32"/>
      <c r="P19" s="14"/>
      <c r="Q19" s="14"/>
      <c r="R19" s="14"/>
      <c r="S19" s="14"/>
      <c r="T19" s="14"/>
      <c r="U19" s="14"/>
      <c r="V19" s="36"/>
    </row>
    <row r="20" customFormat="1" ht="22.5" customHeight="1" spans="1:22">
      <c r="A20" s="10"/>
      <c r="B20" s="11">
        <v>16</v>
      </c>
      <c r="C20" s="16">
        <v>8</v>
      </c>
      <c r="D20" s="16" t="str">
        <f>VLOOKUP(C20,'[1]物品(template_item)'!$B:$D,3)&amp;"*"&amp;E20</f>
        <v>材料3*200</v>
      </c>
      <c r="E20" s="11">
        <v>200</v>
      </c>
      <c r="F20" s="11">
        <v>1</v>
      </c>
      <c r="G20" s="11">
        <v>2</v>
      </c>
      <c r="H20" s="12">
        <v>20000</v>
      </c>
      <c r="I20" s="25">
        <f>SUMIFS(H:H,G:G,G20)</f>
        <v>100000</v>
      </c>
      <c r="J20" s="11" t="str">
        <f t="shared" si="1"/>
        <v>占总概率为20%</v>
      </c>
      <c r="K20" s="26" t="str">
        <f t="shared" si="2"/>
        <v>配置【R】比重80%</v>
      </c>
      <c r="L20" s="27"/>
      <c r="M20" s="11"/>
      <c r="N20" s="27"/>
      <c r="O20" s="28"/>
      <c r="P20" s="11"/>
      <c r="Q20" s="11"/>
      <c r="R20" s="11"/>
      <c r="S20" s="11"/>
      <c r="T20" s="11"/>
      <c r="U20" s="11"/>
      <c r="V20" s="35"/>
    </row>
    <row r="21" customFormat="1" ht="22.5" customHeight="1" spans="1:22">
      <c r="A21" s="13"/>
      <c r="B21" s="11">
        <v>17</v>
      </c>
      <c r="C21" s="16">
        <v>9</v>
      </c>
      <c r="D21" s="16" t="str">
        <f>VLOOKUP(C21,'[1]物品(template_item)'!$B:$D,3)&amp;"*"&amp;E21</f>
        <v>材料4*200</v>
      </c>
      <c r="E21" s="11">
        <v>200</v>
      </c>
      <c r="F21" s="11">
        <v>1</v>
      </c>
      <c r="G21" s="11">
        <v>2</v>
      </c>
      <c r="H21" s="12">
        <v>20000</v>
      </c>
      <c r="I21" s="25">
        <f>SUMIFS(H:H,G:G,G21)</f>
        <v>100000</v>
      </c>
      <c r="J21" s="11" t="str">
        <f t="shared" si="1"/>
        <v>占总概率为20%</v>
      </c>
      <c r="K21" s="26" t="str">
        <f t="shared" si="2"/>
        <v>配置【R】比重80%</v>
      </c>
      <c r="L21" s="31"/>
      <c r="M21" s="14"/>
      <c r="N21" s="27"/>
      <c r="O21" s="32"/>
      <c r="P21" s="14"/>
      <c r="Q21" s="14"/>
      <c r="R21" s="14"/>
      <c r="S21" s="14"/>
      <c r="T21" s="14"/>
      <c r="U21" s="14"/>
      <c r="V21" s="36"/>
    </row>
    <row r="22" customFormat="1" ht="22.5" customHeight="1" spans="1:22">
      <c r="A22" s="10"/>
      <c r="B22" s="11">
        <v>18</v>
      </c>
      <c r="C22" s="16">
        <v>10</v>
      </c>
      <c r="D22" s="16" t="str">
        <f>VLOOKUP(C22,'[1]物品(template_item)'!$B:$D,3)&amp;"*"&amp;E22</f>
        <v>材料5*300</v>
      </c>
      <c r="E22" s="11">
        <v>300</v>
      </c>
      <c r="F22" s="11">
        <v>2</v>
      </c>
      <c r="G22" s="11">
        <v>2</v>
      </c>
      <c r="H22" s="12">
        <v>3000</v>
      </c>
      <c r="I22" s="25">
        <f>SUMIFS(H:H,G:G,G22)</f>
        <v>100000</v>
      </c>
      <c r="J22" s="11" t="str">
        <f t="shared" si="1"/>
        <v>占总概率为3%</v>
      </c>
      <c r="K22" s="26" t="str">
        <f t="shared" si="2"/>
        <v>配置【SR】比重9%</v>
      </c>
      <c r="L22" s="27"/>
      <c r="M22" s="11"/>
      <c r="N22" s="27"/>
      <c r="O22" s="28"/>
      <c r="P22" s="11"/>
      <c r="Q22" s="11"/>
      <c r="R22" s="11"/>
      <c r="S22" s="11"/>
      <c r="T22" s="11"/>
      <c r="U22" s="11"/>
      <c r="V22" s="35"/>
    </row>
    <row r="23" customFormat="1" ht="22.5" customHeight="1" spans="1:22">
      <c r="A23" s="13"/>
      <c r="B23" s="11">
        <v>19</v>
      </c>
      <c r="C23" s="16">
        <v>11</v>
      </c>
      <c r="D23" s="16" t="str">
        <f>VLOOKUP(C23,'[1]物品(template_item)'!$B:$D,3)&amp;"*"&amp;E23</f>
        <v>材料6*300</v>
      </c>
      <c r="E23" s="11">
        <v>300</v>
      </c>
      <c r="F23" s="11">
        <v>2</v>
      </c>
      <c r="G23" s="11">
        <v>2</v>
      </c>
      <c r="H23" s="12">
        <v>3000</v>
      </c>
      <c r="I23" s="25">
        <f>SUMIFS(H:H,G:G,G23)</f>
        <v>100000</v>
      </c>
      <c r="J23" s="11" t="str">
        <f t="shared" si="1"/>
        <v>占总概率为3%</v>
      </c>
      <c r="K23" s="26" t="str">
        <f t="shared" si="2"/>
        <v>配置【SR】比重9%</v>
      </c>
      <c r="L23" s="31"/>
      <c r="M23" s="14"/>
      <c r="N23" s="31"/>
      <c r="O23" s="32"/>
      <c r="P23" s="14"/>
      <c r="Q23" s="14"/>
      <c r="R23" s="14"/>
      <c r="S23" s="14"/>
      <c r="T23" s="14"/>
      <c r="U23" s="14"/>
      <c r="V23" s="36"/>
    </row>
    <row r="24" customFormat="1" ht="22.5" customHeight="1" spans="1:22">
      <c r="A24" s="10"/>
      <c r="B24" s="11">
        <v>20</v>
      </c>
      <c r="C24" s="16">
        <v>6</v>
      </c>
      <c r="D24" s="16" t="str">
        <f>VLOOKUP(C24,'[1]物品(template_item)'!$B:$D,3)&amp;"*"&amp;E24</f>
        <v>材料1*400</v>
      </c>
      <c r="E24" s="11">
        <v>400</v>
      </c>
      <c r="F24" s="11">
        <v>2</v>
      </c>
      <c r="G24" s="11">
        <v>2</v>
      </c>
      <c r="H24" s="12">
        <v>3000</v>
      </c>
      <c r="I24" s="25">
        <f>SUMIFS(H:H,G:G,G24)</f>
        <v>100000</v>
      </c>
      <c r="J24" s="11" t="str">
        <f t="shared" si="1"/>
        <v>占总概率为3%</v>
      </c>
      <c r="K24" s="26" t="str">
        <f t="shared" si="2"/>
        <v>配置【SR】比重9%</v>
      </c>
      <c r="L24" s="27"/>
      <c r="M24" s="11"/>
      <c r="N24" s="27"/>
      <c r="O24" s="28"/>
      <c r="P24" s="11"/>
      <c r="Q24" s="11"/>
      <c r="R24" s="11"/>
      <c r="S24" s="11"/>
      <c r="T24" s="11"/>
      <c r="U24" s="11"/>
      <c r="V24" s="35"/>
    </row>
    <row r="25" customFormat="1" ht="22.5" customHeight="1" spans="1:22">
      <c r="A25" s="13"/>
      <c r="B25" s="11">
        <v>21</v>
      </c>
      <c r="C25" s="16">
        <v>7</v>
      </c>
      <c r="D25" s="16" t="str">
        <f>VLOOKUP(C25,'[1]物品(template_item)'!$B:$D,3)&amp;"*"&amp;E25</f>
        <v>材料2*400</v>
      </c>
      <c r="E25" s="11">
        <v>400</v>
      </c>
      <c r="F25" s="14">
        <v>3</v>
      </c>
      <c r="G25" s="11">
        <v>2</v>
      </c>
      <c r="H25" s="12">
        <v>2000</v>
      </c>
      <c r="I25" s="25">
        <f>SUMIFS(H:H,G:G,G25)</f>
        <v>100000</v>
      </c>
      <c r="J25" s="11" t="str">
        <f t="shared" si="1"/>
        <v>占总概率为2%</v>
      </c>
      <c r="K25" s="26" t="str">
        <f t="shared" si="2"/>
        <v>配置【SSR】比重8%</v>
      </c>
      <c r="L25" s="31"/>
      <c r="M25" s="14"/>
      <c r="N25" s="31"/>
      <c r="O25" s="32"/>
      <c r="P25" s="14"/>
      <c r="Q25" s="14"/>
      <c r="R25" s="14"/>
      <c r="S25" s="14"/>
      <c r="T25" s="14"/>
      <c r="U25" s="14"/>
      <c r="V25" s="36"/>
    </row>
    <row r="26" customFormat="1" ht="22.5" customHeight="1" spans="1:22">
      <c r="A26" s="10"/>
      <c r="B26" s="11">
        <v>22</v>
      </c>
      <c r="C26" s="16">
        <v>8</v>
      </c>
      <c r="D26" s="16" t="str">
        <f>VLOOKUP(C26,'[1]物品(template_item)'!$B:$D,3)&amp;"*"&amp;E26</f>
        <v>材料3*500</v>
      </c>
      <c r="E26" s="11">
        <v>500</v>
      </c>
      <c r="F26" s="14">
        <v>3</v>
      </c>
      <c r="G26" s="11">
        <v>2</v>
      </c>
      <c r="H26" s="12">
        <v>2000</v>
      </c>
      <c r="I26" s="25">
        <f>SUMIFS(H:H,G:G,G26)</f>
        <v>100000</v>
      </c>
      <c r="J26" s="11" t="str">
        <f t="shared" si="1"/>
        <v>占总概率为2%</v>
      </c>
      <c r="K26" s="26" t="str">
        <f t="shared" si="2"/>
        <v>配置【SSR】比重8%</v>
      </c>
      <c r="L26" s="27"/>
      <c r="M26" s="11"/>
      <c r="N26" s="27"/>
      <c r="O26" s="28"/>
      <c r="P26" s="11"/>
      <c r="Q26" s="11"/>
      <c r="R26" s="11"/>
      <c r="S26" s="11"/>
      <c r="T26" s="11"/>
      <c r="U26" s="11"/>
      <c r="V26" s="35"/>
    </row>
    <row r="27" customFormat="1" ht="22.5" customHeight="1" spans="1:22">
      <c r="A27" s="13"/>
      <c r="B27" s="11">
        <v>23</v>
      </c>
      <c r="C27" s="16">
        <v>9</v>
      </c>
      <c r="D27" s="16" t="str">
        <f>VLOOKUP(C27,'[1]物品(template_item)'!$B:$D,3)&amp;"*"&amp;E27</f>
        <v>材料4*500</v>
      </c>
      <c r="E27" s="11">
        <v>500</v>
      </c>
      <c r="F27" s="14">
        <v>3</v>
      </c>
      <c r="G27" s="11">
        <v>2</v>
      </c>
      <c r="H27" s="12">
        <v>2000</v>
      </c>
      <c r="I27" s="25">
        <f>SUMIFS(H:H,G:G,G27)</f>
        <v>100000</v>
      </c>
      <c r="J27" s="11" t="str">
        <f t="shared" si="1"/>
        <v>占总概率为2%</v>
      </c>
      <c r="K27" s="26" t="str">
        <f t="shared" si="2"/>
        <v>配置【SSR】比重8%</v>
      </c>
      <c r="L27" s="31"/>
      <c r="M27" s="14"/>
      <c r="N27" s="31"/>
      <c r="O27" s="32"/>
      <c r="P27" s="14"/>
      <c r="Q27" s="14"/>
      <c r="R27" s="14"/>
      <c r="S27" s="14"/>
      <c r="T27" s="14"/>
      <c r="U27" s="14"/>
      <c r="V27" s="36"/>
    </row>
    <row r="28" customFormat="1" ht="22.5" customHeight="1" spans="1:22">
      <c r="A28" s="13"/>
      <c r="B28" s="11">
        <v>24</v>
      </c>
      <c r="C28" s="16">
        <v>7</v>
      </c>
      <c r="D28" s="16" t="str">
        <f>VLOOKUP(C28,'[1]物品(template_item)'!$B:$D,3)&amp;"*"&amp;E28</f>
        <v>材料2*600</v>
      </c>
      <c r="E28" s="11">
        <v>600</v>
      </c>
      <c r="F28" s="14">
        <v>3</v>
      </c>
      <c r="G28" s="11">
        <v>2</v>
      </c>
      <c r="H28" s="12">
        <v>2000</v>
      </c>
      <c r="I28" s="25">
        <f>SUMIFS(H:H,G:G,G28)</f>
        <v>100000</v>
      </c>
      <c r="J28" s="11" t="str">
        <f t="shared" si="1"/>
        <v>占总概率为2%</v>
      </c>
      <c r="K28" s="26" t="str">
        <f t="shared" si="2"/>
        <v>配置【SSR】比重8%</v>
      </c>
      <c r="L28" s="31"/>
      <c r="M28" s="14"/>
      <c r="N28" s="31"/>
      <c r="O28" s="32"/>
      <c r="P28" s="14"/>
      <c r="Q28" s="14"/>
      <c r="R28" s="14"/>
      <c r="S28" s="14"/>
      <c r="T28" s="14"/>
      <c r="U28" s="14"/>
      <c r="V28" s="36"/>
    </row>
    <row r="29" customFormat="1" ht="22.5" customHeight="1" spans="1:22">
      <c r="A29" s="10"/>
      <c r="B29" s="11">
        <v>25</v>
      </c>
      <c r="C29" s="16">
        <v>8</v>
      </c>
      <c r="D29" s="16" t="str">
        <f>VLOOKUP(C29,'[1]物品(template_item)'!$B:$D,3)&amp;"*"&amp;E29</f>
        <v>材料3*600</v>
      </c>
      <c r="E29" s="11">
        <v>600</v>
      </c>
      <c r="F29" s="14">
        <v>4</v>
      </c>
      <c r="G29" s="11">
        <v>2</v>
      </c>
      <c r="H29" s="12">
        <v>1500</v>
      </c>
      <c r="I29" s="25">
        <f>SUMIFS(H:H,G:G,G29)</f>
        <v>100000</v>
      </c>
      <c r="J29" s="11" t="str">
        <f t="shared" si="1"/>
        <v>占总概率为1.5%</v>
      </c>
      <c r="K29" s="26" t="str">
        <f t="shared" si="2"/>
        <v>配置【UR】比重3%</v>
      </c>
      <c r="L29" s="27"/>
      <c r="M29" s="11"/>
      <c r="N29" s="27"/>
      <c r="O29" s="28"/>
      <c r="P29" s="11"/>
      <c r="Q29" s="11"/>
      <c r="R29" s="11"/>
      <c r="S29" s="11"/>
      <c r="T29" s="11"/>
      <c r="U29" s="11"/>
      <c r="V29" s="35"/>
    </row>
    <row r="30" customFormat="1" ht="22.5" customHeight="1" spans="1:22">
      <c r="A30" s="13"/>
      <c r="B30" s="11">
        <v>26</v>
      </c>
      <c r="C30" s="16">
        <v>9</v>
      </c>
      <c r="D30" s="16" t="str">
        <f>VLOOKUP(C30,'[1]物品(template_item)'!$B:$D,3)&amp;"*"&amp;E30</f>
        <v>材料4*600</v>
      </c>
      <c r="E30" s="11">
        <v>600</v>
      </c>
      <c r="F30" s="14">
        <v>4</v>
      </c>
      <c r="G30" s="11">
        <v>2</v>
      </c>
      <c r="H30" s="12">
        <v>1500</v>
      </c>
      <c r="I30" s="25">
        <f>SUMIFS(H:H,G:G,G30)</f>
        <v>100000</v>
      </c>
      <c r="J30" s="11" t="str">
        <f t="shared" si="1"/>
        <v>占总概率为1.5%</v>
      </c>
      <c r="K30" s="26" t="str">
        <f t="shared" si="2"/>
        <v>配置【UR】比重3%</v>
      </c>
      <c r="L30" s="31"/>
      <c r="M30" s="14"/>
      <c r="N30" s="31"/>
      <c r="O30" s="32"/>
      <c r="P30" s="14"/>
      <c r="Q30" s="14"/>
      <c r="R30" s="14"/>
      <c r="S30" s="14"/>
      <c r="T30" s="14"/>
      <c r="U30" s="14"/>
      <c r="V30" s="36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3" sqref="A3:G16"/>
    </sheetView>
  </sheetViews>
  <sheetFormatPr defaultColWidth="9" defaultRowHeight="13.5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普通抽奖(template_draw_lottery)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大地瓜</cp:lastModifiedBy>
  <dcterms:created xsi:type="dcterms:W3CDTF">2021-03-23T08:49:00Z</dcterms:created>
  <dcterms:modified xsi:type="dcterms:W3CDTF">2024-09-03T06:57:04Z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6A340A9A6793441BA5488F658F1DCC15</vt:lpwstr>
  </property>
  <property fmtid="{D5CDD505-2E9C-101B-9397-08002B2CF9AE}" pid="3" name="KSOProductBuildVer">
    <vt:lpwstr>2052-12.1.0.17827</vt:lpwstr>
  </property>
</Properties>
</file>