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e\Documents\GitKraken\CodeCamelV2\"/>
    </mc:Choice>
  </mc:AlternateContent>
  <xr:revisionPtr revIDLastSave="0" documentId="8_{C7D4FC44-BDD4-412A-82BD-D68B3DC9BEAF}" xr6:coauthVersionLast="47" xr6:coauthVersionMax="47" xr10:uidLastSave="{00000000-0000-0000-0000-000000000000}"/>
  <bookViews>
    <workbookView xWindow="28680" yWindow="-120" windowWidth="29040" windowHeight="15840" xr2:uid="{6B6672DD-3FD7-46DC-9F9A-0AB6F6387CA9}"/>
  </bookViews>
  <sheets>
    <sheet name="Units" sheetId="1" r:id="rId1"/>
    <sheet name="Effets" sheetId="8" r:id="rId2"/>
    <sheet name="Calculation" sheetId="2" r:id="rId3"/>
  </sheets>
  <definedNames>
    <definedName name="IndiceFA" localSheetId="0">Units!$U$5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" i="1" l="1"/>
  <c r="T53" i="1" s="1"/>
  <c r="AA62" i="1"/>
  <c r="AA65" i="1" s="1"/>
  <c r="AA64" i="1"/>
  <c r="AA68" i="1" s="1"/>
  <c r="AA63" i="1"/>
  <c r="AA67" i="1" s="1"/>
  <c r="T64" i="1"/>
  <c r="T68" i="1" s="1"/>
  <c r="S3" i="8" s="1"/>
  <c r="T63" i="1"/>
  <c r="T67" i="1" s="1"/>
  <c r="T62" i="1"/>
  <c r="T66" i="1" s="1"/>
  <c r="AA51" i="1"/>
  <c r="AA55" i="1" s="1"/>
  <c r="R4" i="8" s="1"/>
  <c r="AA50" i="1"/>
  <c r="AA54" i="1" s="1"/>
  <c r="AA49" i="1"/>
  <c r="AA52" i="1" s="1"/>
  <c r="T51" i="1"/>
  <c r="T55" i="1" s="1"/>
  <c r="R3" i="8" s="1"/>
  <c r="T50" i="1"/>
  <c r="T54" i="1" s="1"/>
  <c r="AA38" i="1"/>
  <c r="AA42" i="1" s="1"/>
  <c r="Q4" i="8" s="1"/>
  <c r="AA37" i="1"/>
  <c r="AA41" i="1" s="1"/>
  <c r="AA36" i="1"/>
  <c r="AA40" i="1" s="1"/>
  <c r="T38" i="1"/>
  <c r="T42" i="1" s="1"/>
  <c r="Q3" i="8" s="1"/>
  <c r="T37" i="1"/>
  <c r="T41" i="1" s="1"/>
  <c r="T36" i="1"/>
  <c r="T40" i="1" s="1"/>
  <c r="AA23" i="1"/>
  <c r="AA26" i="1" s="1"/>
  <c r="T23" i="1"/>
  <c r="T27" i="1" s="1"/>
  <c r="AA25" i="1"/>
  <c r="AA29" i="1" s="1"/>
  <c r="P4" i="8" s="1"/>
  <c r="AA24" i="1"/>
  <c r="AA28" i="1" s="1"/>
  <c r="T25" i="1"/>
  <c r="T29" i="1" s="1"/>
  <c r="P3" i="8" s="1"/>
  <c r="T24" i="1"/>
  <c r="T28" i="1" s="1"/>
  <c r="AA10" i="1"/>
  <c r="AA14" i="1" s="1"/>
  <c r="AA11" i="1"/>
  <c r="AA15" i="1" s="1"/>
  <c r="T10" i="1"/>
  <c r="T13" i="1" s="1"/>
  <c r="AA12" i="1"/>
  <c r="AA16" i="1" s="1"/>
  <c r="O4" i="8" s="1"/>
  <c r="T12" i="1"/>
  <c r="T11" i="1"/>
  <c r="T15" i="1" s="1"/>
  <c r="F10" i="2"/>
  <c r="A15" i="2"/>
  <c r="G1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C7" i="2"/>
  <c r="R6" i="8" l="1"/>
  <c r="S37" i="8"/>
  <c r="S10" i="8"/>
  <c r="R9" i="8"/>
  <c r="R10" i="8"/>
  <c r="R37" i="8"/>
  <c r="R8" i="8"/>
  <c r="R36" i="8"/>
  <c r="R7" i="8"/>
  <c r="R5" i="8"/>
  <c r="S36" i="8"/>
  <c r="U44" i="1"/>
  <c r="U57" i="1"/>
  <c r="AB44" i="1"/>
  <c r="O37" i="8"/>
  <c r="Q37" i="8"/>
  <c r="P10" i="8"/>
  <c r="Q10" i="8"/>
  <c r="P37" i="8"/>
  <c r="O10" i="8"/>
  <c r="S9" i="8"/>
  <c r="Q36" i="8"/>
  <c r="Q9" i="8"/>
  <c r="P36" i="8"/>
  <c r="P9" i="8"/>
  <c r="S8" i="8"/>
  <c r="S7" i="8"/>
  <c r="Q8" i="8"/>
  <c r="P8" i="8"/>
  <c r="Q7" i="8"/>
  <c r="P7" i="8"/>
  <c r="O8" i="8"/>
  <c r="S6" i="8"/>
  <c r="S5" i="8"/>
  <c r="Q6" i="8"/>
  <c r="P6" i="8"/>
  <c r="Q5" i="8"/>
  <c r="P5" i="8"/>
  <c r="O6" i="8"/>
  <c r="S4" i="8"/>
  <c r="AB57" i="1"/>
  <c r="AB31" i="1"/>
  <c r="U31" i="1"/>
  <c r="AB18" i="1"/>
  <c r="U18" i="1"/>
  <c r="AB5" i="1"/>
  <c r="T14" i="1"/>
  <c r="AA27" i="1"/>
  <c r="AA53" i="1"/>
  <c r="AA66" i="1"/>
  <c r="T16" i="1"/>
  <c r="T65" i="1"/>
  <c r="T52" i="1"/>
  <c r="T39" i="1"/>
  <c r="AA39" i="1"/>
  <c r="T26" i="1"/>
  <c r="AA13" i="1"/>
  <c r="G7" i="2"/>
  <c r="H7" i="2"/>
  <c r="F7" i="2"/>
  <c r="O36" i="8" l="1"/>
  <c r="U5" i="1"/>
  <c r="A7" i="1" s="1"/>
  <c r="O9" i="8"/>
  <c r="O7" i="8"/>
  <c r="O3" i="8"/>
  <c r="O5" i="8"/>
  <c r="A59" i="1"/>
  <c r="A46" i="1"/>
  <c r="A33" i="1"/>
  <c r="A20" i="1"/>
  <c r="C14" i="2"/>
  <c r="B19" i="2" s="1"/>
  <c r="C7" i="8" l="1"/>
  <c r="C9" i="8"/>
  <c r="C3" i="8"/>
  <c r="C5" i="8"/>
</calcChain>
</file>

<file path=xl/sharedStrings.xml><?xml version="1.0" encoding="utf-8"?>
<sst xmlns="http://schemas.openxmlformats.org/spreadsheetml/2006/main" count="468" uniqueCount="100">
  <si>
    <t>Nom de la Carte</t>
  </si>
  <si>
    <t xml:space="preserve">Point de vie </t>
  </si>
  <si>
    <t>Crit Chance</t>
  </si>
  <si>
    <t>Range</t>
  </si>
  <si>
    <t>SpMv</t>
  </si>
  <si>
    <t>Royaume</t>
  </si>
  <si>
    <t>Type 1</t>
  </si>
  <si>
    <t>Type 2</t>
  </si>
  <si>
    <t>Type 3</t>
  </si>
  <si>
    <t>Terre</t>
  </si>
  <si>
    <t>AkSp / Sec</t>
  </si>
  <si>
    <t>Vent</t>
  </si>
  <si>
    <t>Crit Value</t>
  </si>
  <si>
    <t>Mana Pool</t>
  </si>
  <si>
    <t>Eau</t>
  </si>
  <si>
    <t>Fire</t>
  </si>
  <si>
    <t>Air</t>
  </si>
  <si>
    <t xml:space="preserve">Attack </t>
  </si>
  <si>
    <t>XminF</t>
  </si>
  <si>
    <t>XmaxF</t>
  </si>
  <si>
    <t>XminW</t>
  </si>
  <si>
    <t>XmaxW</t>
  </si>
  <si>
    <t>Fire Damage</t>
  </si>
  <si>
    <t>Let's say it's a 2 Fire 1 water Style</t>
  </si>
  <si>
    <t>WaterDamge</t>
  </si>
  <si>
    <t>victory Number</t>
  </si>
  <si>
    <t>Type 4</t>
  </si>
  <si>
    <t>Evasion Rate</t>
  </si>
  <si>
    <t>Style Name</t>
  </si>
  <si>
    <t>Victory Number</t>
  </si>
  <si>
    <t>Mfire</t>
  </si>
  <si>
    <t>Mwind</t>
  </si>
  <si>
    <t>Mwater</t>
  </si>
  <si>
    <t>Mearth</t>
  </si>
  <si>
    <t>DmgType 1</t>
  </si>
  <si>
    <t>DmgType 2</t>
  </si>
  <si>
    <t>DmgType 3</t>
  </si>
  <si>
    <t>DmgType 4</t>
  </si>
  <si>
    <t>DT1 Min</t>
  </si>
  <si>
    <t>DT1 Max</t>
  </si>
  <si>
    <t>DT2 Min</t>
  </si>
  <si>
    <t>DT3 Min</t>
  </si>
  <si>
    <t>DT4 Min</t>
  </si>
  <si>
    <t>DT2 Max</t>
  </si>
  <si>
    <t>DT3 Max</t>
  </si>
  <si>
    <t>DT4 Max</t>
  </si>
  <si>
    <t>Abilities</t>
  </si>
  <si>
    <t>Mana Bar</t>
  </si>
  <si>
    <t>Bonus Life</t>
  </si>
  <si>
    <t>Bonus AtSp</t>
  </si>
  <si>
    <t>Bonus CritLuck</t>
  </si>
  <si>
    <t>Bonus CritVal</t>
  </si>
  <si>
    <t>Bonus Evasion</t>
  </si>
  <si>
    <t>Style Number 1</t>
  </si>
  <si>
    <t>Robot.C0.12</t>
  </si>
  <si>
    <t>Hangar</t>
  </si>
  <si>
    <t>Feu</t>
  </si>
  <si>
    <t>Water</t>
  </si>
  <si>
    <t>Evasion</t>
  </si>
  <si>
    <t xml:space="preserve">Damage </t>
  </si>
  <si>
    <t>10 Damage</t>
  </si>
  <si>
    <t>DPS</t>
  </si>
  <si>
    <t>IndPow</t>
  </si>
  <si>
    <t>Damage Min</t>
  </si>
  <si>
    <t>Damage Max</t>
  </si>
  <si>
    <t>DPS Min</t>
  </si>
  <si>
    <t>DPS Max</t>
  </si>
  <si>
    <t>Style Number 2</t>
  </si>
  <si>
    <t>Facteur</t>
  </si>
  <si>
    <t>Damage Facteur</t>
  </si>
  <si>
    <t>Indice 1</t>
  </si>
  <si>
    <t>Indice 2</t>
  </si>
  <si>
    <t>Facteur Mana</t>
  </si>
  <si>
    <t>Mana Cost</t>
  </si>
  <si>
    <t>Robot.B.5</t>
  </si>
  <si>
    <t xml:space="preserve">Terre </t>
  </si>
  <si>
    <t>Earth</t>
  </si>
  <si>
    <t>Wind</t>
  </si>
  <si>
    <t>Chappie.N</t>
  </si>
  <si>
    <t>Speedy.B2</t>
  </si>
  <si>
    <t>BipBop.14</t>
  </si>
  <si>
    <t>Nom de l'effet de terrain</t>
  </si>
  <si>
    <t>ID ##001</t>
  </si>
  <si>
    <t>ID ##002</t>
  </si>
  <si>
    <t>ID ##003</t>
  </si>
  <si>
    <t>ID ##004</t>
  </si>
  <si>
    <t>Niveau qualité terrain</t>
  </si>
  <si>
    <t>Bonus Touché</t>
  </si>
  <si>
    <t>Effet Appliqué</t>
  </si>
  <si>
    <t>Calcul Indice</t>
  </si>
  <si>
    <t>Damage Type</t>
  </si>
  <si>
    <t xml:space="preserve">Ability </t>
  </si>
  <si>
    <t>Life Bonus</t>
  </si>
  <si>
    <t>AtSpeed Bonus</t>
  </si>
  <si>
    <t xml:space="preserve">CritLuck </t>
  </si>
  <si>
    <t>CritValue</t>
  </si>
  <si>
    <t>Valeur</t>
  </si>
  <si>
    <t>75% de vie supplémentaire</t>
  </si>
  <si>
    <t>DT min devient DT max et DT max 50% plus puissant</t>
  </si>
  <si>
    <t>30 % de Critique Luck supplémentaires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</si>
</sst>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4" fillId="0" borderId="0" xfId="0" applyNumberFormat="1" applyFont="1"/>
    <xf numFmtId="0" fontId="5" fillId="0" borderId="0" xfId="0" applyFont="1"/>
    <xf numFmtId="164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4" fillId="0" borderId="0" xfId="0" applyNumberFormat="1" applyFont="1"/>
    <xf numFmtId="0" fontId="4" fillId="0" borderId="0" xfId="0" applyFont="1"/>
    <xf numFmtId="2" fontId="0" fillId="0" borderId="0" xfId="0" applyNumberFormat="1" applyFont="1"/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5"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4BE3-F23E-4EB7-8CE5-D09EE38FD482}">
  <dimension ref="A1:AC68"/>
  <sheetViews>
    <sheetView tabSelected="1" topLeftCell="H1" workbookViewId="0">
      <selection activeCell="M51" sqref="M51"/>
    </sheetView>
  </sheetViews>
  <sheetFormatPr defaultRowHeight="14.4" x14ac:dyDescent="0.3"/>
  <cols>
    <col min="1" max="1" width="7.109375" customWidth="1"/>
    <col min="2" max="2" width="15.6640625" customWidth="1"/>
    <col min="3" max="3" width="13" customWidth="1"/>
    <col min="4" max="4" width="7.6640625" customWidth="1"/>
    <col min="5" max="7" width="7.5546875" customWidth="1"/>
    <col min="8" max="8" width="2.109375" style="2" customWidth="1"/>
    <col min="9" max="9" width="12.33203125" customWidth="1"/>
    <col min="10" max="10" width="14.33203125" customWidth="1"/>
    <col min="11" max="13" width="12.33203125" customWidth="1"/>
    <col min="15" max="15" width="9" customWidth="1"/>
    <col min="16" max="16" width="1.6640625" style="2" customWidth="1"/>
    <col min="17" max="17" width="13.109375" customWidth="1"/>
    <col min="18" max="18" width="17.44140625" customWidth="1"/>
    <col min="19" max="19" width="12.5546875" customWidth="1"/>
    <col min="20" max="21" width="11.44140625" customWidth="1"/>
    <col min="24" max="24" width="13.109375" customWidth="1"/>
    <col min="25" max="25" width="17.44140625" customWidth="1"/>
    <col min="26" max="26" width="12.5546875" customWidth="1"/>
    <col min="27" max="28" width="11.44140625" customWidth="1"/>
  </cols>
  <sheetData>
    <row r="1" spans="1:29" x14ac:dyDescent="0.3">
      <c r="B1" s="4" t="s">
        <v>29</v>
      </c>
      <c r="C1" s="4"/>
      <c r="D1" s="4" t="s">
        <v>30</v>
      </c>
      <c r="E1" s="4" t="s">
        <v>31</v>
      </c>
      <c r="F1" s="4" t="s">
        <v>32</v>
      </c>
      <c r="G1" s="16" t="s">
        <v>33</v>
      </c>
      <c r="H1" s="14"/>
      <c r="I1" s="16" t="s">
        <v>68</v>
      </c>
      <c r="J1" s="16" t="s">
        <v>69</v>
      </c>
      <c r="K1" s="16" t="s">
        <v>68</v>
      </c>
      <c r="L1" s="16" t="s">
        <v>72</v>
      </c>
      <c r="M1" s="16" t="s">
        <v>68</v>
      </c>
      <c r="N1" s="16" t="s">
        <v>68</v>
      </c>
      <c r="O1" s="16" t="s">
        <v>68</v>
      </c>
      <c r="P1" s="14"/>
      <c r="Q1" s="14"/>
      <c r="X1" s="14"/>
    </row>
    <row r="2" spans="1:29" x14ac:dyDescent="0.3">
      <c r="B2" s="1">
        <v>0</v>
      </c>
      <c r="C2" s="1"/>
      <c r="D2" s="1">
        <v>1</v>
      </c>
      <c r="E2" s="1">
        <v>1</v>
      </c>
      <c r="F2" s="1">
        <v>1</v>
      </c>
      <c r="G2" s="1">
        <v>1</v>
      </c>
      <c r="H2" s="14"/>
      <c r="I2" s="15">
        <v>1.5</v>
      </c>
      <c r="J2" s="15">
        <v>2</v>
      </c>
      <c r="K2" s="15">
        <v>1</v>
      </c>
      <c r="L2" s="14">
        <v>1</v>
      </c>
      <c r="M2" s="15">
        <v>0.8</v>
      </c>
      <c r="N2" s="15">
        <v>0.5</v>
      </c>
      <c r="O2" s="15">
        <v>0.2</v>
      </c>
      <c r="P2" s="14"/>
      <c r="Q2" s="14"/>
      <c r="X2" s="14"/>
    </row>
    <row r="3" spans="1:29" x14ac:dyDescent="0.3"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X3" s="14"/>
    </row>
    <row r="4" spans="1:29" x14ac:dyDescent="0.3"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X4" s="14"/>
    </row>
    <row r="5" spans="1:29" x14ac:dyDescent="0.3">
      <c r="A5" s="4" t="s">
        <v>62</v>
      </c>
      <c r="B5" s="4" t="s">
        <v>0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26</v>
      </c>
      <c r="H5" s="5"/>
      <c r="I5" s="4" t="s">
        <v>1</v>
      </c>
      <c r="J5" s="4" t="s">
        <v>10</v>
      </c>
      <c r="K5" s="4" t="s">
        <v>2</v>
      </c>
      <c r="L5" s="4" t="s">
        <v>12</v>
      </c>
      <c r="M5" s="4" t="s">
        <v>27</v>
      </c>
      <c r="N5" s="4" t="s">
        <v>3</v>
      </c>
      <c r="O5" s="4" t="s">
        <v>4</v>
      </c>
      <c r="P5" s="6"/>
      <c r="Q5" s="4" t="s">
        <v>28</v>
      </c>
      <c r="R5" s="17" t="s">
        <v>53</v>
      </c>
      <c r="T5" s="23" t="s">
        <v>70</v>
      </c>
      <c r="U5" s="10">
        <f ca="1">((((($I$7+R12)*$I$2)/10)+(AVERAGE(T15,T16))*$J$2+(($K$7+R14)*($L$7+R15))*100*$K$2+(($M$7+R16)*$M$2)*100+$N$7*$N$2*10+$O$7*$O$2*10+((R10/R11)*1000)*$L$2)-V11*2)/100</f>
        <v>1.3859999999999999</v>
      </c>
      <c r="X5" s="4" t="s">
        <v>28</v>
      </c>
      <c r="Y5" s="17" t="s">
        <v>67</v>
      </c>
      <c r="AA5" s="23" t="s">
        <v>71</v>
      </c>
      <c r="AB5" s="10">
        <f ca="1">((((($I$7+Y12)*$I$2)/10)+(AVERAGE(AA15,AA16))*$J$2+(($K$7+Y14)*($L$7+Y15))*100*$K$2+(($M$7+Y16)*$M$2)*100+$N$7*$N$2*10+$O$7*$O$2*10+((Y10/Y11)*1000)*$L$2)-AC11*2)/100</f>
        <v>1.879</v>
      </c>
    </row>
    <row r="6" spans="1:29" x14ac:dyDescent="0.3">
      <c r="Q6" s="4" t="s">
        <v>34</v>
      </c>
      <c r="R6" s="1" t="s">
        <v>15</v>
      </c>
      <c r="S6" s="4" t="s">
        <v>38</v>
      </c>
      <c r="T6" s="1">
        <v>6</v>
      </c>
      <c r="U6" s="4" t="s">
        <v>39</v>
      </c>
      <c r="V6" s="1">
        <v>8</v>
      </c>
      <c r="X6" s="4" t="s">
        <v>34</v>
      </c>
      <c r="Y6" s="1" t="s">
        <v>15</v>
      </c>
      <c r="Z6" s="4" t="s">
        <v>38</v>
      </c>
      <c r="AA6" s="1">
        <v>6</v>
      </c>
      <c r="AB6" s="4" t="s">
        <v>39</v>
      </c>
      <c r="AC6" s="1">
        <v>10</v>
      </c>
    </row>
    <row r="7" spans="1:29" x14ac:dyDescent="0.3">
      <c r="A7" s="8">
        <f ca="1">MEDIAN(U5,AB5)</f>
        <v>1.6324999999999998</v>
      </c>
      <c r="B7" s="1" t="s">
        <v>54</v>
      </c>
      <c r="C7" s="1" t="s">
        <v>55</v>
      </c>
      <c r="D7" s="1" t="s">
        <v>56</v>
      </c>
      <c r="E7" s="1" t="s">
        <v>16</v>
      </c>
      <c r="F7" s="1"/>
      <c r="I7" s="1">
        <v>150</v>
      </c>
      <c r="J7" s="1">
        <v>1.5</v>
      </c>
      <c r="K7" s="3">
        <v>0.15</v>
      </c>
      <c r="L7" s="3">
        <v>1.5</v>
      </c>
      <c r="M7" s="3">
        <v>0.1</v>
      </c>
      <c r="N7" s="1">
        <v>2</v>
      </c>
      <c r="O7" s="1">
        <v>2</v>
      </c>
      <c r="Q7" s="4" t="s">
        <v>35</v>
      </c>
      <c r="R7" s="1" t="s">
        <v>16</v>
      </c>
      <c r="S7" s="4" t="s">
        <v>40</v>
      </c>
      <c r="T7" s="1">
        <v>5</v>
      </c>
      <c r="U7" s="4" t="s">
        <v>43</v>
      </c>
      <c r="V7" s="1">
        <v>7</v>
      </c>
      <c r="X7" s="4" t="s">
        <v>35</v>
      </c>
      <c r="Y7" s="1" t="s">
        <v>15</v>
      </c>
      <c r="Z7" s="4" t="s">
        <v>40</v>
      </c>
      <c r="AA7" s="1">
        <v>6</v>
      </c>
      <c r="AB7" s="4" t="s">
        <v>43</v>
      </c>
      <c r="AC7" s="1">
        <v>10</v>
      </c>
    </row>
    <row r="8" spans="1:29" x14ac:dyDescent="0.3">
      <c r="Q8" s="4" t="s">
        <v>36</v>
      </c>
      <c r="S8" s="4" t="s">
        <v>41</v>
      </c>
      <c r="U8" s="4" t="s">
        <v>44</v>
      </c>
      <c r="V8" s="1"/>
      <c r="X8" s="4" t="s">
        <v>36</v>
      </c>
      <c r="Y8" s="1" t="s">
        <v>16</v>
      </c>
      <c r="Z8" s="4" t="s">
        <v>41</v>
      </c>
      <c r="AA8" s="1">
        <v>8</v>
      </c>
      <c r="AB8" s="4" t="s">
        <v>44</v>
      </c>
      <c r="AC8" s="1">
        <v>10</v>
      </c>
    </row>
    <row r="9" spans="1:29" x14ac:dyDescent="0.3">
      <c r="Q9" s="4" t="s">
        <v>37</v>
      </c>
      <c r="S9" s="4" t="s">
        <v>42</v>
      </c>
      <c r="U9" s="4" t="s">
        <v>45</v>
      </c>
      <c r="V9" s="1"/>
      <c r="X9" s="4" t="s">
        <v>37</v>
      </c>
      <c r="Z9" s="4" t="s">
        <v>42</v>
      </c>
      <c r="AB9" s="4" t="s">
        <v>45</v>
      </c>
      <c r="AC9" s="1"/>
    </row>
    <row r="10" spans="1:29" x14ac:dyDescent="0.3">
      <c r="Q10" s="4" t="s">
        <v>46</v>
      </c>
      <c r="R10" s="1">
        <v>3</v>
      </c>
      <c r="S10" s="23" t="s">
        <v>59</v>
      </c>
      <c r="T10" s="10">
        <f ca="1">((RANDBETWEEN($T$6,$V$6))+((($D$2*(1+($B$2/10))+10)/10)))+((RANDBETWEEN($T$7,$V$7))+((($F$2*(1+($B$2/10))+10)/10)))</f>
        <v>14.2</v>
      </c>
      <c r="X10" s="4" t="s">
        <v>46</v>
      </c>
      <c r="Y10" s="1">
        <v>4</v>
      </c>
      <c r="Z10" s="23" t="s">
        <v>59</v>
      </c>
      <c r="AA10" s="10">
        <f ca="1">((RANDBETWEEN($AA$6,$AC$6))+((($D$2*(1+($B$2/10))+10)/10)))+((RANDBETWEEN($AA$7,$AC$7))+((($D$2*(1+($B$2/10))+10)/10))+((RANDBETWEEN($AA$8,$AC$8))+((($F$2*(1+($B$2/10))+10)/10))))</f>
        <v>31.299999999999997</v>
      </c>
    </row>
    <row r="11" spans="1:29" x14ac:dyDescent="0.3">
      <c r="Q11" s="4" t="s">
        <v>47</v>
      </c>
      <c r="R11" s="1">
        <v>100</v>
      </c>
      <c r="S11" s="23" t="s">
        <v>63</v>
      </c>
      <c r="T11" s="8">
        <f ca="1">((RANDBETWEEN($T$6,$T$6))+((($D$2*(1+($B$2/10))+10)/10)))+((RANDBETWEEN($T$7,$T$7))+((($D$2*(1+($B$2/10))+10)/10)))</f>
        <v>13.2</v>
      </c>
      <c r="U11" s="4" t="s">
        <v>73</v>
      </c>
      <c r="V11">
        <v>2</v>
      </c>
      <c r="X11" s="4" t="s">
        <v>47</v>
      </c>
      <c r="Y11" s="1">
        <v>100</v>
      </c>
      <c r="Z11" s="23" t="s">
        <v>63</v>
      </c>
      <c r="AA11" s="20">
        <f ca="1">((RANDBETWEEN($AA$6,$AA$6))+((($D$2*(1+($B$2/10))+10)/10)))+((RANDBETWEEN($AA$7,$AA$7))+((($D$2*(1+($B$2/10))+10)/10))+((RANDBETWEEN($AA$8,$AA$8))+((($F$2*(1+($B$2/10))+10)/10))))</f>
        <v>23.299999999999997</v>
      </c>
      <c r="AB11" s="4" t="s">
        <v>73</v>
      </c>
      <c r="AC11" s="1">
        <v>3</v>
      </c>
    </row>
    <row r="12" spans="1:29" x14ac:dyDescent="0.3">
      <c r="Q12" s="4" t="s">
        <v>48</v>
      </c>
      <c r="R12" s="1"/>
      <c r="S12" s="23" t="s">
        <v>64</v>
      </c>
      <c r="T12" s="8">
        <f ca="1">((RANDBETWEEN($V$6,$V$6))+((($D$2*(1+($B$2/10))+10)/10)))+((RANDBETWEEN($V$7,$V$7))+((($D$2*(1+($B$2/10))+10)/10)))</f>
        <v>17.2</v>
      </c>
      <c r="X12" s="4" t="s">
        <v>48</v>
      </c>
      <c r="Y12" s="1">
        <v>-50</v>
      </c>
      <c r="Z12" s="23" t="s">
        <v>64</v>
      </c>
      <c r="AA12" s="20">
        <f ca="1">((RANDBETWEEN($AC$6,$AC$6))+((($D$2*(1+($B$2/10))+10)/10)))+((RANDBETWEEN($AC$7,$AC$7))+((($D$2*(1+($B$2/10))+10)/10))+((RANDBETWEEN($AC$8,$AC$8))+((($F$2*(1+($B$2/10))+10)/10))))</f>
        <v>33.299999999999997</v>
      </c>
    </row>
    <row r="13" spans="1:29" x14ac:dyDescent="0.3">
      <c r="Q13" s="4" t="s">
        <v>49</v>
      </c>
      <c r="R13" s="1"/>
      <c r="S13" s="4" t="s">
        <v>60</v>
      </c>
      <c r="T13" s="19">
        <f ca="1">T10*10</f>
        <v>142</v>
      </c>
      <c r="X13" s="4" t="s">
        <v>49</v>
      </c>
      <c r="Y13" s="1"/>
      <c r="Z13" s="4" t="s">
        <v>60</v>
      </c>
      <c r="AA13" s="19">
        <f ca="1">AA10*10</f>
        <v>313</v>
      </c>
    </row>
    <row r="14" spans="1:29" x14ac:dyDescent="0.3">
      <c r="Q14" s="4" t="s">
        <v>50</v>
      </c>
      <c r="R14" s="21"/>
      <c r="S14" s="23" t="s">
        <v>61</v>
      </c>
      <c r="T14" s="18">
        <f ca="1">T10*($J$7+$R$13)</f>
        <v>21.299999999999997</v>
      </c>
      <c r="X14" s="4" t="s">
        <v>50</v>
      </c>
      <c r="Y14" s="1"/>
      <c r="Z14" s="23" t="s">
        <v>61</v>
      </c>
      <c r="AA14" s="18">
        <f ca="1">AA10*($J$7+$Y$13)</f>
        <v>46.949999999999996</v>
      </c>
    </row>
    <row r="15" spans="1:29" x14ac:dyDescent="0.3">
      <c r="Q15" s="4" t="s">
        <v>51</v>
      </c>
      <c r="R15" s="1"/>
      <c r="S15" s="4" t="s">
        <v>65</v>
      </c>
      <c r="T15" s="30">
        <f t="shared" ref="T15:T16" ca="1" si="0">T11*($J$7+$R$13)</f>
        <v>19.799999999999997</v>
      </c>
      <c r="X15" s="4" t="s">
        <v>51</v>
      </c>
      <c r="Y15" s="21">
        <v>0.1</v>
      </c>
      <c r="Z15" s="4" t="s">
        <v>65</v>
      </c>
      <c r="AA15" s="30">
        <f ca="1">AA11*($J$7+$Y$13)</f>
        <v>34.949999999999996</v>
      </c>
    </row>
    <row r="16" spans="1:29" x14ac:dyDescent="0.3">
      <c r="Q16" s="4" t="s">
        <v>52</v>
      </c>
      <c r="R16" s="21"/>
      <c r="S16" s="4" t="s">
        <v>66</v>
      </c>
      <c r="T16" s="30">
        <f t="shared" ca="1" si="0"/>
        <v>25.799999999999997</v>
      </c>
      <c r="X16" s="4" t="s">
        <v>52</v>
      </c>
      <c r="Y16" s="21">
        <v>0.1</v>
      </c>
      <c r="Z16" s="4" t="s">
        <v>66</v>
      </c>
      <c r="AA16" s="30">
        <f ca="1">AA12*($J$7+$Y$13)</f>
        <v>49.949999999999996</v>
      </c>
    </row>
    <row r="18" spans="1:29" x14ac:dyDescent="0.3">
      <c r="A18" s="4" t="s">
        <v>62</v>
      </c>
      <c r="B18" s="4" t="s">
        <v>0</v>
      </c>
      <c r="C18" s="4" t="s">
        <v>5</v>
      </c>
      <c r="D18" s="4" t="s">
        <v>6</v>
      </c>
      <c r="E18" s="4" t="s">
        <v>7</v>
      </c>
      <c r="F18" s="4" t="s">
        <v>8</v>
      </c>
      <c r="G18" s="4" t="s">
        <v>26</v>
      </c>
      <c r="H18" s="5"/>
      <c r="I18" s="4" t="s">
        <v>1</v>
      </c>
      <c r="J18" s="4" t="s">
        <v>10</v>
      </c>
      <c r="K18" s="4" t="s">
        <v>2</v>
      </c>
      <c r="L18" s="4" t="s">
        <v>12</v>
      </c>
      <c r="M18" s="4" t="s">
        <v>27</v>
      </c>
      <c r="N18" s="4" t="s">
        <v>3</v>
      </c>
      <c r="O18" s="4" t="s">
        <v>4</v>
      </c>
      <c r="P18" s="6"/>
      <c r="Q18" s="4" t="s">
        <v>28</v>
      </c>
      <c r="R18" s="17" t="s">
        <v>53</v>
      </c>
      <c r="T18" s="23" t="s">
        <v>70</v>
      </c>
      <c r="U18" s="10">
        <f ca="1">((((($I$20+R25)*$I$2)/10)+(AVERAGE(T28,T29))*$J$2+(($K$20+R27)*($L$20+R28))*100*$K$2+(($M$20+R29)*$M$2)*100+$N$20*$N$2*10+$O$20*$O$2*10+((R23/R24)*1000)*$L$2)-V24*2)/100</f>
        <v>1.321</v>
      </c>
      <c r="X18" s="4" t="s">
        <v>28</v>
      </c>
      <c r="Y18" s="17" t="s">
        <v>67</v>
      </c>
      <c r="AA18" s="23" t="s">
        <v>71</v>
      </c>
      <c r="AB18" s="10">
        <f ca="1">((((($I$20+Y25)*$I$2)/10)+(AVERAGE(AA28,AA29))*$J$2+(($K$20+Y27)*($L$20+Y28))*100*$K$2+(($M$20+Y29)*$M$2)*100+$N$20*$N$2*10+$O$20*$O$2*10+((Y23/Y24)*1000)*$L$2)-AC24*2)/100</f>
        <v>1.8136666666666668</v>
      </c>
    </row>
    <row r="19" spans="1:29" x14ac:dyDescent="0.3">
      <c r="Q19" s="4" t="s">
        <v>34</v>
      </c>
      <c r="R19" s="1" t="s">
        <v>76</v>
      </c>
      <c r="S19" s="4" t="s">
        <v>38</v>
      </c>
      <c r="T19" s="1">
        <v>6</v>
      </c>
      <c r="U19" s="4" t="s">
        <v>39</v>
      </c>
      <c r="V19" s="1">
        <v>8</v>
      </c>
      <c r="X19" s="4" t="s">
        <v>34</v>
      </c>
      <c r="Y19" s="1" t="s">
        <v>76</v>
      </c>
      <c r="Z19" s="4" t="s">
        <v>38</v>
      </c>
      <c r="AA19" s="1">
        <v>6</v>
      </c>
      <c r="AB19" s="4" t="s">
        <v>39</v>
      </c>
      <c r="AC19" s="1">
        <v>8</v>
      </c>
    </row>
    <row r="20" spans="1:29" x14ac:dyDescent="0.3">
      <c r="A20" s="8">
        <f ca="1">MEDIAN(U18,AB18)</f>
        <v>1.5673333333333335</v>
      </c>
      <c r="B20" s="1" t="s">
        <v>74</v>
      </c>
      <c r="C20" s="1" t="s">
        <v>55</v>
      </c>
      <c r="D20" s="1" t="s">
        <v>75</v>
      </c>
      <c r="E20" s="1" t="s">
        <v>11</v>
      </c>
      <c r="F20" s="1"/>
      <c r="I20" s="1">
        <v>500</v>
      </c>
      <c r="J20" s="1">
        <v>0.5</v>
      </c>
      <c r="K20" s="3">
        <v>0.02</v>
      </c>
      <c r="L20" s="3">
        <v>1</v>
      </c>
      <c r="M20" s="3">
        <v>0.05</v>
      </c>
      <c r="N20" s="1">
        <v>1</v>
      </c>
      <c r="O20" s="1">
        <v>1</v>
      </c>
      <c r="Q20" s="4" t="s">
        <v>35</v>
      </c>
      <c r="R20" s="1"/>
      <c r="S20" s="4" t="s">
        <v>40</v>
      </c>
      <c r="T20" s="1"/>
      <c r="U20" s="4" t="s">
        <v>43</v>
      </c>
      <c r="V20" s="1"/>
      <c r="X20" s="4" t="s">
        <v>35</v>
      </c>
      <c r="Y20" s="1" t="s">
        <v>77</v>
      </c>
      <c r="Z20" s="4" t="s">
        <v>40</v>
      </c>
      <c r="AA20" s="1">
        <v>2</v>
      </c>
      <c r="AB20" s="4" t="s">
        <v>43</v>
      </c>
      <c r="AC20" s="1">
        <v>6</v>
      </c>
    </row>
    <row r="21" spans="1:29" x14ac:dyDescent="0.3">
      <c r="Q21" s="4" t="s">
        <v>36</v>
      </c>
      <c r="S21" s="4" t="s">
        <v>41</v>
      </c>
      <c r="U21" s="4" t="s">
        <v>44</v>
      </c>
      <c r="V21" s="1"/>
      <c r="X21" s="4" t="s">
        <v>36</v>
      </c>
      <c r="Y21" s="1"/>
      <c r="Z21" s="4" t="s">
        <v>41</v>
      </c>
      <c r="AA21" s="1"/>
      <c r="AB21" s="4" t="s">
        <v>44</v>
      </c>
      <c r="AC21" s="1"/>
    </row>
    <row r="22" spans="1:29" x14ac:dyDescent="0.3">
      <c r="Q22" s="4" t="s">
        <v>37</v>
      </c>
      <c r="S22" s="4" t="s">
        <v>42</v>
      </c>
      <c r="U22" s="4" t="s">
        <v>45</v>
      </c>
      <c r="V22" s="1"/>
      <c r="X22" s="4" t="s">
        <v>37</v>
      </c>
      <c r="Z22" s="4" t="s">
        <v>42</v>
      </c>
      <c r="AB22" s="4" t="s">
        <v>45</v>
      </c>
      <c r="AC22" s="1"/>
    </row>
    <row r="23" spans="1:29" x14ac:dyDescent="0.3">
      <c r="Q23" s="4" t="s">
        <v>46</v>
      </c>
      <c r="R23" s="1">
        <v>4</v>
      </c>
      <c r="S23" s="23" t="s">
        <v>59</v>
      </c>
      <c r="T23" s="10">
        <f ca="1">((RANDBETWEEN($T$19,$V$19))+((($G$2*(1+($B$2/10))+10)/10)))</f>
        <v>7.1</v>
      </c>
      <c r="X23" s="4" t="s">
        <v>46</v>
      </c>
      <c r="Y23" s="1">
        <v>7</v>
      </c>
      <c r="Z23" s="23" t="s">
        <v>59</v>
      </c>
      <c r="AA23" s="10">
        <f ca="1">((RANDBETWEEN($AA$19,$AC$19))+((($G$2*(1+($B$2/10))+10)/10)))+((RANDBETWEEN($AA$20,$AC$20))+((($E$2*(1+($B$2/10))+10)/10)))</f>
        <v>12.2</v>
      </c>
    </row>
    <row r="24" spans="1:29" x14ac:dyDescent="0.3">
      <c r="Q24" s="4" t="s">
        <v>47</v>
      </c>
      <c r="R24" s="1">
        <v>125</v>
      </c>
      <c r="S24" s="23" t="s">
        <v>63</v>
      </c>
      <c r="T24" s="8">
        <f ca="1">((RANDBETWEEN($T$19,$T$19))+((($G$2*(1+($B$2/10))+10)/10)))</f>
        <v>7.1</v>
      </c>
      <c r="U24" s="4" t="s">
        <v>73</v>
      </c>
      <c r="V24">
        <v>2</v>
      </c>
      <c r="X24" s="4" t="s">
        <v>47</v>
      </c>
      <c r="Y24" s="1">
        <v>150</v>
      </c>
      <c r="Z24" s="23" t="s">
        <v>63</v>
      </c>
      <c r="AA24" s="20">
        <f ca="1">((RANDBETWEEN($AA$19,$AA$19))+((($G$2*(1+($B$2/10))+10)/10)))+((RANDBETWEEN($AA$20,$AA$20))+((($E$2*(1+($B$2/10))+10)/10)))</f>
        <v>10.199999999999999</v>
      </c>
      <c r="AB24" s="4" t="s">
        <v>73</v>
      </c>
      <c r="AC24" s="1">
        <v>4</v>
      </c>
    </row>
    <row r="25" spans="1:29" x14ac:dyDescent="0.3">
      <c r="Q25" s="4" t="s">
        <v>48</v>
      </c>
      <c r="R25" s="1"/>
      <c r="S25" s="23" t="s">
        <v>64</v>
      </c>
      <c r="T25" s="8">
        <f ca="1">((RANDBETWEEN($V$19,$V$19))+((($G$2*(1+($B$2/10))+10)/10)))</f>
        <v>9.1</v>
      </c>
      <c r="X25" s="4" t="s">
        <v>48</v>
      </c>
      <c r="Y25" s="1">
        <v>250</v>
      </c>
      <c r="Z25" s="23" t="s">
        <v>64</v>
      </c>
      <c r="AA25" s="20">
        <f ca="1">((RANDBETWEEN($AC$19,$AC$19))+((($G$2*(1+($B$2/10))+10)/10)))+((RANDBETWEEN($AC$20,$AC$20))+((($E$2*(1+($B$2/10))+10)/10)))</f>
        <v>16.2</v>
      </c>
    </row>
    <row r="26" spans="1:29" x14ac:dyDescent="0.3">
      <c r="Q26" s="4" t="s">
        <v>49</v>
      </c>
      <c r="R26" s="1"/>
      <c r="S26" s="4" t="s">
        <v>60</v>
      </c>
      <c r="T26" s="19">
        <f ca="1">T23*10</f>
        <v>71</v>
      </c>
      <c r="X26" s="4" t="s">
        <v>49</v>
      </c>
      <c r="Y26" s="1"/>
      <c r="Z26" s="4" t="s">
        <v>60</v>
      </c>
      <c r="AA26" s="19">
        <f ca="1">AA23*10</f>
        <v>122</v>
      </c>
    </row>
    <row r="27" spans="1:29" x14ac:dyDescent="0.3">
      <c r="Q27" s="4" t="s">
        <v>50</v>
      </c>
      <c r="R27" s="21"/>
      <c r="S27" s="23" t="s">
        <v>61</v>
      </c>
      <c r="T27" s="18">
        <f ca="1">T23*($J$20+$R$26)</f>
        <v>3.55</v>
      </c>
      <c r="X27" s="4" t="s">
        <v>50</v>
      </c>
      <c r="Y27" s="21">
        <v>0.08</v>
      </c>
      <c r="Z27" s="23" t="s">
        <v>61</v>
      </c>
      <c r="AA27" s="18">
        <f ca="1">AA23*($J$20+$Y$26)</f>
        <v>6.1</v>
      </c>
    </row>
    <row r="28" spans="1:29" x14ac:dyDescent="0.3">
      <c r="Q28" s="4" t="s">
        <v>51</v>
      </c>
      <c r="R28" s="1"/>
      <c r="S28" s="4" t="s">
        <v>65</v>
      </c>
      <c r="T28" s="30">
        <f t="shared" ref="T28:T29" ca="1" si="1">T24*($J$20+$R$26)</f>
        <v>3.55</v>
      </c>
      <c r="X28" s="4" t="s">
        <v>51</v>
      </c>
      <c r="Y28" s="22"/>
      <c r="Z28" s="4" t="s">
        <v>65</v>
      </c>
      <c r="AA28" s="30">
        <f ca="1">AA24*($J$20+$Y$26)</f>
        <v>5.0999999999999996</v>
      </c>
    </row>
    <row r="29" spans="1:29" x14ac:dyDescent="0.3">
      <c r="Q29" s="4" t="s">
        <v>52</v>
      </c>
      <c r="R29" s="21">
        <v>0.1</v>
      </c>
      <c r="S29" s="4" t="s">
        <v>66</v>
      </c>
      <c r="T29" s="30">
        <f t="shared" ca="1" si="1"/>
        <v>4.55</v>
      </c>
      <c r="X29" s="4" t="s">
        <v>52</v>
      </c>
      <c r="Y29" s="21">
        <v>-0.05</v>
      </c>
      <c r="Z29" s="4" t="s">
        <v>66</v>
      </c>
      <c r="AA29" s="30">
        <f ca="1">AA25*($J$20+$Y$26)</f>
        <v>8.1</v>
      </c>
    </row>
    <row r="31" spans="1:29" x14ac:dyDescent="0.3">
      <c r="A31" s="4" t="s">
        <v>62</v>
      </c>
      <c r="B31" s="4" t="s">
        <v>0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26</v>
      </c>
      <c r="H31" s="5"/>
      <c r="I31" s="4" t="s">
        <v>1</v>
      </c>
      <c r="J31" s="4" t="s">
        <v>10</v>
      </c>
      <c r="K31" s="4" t="s">
        <v>2</v>
      </c>
      <c r="L31" s="4" t="s">
        <v>12</v>
      </c>
      <c r="M31" s="4" t="s">
        <v>27</v>
      </c>
      <c r="N31" s="4" t="s">
        <v>3</v>
      </c>
      <c r="O31" s="4" t="s">
        <v>4</v>
      </c>
      <c r="P31" s="6"/>
      <c r="Q31" s="4" t="s">
        <v>28</v>
      </c>
      <c r="R31" s="17" t="s">
        <v>53</v>
      </c>
      <c r="T31" s="23" t="s">
        <v>70</v>
      </c>
      <c r="U31" s="10">
        <f ca="1">((((($I$33+R38)*$I$2)/10)+(AVERAGE(T41,T42))*$J$2+(($K$33+R40)*($L$33+R41))*100*$K$2+(($M$33+R42)*$M$2)*100+$N$33*$N$2*10+$O$33*$O$2*10+((R36/R37)*1000)*$L$2)-V37*2)/100</f>
        <v>1.3656666666666666</v>
      </c>
      <c r="X31" s="4" t="s">
        <v>28</v>
      </c>
      <c r="Y31" s="17" t="s">
        <v>67</v>
      </c>
      <c r="AA31" s="23" t="s">
        <v>71</v>
      </c>
      <c r="AB31" s="10">
        <f ca="1">((((($I$33+Y38)*$I$2)/10)+(AVERAGE(AA41,AA42))*$J$2+(($K$33+Y40)*($L$33+Y41))*100*$K$2+(($M$33+Y42)*$M$2)*100+$N$33*$N$2*10+$O$33*$O$2*10+((Y36/Y37)*1000)*$L$2)-AC37*2)/100</f>
        <v>1.839</v>
      </c>
    </row>
    <row r="32" spans="1:29" x14ac:dyDescent="0.3">
      <c r="Q32" s="4" t="s">
        <v>34</v>
      </c>
      <c r="R32" s="1" t="s">
        <v>57</v>
      </c>
      <c r="S32" s="4" t="s">
        <v>38</v>
      </c>
      <c r="T32" s="1">
        <v>2</v>
      </c>
      <c r="U32" s="4" t="s">
        <v>39</v>
      </c>
      <c r="V32" s="1">
        <v>6</v>
      </c>
      <c r="X32" s="4" t="s">
        <v>34</v>
      </c>
      <c r="Y32" s="1" t="s">
        <v>76</v>
      </c>
      <c r="Z32" s="4" t="s">
        <v>38</v>
      </c>
      <c r="AA32" s="1">
        <v>2</v>
      </c>
      <c r="AB32" s="4" t="s">
        <v>39</v>
      </c>
      <c r="AC32" s="1">
        <v>5</v>
      </c>
    </row>
    <row r="33" spans="1:29" x14ac:dyDescent="0.3">
      <c r="A33" s="8">
        <f ca="1">MEDIAN(U31,AB31)</f>
        <v>1.6023333333333332</v>
      </c>
      <c r="B33" s="1" t="s">
        <v>78</v>
      </c>
      <c r="C33" s="1" t="s">
        <v>55</v>
      </c>
      <c r="D33" s="1" t="s">
        <v>75</v>
      </c>
      <c r="E33" s="1" t="s">
        <v>14</v>
      </c>
      <c r="F33" s="1"/>
      <c r="I33" s="1">
        <v>100</v>
      </c>
      <c r="J33" s="1">
        <v>1</v>
      </c>
      <c r="K33" s="3">
        <v>0.05</v>
      </c>
      <c r="L33" s="3">
        <v>1.5</v>
      </c>
      <c r="M33" s="3">
        <v>0.15</v>
      </c>
      <c r="N33" s="1">
        <v>3</v>
      </c>
      <c r="O33" s="1">
        <v>1</v>
      </c>
      <c r="Q33" s="4" t="s">
        <v>35</v>
      </c>
      <c r="R33" s="1" t="s">
        <v>76</v>
      </c>
      <c r="S33" s="4" t="s">
        <v>40</v>
      </c>
      <c r="T33" s="1">
        <v>4</v>
      </c>
      <c r="U33" s="4" t="s">
        <v>43</v>
      </c>
      <c r="V33" s="1">
        <v>6</v>
      </c>
      <c r="X33" s="4" t="s">
        <v>35</v>
      </c>
      <c r="Y33" s="1" t="s">
        <v>57</v>
      </c>
      <c r="Z33" s="4" t="s">
        <v>40</v>
      </c>
      <c r="AA33" s="1">
        <v>2</v>
      </c>
      <c r="AB33" s="4" t="s">
        <v>43</v>
      </c>
      <c r="AC33" s="1">
        <v>5</v>
      </c>
    </row>
    <row r="34" spans="1:29" x14ac:dyDescent="0.3">
      <c r="Q34" s="4" t="s">
        <v>36</v>
      </c>
      <c r="S34" s="4" t="s">
        <v>41</v>
      </c>
      <c r="U34" s="4" t="s">
        <v>44</v>
      </c>
      <c r="V34" s="1"/>
      <c r="X34" s="4" t="s">
        <v>36</v>
      </c>
      <c r="Y34" s="1"/>
      <c r="Z34" s="4" t="s">
        <v>41</v>
      </c>
      <c r="AA34" s="1"/>
      <c r="AB34" s="4" t="s">
        <v>44</v>
      </c>
      <c r="AC34" s="1"/>
    </row>
    <row r="35" spans="1:29" x14ac:dyDescent="0.3">
      <c r="Q35" s="4" t="s">
        <v>37</v>
      </c>
      <c r="S35" s="4" t="s">
        <v>42</v>
      </c>
      <c r="U35" s="4" t="s">
        <v>45</v>
      </c>
      <c r="V35" s="1"/>
      <c r="X35" s="4" t="s">
        <v>37</v>
      </c>
      <c r="Z35" s="4" t="s">
        <v>42</v>
      </c>
      <c r="AB35" s="4" t="s">
        <v>45</v>
      </c>
      <c r="AC35" s="1"/>
    </row>
    <row r="36" spans="1:29" x14ac:dyDescent="0.3">
      <c r="Q36" s="4" t="s">
        <v>46</v>
      </c>
      <c r="R36" s="1">
        <v>5</v>
      </c>
      <c r="S36" s="23" t="s">
        <v>59</v>
      </c>
      <c r="T36" s="10">
        <f ca="1">((RANDBETWEEN($T$33,$V$33))+((($G$2*(1+($B$2/10))+10)/10)))+((RANDBETWEEN($T$32,$V$32))+((($F$2*(1+($B$2/10))+10)/10)))</f>
        <v>13.2</v>
      </c>
      <c r="X36" s="4" t="s">
        <v>46</v>
      </c>
      <c r="Y36" s="1">
        <v>9</v>
      </c>
      <c r="Z36" s="23" t="s">
        <v>59</v>
      </c>
      <c r="AA36" s="10">
        <f ca="1">((RANDBETWEEN($AA$33,$AC$33))+((($F$2*(1+($B$2/10))+10)/10)))+((RANDBETWEEN($AA$32,$AC$32))+((($G$2*(1+($B$2/10))+10)/10)))</f>
        <v>7.1999999999999993</v>
      </c>
    </row>
    <row r="37" spans="1:29" x14ac:dyDescent="0.3">
      <c r="Q37" s="4" t="s">
        <v>47</v>
      </c>
      <c r="R37" s="1">
        <v>75</v>
      </c>
      <c r="S37" s="23" t="s">
        <v>63</v>
      </c>
      <c r="T37" s="8">
        <f ca="1">((RANDBETWEEN($T$33,$T$33))+((($F$2*(1+($B$2/10))+10)/10)))+((RANDBETWEEN($T$32,$T$32))+((($G$2*(1+($B$2/10))+10)/10)))</f>
        <v>8.1999999999999993</v>
      </c>
      <c r="U37" s="4" t="s">
        <v>73</v>
      </c>
      <c r="V37">
        <v>2</v>
      </c>
      <c r="X37" s="4" t="s">
        <v>47</v>
      </c>
      <c r="Y37" s="1">
        <v>75</v>
      </c>
      <c r="Z37" s="23" t="s">
        <v>63</v>
      </c>
      <c r="AA37" s="8">
        <f ca="1">((RANDBETWEEN($AA$33,$AA$33))+((($F$2*(1+($B$2/10))+10)/10)))+((RANDBETWEEN($AA$32,$AA$32))+((($G$2*(1+($B$2/10))+10)/10)))</f>
        <v>6.2</v>
      </c>
      <c r="AB37" s="4" t="s">
        <v>73</v>
      </c>
      <c r="AC37" s="1">
        <v>3</v>
      </c>
    </row>
    <row r="38" spans="1:29" x14ac:dyDescent="0.3">
      <c r="Q38" s="4" t="s">
        <v>48</v>
      </c>
      <c r="R38" s="1">
        <v>0</v>
      </c>
      <c r="S38" s="23" t="s">
        <v>64</v>
      </c>
      <c r="T38" s="8">
        <f ca="1">((RANDBETWEEN($V$33,$V$33))+((($F$2*(1+($B$2/10))+10)/10)))+((RANDBETWEEN($V$32,$V$32))+((($G$2*(1+($B$2/10))+10)/10)))</f>
        <v>14.2</v>
      </c>
      <c r="X38" s="4" t="s">
        <v>48</v>
      </c>
      <c r="Y38" s="1"/>
      <c r="Z38" s="23" t="s">
        <v>64</v>
      </c>
      <c r="AA38" s="8">
        <f ca="1">((RANDBETWEEN($AC$33,$AC$33))+((($F$2*(1+($B$2/10))+10)/10)))+((RANDBETWEEN($AC$32,$AC$32))+((($G$2*(1+($B$2/10))+10)/10)))</f>
        <v>12.2</v>
      </c>
    </row>
    <row r="39" spans="1:29" x14ac:dyDescent="0.3">
      <c r="Q39" s="4" t="s">
        <v>49</v>
      </c>
      <c r="R39" s="1"/>
      <c r="S39" s="4" t="s">
        <v>60</v>
      </c>
      <c r="T39" s="19">
        <f ca="1">T36*10</f>
        <v>132</v>
      </c>
      <c r="X39" s="4" t="s">
        <v>49</v>
      </c>
      <c r="Y39" s="1"/>
      <c r="Z39" s="4" t="s">
        <v>60</v>
      </c>
      <c r="AA39" s="19">
        <f ca="1">AA36*10</f>
        <v>72</v>
      </c>
    </row>
    <row r="40" spans="1:29" x14ac:dyDescent="0.3">
      <c r="Q40" s="4" t="s">
        <v>50</v>
      </c>
      <c r="R40" s="21"/>
      <c r="S40" s="23" t="s">
        <v>61</v>
      </c>
      <c r="T40" s="18">
        <f ca="1">T36*($J$33+$R$39)</f>
        <v>13.2</v>
      </c>
      <c r="X40" s="4" t="s">
        <v>50</v>
      </c>
      <c r="Y40" s="1"/>
      <c r="Z40" s="23" t="s">
        <v>61</v>
      </c>
      <c r="AA40" s="18">
        <f ca="1">AA36*($J$33+$Y$39)</f>
        <v>7.1999999999999993</v>
      </c>
    </row>
    <row r="41" spans="1:29" x14ac:dyDescent="0.3">
      <c r="Q41" s="4" t="s">
        <v>51</v>
      </c>
      <c r="R41" s="1"/>
      <c r="S41" s="4" t="s">
        <v>65</v>
      </c>
      <c r="T41" s="30">
        <f ca="1">T37*($J$33+$R$39)</f>
        <v>8.1999999999999993</v>
      </c>
      <c r="X41" s="4" t="s">
        <v>51</v>
      </c>
      <c r="Y41" s="22"/>
      <c r="Z41" s="4" t="s">
        <v>65</v>
      </c>
      <c r="AA41" s="30">
        <f ca="1">AA37*($J$33+$Y$39)</f>
        <v>6.2</v>
      </c>
    </row>
    <row r="42" spans="1:29" x14ac:dyDescent="0.3">
      <c r="Q42" s="4" t="s">
        <v>52</v>
      </c>
      <c r="R42" s="21"/>
      <c r="S42" s="4" t="s">
        <v>66</v>
      </c>
      <c r="T42" s="30">
        <f t="shared" ref="T41:T42" ca="1" si="2">T38*($J$33+$R$39)</f>
        <v>14.2</v>
      </c>
      <c r="X42" s="4" t="s">
        <v>52</v>
      </c>
      <c r="Y42" s="21"/>
      <c r="Z42" s="4" t="s">
        <v>66</v>
      </c>
      <c r="AA42" s="30">
        <f ca="1">AA38*($J$33+$Y$39)</f>
        <v>12.2</v>
      </c>
    </row>
    <row r="44" spans="1:29" x14ac:dyDescent="0.3">
      <c r="A44" s="4" t="s">
        <v>62</v>
      </c>
      <c r="B44" s="4" t="s">
        <v>0</v>
      </c>
      <c r="C44" s="4" t="s">
        <v>5</v>
      </c>
      <c r="D44" s="4" t="s">
        <v>6</v>
      </c>
      <c r="E44" s="4" t="s">
        <v>7</v>
      </c>
      <c r="F44" s="4" t="s">
        <v>8</v>
      </c>
      <c r="G44" s="4" t="s">
        <v>26</v>
      </c>
      <c r="H44" s="5"/>
      <c r="I44" s="4" t="s">
        <v>1</v>
      </c>
      <c r="J44" s="4" t="s">
        <v>10</v>
      </c>
      <c r="K44" s="4" t="s">
        <v>2</v>
      </c>
      <c r="L44" s="4" t="s">
        <v>12</v>
      </c>
      <c r="M44" s="4" t="s">
        <v>27</v>
      </c>
      <c r="N44" s="4" t="s">
        <v>3</v>
      </c>
      <c r="O44" s="4" t="s">
        <v>4</v>
      </c>
      <c r="P44" s="6"/>
      <c r="Q44" s="4" t="s">
        <v>28</v>
      </c>
      <c r="R44" s="17" t="s">
        <v>53</v>
      </c>
      <c r="T44" s="23" t="s">
        <v>70</v>
      </c>
      <c r="U44" s="10">
        <f ca="1">((((($I$46+R51)*$I$2)/10)+(AVERAGE(T54,T55))*$J$2+(($K$46+R53)*($L$46+R54))*100*$K$2+(($M$46+R55)*$M$2)*100+$N$46*$N$2*10+$O$46*$O$2*10+((R49/R50)*1000)*$L$2)-V50*2)/100</f>
        <v>1.3780000000000001</v>
      </c>
      <c r="X44" s="4" t="s">
        <v>28</v>
      </c>
      <c r="Y44" s="17" t="s">
        <v>67</v>
      </c>
      <c r="AA44" s="23" t="s">
        <v>71</v>
      </c>
      <c r="AB44" s="10">
        <f ca="1">((((($I$46+Y51)*$I$2)/10)+(AVERAGE(AA54,AA55))*$J$2+(($K$46+Y53)*($L$46+Y54))*100*$K$2+(($M$46+Y55)*$M$2)*100+$N$46*$N$2*10+$O$46*$O$2*10+((Y49/Y50)*1000)*$L$2)-AC50*2)/100</f>
        <v>1.8913333333333335</v>
      </c>
    </row>
    <row r="45" spans="1:29" x14ac:dyDescent="0.3">
      <c r="Q45" s="4" t="s">
        <v>34</v>
      </c>
      <c r="R45" s="1" t="s">
        <v>57</v>
      </c>
      <c r="S45" s="4" t="s">
        <v>38</v>
      </c>
      <c r="T45" s="1">
        <v>3</v>
      </c>
      <c r="U45" s="4" t="s">
        <v>39</v>
      </c>
      <c r="V45" s="1">
        <v>5</v>
      </c>
      <c r="X45" s="4" t="s">
        <v>34</v>
      </c>
      <c r="Y45" s="1" t="s">
        <v>57</v>
      </c>
      <c r="Z45" s="4" t="s">
        <v>38</v>
      </c>
      <c r="AA45" s="1">
        <v>7</v>
      </c>
      <c r="AB45" s="4" t="s">
        <v>39</v>
      </c>
      <c r="AC45" s="1">
        <v>8</v>
      </c>
    </row>
    <row r="46" spans="1:29" x14ac:dyDescent="0.3">
      <c r="A46" s="8">
        <f ca="1">MEDIAN(U44,AB44)</f>
        <v>1.6346666666666669</v>
      </c>
      <c r="B46" s="1" t="s">
        <v>79</v>
      </c>
      <c r="C46" s="1" t="s">
        <v>55</v>
      </c>
      <c r="D46" s="1" t="s">
        <v>14</v>
      </c>
      <c r="E46" s="1" t="s">
        <v>11</v>
      </c>
      <c r="F46" s="1"/>
      <c r="I46" s="1">
        <v>100</v>
      </c>
      <c r="J46" s="1">
        <v>2</v>
      </c>
      <c r="K46" s="3">
        <v>0.2</v>
      </c>
      <c r="L46" s="3">
        <v>1.5</v>
      </c>
      <c r="M46" s="3">
        <v>0.2</v>
      </c>
      <c r="N46" s="1">
        <v>2</v>
      </c>
      <c r="O46" s="1">
        <v>3</v>
      </c>
      <c r="Q46" s="4" t="s">
        <v>35</v>
      </c>
      <c r="R46" s="1" t="s">
        <v>77</v>
      </c>
      <c r="S46" s="4" t="s">
        <v>40</v>
      </c>
      <c r="T46" s="1">
        <v>2</v>
      </c>
      <c r="U46" s="4" t="s">
        <v>43</v>
      </c>
      <c r="V46" s="1">
        <v>3</v>
      </c>
      <c r="X46" s="4" t="s">
        <v>35</v>
      </c>
      <c r="Y46" s="1" t="s">
        <v>77</v>
      </c>
      <c r="Z46" s="4" t="s">
        <v>40</v>
      </c>
      <c r="AA46" s="1">
        <v>7</v>
      </c>
      <c r="AB46" s="4" t="s">
        <v>43</v>
      </c>
      <c r="AC46" s="1">
        <v>8</v>
      </c>
    </row>
    <row r="47" spans="1:29" x14ac:dyDescent="0.3">
      <c r="Q47" s="4" t="s">
        <v>36</v>
      </c>
      <c r="S47" s="4" t="s">
        <v>41</v>
      </c>
      <c r="U47" s="4" t="s">
        <v>44</v>
      </c>
      <c r="V47" s="1"/>
      <c r="X47" s="4" t="s">
        <v>36</v>
      </c>
      <c r="Y47" s="1"/>
      <c r="Z47" s="4" t="s">
        <v>41</v>
      </c>
      <c r="AA47" s="1"/>
      <c r="AB47" s="4" t="s">
        <v>44</v>
      </c>
      <c r="AC47" s="1"/>
    </row>
    <row r="48" spans="1:29" x14ac:dyDescent="0.3">
      <c r="Q48" s="4" t="s">
        <v>37</v>
      </c>
      <c r="S48" s="4" t="s">
        <v>42</v>
      </c>
      <c r="U48" s="4" t="s">
        <v>45</v>
      </c>
      <c r="V48" s="1"/>
      <c r="X48" s="4" t="s">
        <v>37</v>
      </c>
      <c r="Z48" s="4" t="s">
        <v>42</v>
      </c>
      <c r="AB48" s="4" t="s">
        <v>45</v>
      </c>
      <c r="AC48" s="1"/>
    </row>
    <row r="49" spans="1:29" x14ac:dyDescent="0.3">
      <c r="Q49" s="4" t="s">
        <v>46</v>
      </c>
      <c r="R49" s="1">
        <v>3</v>
      </c>
      <c r="S49" s="23" t="s">
        <v>59</v>
      </c>
      <c r="T49" s="10">
        <f ca="1">((RANDBETWEEN($T$46,$V$46))+((($E$2*(1+($B$2/10))+10)/10)))+((RANDBETWEEN($T$45,$V$45))+((($F$2*(1+($B$2/10))+10)/10)))</f>
        <v>9.1999999999999993</v>
      </c>
      <c r="X49" s="4" t="s">
        <v>46</v>
      </c>
      <c r="Y49" s="1">
        <v>2</v>
      </c>
      <c r="Z49" s="23" t="s">
        <v>59</v>
      </c>
      <c r="AA49" s="10">
        <f ca="1">((RANDBETWEEN($AA$46,$AC$46))+((($E$2*(1+($B$2/10))+10)/10)))+((RANDBETWEEN($AA$45,$AC$45))+((($F$2*(1+($B$2/10))+10)/10)))</f>
        <v>17.2</v>
      </c>
      <c r="AC49" s="1"/>
    </row>
    <row r="50" spans="1:29" x14ac:dyDescent="0.3">
      <c r="Q50" s="4" t="s">
        <v>47</v>
      </c>
      <c r="R50" s="1">
        <v>100</v>
      </c>
      <c r="S50" s="23" t="s">
        <v>63</v>
      </c>
      <c r="T50" s="8">
        <f ca="1">((RANDBETWEEN($T$46,$T$46))+((($E$2*(1+($B$2/10))+10)/10)))+((RANDBETWEEN($T$45,$T$45))+((($F$2*(1+($B$2/10))+10)/10)))</f>
        <v>7.1999999999999993</v>
      </c>
      <c r="U50" s="4" t="s">
        <v>73</v>
      </c>
      <c r="V50">
        <v>2</v>
      </c>
      <c r="X50" s="4" t="s">
        <v>47</v>
      </c>
      <c r="Y50" s="1">
        <v>150</v>
      </c>
      <c r="Z50" s="23" t="s">
        <v>63</v>
      </c>
      <c r="AA50" s="8">
        <f ca="1">((RANDBETWEEN($AA$46,$AA$46))+((($E$2*(1+($B$2/10))+10)/10)))+((RANDBETWEEN($AA$45,$AA$45))+((($F$2*(1+($B$2/10))+10)/10)))</f>
        <v>16.2</v>
      </c>
      <c r="AB50" s="4" t="s">
        <v>73</v>
      </c>
      <c r="AC50" s="1">
        <v>4</v>
      </c>
    </row>
    <row r="51" spans="1:29" x14ac:dyDescent="0.3">
      <c r="Q51" s="4" t="s">
        <v>48</v>
      </c>
      <c r="R51" s="1">
        <v>0</v>
      </c>
      <c r="S51" s="23" t="s">
        <v>64</v>
      </c>
      <c r="T51" s="8">
        <f ca="1">((RANDBETWEEN($V$46,$V$46))+((($E$2*(1+($B$2/10))+10)/10)))+((RANDBETWEEN($V$45,$V$45))+((($F$2*(1+($B$2/10))+10)/10)))</f>
        <v>10.199999999999999</v>
      </c>
      <c r="X51" s="4" t="s">
        <v>48</v>
      </c>
      <c r="Y51" s="1"/>
      <c r="Z51" s="23" t="s">
        <v>64</v>
      </c>
      <c r="AA51" s="8">
        <f ca="1">((RANDBETWEEN($AC$46,$AC$46))+((($E$2*(1+($B$2/10))+10)/10)))+((RANDBETWEEN($AC$45,$AC$45))+((($F$2*(1+($B$2/10))+10)/10)))</f>
        <v>18.2</v>
      </c>
      <c r="AC51" s="1"/>
    </row>
    <row r="52" spans="1:29" x14ac:dyDescent="0.3">
      <c r="Q52" s="4" t="s">
        <v>49</v>
      </c>
      <c r="R52" s="1"/>
      <c r="S52" s="4" t="s">
        <v>60</v>
      </c>
      <c r="T52" s="19">
        <f ca="1">T49*10</f>
        <v>92</v>
      </c>
      <c r="X52" s="4" t="s">
        <v>49</v>
      </c>
      <c r="Y52" s="1"/>
      <c r="Z52" s="4" t="s">
        <v>60</v>
      </c>
      <c r="AA52" s="19">
        <f ca="1">AA49*10</f>
        <v>172</v>
      </c>
      <c r="AC52" s="1"/>
    </row>
    <row r="53" spans="1:29" x14ac:dyDescent="0.3">
      <c r="Q53" s="4" t="s">
        <v>50</v>
      </c>
      <c r="R53" s="21"/>
      <c r="S53" s="23" t="s">
        <v>61</v>
      </c>
      <c r="T53" s="18">
        <f ca="1">T49*($J$46+$R$52)</f>
        <v>18.399999999999999</v>
      </c>
      <c r="X53" s="4" t="s">
        <v>50</v>
      </c>
      <c r="Y53" s="21">
        <v>0.1</v>
      </c>
      <c r="Z53" s="23" t="s">
        <v>61</v>
      </c>
      <c r="AA53" s="18">
        <f ca="1">AA49*($J$46+$Y$52)</f>
        <v>34.4</v>
      </c>
      <c r="AC53" s="1"/>
    </row>
    <row r="54" spans="1:29" x14ac:dyDescent="0.3">
      <c r="Q54" s="4" t="s">
        <v>51</v>
      </c>
      <c r="R54" s="1"/>
      <c r="S54" s="4" t="s">
        <v>65</v>
      </c>
      <c r="T54" s="30">
        <f ca="1">T50*($J$46+$R$52)</f>
        <v>14.399999999999999</v>
      </c>
      <c r="X54" s="4" t="s">
        <v>51</v>
      </c>
      <c r="Y54" s="21">
        <v>0.5</v>
      </c>
      <c r="Z54" s="4" t="s">
        <v>65</v>
      </c>
      <c r="AA54" s="30">
        <f ca="1">AA50*($J$46+$Y$52)</f>
        <v>32.4</v>
      </c>
      <c r="AC54" s="1"/>
    </row>
    <row r="55" spans="1:29" x14ac:dyDescent="0.3">
      <c r="Q55" s="4" t="s">
        <v>52</v>
      </c>
      <c r="R55" s="21"/>
      <c r="S55" s="4" t="s">
        <v>66</v>
      </c>
      <c r="T55" s="30">
        <f ca="1">T51*($J$46+$R$52)</f>
        <v>20.399999999999999</v>
      </c>
      <c r="X55" s="4" t="s">
        <v>52</v>
      </c>
      <c r="Y55" s="21">
        <v>0.1</v>
      </c>
      <c r="Z55" s="4" t="s">
        <v>66</v>
      </c>
      <c r="AA55" s="30">
        <f ca="1">AA51*($J$46+$Y$52)</f>
        <v>36.4</v>
      </c>
      <c r="AC55" s="1"/>
    </row>
    <row r="57" spans="1:29" x14ac:dyDescent="0.3">
      <c r="A57" s="4" t="s">
        <v>62</v>
      </c>
      <c r="B57" s="4" t="s">
        <v>0</v>
      </c>
      <c r="C57" s="4" t="s">
        <v>5</v>
      </c>
      <c r="D57" s="4" t="s">
        <v>6</v>
      </c>
      <c r="E57" s="4" t="s">
        <v>7</v>
      </c>
      <c r="F57" s="4" t="s">
        <v>8</v>
      </c>
      <c r="G57" s="4" t="s">
        <v>26</v>
      </c>
      <c r="H57" s="5"/>
      <c r="I57" s="4" t="s">
        <v>1</v>
      </c>
      <c r="J57" s="4" t="s">
        <v>10</v>
      </c>
      <c r="K57" s="4" t="s">
        <v>2</v>
      </c>
      <c r="L57" s="4" t="s">
        <v>12</v>
      </c>
      <c r="M57" s="4" t="s">
        <v>27</v>
      </c>
      <c r="N57" s="4" t="s">
        <v>3</v>
      </c>
      <c r="O57" s="4" t="s">
        <v>4</v>
      </c>
      <c r="P57" s="6"/>
      <c r="Q57" s="4" t="s">
        <v>28</v>
      </c>
      <c r="R57" s="17" t="s">
        <v>53</v>
      </c>
      <c r="T57" s="23" t="s">
        <v>70</v>
      </c>
      <c r="U57" s="10">
        <f ca="1">((((($I$59+R64)*$I$2)/10)+(AVERAGE(T67,T68))*$J$2+(($K$59+R66)*($L$59+R67))*100*$K$2+(($M$59+R68)*$M$2)*100+$N$59*$N$2*10+$O$59*$O$2*10+((R62/R63)*1000)*$L$2)-V63*2)/100</f>
        <v>1.3281999999999998</v>
      </c>
      <c r="X57" s="4" t="s">
        <v>28</v>
      </c>
      <c r="Y57" s="17" t="s">
        <v>67</v>
      </c>
      <c r="AA57" s="23" t="s">
        <v>71</v>
      </c>
      <c r="AB57" s="10">
        <f ca="1">((((($I$59+Y64)*$I$2)/10)+(AVERAGE(AA67,AA68))*$J$2+(($K$59+Y66)*($L$59+Y67))*100*$K$2+(($M$59+Y68)*$M$2)*100+$N$59*$N$2*10+$O$59*$O$2*10+((Y62/Y63)*1000)*$L$2)-AC63*2)/100</f>
        <v>1.9080000000000001</v>
      </c>
    </row>
    <row r="58" spans="1:29" x14ac:dyDescent="0.3">
      <c r="Q58" s="4" t="s">
        <v>34</v>
      </c>
      <c r="R58" s="1" t="s">
        <v>76</v>
      </c>
      <c r="S58" s="4" t="s">
        <v>38</v>
      </c>
      <c r="T58" s="1">
        <v>8</v>
      </c>
      <c r="U58" s="4" t="s">
        <v>39</v>
      </c>
      <c r="V58" s="1">
        <v>12</v>
      </c>
      <c r="X58" s="4" t="s">
        <v>34</v>
      </c>
      <c r="Y58" s="1" t="s">
        <v>76</v>
      </c>
      <c r="Z58" s="4" t="s">
        <v>38</v>
      </c>
      <c r="AA58" s="1">
        <v>8</v>
      </c>
      <c r="AB58" s="4" t="s">
        <v>39</v>
      </c>
      <c r="AC58" s="1">
        <v>10</v>
      </c>
    </row>
    <row r="59" spans="1:29" x14ac:dyDescent="0.3">
      <c r="A59" s="8">
        <f ca="1">MEDIAN(U57,AB57)</f>
        <v>1.6181000000000001</v>
      </c>
      <c r="B59" s="1" t="s">
        <v>80</v>
      </c>
      <c r="C59" s="1" t="s">
        <v>55</v>
      </c>
      <c r="D59" s="1" t="s">
        <v>9</v>
      </c>
      <c r="E59" s="1" t="s">
        <v>56</v>
      </c>
      <c r="F59" s="1"/>
      <c r="I59" s="1">
        <v>300</v>
      </c>
      <c r="J59" s="1">
        <v>0.8</v>
      </c>
      <c r="K59" s="3">
        <v>0.15</v>
      </c>
      <c r="L59" s="3">
        <v>1.5</v>
      </c>
      <c r="M59" s="3">
        <v>0</v>
      </c>
      <c r="N59" s="1">
        <v>1</v>
      </c>
      <c r="O59" s="1">
        <v>1</v>
      </c>
      <c r="Q59" s="4" t="s">
        <v>35</v>
      </c>
      <c r="R59" s="1" t="s">
        <v>15</v>
      </c>
      <c r="S59" s="4" t="s">
        <v>40</v>
      </c>
      <c r="T59" s="1">
        <v>7</v>
      </c>
      <c r="U59" s="4" t="s">
        <v>43</v>
      </c>
      <c r="V59" s="1">
        <v>9</v>
      </c>
      <c r="X59" s="4" t="s">
        <v>35</v>
      </c>
      <c r="Y59" s="1" t="s">
        <v>76</v>
      </c>
      <c r="Z59" s="4" t="s">
        <v>40</v>
      </c>
      <c r="AA59" s="1">
        <v>11</v>
      </c>
      <c r="AB59" s="4" t="s">
        <v>43</v>
      </c>
      <c r="AC59" s="1">
        <v>14</v>
      </c>
    </row>
    <row r="60" spans="1:29" x14ac:dyDescent="0.3">
      <c r="Q60" s="4" t="s">
        <v>36</v>
      </c>
      <c r="S60" s="4" t="s">
        <v>41</v>
      </c>
      <c r="U60" s="4" t="s">
        <v>44</v>
      </c>
      <c r="V60" s="1"/>
      <c r="X60" s="4" t="s">
        <v>36</v>
      </c>
      <c r="Y60" s="1" t="s">
        <v>15</v>
      </c>
      <c r="Z60" s="4" t="s">
        <v>41</v>
      </c>
      <c r="AA60" s="1">
        <v>10</v>
      </c>
      <c r="AB60" s="4" t="s">
        <v>44</v>
      </c>
      <c r="AC60" s="1">
        <v>12</v>
      </c>
    </row>
    <row r="61" spans="1:29" x14ac:dyDescent="0.3">
      <c r="Q61" s="4" t="s">
        <v>37</v>
      </c>
      <c r="S61" s="4" t="s">
        <v>42</v>
      </c>
      <c r="U61" s="4" t="s">
        <v>45</v>
      </c>
      <c r="V61" s="1"/>
      <c r="X61" s="4" t="s">
        <v>37</v>
      </c>
      <c r="Y61" s="1" t="s">
        <v>15</v>
      </c>
      <c r="Z61" s="4" t="s">
        <v>42</v>
      </c>
      <c r="AA61" s="1">
        <v>10</v>
      </c>
      <c r="AB61" s="4" t="s">
        <v>45</v>
      </c>
      <c r="AC61" s="1">
        <v>13</v>
      </c>
    </row>
    <row r="62" spans="1:29" x14ac:dyDescent="0.3">
      <c r="Q62" s="4" t="s">
        <v>46</v>
      </c>
      <c r="R62" s="1">
        <v>3</v>
      </c>
      <c r="S62" s="23" t="s">
        <v>59</v>
      </c>
      <c r="T62" s="10">
        <f ca="1">((RANDBETWEEN($T$59,$V$59))+((($D$2*(1+($B$2/10))+10)/10)))+((RANDBETWEEN($T$58,$V$58))+((($G$2*(1+($B$2/10))+10)/10)))</f>
        <v>17.2</v>
      </c>
      <c r="X62" s="4" t="s">
        <v>46</v>
      </c>
      <c r="Y62" s="1">
        <v>5</v>
      </c>
      <c r="Z62" s="23" t="s">
        <v>59</v>
      </c>
      <c r="AA62" s="10">
        <f ca="1">((RANDBETWEEN($AA$61,$AC$61))+((($D$2*(1+($B$2/10))+10)/10)))+((RANDBETWEEN($AA$60,$AC$60))+((($G$2*(1+($B$2/10))+10)/10)))+((RANDBETWEEN($AA$59,$AC$59))+((($G$2*(1+($B$2/10))+10)/10)))+((RANDBETWEEN($AA$58,$AC$58))+((($G$2*(1+($B$2/10))+10)/10)))</f>
        <v>52.4</v>
      </c>
      <c r="AC62" s="1"/>
    </row>
    <row r="63" spans="1:29" x14ac:dyDescent="0.3">
      <c r="Q63" s="4" t="s">
        <v>47</v>
      </c>
      <c r="R63" s="1">
        <v>100</v>
      </c>
      <c r="S63" s="23" t="s">
        <v>63</v>
      </c>
      <c r="T63" s="8">
        <f ca="1">((RANDBETWEEN($T$59,$T$59))+((($D$2*(1+($B$2/10))+10)/10)))+((RANDBETWEEN($T$58,$T$58))+((($G$2*(1+($B$2/10))+10)/10)))</f>
        <v>17.2</v>
      </c>
      <c r="U63" s="4" t="s">
        <v>73</v>
      </c>
      <c r="V63">
        <v>2</v>
      </c>
      <c r="X63" s="4" t="s">
        <v>47</v>
      </c>
      <c r="Y63" s="1">
        <v>100</v>
      </c>
      <c r="Z63" s="23" t="s">
        <v>63</v>
      </c>
      <c r="AA63" s="20">
        <f ca="1">((RANDBETWEEN($AA$61,$AA$61))+((($D$2*(1+($B$2/10))+10)/10)))+((RANDBETWEEN($AA$60,$AA$60))+((($G$2*(1+($B$2/10))+10)/10)))+((RANDBETWEEN($AA$59,$AA$59))+((($G$2*(1+($B$2/10))+10)/10)))+((RANDBETWEEN($AA$58,$AA$58))+((($G$2*(1+($B$2/10))+10)/10)))</f>
        <v>43.4</v>
      </c>
      <c r="AB63" s="4" t="s">
        <v>73</v>
      </c>
      <c r="AC63" s="1">
        <v>4</v>
      </c>
    </row>
    <row r="64" spans="1:29" x14ac:dyDescent="0.3">
      <c r="Q64" s="4" t="s">
        <v>48</v>
      </c>
      <c r="R64" s="1">
        <v>0</v>
      </c>
      <c r="S64" s="23" t="s">
        <v>64</v>
      </c>
      <c r="T64" s="8">
        <f ca="1">((RANDBETWEEN($V$59,$V$59))+((($D$2*(1+($B$2/10))+10)/10)))+((RANDBETWEEN($V$58,$V$58))+((($G$2*(1+($B$2/10))+10)/10)))</f>
        <v>23.2</v>
      </c>
      <c r="X64" s="4" t="s">
        <v>48</v>
      </c>
      <c r="Y64" s="1">
        <v>-50</v>
      </c>
      <c r="Z64" s="23" t="s">
        <v>64</v>
      </c>
      <c r="AA64" s="20">
        <f ca="1">((RANDBETWEEN($AC$61,$AC$61))+((($D$2*(1+($B$2/10))+10)/10)))+((RANDBETWEEN($AC$60,$AC$60))+((($G$2*(1+($B$2/10))+10)/10)))+((RANDBETWEEN($AC$59,$AC$59))+((($G$2*(1+($B$2/10))+10)/10)))+((RANDBETWEEN($AC$58,$AC$58))+((($G$2*(1+($B$2/10))+10)/10)))</f>
        <v>53.4</v>
      </c>
      <c r="AC64" s="1"/>
    </row>
    <row r="65" spans="17:29" x14ac:dyDescent="0.3">
      <c r="Q65" s="4" t="s">
        <v>49</v>
      </c>
      <c r="R65" s="1"/>
      <c r="S65" s="4" t="s">
        <v>60</v>
      </c>
      <c r="T65" s="19">
        <f ca="1">T62*10</f>
        <v>172</v>
      </c>
      <c r="X65" s="4" t="s">
        <v>49</v>
      </c>
      <c r="Y65" s="1">
        <v>0.2</v>
      </c>
      <c r="Z65" s="4" t="s">
        <v>60</v>
      </c>
      <c r="AA65" s="19">
        <f ca="1">AA62*10</f>
        <v>524</v>
      </c>
      <c r="AC65" s="1"/>
    </row>
    <row r="66" spans="17:29" x14ac:dyDescent="0.3">
      <c r="Q66" s="4" t="s">
        <v>50</v>
      </c>
      <c r="R66" s="21"/>
      <c r="S66" s="23" t="s">
        <v>61</v>
      </c>
      <c r="T66" s="18">
        <f ca="1">T62*($J$59+$R$65)</f>
        <v>13.76</v>
      </c>
      <c r="X66" s="4" t="s">
        <v>50</v>
      </c>
      <c r="Y66" s="21">
        <v>-0.1</v>
      </c>
      <c r="Z66" s="23" t="s">
        <v>61</v>
      </c>
      <c r="AA66" s="18">
        <f ca="1">AA62*($Y$65+$J$59)</f>
        <v>52.4</v>
      </c>
      <c r="AC66" s="1"/>
    </row>
    <row r="67" spans="17:29" x14ac:dyDescent="0.3">
      <c r="Q67" s="4" t="s">
        <v>51</v>
      </c>
      <c r="R67" s="1"/>
      <c r="S67" s="4" t="s">
        <v>65</v>
      </c>
      <c r="T67" s="30">
        <f ca="1">T63*($J$59+$R$65)</f>
        <v>13.76</v>
      </c>
      <c r="X67" s="4" t="s">
        <v>51</v>
      </c>
      <c r="Y67" s="21"/>
      <c r="Z67" s="4" t="s">
        <v>65</v>
      </c>
      <c r="AA67" s="30">
        <f ca="1">AA63*($Y$65+$J$59)</f>
        <v>43.4</v>
      </c>
      <c r="AC67" s="1"/>
    </row>
    <row r="68" spans="17:29" x14ac:dyDescent="0.3">
      <c r="Q68" s="4" t="s">
        <v>52</v>
      </c>
      <c r="R68" s="21"/>
      <c r="S68" s="4" t="s">
        <v>66</v>
      </c>
      <c r="T68" s="30">
        <f t="shared" ref="T67:T68" ca="1" si="3">T64*($J$59+$R$65)</f>
        <v>18.559999999999999</v>
      </c>
      <c r="X68" s="4" t="s">
        <v>52</v>
      </c>
      <c r="Y68" s="21"/>
      <c r="Z68" s="4" t="s">
        <v>66</v>
      </c>
      <c r="AA68" s="30">
        <f t="shared" ref="AA67:AA68" ca="1" si="4">AA64*($Y$65+$J$59)</f>
        <v>53.4</v>
      </c>
      <c r="AC68" s="1"/>
    </row>
  </sheetData>
  <phoneticPr fontId="3" type="noConversion"/>
  <conditionalFormatting sqref="C7">
    <cfRule type="containsText" dxfId="4" priority="8" operator="containsText" text="Patate">
      <formula>NOT(ISERROR(SEARCH("Patate",C7)))</formula>
    </cfRule>
  </conditionalFormatting>
  <conditionalFormatting sqref="C20">
    <cfRule type="containsText" dxfId="3" priority="7" operator="containsText" text="Patate">
      <formula>NOT(ISERROR(SEARCH("Patate",C20)))</formula>
    </cfRule>
  </conditionalFormatting>
  <conditionalFormatting sqref="C33">
    <cfRule type="containsText" dxfId="2" priority="5" operator="containsText" text="Patate">
      <formula>NOT(ISERROR(SEARCH("Patate",C33)))</formula>
    </cfRule>
  </conditionalFormatting>
  <conditionalFormatting sqref="C46">
    <cfRule type="containsText" dxfId="1" priority="3" operator="containsText" text="Patate">
      <formula>NOT(ISERROR(SEARCH("Patate",C46)))</formula>
    </cfRule>
  </conditionalFormatting>
  <conditionalFormatting sqref="C59">
    <cfRule type="containsText" dxfId="0" priority="1" operator="containsText" text="Patate">
      <formula>NOT(ISERROR(SEARCH("Patate",C59)))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83B0-1514-4BA4-9347-0B79E0A04B5F}">
  <dimension ref="B1:Z39"/>
  <sheetViews>
    <sheetView workbookViewId="0">
      <selection activeCell="C39" sqref="C39"/>
    </sheetView>
  </sheetViews>
  <sheetFormatPr defaultRowHeight="14.4" x14ac:dyDescent="0.3"/>
  <cols>
    <col min="2" max="2" width="22.33203125" customWidth="1"/>
    <col min="3" max="3" width="22.21875" customWidth="1"/>
    <col min="4" max="4" width="22.109375" customWidth="1"/>
    <col min="5" max="5" width="1.5546875" customWidth="1"/>
    <col min="15" max="19" width="11.5546875" customWidth="1"/>
  </cols>
  <sheetData>
    <row r="1" spans="2:26" x14ac:dyDescent="0.3">
      <c r="E1" s="24"/>
      <c r="W1" s="34"/>
      <c r="X1" s="34"/>
      <c r="Y1" s="34"/>
      <c r="Z1" s="34"/>
    </row>
    <row r="2" spans="2:26" x14ac:dyDescent="0.3">
      <c r="B2" s="4" t="s">
        <v>81</v>
      </c>
      <c r="C2" s="4" t="s">
        <v>86</v>
      </c>
      <c r="D2" s="4" t="s">
        <v>87</v>
      </c>
      <c r="E2" s="25"/>
      <c r="F2" s="26" t="s">
        <v>88</v>
      </c>
      <c r="G2" s="26"/>
      <c r="H2" s="26"/>
      <c r="I2" s="26"/>
      <c r="J2" s="26"/>
      <c r="K2" s="26"/>
      <c r="L2" s="26"/>
      <c r="M2" s="26"/>
      <c r="N2" s="29" t="s">
        <v>96</v>
      </c>
      <c r="O2" s="27" t="s">
        <v>89</v>
      </c>
      <c r="P2" s="27" t="s">
        <v>89</v>
      </c>
      <c r="Q2" s="27" t="s">
        <v>89</v>
      </c>
      <c r="R2" s="27" t="s">
        <v>89</v>
      </c>
      <c r="S2" s="27" t="s">
        <v>89</v>
      </c>
      <c r="W2" s="34"/>
      <c r="Z2" s="34"/>
    </row>
    <row r="3" spans="2:26" x14ac:dyDescent="0.3">
      <c r="B3" s="31" t="s">
        <v>82</v>
      </c>
      <c r="C3" s="32">
        <f ca="1">AVERAGE((O3-$O$36),(P3-$P$36),(Q3-$Q$36),(R3-$R$36),(S3-$S$36),(O4-$O$37),(P4-$P$37),(Q4-$Q$37),(R4-$R$37),(S4-$S$37))</f>
        <v>0.30535999999999996</v>
      </c>
      <c r="D3" s="31" t="s">
        <v>90</v>
      </c>
      <c r="E3" s="24"/>
      <c r="F3" s="31" t="s">
        <v>98</v>
      </c>
      <c r="G3" s="31"/>
      <c r="H3" s="31"/>
      <c r="I3" s="31"/>
      <c r="J3" s="31"/>
      <c r="K3" s="31"/>
      <c r="L3" s="31"/>
      <c r="M3" s="31"/>
      <c r="N3" s="31">
        <v>1.5</v>
      </c>
      <c r="O3" s="28">
        <f ca="1">(((((Units!$I$7+Units!R12)*Units!$I$2)/10)+((Units!T16)*N3)*Units!$J$2+((Units!$K$7+Units!R14)*(Units!$L$7+Units!R15))*100*Units!$K$2+((Units!$M$7+Units!R16)*Units!$M$2)*100+Units!$N$7*Units!$N$2*10+Units!$O$7*Units!$O$2*10+((Units!R10/Units!R11)*1000)*Units!$L$2)-Units!V11*2)/100</f>
        <v>1.704</v>
      </c>
      <c r="P3" s="28">
        <f ca="1">(((((Units!$I$20+Units!R25)*Units!$I$2)/10)+((Units!T29)*N3)*Units!$J$2+((Units!$K$20+Units!R27)*(Units!$L$20+Units!R28))*100*Units!$K$2+((Units!$M$20+Units!R29)*Units!$M$2)*100+Units!$N$20*Units!$N$2*10+Units!$O$20*Units!$O$2*10+((Units!R23/Units!R24)*1000)*Units!$L$2)-Units!V24*2)/100</f>
        <v>1.3765000000000001</v>
      </c>
      <c r="Q3" s="28">
        <f ca="1">(((((Units!$I$33+Units!R38)*Units!$I$2)/10)+((Units!T42)*N3)*Units!$J$2+((Units!$K$33+Units!R40)*(Units!$L$33+Units!R41))*100*Units!$K$2+((Units!$M$33+Units!R42)*Units!$M$2)*100+Units!$N$33*Units!$N$2*10+Units!$O$33*Units!$O$2*10+((Units!R36/Units!R37)*1000)*Units!$L$2)-Units!V37*2)/100</f>
        <v>1.5676666666666665</v>
      </c>
      <c r="R3" s="28">
        <f ca="1">(((((Units!$I$46+Units!R51)*Units!$I$2)/10)+((Units!T55)*N3)*Units!$J$2+((Units!$K$46+Units!R53)*(Units!$L$46+Units!R54))*100*Units!$K$2+((Units!$M$46+Units!R55)*Units!$M$2)*100+Units!$N$46*Units!$N$2*10+Units!$O$46*Units!$O$2*10+((Units!R49/Units!R50)*1000)*Units!$L$2)-Units!V50*2)/100</f>
        <v>1.6419999999999999</v>
      </c>
      <c r="S3" s="28">
        <f ca="1">(((((Units!$I$59+Units!R64)*Units!$I$2)/10)+((Units!T68)*N3)*Units!$J$2+((Units!$K$59+Units!R66)*(Units!$L$59+Units!R67))*100*Units!$K$2+((Units!$M$59+Units!R68)*Units!$M$2)*100+Units!$N$59*Units!$N$2*10+Units!$O$59*Units!$O$2*10+((Units!R62/Units!R63)*1000)*Units!$L$2)-Units!V63*2)/100</f>
        <v>1.5618000000000001</v>
      </c>
      <c r="W3" s="34"/>
      <c r="X3" s="34" t="s">
        <v>90</v>
      </c>
      <c r="Y3" s="34"/>
      <c r="Z3" s="34"/>
    </row>
    <row r="4" spans="2:26" x14ac:dyDescent="0.3">
      <c r="B4" s="31"/>
      <c r="C4" s="32"/>
      <c r="D4" s="31"/>
      <c r="E4" s="24"/>
      <c r="F4" s="31"/>
      <c r="G4" s="31"/>
      <c r="H4" s="31"/>
      <c r="I4" s="31"/>
      <c r="J4" s="31"/>
      <c r="K4" s="31"/>
      <c r="L4" s="31"/>
      <c r="M4" s="31"/>
      <c r="N4" s="31"/>
      <c r="O4" s="28">
        <f ca="1">(((((Units!$I$7+Units!Y12)*Units!$I$2)/10)+((Units!AA16)*N3)*Units!$J$2+((Units!$K$7+Units!Y14)*(Units!$L$7+Units!Y15))*100*Units!$K$2+((Units!$M$7+Units!Y16)*Units!$M$2)*100+Units!$N$7*Units!$N$2*10+Units!$O$7*Units!$O$2*10+((Units!Y10/Units!Y11)*1000)*Units!$L$2)-Units!AC11*2)/100</f>
        <v>2.5285000000000002</v>
      </c>
      <c r="P4" s="28">
        <f ca="1">(((((Units!$I$20+Units!Y25)*Units!$I$2)/10)+((Units!AA29)*N3)*Units!$J$2+((Units!$K$20+Units!Y27)*(Units!$L$20+Units!Y28))*100*Units!$K$2+((Units!$M$20+Units!Y29)*Units!$M$2)*100+Units!$N$20*Units!$N$2*10+Units!$O$20*Units!$O$2*10+((Units!Y23/Units!Y24)*1000)*Units!$L$2)-Units!AC24*2)/100</f>
        <v>1.924666666666667</v>
      </c>
      <c r="Q4" s="28">
        <f ca="1">(((((Units!$I$33+Units!Y38)*Units!$I$2)/10)+((Units!AA42)*N3)*Units!$J$2+((Units!$K$33+Units!Y40)*(Units!$L$33+Units!Y41))*100*Units!$K$2+((Units!$M$33+Units!Y42)*Units!$M$2)*100+Units!$N$33*Units!$N$2*10+Units!$O$33*Units!$O$2*10+((Units!Y36/Units!Y37)*1000)*Units!$L$2)-Units!AC37*2)/100</f>
        <v>2.0209999999999999</v>
      </c>
      <c r="R4" s="28">
        <f ca="1">(((((Units!$I$46+Units!Y51)*Units!$I$2)/10)+((Units!AA55)*N3)*Units!$J$2+((Units!$K$46+Units!Y53)*(Units!$L$46+Units!Y54))*100*Units!$K$2+((Units!$M$46+Units!Y55)*Units!$M$2)*100+Units!$N$46*Units!$N$2*10+Units!$O$46*Units!$O$2*10+((Units!Y49/Units!Y50)*1000)*Units!$L$2)-Units!AC50*2)/100</f>
        <v>2.2953333333333332</v>
      </c>
      <c r="S4" s="28">
        <f ca="1">(((((Units!$I$59+Units!Y64)*Units!$I$2)/10)+((Units!AA68)*N3)*Units!$J$2+((Units!$K$59+Units!Y66)*(Units!$L$59+Units!Y67))*100*Units!$K$2+((Units!$M$59+Units!Y68)*Units!$M$2)*100+Units!$N$59*Units!$N$2*10+Units!$O$59*Units!$O$2*10+((Units!Y62/Units!Y63)*1000)*Units!$L$2)-Units!AC63*2)/100</f>
        <v>2.5419999999999998</v>
      </c>
      <c r="W4" s="34"/>
      <c r="X4" s="34" t="s">
        <v>91</v>
      </c>
      <c r="Y4" s="34"/>
      <c r="Z4" s="34"/>
    </row>
    <row r="5" spans="2:26" x14ac:dyDescent="0.3">
      <c r="B5" s="31" t="s">
        <v>83</v>
      </c>
      <c r="C5" s="32">
        <f ca="1">AVERAGE((O5-$O$36),(P5-$P$36),(Q5-$Q$36),(R5-$R$36),(S5-$S$36),(O6-$O$37),(P6-$P$37),(Q6-$Q$37),(R6-$R$37),(S6-$S$37))</f>
        <v>0.29399999999999993</v>
      </c>
      <c r="D5" s="31" t="s">
        <v>92</v>
      </c>
      <c r="E5" s="24"/>
      <c r="F5" s="31" t="s">
        <v>97</v>
      </c>
      <c r="G5" s="31"/>
      <c r="H5" s="31"/>
      <c r="I5" s="31"/>
      <c r="J5" s="31"/>
      <c r="K5" s="31"/>
      <c r="L5" s="31"/>
      <c r="M5" s="31"/>
      <c r="N5" s="31">
        <v>1.8</v>
      </c>
      <c r="O5" s="28">
        <f ca="1">((((((Units!$I$7+Units!R12)*N5)*Units!$I$2)/10)+(AVERAGE(Units!T15,Units!T16))*Units!$J$2+((Units!$K$7+Units!R14)*(Units!$L$7+Units!R15))*100*Units!$K$2+((Units!$M$7+Units!R16)*Units!$M$2)*100+Units!$N$7*Units!$N$2*10+Units!$O$7*Units!$O$2*10+((Units!R10/Units!R11)*1000)*Units!$L$2)-Units!V11*2)/100</f>
        <v>1.5659999999999998</v>
      </c>
      <c r="P5" s="28">
        <f ca="1">((((((Units!$I$20+Units!R25)*N5)*Units!$I$2)/10)+(AVERAGE(Units!T28,Units!T29))*Units!$J$2+((Units!$K$20+Units!R27)*(Units!$L$20+Units!R28))*100*Units!$K$2+((Units!$M$20+Units!R29)*Units!$M$2)*100+Units!$N$20*Units!$N$2*10+Units!$O$20*Units!$O$2*10+((Units!R23/Units!R24)*1000)*Units!$L$2)-Units!V24*2)/100</f>
        <v>1.921</v>
      </c>
      <c r="Q5" s="28">
        <f ca="1">((((((Units!$I$33+Units!R38)*N5)*Units!$I$2)/10)+(AVERAGE(Units!T41,Units!T42))*Units!$J$2+((Units!$K$33+Units!R40)*(Units!$L$33+Units!R41))*100*Units!$K$2+((Units!$M$33+Units!R42)*Units!$M$2)*100+Units!$N$33*Units!$N$2*10+Units!$O$33*Units!$O$2*10+((Units!R36/Units!R37)*1000)*Units!$L$2)-Units!V37*2)/100</f>
        <v>1.4856666666666667</v>
      </c>
      <c r="R5" s="28">
        <f ca="1">((((((Units!$I$46+Units!R51)*N5)*Units!$I$2)/10)+(AVERAGE(Units!T54,Units!T55))*Units!$J$2+((Units!$K$46+Units!R53)*(Units!$L$46+Units!R54))*100*Units!$K$2+((Units!$M$46+Units!R55)*Units!$M$2)*100+Units!$N$46*Units!$N$2*10+Units!$O$46*Units!$O$2*10+((Units!R49/Units!R50)*1000)*Units!$L$2)-Units!V50*2)/100</f>
        <v>1.4980000000000002</v>
      </c>
      <c r="S5" s="28">
        <f ca="1">((((((Units!$I$59+Units!R64)*N5)*Units!$I$2)/10)+(AVERAGE(Units!T67,Units!T68))*Units!$J$2+((Units!$K$59+Units!R66)*(Units!$L$59+Units!R67))*100*Units!$K$2+((Units!$M$59+Units!R68)*Units!$M$2)*100+Units!$N$59*Units!$N$2*10+Units!$O$59*Units!$O$2*10+((Units!R62/Units!R63)*1000)*Units!$L$2)-Units!V63*2)/100</f>
        <v>1.6881999999999999</v>
      </c>
      <c r="W5" s="34"/>
      <c r="X5" s="34" t="s">
        <v>47</v>
      </c>
      <c r="Y5" s="34"/>
      <c r="Z5" s="34"/>
    </row>
    <row r="6" spans="2:26" x14ac:dyDescent="0.3">
      <c r="B6" s="31"/>
      <c r="C6" s="32"/>
      <c r="D6" s="31"/>
      <c r="E6" s="24"/>
      <c r="F6" s="31"/>
      <c r="G6" s="31"/>
      <c r="H6" s="31"/>
      <c r="I6" s="31"/>
      <c r="J6" s="31"/>
      <c r="K6" s="31"/>
      <c r="L6" s="31"/>
      <c r="M6" s="31"/>
      <c r="N6" s="31"/>
      <c r="O6" s="28">
        <f ca="1">((((((Units!$I$7+Units!Y12)*N5)*Units!$I$2)/10)+(AVERAGE(Units!AA15,Units!AA16))*Units!$J$2+((Units!$K$7+Units!Y14)*(Units!$L$7+Units!Y15))*100*Units!$K$2+((Units!$M$7+Units!Y16)*Units!$M$2)*100+Units!$N$7*Units!$N$2*10+Units!$O$7*Units!$O$2*10+((Units!Y10/Units!Y11)*1000)*Units!$L$2)-Units!AC11*2)/100</f>
        <v>1.9989999999999997</v>
      </c>
      <c r="P6" s="28">
        <f ca="1">((((((Units!$I$20+Units!Y25)*N5)*Units!$I$2)/10)+(AVERAGE(Units!AA28,Units!AA29))*Units!$J$2+((Units!$K$20+Units!Y27)*(Units!$L$20+Units!Y28))*100*Units!$K$2+((Units!$M$20+Units!Y29)*Units!$M$2)*100+Units!$N$20*Units!$N$2*10+Units!$O$20*Units!$O$2*10+((Units!Y23/Units!Y24)*1000)*Units!$L$2)-Units!AC24*2)/100</f>
        <v>2.7136666666666667</v>
      </c>
      <c r="Q6" s="28">
        <f ca="1">((((((Units!$I$33+Units!Y38)*N5)*Units!$I$2)/10)+(AVERAGE(Units!AA41,Units!AA42))*Units!$J$2+((Units!$K$33+Units!Y40)*(Units!$L$33+Units!Y41))*100*Units!$K$2+((Units!$M$33+Units!Y42)*Units!$M$2)*100+Units!$N$33*Units!$N$2*10+Units!$O$33*Units!$O$2*10+((Units!Y36/Units!Y37)*1000)*Units!$L$2)-Units!AC37*2)/100</f>
        <v>1.9590000000000001</v>
      </c>
      <c r="R6" s="28">
        <f ca="1">((((((Units!$I$46+Units!Y51)*N5)*Units!$I$2)/10)+(AVERAGE(Units!AA54,Units!AA55))*Units!$J$2+((Units!$K$46+Units!Y53)*(Units!$L$46+Units!Y54))*100*Units!$K$2+((Units!$M$46+Units!Y55)*Units!$M$2)*100+Units!$N$46*Units!$N$2*10+Units!$O$46*Units!$O$2*10+((Units!Y49/Units!Y50)*1000)*Units!$L$2)-Units!AC50*2)/100</f>
        <v>2.0113333333333334</v>
      </c>
      <c r="S6" s="28">
        <f ca="1">((((((Units!$I$59+Units!Y64)*N5)*Units!$I$2)/10)+(AVERAGE(Units!AA67,Units!AA68))*Units!$J$2+((Units!$K$59+Units!Y66)*(Units!$L$59+Units!Y67))*100*Units!$K$2+((Units!$M$59+Units!Y68)*Units!$M$2)*100+Units!$N$59*Units!$N$2*10+Units!$O$59*Units!$O$2*10+((Units!Y62/Units!Y63)*1000)*Units!$L$2)-Units!AC63*2)/100</f>
        <v>2.2080000000000002</v>
      </c>
      <c r="W6" s="34"/>
      <c r="X6" s="34" t="s">
        <v>92</v>
      </c>
      <c r="Y6" s="34"/>
      <c r="Z6" s="34"/>
    </row>
    <row r="7" spans="2:26" x14ac:dyDescent="0.3">
      <c r="B7" s="31" t="s">
        <v>84</v>
      </c>
      <c r="C7" s="32">
        <f ca="1">AVERAGE((O7-$O$36),(P7-$P$36),(Q7-$Q$36),(R7-$R$36),(S7-$S$36),(O8-$O$37),(P8-$P$37),(Q8-$Q$37),(R8-$R$37),(S8-$S$37))</f>
        <v>0.438</v>
      </c>
      <c r="D7" s="31" t="s">
        <v>94</v>
      </c>
      <c r="E7" s="24"/>
      <c r="F7" s="31" t="s">
        <v>99</v>
      </c>
      <c r="G7" s="31"/>
      <c r="H7" s="31"/>
      <c r="I7" s="31"/>
      <c r="J7" s="31"/>
      <c r="K7" s="31"/>
      <c r="L7" s="31"/>
      <c r="M7" s="31"/>
      <c r="N7" s="33">
        <v>0.3</v>
      </c>
      <c r="O7" s="28">
        <f ca="1">(((((Units!$I$7+Units!R12)*Units!$I$2)/10)+(AVERAGE(Units!T15,Units!T16))*Units!$J$2+((Units!$K$7+Units!R14+N7)*(Units!$L$7+Units!R15))*100*Units!$K$2+((Units!$M$7+Units!R16)*Units!$M$2)*100+Units!$N$7*Units!$N$2*10+Units!$O$7*Units!$O$2*10+((Units!R10/Units!R11)*1000)*Units!$L$2)-Units!V11*2)/100</f>
        <v>1.8359999999999999</v>
      </c>
      <c r="P7" s="28">
        <f ca="1">(((((Units!$I$20+Units!R25)*Units!$I$2)/10)+(AVERAGE(Units!T28,Units!T29))*Units!$J$2+((Units!$K$20+Units!R27+N7)*(Units!$L$20+Units!R28))*100*Units!$K$2+((Units!$M$20+Units!R29)*Units!$M$2)*100+Units!$N$20*Units!$N$2*10+Units!$O$20*Units!$O$2*10+((Units!R23/Units!R24)*1000)*Units!$L$2)-Units!V24*2)/100</f>
        <v>1.621</v>
      </c>
      <c r="Q7" s="28">
        <f ca="1">(((((Units!$I$33+Units!R38)*Units!$I$2)/10)+(AVERAGE(Units!T41,Units!T42))*Units!$J$2+((Units!$K$33+Units!R40+N7)*(Units!$L$33+Units!R41))*100*Units!$K$2+((Units!$M$33+Units!R42)*Units!$M$2)*100+Units!$N$33*Units!$N$2*10+Units!$O$33*Units!$O$2*10+((Units!R36/Units!R37)*1000)*Units!$L$2)-Units!V37*2)/100</f>
        <v>1.8156666666666665</v>
      </c>
      <c r="R7" s="28">
        <f ca="1">(((((Units!$I$46+Units!R51)*Units!$I$2)/10)+(AVERAGE(Units!T54,Units!T55))*Units!$J$2+((Units!$K$46+Units!R53+N7)*(Units!$L$46+Units!R54))*100*Units!$K$2+((Units!$M$46+Units!R55)*Units!$M$2)*100+Units!$N$46*Units!$N$2*10+Units!$O$46*Units!$O$2*10+((Units!R49/Units!R50)*1000)*Units!$L$2)-Units!V50*2)/100</f>
        <v>1.8280000000000001</v>
      </c>
      <c r="S7" s="28">
        <f ca="1">(((((Units!$I$59+Units!R64)*Units!$I$2)/10)+(AVERAGE(Units!T67,Units!T68))*Units!$J$2+((Units!$K$59+Units!R66+N7)*(Units!$L$59+Units!R67))*100*Units!$K$2+((Units!$M$59+Units!R68)*Units!$M$2)*100+Units!$N$59*Units!$N$2*10+Units!$O$59*Units!$O$2*10+((Units!R62/Units!R63)*1000)*Units!$L$2)-Units!V63*2)/100</f>
        <v>1.7782</v>
      </c>
      <c r="W7" s="34"/>
      <c r="X7" s="34" t="s">
        <v>93</v>
      </c>
      <c r="Y7" s="34"/>
      <c r="Z7" s="34"/>
    </row>
    <row r="8" spans="2:26" x14ac:dyDescent="0.3">
      <c r="B8" s="31"/>
      <c r="C8" s="32"/>
      <c r="D8" s="31"/>
      <c r="E8" s="24"/>
      <c r="F8" s="31"/>
      <c r="G8" s="31"/>
      <c r="H8" s="31"/>
      <c r="I8" s="31"/>
      <c r="J8" s="31"/>
      <c r="K8" s="31"/>
      <c r="L8" s="31"/>
      <c r="M8" s="31"/>
      <c r="N8" s="31"/>
      <c r="O8" s="28">
        <f ca="1">(((((Units!$I$7+Units!Y12)*Units!$I$2)/10)+(AVERAGE(Units!AA15,Units!AA16))*Units!$J$2+((Units!$K$7+Units!Y14+N7)*(Units!$L$7+Units!Y15))*100*Units!$K$2+((Units!$M$7+Units!Y16)*Units!$M$2)*100+Units!$N$7*Units!$N$2*10+Units!$O$7*Units!$O$2*10+((Units!Y10/Units!Y11)*1000)*Units!$L$2)-Units!AC11*2)/100</f>
        <v>2.359</v>
      </c>
      <c r="P8" s="28">
        <f ca="1">(((((Units!$I$20+Units!Y25)*Units!$I$2)/10)+(AVERAGE(Units!AA28,Units!AA29))*Units!$J$2+((Units!$K$20+Units!Y27+N7)*(Units!$L$20+Units!Y28))*100*Units!$K$2+((Units!$M$20+Units!Y29)*Units!$M$2)*100+Units!$N$20*Units!$N$2*10+Units!$O$20*Units!$O$2*10+((Units!Y23/Units!Y24)*1000)*Units!$L$2)-Units!AC24*2)/100</f>
        <v>2.1136666666666666</v>
      </c>
      <c r="Q8" s="28">
        <f ca="1">(((((Units!$I$33+Units!Y38)*Units!$I$2)/10)+(AVERAGE(Units!AA41,Units!AA42))*Units!$J$2+((Units!$K$33+Units!Y40+N7)*(Units!$L$33+Units!Y41))*100*Units!$K$2+((Units!$M$33+Units!Y42)*Units!$M$2)*100+Units!$N$33*Units!$N$2*10+Units!$O$33*Units!$O$2*10+((Units!Y36/Units!Y37)*1000)*Units!$L$2)-Units!AC37*2)/100</f>
        <v>2.2889999999999997</v>
      </c>
      <c r="R8" s="28">
        <f ca="1">(((((Units!$I$46+Units!Y51)*Units!$I$2)/10)+(AVERAGE(Units!AA54,Units!AA55))*Units!$J$2+((Units!$K$46+Units!Y53+N7)*(Units!$L$46+Units!Y54))*100*Units!$K$2+((Units!$M$46+Units!Y55)*Units!$M$2)*100+Units!$N$46*Units!$N$2*10+Units!$O$46*Units!$O$2*10+((Units!Y49/Units!Y50)*1000)*Units!$L$2)-Units!AC50*2)/100</f>
        <v>2.4913333333333334</v>
      </c>
      <c r="S8" s="28">
        <f ca="1">(((((Units!$I$59+Units!Y64)*Units!$I$2)/10)+(AVERAGE(Units!AA67,Units!AA68))*Units!$J$2+((Units!$K$59+Units!Y66+N7)*(Units!$L$59+Units!Y67))*100*Units!$K$2+((Units!$M$59+Units!Y68)*Units!$M$2)*100+Units!$N$59*Units!$N$2*10+Units!$O$59*Units!$O$2*10+((Units!Y62/Units!Y63)*1000)*Units!$L$2)-Units!AC63*2)/100</f>
        <v>2.3580000000000001</v>
      </c>
      <c r="W8" s="34"/>
      <c r="X8" s="34" t="s">
        <v>94</v>
      </c>
      <c r="Y8" s="34"/>
      <c r="Z8" s="34"/>
    </row>
    <row r="9" spans="2:26" x14ac:dyDescent="0.3">
      <c r="B9" s="31" t="s">
        <v>85</v>
      </c>
      <c r="C9" s="32">
        <f ca="1">AVERAGE((O9-$O$36),(P9-$P$36),(Q9-$Q$36),(R9-$R$36),(S9-$S$36),(O10-$O$37),(P10-$P$37),(Q10-$Q$37),(R10-$R$37),(S10-$S$37))</f>
        <v>0.4</v>
      </c>
      <c r="D9" s="31" t="s">
        <v>58</v>
      </c>
      <c r="E9" s="24"/>
      <c r="F9" s="31"/>
      <c r="G9" s="31"/>
      <c r="H9" s="31"/>
      <c r="I9" s="31"/>
      <c r="J9" s="31"/>
      <c r="K9" s="31"/>
      <c r="L9" s="31"/>
      <c r="M9" s="31"/>
      <c r="N9" s="33">
        <v>0.5</v>
      </c>
      <c r="O9" s="28">
        <f ca="1">(((((Units!$I$7+Units!R12)*Units!$I$2)/10)+(AVERAGE(Units!T15,Units!T16))*Units!$J$2+((Units!$K$7+Units!R14)*(Units!$L$7+Units!R15))*100*Units!$K$2+((Units!$M$7+Units!R16+N9)*Units!$M$2)*100+Units!$N$7*Units!$N$2*10+Units!$O$7*Units!$O$2*10+((Units!R10/Units!R11)*1000)*Units!$L$2)-Units!V11*2)/100</f>
        <v>1.786</v>
      </c>
      <c r="P9" s="28">
        <f ca="1">(((((Units!$I$20+Units!R25)*Units!$I$2)/10)+(AVERAGE(Units!T28,Units!T29))*Units!$J$2+((Units!$K$20+Units!R27)*(Units!$L$20+Units!R28))*100*Units!$K$2+((Units!$M$20+Units!R29+N9)*Units!$M$2)*100+Units!$N$20*Units!$N$2*10+Units!$O$20*Units!$O$2*10+((Units!R23/Units!R24)*1000)*Units!$L$2)-Units!V24*2)/100</f>
        <v>1.7209999999999999</v>
      </c>
      <c r="Q9" s="28">
        <f ca="1">(((((Units!$I$33+Units!R38)*Units!$I$2)/10)+(AVERAGE(Units!T41,Units!T42))*Units!$J$2+((Units!$K$33+Units!R40)*(Units!$L$33+Units!R41))*100*Units!$K$2+((Units!$M$33+Units!R42+N9)*Units!$M$2)*100+Units!$N$33*Units!$N$2*10+Units!$O$33*Units!$O$2*10+((Units!R36/Units!R37)*1000)*Units!$L$2)-Units!V37*2)/100</f>
        <v>1.7656666666666667</v>
      </c>
      <c r="R9" s="28">
        <f ca="1">(((((Units!$I$46+Units!R51)*Units!$I$2)/10)+(AVERAGE(Units!T54,Units!T55))*Units!$J$2+((Units!$K$46+Units!R53)*(Units!$L$46+Units!R54))*100*Units!$K$2+((Units!$M$46+Units!R55+N9)*Units!$M$2)*100+Units!$N$46*Units!$N$2*10+Units!$O$46*Units!$O$2*10+((Units!R49/Units!R50)*1000)*Units!$L$2)-Units!V50*2)/100</f>
        <v>1.7779999999999998</v>
      </c>
      <c r="S9" s="28">
        <f ca="1">(((((Units!$I$59+Units!R64)*Units!$I$2)/10)+(AVERAGE(Units!T67,Units!T68))*Units!$J$2+((Units!$K$59+Units!R66)*(Units!$L$59+Units!R67))*100*Units!$K$2+((Units!$M$59+Units!R68+N9)*Units!$M$2)*100+Units!$N$59*Units!$N$2*10+Units!$O$59*Units!$O$2*10+((Units!R62/Units!R63)*1000)*Units!$L$2)-Units!V63*2)/100</f>
        <v>1.7282</v>
      </c>
      <c r="W9" s="34"/>
      <c r="X9" s="34" t="s">
        <v>95</v>
      </c>
      <c r="Y9" s="34"/>
      <c r="Z9" s="34"/>
    </row>
    <row r="10" spans="2:26" x14ac:dyDescent="0.3">
      <c r="B10" s="31"/>
      <c r="C10" s="32"/>
      <c r="D10" s="31"/>
      <c r="E10" s="24"/>
      <c r="F10" s="31"/>
      <c r="G10" s="31"/>
      <c r="H10" s="31"/>
      <c r="I10" s="31"/>
      <c r="J10" s="31"/>
      <c r="K10" s="31"/>
      <c r="L10" s="31"/>
      <c r="M10" s="31"/>
      <c r="N10" s="31"/>
      <c r="O10" s="28">
        <f ca="1">(((((Units!$I$7+Units!Y12)*Units!$I$2)/10)+(AVERAGE(Units!AA15,Units!AA16))*Units!$J$2+((Units!$K$7+Units!Y14)*(Units!$L$7+Units!Y15))*100*Units!$K$2+((Units!$M$7+Units!Y16+N9)*Units!$M$2)*100+Units!$N$7*Units!$N$2*10+Units!$O$7*Units!$O$2*10+((Units!Y10/Units!Y11)*1000)*Units!$L$2)-Units!AC11*2)/100</f>
        <v>2.2789999999999999</v>
      </c>
      <c r="P10" s="28">
        <f ca="1">(((((Units!$I$20+Units!Y25)*Units!$I$2)/10)+(AVERAGE(Units!AA28,Units!AA29))*Units!$J$2+((Units!$K$20+Units!Y27)*(Units!$L$20+Units!Y28))*100*Units!$K$2+((Units!$M$20+Units!Y29+N9)*Units!$M$2)*100+Units!$N$20*Units!$N$2*10+Units!$O$20*Units!$O$2*10+((Units!Y23/Units!Y24)*1000)*Units!$L$2)-Units!AC24*2)/100</f>
        <v>2.2136666666666667</v>
      </c>
      <c r="Q10" s="28">
        <f ca="1">(((((Units!$I$33+Units!Y38)*Units!$I$2)/10)+(AVERAGE(Units!AA41,Units!AA42))*Units!$J$2+((Units!$K$33+Units!Y40)*(Units!$L$33+Units!Y41))*100*Units!$K$2+((Units!$M$33+Units!Y42+N9)*Units!$M$2)*100+Units!$N$33*Units!$N$2*10+Units!$O$33*Units!$O$2*10+((Units!Y36/Units!Y37)*1000)*Units!$L$2)-Units!AC37*2)/100</f>
        <v>2.2389999999999999</v>
      </c>
      <c r="R10" s="28">
        <f ca="1">(((((Units!$I$46+Units!Y51)*Units!$I$2)/10)+(AVERAGE(Units!AA54,Units!AA55))*Units!$J$2+((Units!$K$46+Units!Y53)*(Units!$L$46+Units!Y54))*100*Units!$K$2+((Units!$M$46+Units!Y55+N9)*Units!$M$2)*100+Units!$N$46*Units!$N$2*10+Units!$O$46*Units!$O$2*10+((Units!Y49/Units!Y50)*1000)*Units!$L$2)-Units!AC50*2)/100</f>
        <v>2.2913333333333337</v>
      </c>
      <c r="S10" s="28">
        <f ca="1">(((((Units!$I$59+Units!Y64)*Units!$I$2)/10)+(AVERAGE(Units!AA67,Units!AA68))*Units!$J$2+((Units!$K$59+Units!Y66)*(Units!$L$59+Units!Y67))*100*Units!$K$2+((Units!$M$59+Units!Y68+N9)*Units!$M$2)*100+Units!$N$59*Units!$N$2*10+Units!$O$59*Units!$O$2*10+((Units!Y62/Units!Y63)*1000)*Units!$L$2)-Units!AC63*2)/100</f>
        <v>2.3080000000000003</v>
      </c>
      <c r="W10" s="34"/>
      <c r="X10" s="34" t="s">
        <v>58</v>
      </c>
      <c r="Y10" s="34"/>
      <c r="Z10" s="34"/>
    </row>
    <row r="11" spans="2:26" x14ac:dyDescent="0.3">
      <c r="B11" s="1"/>
      <c r="D11" s="1"/>
      <c r="E11" s="24"/>
      <c r="F11" s="9"/>
      <c r="G11" s="9"/>
      <c r="H11" s="9"/>
      <c r="I11" s="9"/>
      <c r="J11" s="9"/>
      <c r="K11" s="9"/>
      <c r="L11" s="9"/>
      <c r="M11" s="9"/>
      <c r="N11" s="7"/>
      <c r="W11" s="34"/>
      <c r="Y11" s="34"/>
      <c r="Z11" s="34"/>
    </row>
    <row r="12" spans="2:26" x14ac:dyDescent="0.3">
      <c r="B12" s="1"/>
      <c r="D12" s="1"/>
      <c r="E12" s="24"/>
      <c r="F12" s="9"/>
      <c r="G12" s="9"/>
      <c r="H12" s="9"/>
      <c r="I12" s="9"/>
      <c r="J12" s="9"/>
      <c r="K12" s="9"/>
      <c r="L12" s="9"/>
      <c r="M12" s="9"/>
      <c r="N12" s="7"/>
      <c r="W12" s="34"/>
      <c r="X12" s="34"/>
      <c r="Y12" s="34"/>
      <c r="Z12" s="34"/>
    </row>
    <row r="13" spans="2:26" x14ac:dyDescent="0.3">
      <c r="B13" s="1"/>
      <c r="D13" s="1"/>
      <c r="E13" s="24"/>
      <c r="F13" s="9"/>
      <c r="G13" s="9"/>
      <c r="H13" s="9"/>
      <c r="I13" s="9"/>
      <c r="J13" s="9"/>
      <c r="K13" s="9"/>
      <c r="L13" s="9"/>
      <c r="M13" s="9"/>
      <c r="N13" s="7"/>
    </row>
    <row r="14" spans="2:26" x14ac:dyDescent="0.3">
      <c r="B14" s="1"/>
      <c r="D14" s="1"/>
      <c r="E14" s="24"/>
      <c r="F14" s="9"/>
      <c r="G14" s="9"/>
      <c r="H14" s="9"/>
      <c r="I14" s="9"/>
      <c r="J14" s="9"/>
      <c r="K14" s="9"/>
      <c r="L14" s="9"/>
      <c r="M14" s="9"/>
      <c r="N14" s="7"/>
    </row>
    <row r="15" spans="2:26" x14ac:dyDescent="0.3">
      <c r="B15" s="1"/>
      <c r="D15" s="1"/>
      <c r="E15" s="24"/>
      <c r="F15" s="9"/>
      <c r="G15" s="9"/>
      <c r="H15" s="9"/>
      <c r="I15" s="9"/>
      <c r="J15" s="9"/>
      <c r="K15" s="9"/>
      <c r="L15" s="9"/>
      <c r="M15" s="9"/>
      <c r="N15" s="7"/>
    </row>
    <row r="16" spans="2:26" x14ac:dyDescent="0.3">
      <c r="B16" s="1"/>
      <c r="D16" s="1"/>
      <c r="E16" s="24"/>
      <c r="F16" s="9"/>
      <c r="G16" s="9"/>
      <c r="H16" s="9"/>
      <c r="I16" s="9"/>
      <c r="J16" s="9"/>
      <c r="K16" s="9"/>
      <c r="L16" s="9"/>
      <c r="M16" s="9"/>
      <c r="N16" s="7"/>
    </row>
    <row r="17" spans="2:14" x14ac:dyDescent="0.3">
      <c r="B17" s="1"/>
      <c r="D17" s="1"/>
      <c r="E17" s="24"/>
      <c r="F17" s="9"/>
      <c r="G17" s="9"/>
      <c r="H17" s="9"/>
      <c r="I17" s="9"/>
      <c r="J17" s="9"/>
      <c r="K17" s="9"/>
      <c r="L17" s="9"/>
      <c r="M17" s="9"/>
      <c r="N17" s="7"/>
    </row>
    <row r="18" spans="2:14" x14ac:dyDescent="0.3">
      <c r="B18" s="1"/>
      <c r="D18" s="1"/>
      <c r="E18" s="24"/>
      <c r="F18" s="9"/>
      <c r="G18" s="9"/>
      <c r="H18" s="9"/>
      <c r="I18" s="9"/>
      <c r="J18" s="9"/>
      <c r="K18" s="9"/>
      <c r="L18" s="9"/>
      <c r="M18" s="9"/>
      <c r="N18" s="7"/>
    </row>
    <row r="19" spans="2:14" x14ac:dyDescent="0.3">
      <c r="B19" s="1"/>
      <c r="D19" s="1"/>
      <c r="E19" s="24"/>
      <c r="F19" s="9"/>
      <c r="G19" s="9"/>
      <c r="H19" s="9"/>
      <c r="I19" s="9"/>
      <c r="J19" s="9"/>
      <c r="K19" s="9"/>
      <c r="L19" s="9"/>
      <c r="M19" s="9"/>
      <c r="N19" s="7"/>
    </row>
    <row r="20" spans="2:14" x14ac:dyDescent="0.3">
      <c r="B20" s="1"/>
      <c r="D20" s="1"/>
      <c r="E20" s="24"/>
      <c r="F20" s="9"/>
      <c r="G20" s="9"/>
      <c r="H20" s="9"/>
      <c r="I20" s="9"/>
      <c r="J20" s="9"/>
      <c r="K20" s="9"/>
      <c r="L20" s="9"/>
      <c r="M20" s="9"/>
      <c r="N20" s="7"/>
    </row>
    <row r="21" spans="2:14" x14ac:dyDescent="0.3">
      <c r="B21" s="1"/>
      <c r="D21" s="1"/>
      <c r="E21" s="24"/>
      <c r="F21" s="9"/>
      <c r="G21" s="9"/>
      <c r="H21" s="9"/>
      <c r="I21" s="9"/>
      <c r="J21" s="9"/>
      <c r="K21" s="9"/>
      <c r="L21" s="9"/>
      <c r="M21" s="9"/>
      <c r="N21" s="7"/>
    </row>
    <row r="22" spans="2:14" x14ac:dyDescent="0.3">
      <c r="B22" s="1"/>
      <c r="D22" s="1"/>
      <c r="E22" s="24"/>
      <c r="F22" s="9"/>
      <c r="G22" s="9"/>
      <c r="H22" s="9"/>
      <c r="I22" s="9"/>
      <c r="J22" s="9"/>
      <c r="K22" s="9"/>
      <c r="L22" s="9"/>
      <c r="M22" s="9"/>
      <c r="N22" s="7"/>
    </row>
    <row r="23" spans="2:14" x14ac:dyDescent="0.3">
      <c r="B23" s="1"/>
      <c r="D23" s="1"/>
      <c r="E23" s="24"/>
      <c r="F23" s="9"/>
      <c r="G23" s="9"/>
      <c r="H23" s="9"/>
      <c r="I23" s="9"/>
      <c r="J23" s="9"/>
      <c r="K23" s="9"/>
      <c r="L23" s="9"/>
      <c r="M23" s="9"/>
      <c r="N23" s="7"/>
    </row>
    <row r="24" spans="2:14" x14ac:dyDescent="0.3">
      <c r="B24" s="1"/>
      <c r="D24" s="1"/>
      <c r="E24" s="24"/>
      <c r="F24" s="9"/>
      <c r="G24" s="9"/>
      <c r="H24" s="9"/>
      <c r="I24" s="9"/>
      <c r="J24" s="9"/>
      <c r="K24" s="9"/>
      <c r="L24" s="9"/>
      <c r="M24" s="9"/>
      <c r="N24" s="7"/>
    </row>
    <row r="25" spans="2:14" x14ac:dyDescent="0.3">
      <c r="B25" s="1"/>
      <c r="D25" s="1"/>
      <c r="E25" s="24"/>
      <c r="F25" s="9"/>
      <c r="G25" s="9"/>
      <c r="H25" s="9"/>
      <c r="I25" s="9"/>
      <c r="J25" s="9"/>
      <c r="K25" s="9"/>
      <c r="L25" s="9"/>
      <c r="M25" s="9"/>
      <c r="N25" s="7"/>
    </row>
    <row r="26" spans="2:14" x14ac:dyDescent="0.3">
      <c r="B26" s="1"/>
      <c r="D26" s="1"/>
      <c r="E26" s="24"/>
      <c r="F26" s="9"/>
      <c r="G26" s="9"/>
      <c r="H26" s="9"/>
      <c r="I26" s="9"/>
      <c r="J26" s="9"/>
      <c r="K26" s="9"/>
      <c r="L26" s="9"/>
      <c r="M26" s="9"/>
      <c r="N26" s="7"/>
    </row>
    <row r="27" spans="2:14" x14ac:dyDescent="0.3">
      <c r="B27" s="1"/>
      <c r="D27" s="1"/>
      <c r="E27" s="24"/>
      <c r="F27" s="9"/>
      <c r="G27" s="9"/>
      <c r="H27" s="9"/>
      <c r="I27" s="9"/>
      <c r="J27" s="9"/>
      <c r="K27" s="9"/>
      <c r="L27" s="9"/>
      <c r="M27" s="9"/>
      <c r="N27" s="7"/>
    </row>
    <row r="28" spans="2:14" x14ac:dyDescent="0.3">
      <c r="B28" s="1"/>
      <c r="D28" s="1"/>
      <c r="E28" s="24"/>
      <c r="F28" s="9"/>
      <c r="G28" s="9"/>
      <c r="H28" s="9"/>
      <c r="I28" s="9"/>
      <c r="J28" s="9"/>
      <c r="K28" s="9"/>
      <c r="L28" s="9"/>
      <c r="M28" s="9"/>
      <c r="N28" s="7"/>
    </row>
    <row r="29" spans="2:14" x14ac:dyDescent="0.3">
      <c r="B29" s="1"/>
      <c r="D29" s="1"/>
      <c r="E29" s="24"/>
      <c r="F29" s="9"/>
      <c r="G29" s="9"/>
      <c r="H29" s="9"/>
      <c r="I29" s="9"/>
      <c r="J29" s="9"/>
      <c r="K29" s="9"/>
      <c r="L29" s="9"/>
      <c r="M29" s="9"/>
      <c r="N29" s="7"/>
    </row>
    <row r="30" spans="2:14" x14ac:dyDescent="0.3">
      <c r="B30" s="1"/>
      <c r="D30" s="1"/>
      <c r="E30" s="24"/>
      <c r="F30" s="9"/>
      <c r="G30" s="9"/>
      <c r="H30" s="9"/>
      <c r="I30" s="9"/>
      <c r="J30" s="9"/>
      <c r="K30" s="9"/>
      <c r="L30" s="9"/>
      <c r="M30" s="9"/>
      <c r="N30" s="7"/>
    </row>
    <row r="31" spans="2:14" x14ac:dyDescent="0.3">
      <c r="B31" s="1"/>
      <c r="D31" s="1"/>
      <c r="E31" s="24"/>
      <c r="F31" s="9"/>
      <c r="G31" s="9"/>
      <c r="H31" s="9"/>
      <c r="I31" s="9"/>
      <c r="J31" s="9"/>
      <c r="K31" s="9"/>
      <c r="L31" s="9"/>
      <c r="M31" s="9"/>
      <c r="N31" s="7"/>
    </row>
    <row r="32" spans="2:14" x14ac:dyDescent="0.3">
      <c r="B32" s="1"/>
      <c r="D32" s="1"/>
      <c r="E32" s="24"/>
      <c r="F32" s="9"/>
      <c r="G32" s="9"/>
      <c r="H32" s="9"/>
      <c r="I32" s="9"/>
      <c r="J32" s="9"/>
      <c r="K32" s="9"/>
      <c r="L32" s="9"/>
      <c r="M32" s="9"/>
      <c r="N32" s="7"/>
    </row>
    <row r="33" spans="2:19" x14ac:dyDescent="0.3">
      <c r="B33" s="1"/>
      <c r="D33" s="1"/>
      <c r="E33" s="24"/>
      <c r="F33" s="9"/>
      <c r="G33" s="9"/>
      <c r="H33" s="9"/>
      <c r="I33" s="9"/>
      <c r="J33" s="9"/>
      <c r="K33" s="9"/>
      <c r="L33" s="9"/>
      <c r="M33" s="9"/>
      <c r="N33" s="7"/>
    </row>
    <row r="34" spans="2:19" x14ac:dyDescent="0.3">
      <c r="B34" s="1"/>
      <c r="D34" s="1"/>
      <c r="E34" s="24"/>
      <c r="F34" s="9"/>
      <c r="G34" s="9"/>
      <c r="H34" s="9"/>
      <c r="I34" s="9"/>
      <c r="J34" s="9"/>
      <c r="K34" s="9"/>
      <c r="L34" s="9"/>
      <c r="M34" s="9"/>
      <c r="N34" s="7"/>
    </row>
    <row r="35" spans="2:19" x14ac:dyDescent="0.3">
      <c r="B35" s="1"/>
      <c r="D35" s="1"/>
      <c r="E35" s="24"/>
      <c r="F35" s="9"/>
      <c r="G35" s="9"/>
      <c r="H35" s="9"/>
      <c r="I35" s="9"/>
      <c r="J35" s="9"/>
      <c r="K35" s="9"/>
      <c r="L35" s="9"/>
      <c r="M35" s="9"/>
      <c r="N35" s="7"/>
    </row>
    <row r="36" spans="2:19" x14ac:dyDescent="0.3">
      <c r="B36" s="1"/>
      <c r="D36" s="1"/>
      <c r="E36" s="24"/>
      <c r="F36" s="9"/>
      <c r="G36" s="9"/>
      <c r="H36" s="9"/>
      <c r="I36" s="9"/>
      <c r="J36" s="9"/>
      <c r="K36" s="9"/>
      <c r="L36" s="9"/>
      <c r="M36" s="9"/>
      <c r="N36" s="7"/>
      <c r="O36" s="28">
        <f ca="1">(((((Units!$I$7+Units!R12)*Units!$I$2)/10)+(AVERAGE(Units!T15,Units!T16))*Units!$J$2+((Units!$K$7+Units!R14)*(Units!$L$7+Units!R15))*100*Units!$K$2+((Units!$M$7+Units!R16)*Units!$M$2)*100+Units!$N$7*Units!$N$2*10+Units!$O$7*Units!$O$2*10+((Units!R10/Units!R11)*1000)*Units!$L$2)-Units!V11*2)/100</f>
        <v>1.3859999999999999</v>
      </c>
      <c r="P36" s="28">
        <f ca="1">(((((Units!$I$20+Units!R25)*Units!$I$2)/10)+(AVERAGE(Units!T28,Units!T29))*Units!$J$2+((Units!$K$20+Units!R27)*(Units!$L$20+Units!R28))*100*Units!$K$2+((Units!$M$20+Units!R29)*Units!$M$2)*100+Units!$N$20*Units!$N$2*10+Units!$O$20*Units!$O$2*10+((Units!R23/Units!R24)*1000)*Units!$L$2)-Units!V24*2)/100</f>
        <v>1.321</v>
      </c>
      <c r="Q36" s="28">
        <f ca="1">(((((Units!$I$33+Units!R38)*Units!$I$2)/10)+(AVERAGE(Units!T41,Units!T42))*Units!$J$2+((Units!$K$33+Units!R40)*(Units!$L$33+Units!R41))*100*Units!$K$2+((Units!$M$33+Units!R42)*Units!$M$2)*100+Units!$N$33*Units!$N$2*10+Units!$O$33*Units!$O$2*10+((Units!R36/Units!R37)*1000)*Units!$L$2)-Units!V37*2)/100</f>
        <v>1.3656666666666666</v>
      </c>
      <c r="R36" s="28">
        <f ca="1">(((((Units!$I$46+Units!R51)*Units!$I$2)/10)+(AVERAGE(Units!T54,Units!T55))*Units!$J$2+((Units!$K$46+Units!R53)*(Units!$L$46+Units!R54))*100*Units!$K$2+((Units!$M$46+Units!R55)*Units!$M$2)*100+Units!$N$46*Units!$N$2*10+Units!$O$46*Units!$O$2*10+((Units!R49/Units!R50)*1000)*Units!$L$2)-Units!V50*2)/100</f>
        <v>1.3780000000000001</v>
      </c>
      <c r="S36" s="28">
        <f ca="1">(((((Units!$I$59+Units!R64)*Units!$I$2)/10)+(AVERAGE(Units!T67,Units!T68))*Units!$J$2+((Units!$K$59+Units!R66)*(Units!$L$59+Units!R67))*100*Units!$K$2+((Units!$M$59+Units!R68)*Units!$M$2)*100+Units!$N$59*Units!$N$2*10+Units!$O$59*Units!$O$2*10+((Units!R62/Units!R63)*1000)*Units!$L$2)-Units!V63*2)/100</f>
        <v>1.3281999999999998</v>
      </c>
    </row>
    <row r="37" spans="2:19" x14ac:dyDescent="0.3">
      <c r="E37" s="24"/>
      <c r="O37" s="28">
        <f ca="1">(((((Units!$I$7+Units!Y12)*Units!$I$2)/10)+(AVERAGE(Units!AA15,Units!AA16))*Units!$J$2+((Units!$K$7+Units!Y14)*(Units!$L$7+Units!Y15))*100*Units!$K$2+((Units!$M$7+Units!Y16)*Units!$M$2)*100+Units!$N$7*Units!$N$2*10+Units!$O$7*Units!$O$2*10+((Units!Y10/Units!Y11)*1000)*Units!$L$2)-Units!AC11*2)/100</f>
        <v>1.879</v>
      </c>
      <c r="P37" s="28">
        <f ca="1">(((((Units!$I$20+Units!Y25)*Units!$I$2)/10)+(AVERAGE(Units!AA28,Units!AA29))*Units!$J$2+((Units!$K$20+Units!Y27)*(Units!$L$20+Units!Y28))*100*Units!$K$2+((Units!$M$20+Units!Y29)*Units!$M$2)*100+Units!$N$20*Units!$N$2*10+Units!$O$20*Units!$O$2*10+((Units!Y23/Units!Y24)*1000)*Units!$L$2)-Units!AC24*2)/100</f>
        <v>1.8136666666666668</v>
      </c>
      <c r="Q37" s="28">
        <f ca="1">(((((Units!$I$33+Units!Y38)*Units!$I$2)/10)+(AVERAGE(Units!AA41,Units!AA42))*Units!$J$2+((Units!$K$33+Units!Y40)*(Units!$L$33+Units!Y41))*100*Units!$K$2+((Units!$M$33+Units!Y42)*Units!$M$2)*100+Units!$N$33*Units!$N$2*10+Units!$O$33*Units!$O$2*10+((Units!Y36/Units!Y37)*1000)*Units!$L$2)-Units!AC37*2)/100</f>
        <v>1.839</v>
      </c>
      <c r="R37" s="28">
        <f ca="1">(((((Units!$I$46+Units!Y51)*Units!$I$2)/10)+(AVERAGE(Units!AA54,Units!AA55))*Units!$J$2+((Units!$K$46+Units!Y53)*(Units!$L$46+Units!Y54))*100*Units!$K$2+((Units!$M$46+Units!Y55)*Units!$M$2)*100+Units!$N$46*Units!$N$2*10+Units!$O$46*Units!$O$2*10+((Units!Y49/Units!Y50)*1000)*Units!$L$2)-Units!AC50*2)/100</f>
        <v>1.8913333333333335</v>
      </c>
      <c r="S37" s="28">
        <f ca="1">(((((Units!$I$59+Units!Y64)*Units!$I$2)/10)+(AVERAGE(Units!AA67,Units!AA68))*Units!$J$2+((Units!$K$59+Units!Y66)*(Units!$L$59+Units!Y67))*100*Units!$K$2+((Units!$M$59+Units!Y68)*Units!$M$2)*100+Units!$N$59*Units!$N$2*10+Units!$O$59*Units!$O$2*10+((Units!Y62/Units!Y63)*1000)*Units!$L$2)-Units!AC63*2)/100</f>
        <v>1.9080000000000001</v>
      </c>
    </row>
    <row r="38" spans="2:19" x14ac:dyDescent="0.3">
      <c r="E38" s="24"/>
    </row>
    <row r="39" spans="2:19" x14ac:dyDescent="0.3">
      <c r="E39" s="24"/>
    </row>
  </sheetData>
  <mergeCells count="47">
    <mergeCell ref="N3:N4"/>
    <mergeCell ref="N5:N6"/>
    <mergeCell ref="N7:N8"/>
    <mergeCell ref="B9:B10"/>
    <mergeCell ref="C9:C10"/>
    <mergeCell ref="D9:D10"/>
    <mergeCell ref="F9:M10"/>
    <mergeCell ref="N9:N10"/>
    <mergeCell ref="B3:B4"/>
    <mergeCell ref="B5:B6"/>
    <mergeCell ref="C5:C6"/>
    <mergeCell ref="D5:D6"/>
    <mergeCell ref="D7:D8"/>
    <mergeCell ref="C7:C8"/>
    <mergeCell ref="B7:B8"/>
    <mergeCell ref="F34:M34"/>
    <mergeCell ref="F35:M35"/>
    <mergeCell ref="F36:M36"/>
    <mergeCell ref="F3:M4"/>
    <mergeCell ref="D3:D4"/>
    <mergeCell ref="C3:C4"/>
    <mergeCell ref="F5:M6"/>
    <mergeCell ref="F7:M8"/>
    <mergeCell ref="F28:M28"/>
    <mergeCell ref="F29:M29"/>
    <mergeCell ref="F30:M30"/>
    <mergeCell ref="F31:M31"/>
    <mergeCell ref="F32:M32"/>
    <mergeCell ref="F33:M33"/>
    <mergeCell ref="F22:M22"/>
    <mergeCell ref="F23:M23"/>
    <mergeCell ref="F24:M24"/>
    <mergeCell ref="F25:M25"/>
    <mergeCell ref="F26:M26"/>
    <mergeCell ref="F27:M27"/>
    <mergeCell ref="F16:M16"/>
    <mergeCell ref="F17:M17"/>
    <mergeCell ref="F18:M18"/>
    <mergeCell ref="F19:M19"/>
    <mergeCell ref="F20:M20"/>
    <mergeCell ref="F21:M21"/>
    <mergeCell ref="F11:M11"/>
    <mergeCell ref="F12:M12"/>
    <mergeCell ref="F13:M13"/>
    <mergeCell ref="F14:M14"/>
    <mergeCell ref="F15:M15"/>
    <mergeCell ref="F2:M2"/>
  </mergeCells>
  <phoneticPr fontId="3" type="noConversion"/>
  <conditionalFormatting sqref="O3:S10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D3 D5 D7 D11:D36 D9" xr:uid="{FF7B4FF2-95FB-4DBB-A254-C4D3FF0434C2}">
      <formula1>$X$3:$X$10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5A04-6ACE-4A16-8233-B538378B3A48}">
  <dimension ref="A1:N110"/>
  <sheetViews>
    <sheetView workbookViewId="0">
      <selection activeCell="G40" sqref="G40"/>
    </sheetView>
  </sheetViews>
  <sheetFormatPr defaultRowHeight="14.4" x14ac:dyDescent="0.3"/>
  <cols>
    <col min="1" max="1" width="13.109375" customWidth="1"/>
    <col min="6" max="6" width="13.88671875" customWidth="1"/>
    <col min="7" max="7" width="14.5546875" customWidth="1"/>
    <col min="8" max="8" width="12.44140625" customWidth="1"/>
  </cols>
  <sheetData>
    <row r="1" spans="1:14" x14ac:dyDescent="0.3">
      <c r="A1" t="s">
        <v>25</v>
      </c>
      <c r="C1">
        <v>0</v>
      </c>
    </row>
    <row r="3" spans="1:14" x14ac:dyDescent="0.3">
      <c r="A3" t="s">
        <v>13</v>
      </c>
      <c r="B3" t="s">
        <v>9</v>
      </c>
      <c r="F3" s="9" t="s">
        <v>23</v>
      </c>
      <c r="G3" s="9"/>
      <c r="H3" s="9"/>
    </row>
    <row r="4" spans="1:14" x14ac:dyDescent="0.3">
      <c r="B4" t="s">
        <v>14</v>
      </c>
      <c r="C4">
        <v>1</v>
      </c>
      <c r="F4" s="9"/>
      <c r="G4" s="9"/>
      <c r="H4" s="9"/>
    </row>
    <row r="5" spans="1:14" x14ac:dyDescent="0.3">
      <c r="B5" t="s">
        <v>15</v>
      </c>
      <c r="C5">
        <v>1</v>
      </c>
    </row>
    <row r="6" spans="1:14" x14ac:dyDescent="0.3">
      <c r="B6" t="s">
        <v>16</v>
      </c>
    </row>
    <row r="7" spans="1:14" x14ac:dyDescent="0.3">
      <c r="C7">
        <f>SUM(C3:C6)</f>
        <v>2</v>
      </c>
      <c r="F7" s="8">
        <f ca="1">AVERAGE(F10:F110)</f>
        <v>10.862376237623771</v>
      </c>
      <c r="G7" s="8">
        <f t="shared" ref="G7:H7" ca="1" si="0">AVERAGE(G10:G110)</f>
        <v>10.87227722772278</v>
      </c>
      <c r="H7" s="8">
        <f t="shared" ca="1" si="0"/>
        <v>6.0900990099010013</v>
      </c>
    </row>
    <row r="9" spans="1:14" x14ac:dyDescent="0.3">
      <c r="A9" t="s">
        <v>17</v>
      </c>
      <c r="B9" t="s">
        <v>18</v>
      </c>
      <c r="C9" t="s">
        <v>19</v>
      </c>
      <c r="F9" t="s">
        <v>22</v>
      </c>
      <c r="G9" t="s">
        <v>22</v>
      </c>
      <c r="H9" t="s">
        <v>24</v>
      </c>
    </row>
    <row r="10" spans="1:14" x14ac:dyDescent="0.3">
      <c r="B10">
        <v>5</v>
      </c>
      <c r="C10">
        <v>15</v>
      </c>
      <c r="F10">
        <f ca="1">((RANDBETWEEN($B$10,$C$10))+((($C$5*(1+($C$1/10))+10)/10)))</f>
        <v>10.1</v>
      </c>
      <c r="G10">
        <f ca="1">((RANDBETWEEN($B$10,$C$10))+((($C$5*(1+($C$1/10))+10)/10)))</f>
        <v>9.1</v>
      </c>
      <c r="H10">
        <f ca="1">((RANDBETWEEN($B$12,$C$12))+((($C$4*(1+($C$1/10))+10)/10)))</f>
        <v>8.1</v>
      </c>
    </row>
    <row r="11" spans="1:14" x14ac:dyDescent="0.3">
      <c r="B11" t="s">
        <v>20</v>
      </c>
      <c r="C11" t="s">
        <v>21</v>
      </c>
      <c r="F11">
        <f t="shared" ref="F11:G42" ca="1" si="1">((RANDBETWEEN($B$10,$C$10))+((($C$5*(1+($C$1/10))+10)/10)))</f>
        <v>7.1</v>
      </c>
      <c r="G11">
        <f t="shared" ca="1" si="1"/>
        <v>12.1</v>
      </c>
      <c r="H11">
        <f t="shared" ref="H11:H74" ca="1" si="2">((RANDBETWEEN($B$12,$C$12))+((($C$4*(1+($C$1/10))+10)/10)))</f>
        <v>3.1</v>
      </c>
      <c r="N11" s="13"/>
    </row>
    <row r="12" spans="1:14" x14ac:dyDescent="0.3">
      <c r="B12">
        <v>2</v>
      </c>
      <c r="C12">
        <v>8</v>
      </c>
      <c r="F12">
        <f t="shared" ca="1" si="1"/>
        <v>8.1</v>
      </c>
      <c r="G12">
        <f t="shared" ca="1" si="1"/>
        <v>14.1</v>
      </c>
      <c r="H12">
        <f t="shared" ca="1" si="2"/>
        <v>7.1</v>
      </c>
    </row>
    <row r="13" spans="1:14" x14ac:dyDescent="0.3">
      <c r="F13">
        <f t="shared" ca="1" si="1"/>
        <v>10.1</v>
      </c>
      <c r="G13">
        <f t="shared" ca="1" si="1"/>
        <v>6.1</v>
      </c>
      <c r="H13">
        <f t="shared" ca="1" si="2"/>
        <v>8.1</v>
      </c>
    </row>
    <row r="14" spans="1:14" x14ac:dyDescent="0.3">
      <c r="C14" s="10">
        <f ca="1">SUM(F7:H7)</f>
        <v>27.82475247524755</v>
      </c>
      <c r="F14">
        <f t="shared" ca="1" si="1"/>
        <v>6.1</v>
      </c>
      <c r="G14">
        <f t="shared" ca="1" si="1"/>
        <v>9.1</v>
      </c>
      <c r="H14">
        <f t="shared" ca="1" si="2"/>
        <v>6.1</v>
      </c>
    </row>
    <row r="15" spans="1:14" x14ac:dyDescent="0.3">
      <c r="A15" s="12">
        <f>((($C$5*(1+($C$1/10))+10)/10))</f>
        <v>1.1000000000000001</v>
      </c>
      <c r="F15">
        <f t="shared" ca="1" si="1"/>
        <v>16.100000000000001</v>
      </c>
      <c r="G15">
        <f t="shared" ca="1" si="1"/>
        <v>7.1</v>
      </c>
      <c r="H15">
        <f t="shared" ca="1" si="2"/>
        <v>5.0999999999999996</v>
      </c>
    </row>
    <row r="16" spans="1:14" x14ac:dyDescent="0.3">
      <c r="E16" s="11"/>
      <c r="F16">
        <f t="shared" ca="1" si="1"/>
        <v>10.1</v>
      </c>
      <c r="G16">
        <f t="shared" ca="1" si="1"/>
        <v>9.1</v>
      </c>
      <c r="H16">
        <f t="shared" ca="1" si="2"/>
        <v>8.1</v>
      </c>
    </row>
    <row r="17" spans="2:8" x14ac:dyDescent="0.3">
      <c r="F17">
        <f t="shared" ca="1" si="1"/>
        <v>7.1</v>
      </c>
      <c r="G17">
        <f t="shared" ca="1" si="1"/>
        <v>11.1</v>
      </c>
      <c r="H17">
        <f t="shared" ca="1" si="2"/>
        <v>9.1</v>
      </c>
    </row>
    <row r="18" spans="2:8" x14ac:dyDescent="0.3">
      <c r="F18">
        <f t="shared" ca="1" si="1"/>
        <v>11.1</v>
      </c>
      <c r="G18">
        <f t="shared" ca="1" si="1"/>
        <v>8.1</v>
      </c>
      <c r="H18">
        <f t="shared" ca="1" si="2"/>
        <v>6.1</v>
      </c>
    </row>
    <row r="19" spans="2:8" x14ac:dyDescent="0.3">
      <c r="B19" s="11">
        <f ca="1">10*C14</f>
        <v>278.2475247524755</v>
      </c>
      <c r="F19">
        <f t="shared" ca="1" si="1"/>
        <v>9.1</v>
      </c>
      <c r="G19">
        <f t="shared" ca="1" si="1"/>
        <v>11.1</v>
      </c>
      <c r="H19">
        <f t="shared" ca="1" si="2"/>
        <v>3.1</v>
      </c>
    </row>
    <row r="20" spans="2:8" x14ac:dyDescent="0.3">
      <c r="F20">
        <f t="shared" ca="1" si="1"/>
        <v>15.1</v>
      </c>
      <c r="G20">
        <f t="shared" ca="1" si="1"/>
        <v>9.1</v>
      </c>
      <c r="H20">
        <f t="shared" ca="1" si="2"/>
        <v>7.1</v>
      </c>
    </row>
    <row r="21" spans="2:8" x14ac:dyDescent="0.3">
      <c r="F21">
        <f t="shared" ca="1" si="1"/>
        <v>12.1</v>
      </c>
      <c r="G21">
        <f t="shared" ca="1" si="1"/>
        <v>13.1</v>
      </c>
      <c r="H21">
        <f t="shared" ca="1" si="2"/>
        <v>8.1</v>
      </c>
    </row>
    <row r="22" spans="2:8" x14ac:dyDescent="0.3">
      <c r="F22">
        <f t="shared" ca="1" si="1"/>
        <v>16.100000000000001</v>
      </c>
      <c r="G22">
        <f t="shared" ca="1" si="1"/>
        <v>16.100000000000001</v>
      </c>
      <c r="H22">
        <f t="shared" ca="1" si="2"/>
        <v>3.1</v>
      </c>
    </row>
    <row r="23" spans="2:8" x14ac:dyDescent="0.3">
      <c r="F23">
        <f t="shared" ca="1" si="1"/>
        <v>7.1</v>
      </c>
      <c r="G23">
        <f t="shared" ca="1" si="1"/>
        <v>16.100000000000001</v>
      </c>
      <c r="H23">
        <f t="shared" ca="1" si="2"/>
        <v>5.0999999999999996</v>
      </c>
    </row>
    <row r="24" spans="2:8" x14ac:dyDescent="0.3">
      <c r="F24">
        <f t="shared" ca="1" si="1"/>
        <v>16.100000000000001</v>
      </c>
      <c r="G24">
        <f t="shared" ca="1" si="1"/>
        <v>8.1</v>
      </c>
      <c r="H24">
        <f t="shared" ca="1" si="2"/>
        <v>3.1</v>
      </c>
    </row>
    <row r="25" spans="2:8" x14ac:dyDescent="0.3">
      <c r="F25">
        <f t="shared" ca="1" si="1"/>
        <v>9.1</v>
      </c>
      <c r="G25">
        <f t="shared" ca="1" si="1"/>
        <v>11.1</v>
      </c>
      <c r="H25">
        <f t="shared" ca="1" si="2"/>
        <v>8.1</v>
      </c>
    </row>
    <row r="26" spans="2:8" x14ac:dyDescent="0.3">
      <c r="F26">
        <f t="shared" ca="1" si="1"/>
        <v>9.1</v>
      </c>
      <c r="G26">
        <f t="shared" ca="1" si="1"/>
        <v>10.1</v>
      </c>
      <c r="H26">
        <f t="shared" ca="1" si="2"/>
        <v>7.1</v>
      </c>
    </row>
    <row r="27" spans="2:8" x14ac:dyDescent="0.3">
      <c r="F27">
        <f t="shared" ca="1" si="1"/>
        <v>12.1</v>
      </c>
      <c r="G27">
        <f t="shared" ca="1" si="1"/>
        <v>6.1</v>
      </c>
      <c r="H27">
        <f t="shared" ca="1" si="2"/>
        <v>9.1</v>
      </c>
    </row>
    <row r="28" spans="2:8" x14ac:dyDescent="0.3">
      <c r="F28">
        <f t="shared" ca="1" si="1"/>
        <v>14.1</v>
      </c>
      <c r="G28">
        <f t="shared" ca="1" si="1"/>
        <v>10.1</v>
      </c>
      <c r="H28">
        <f t="shared" ca="1" si="2"/>
        <v>4.0999999999999996</v>
      </c>
    </row>
    <row r="29" spans="2:8" x14ac:dyDescent="0.3">
      <c r="F29">
        <f t="shared" ca="1" si="1"/>
        <v>6.1</v>
      </c>
      <c r="G29">
        <f t="shared" ca="1" si="1"/>
        <v>7.1</v>
      </c>
      <c r="H29">
        <f t="shared" ca="1" si="2"/>
        <v>6.1</v>
      </c>
    </row>
    <row r="30" spans="2:8" x14ac:dyDescent="0.3">
      <c r="F30">
        <f t="shared" ca="1" si="1"/>
        <v>13.1</v>
      </c>
      <c r="G30">
        <f t="shared" ca="1" si="1"/>
        <v>8.1</v>
      </c>
      <c r="H30">
        <f t="shared" ca="1" si="2"/>
        <v>4.0999999999999996</v>
      </c>
    </row>
    <row r="31" spans="2:8" x14ac:dyDescent="0.3">
      <c r="F31">
        <f t="shared" ca="1" si="1"/>
        <v>13.1</v>
      </c>
      <c r="G31">
        <f t="shared" ca="1" si="1"/>
        <v>9.1</v>
      </c>
      <c r="H31">
        <f t="shared" ca="1" si="2"/>
        <v>6.1</v>
      </c>
    </row>
    <row r="32" spans="2:8" x14ac:dyDescent="0.3">
      <c r="F32">
        <f t="shared" ca="1" si="1"/>
        <v>14.1</v>
      </c>
      <c r="G32">
        <f t="shared" ca="1" si="1"/>
        <v>14.1</v>
      </c>
      <c r="H32">
        <f t="shared" ca="1" si="2"/>
        <v>6.1</v>
      </c>
    </row>
    <row r="33" spans="6:8" x14ac:dyDescent="0.3">
      <c r="F33">
        <f t="shared" ca="1" si="1"/>
        <v>9.1</v>
      </c>
      <c r="G33">
        <f t="shared" ca="1" si="1"/>
        <v>7.1</v>
      </c>
      <c r="H33">
        <f t="shared" ca="1" si="2"/>
        <v>4.0999999999999996</v>
      </c>
    </row>
    <row r="34" spans="6:8" x14ac:dyDescent="0.3">
      <c r="F34">
        <f t="shared" ca="1" si="1"/>
        <v>14.1</v>
      </c>
      <c r="G34">
        <f t="shared" ca="1" si="1"/>
        <v>13.1</v>
      </c>
      <c r="H34">
        <f t="shared" ca="1" si="2"/>
        <v>9.1</v>
      </c>
    </row>
    <row r="35" spans="6:8" x14ac:dyDescent="0.3">
      <c r="F35">
        <f t="shared" ca="1" si="1"/>
        <v>8.1</v>
      </c>
      <c r="G35">
        <f t="shared" ca="1" si="1"/>
        <v>8.1</v>
      </c>
      <c r="H35">
        <f t="shared" ca="1" si="2"/>
        <v>8.1</v>
      </c>
    </row>
    <row r="36" spans="6:8" x14ac:dyDescent="0.3">
      <c r="F36">
        <f t="shared" ca="1" si="1"/>
        <v>12.1</v>
      </c>
      <c r="G36">
        <f t="shared" ca="1" si="1"/>
        <v>14.1</v>
      </c>
      <c r="H36">
        <f t="shared" ca="1" si="2"/>
        <v>3.1</v>
      </c>
    </row>
    <row r="37" spans="6:8" x14ac:dyDescent="0.3">
      <c r="F37">
        <f t="shared" ca="1" si="1"/>
        <v>13.1</v>
      </c>
      <c r="G37">
        <f t="shared" ca="1" si="1"/>
        <v>10.1</v>
      </c>
      <c r="H37">
        <f t="shared" ca="1" si="2"/>
        <v>4.0999999999999996</v>
      </c>
    </row>
    <row r="38" spans="6:8" x14ac:dyDescent="0.3">
      <c r="F38">
        <f t="shared" ca="1" si="1"/>
        <v>8.1</v>
      </c>
      <c r="G38">
        <f t="shared" ca="1" si="1"/>
        <v>14.1</v>
      </c>
      <c r="H38">
        <f t="shared" ca="1" si="2"/>
        <v>7.1</v>
      </c>
    </row>
    <row r="39" spans="6:8" x14ac:dyDescent="0.3">
      <c r="F39">
        <f t="shared" ca="1" si="1"/>
        <v>8.1</v>
      </c>
      <c r="G39">
        <f t="shared" ca="1" si="1"/>
        <v>7.1</v>
      </c>
      <c r="H39">
        <f t="shared" ca="1" si="2"/>
        <v>5.0999999999999996</v>
      </c>
    </row>
    <row r="40" spans="6:8" x14ac:dyDescent="0.3">
      <c r="F40">
        <f t="shared" ca="1" si="1"/>
        <v>6.1</v>
      </c>
      <c r="G40">
        <f t="shared" ca="1" si="1"/>
        <v>6.1</v>
      </c>
      <c r="H40">
        <f t="shared" ca="1" si="2"/>
        <v>7.1</v>
      </c>
    </row>
    <row r="41" spans="6:8" x14ac:dyDescent="0.3">
      <c r="F41">
        <f t="shared" ca="1" si="1"/>
        <v>10.1</v>
      </c>
      <c r="G41">
        <f t="shared" ca="1" si="1"/>
        <v>14.1</v>
      </c>
      <c r="H41">
        <f t="shared" ca="1" si="2"/>
        <v>5.0999999999999996</v>
      </c>
    </row>
    <row r="42" spans="6:8" x14ac:dyDescent="0.3">
      <c r="F42">
        <f t="shared" ca="1" si="1"/>
        <v>15.1</v>
      </c>
      <c r="G42">
        <f t="shared" ca="1" si="1"/>
        <v>11.1</v>
      </c>
      <c r="H42">
        <f t="shared" ca="1" si="2"/>
        <v>9.1</v>
      </c>
    </row>
    <row r="43" spans="6:8" x14ac:dyDescent="0.3">
      <c r="F43">
        <f t="shared" ref="F43:G74" ca="1" si="3">((RANDBETWEEN($B$10,$C$10))+((($C$5*(1+($C$1/10))+10)/10)))</f>
        <v>16.100000000000001</v>
      </c>
      <c r="G43">
        <f t="shared" ca="1" si="3"/>
        <v>14.1</v>
      </c>
      <c r="H43">
        <f t="shared" ca="1" si="2"/>
        <v>7.1</v>
      </c>
    </row>
    <row r="44" spans="6:8" x14ac:dyDescent="0.3">
      <c r="F44">
        <f t="shared" ca="1" si="3"/>
        <v>7.1</v>
      </c>
      <c r="G44">
        <f t="shared" ca="1" si="3"/>
        <v>12.1</v>
      </c>
      <c r="H44">
        <f t="shared" ca="1" si="2"/>
        <v>6.1</v>
      </c>
    </row>
    <row r="45" spans="6:8" x14ac:dyDescent="0.3">
      <c r="F45">
        <f t="shared" ca="1" si="3"/>
        <v>9.1</v>
      </c>
      <c r="G45">
        <f t="shared" ca="1" si="3"/>
        <v>13.1</v>
      </c>
      <c r="H45">
        <f t="shared" ca="1" si="2"/>
        <v>7.1</v>
      </c>
    </row>
    <row r="46" spans="6:8" x14ac:dyDescent="0.3">
      <c r="F46">
        <f t="shared" ca="1" si="3"/>
        <v>14.1</v>
      </c>
      <c r="G46">
        <f t="shared" ca="1" si="3"/>
        <v>9.1</v>
      </c>
      <c r="H46">
        <f t="shared" ca="1" si="2"/>
        <v>4.0999999999999996</v>
      </c>
    </row>
    <row r="47" spans="6:8" x14ac:dyDescent="0.3">
      <c r="F47">
        <f t="shared" ca="1" si="3"/>
        <v>12.1</v>
      </c>
      <c r="G47">
        <f t="shared" ca="1" si="3"/>
        <v>13.1</v>
      </c>
      <c r="H47">
        <f t="shared" ca="1" si="2"/>
        <v>4.0999999999999996</v>
      </c>
    </row>
    <row r="48" spans="6:8" x14ac:dyDescent="0.3">
      <c r="F48">
        <f t="shared" ca="1" si="3"/>
        <v>14.1</v>
      </c>
      <c r="G48">
        <f t="shared" ca="1" si="3"/>
        <v>8.1</v>
      </c>
      <c r="H48">
        <f t="shared" ca="1" si="2"/>
        <v>7.1</v>
      </c>
    </row>
    <row r="49" spans="6:8" x14ac:dyDescent="0.3">
      <c r="F49">
        <f t="shared" ca="1" si="3"/>
        <v>12.1</v>
      </c>
      <c r="G49">
        <f t="shared" ca="1" si="3"/>
        <v>12.1</v>
      </c>
      <c r="H49">
        <f t="shared" ca="1" si="2"/>
        <v>3.1</v>
      </c>
    </row>
    <row r="50" spans="6:8" x14ac:dyDescent="0.3">
      <c r="F50">
        <f t="shared" ca="1" si="3"/>
        <v>7.1</v>
      </c>
      <c r="G50">
        <f t="shared" ca="1" si="3"/>
        <v>15.1</v>
      </c>
      <c r="H50">
        <f t="shared" ca="1" si="2"/>
        <v>9.1</v>
      </c>
    </row>
    <row r="51" spans="6:8" x14ac:dyDescent="0.3">
      <c r="F51">
        <f t="shared" ca="1" si="3"/>
        <v>9.1</v>
      </c>
      <c r="G51">
        <f t="shared" ca="1" si="3"/>
        <v>15.1</v>
      </c>
      <c r="H51">
        <f t="shared" ca="1" si="2"/>
        <v>6.1</v>
      </c>
    </row>
    <row r="52" spans="6:8" x14ac:dyDescent="0.3">
      <c r="F52">
        <f t="shared" ca="1" si="3"/>
        <v>6.1</v>
      </c>
      <c r="G52">
        <f t="shared" ca="1" si="3"/>
        <v>12.1</v>
      </c>
      <c r="H52">
        <f t="shared" ca="1" si="2"/>
        <v>9.1</v>
      </c>
    </row>
    <row r="53" spans="6:8" x14ac:dyDescent="0.3">
      <c r="F53">
        <f t="shared" ca="1" si="3"/>
        <v>12.1</v>
      </c>
      <c r="G53">
        <f t="shared" ca="1" si="3"/>
        <v>10.1</v>
      </c>
      <c r="H53">
        <f t="shared" ca="1" si="2"/>
        <v>8.1</v>
      </c>
    </row>
    <row r="54" spans="6:8" x14ac:dyDescent="0.3">
      <c r="F54">
        <f t="shared" ca="1" si="3"/>
        <v>12.1</v>
      </c>
      <c r="G54">
        <f t="shared" ca="1" si="3"/>
        <v>14.1</v>
      </c>
      <c r="H54">
        <f t="shared" ca="1" si="2"/>
        <v>3.1</v>
      </c>
    </row>
    <row r="55" spans="6:8" x14ac:dyDescent="0.3">
      <c r="F55">
        <f t="shared" ca="1" si="3"/>
        <v>16.100000000000001</v>
      </c>
      <c r="G55">
        <f t="shared" ca="1" si="3"/>
        <v>10.1</v>
      </c>
      <c r="H55">
        <f t="shared" ca="1" si="2"/>
        <v>6.1</v>
      </c>
    </row>
    <row r="56" spans="6:8" x14ac:dyDescent="0.3">
      <c r="F56">
        <f t="shared" ca="1" si="3"/>
        <v>15.1</v>
      </c>
      <c r="G56">
        <f t="shared" ca="1" si="3"/>
        <v>16.100000000000001</v>
      </c>
      <c r="H56">
        <f t="shared" ca="1" si="2"/>
        <v>9.1</v>
      </c>
    </row>
    <row r="57" spans="6:8" x14ac:dyDescent="0.3">
      <c r="F57">
        <f t="shared" ca="1" si="3"/>
        <v>7.1</v>
      </c>
      <c r="G57">
        <f t="shared" ca="1" si="3"/>
        <v>15.1</v>
      </c>
      <c r="H57">
        <f t="shared" ca="1" si="2"/>
        <v>7.1</v>
      </c>
    </row>
    <row r="58" spans="6:8" x14ac:dyDescent="0.3">
      <c r="F58">
        <f t="shared" ca="1" si="3"/>
        <v>7.1</v>
      </c>
      <c r="G58">
        <f t="shared" ca="1" si="3"/>
        <v>12.1</v>
      </c>
      <c r="H58">
        <f t="shared" ca="1" si="2"/>
        <v>5.0999999999999996</v>
      </c>
    </row>
    <row r="59" spans="6:8" x14ac:dyDescent="0.3">
      <c r="F59">
        <f t="shared" ca="1" si="3"/>
        <v>12.1</v>
      </c>
      <c r="G59">
        <f t="shared" ca="1" si="3"/>
        <v>16.100000000000001</v>
      </c>
      <c r="H59">
        <f t="shared" ca="1" si="2"/>
        <v>9.1</v>
      </c>
    </row>
    <row r="60" spans="6:8" x14ac:dyDescent="0.3">
      <c r="F60">
        <f t="shared" ca="1" si="3"/>
        <v>16.100000000000001</v>
      </c>
      <c r="G60">
        <f t="shared" ca="1" si="3"/>
        <v>12.1</v>
      </c>
      <c r="H60">
        <f t="shared" ca="1" si="2"/>
        <v>6.1</v>
      </c>
    </row>
    <row r="61" spans="6:8" x14ac:dyDescent="0.3">
      <c r="F61">
        <f t="shared" ca="1" si="3"/>
        <v>13.1</v>
      </c>
      <c r="G61">
        <f t="shared" ca="1" si="3"/>
        <v>8.1</v>
      </c>
      <c r="H61">
        <f t="shared" ca="1" si="2"/>
        <v>4.0999999999999996</v>
      </c>
    </row>
    <row r="62" spans="6:8" x14ac:dyDescent="0.3">
      <c r="F62">
        <f t="shared" ca="1" si="3"/>
        <v>7.1</v>
      </c>
      <c r="G62">
        <f t="shared" ca="1" si="3"/>
        <v>11.1</v>
      </c>
      <c r="H62">
        <f t="shared" ca="1" si="2"/>
        <v>5.0999999999999996</v>
      </c>
    </row>
    <row r="63" spans="6:8" x14ac:dyDescent="0.3">
      <c r="F63">
        <f t="shared" ca="1" si="3"/>
        <v>12.1</v>
      </c>
      <c r="G63">
        <f t="shared" ca="1" si="3"/>
        <v>8.1</v>
      </c>
      <c r="H63">
        <f t="shared" ca="1" si="2"/>
        <v>7.1</v>
      </c>
    </row>
    <row r="64" spans="6:8" x14ac:dyDescent="0.3">
      <c r="F64">
        <f t="shared" ca="1" si="3"/>
        <v>14.1</v>
      </c>
      <c r="G64">
        <f t="shared" ca="1" si="3"/>
        <v>16.100000000000001</v>
      </c>
      <c r="H64">
        <f t="shared" ca="1" si="2"/>
        <v>9.1</v>
      </c>
    </row>
    <row r="65" spans="6:8" x14ac:dyDescent="0.3">
      <c r="F65">
        <f t="shared" ca="1" si="3"/>
        <v>14.1</v>
      </c>
      <c r="G65">
        <f t="shared" ca="1" si="3"/>
        <v>12.1</v>
      </c>
      <c r="H65">
        <f t="shared" ca="1" si="2"/>
        <v>9.1</v>
      </c>
    </row>
    <row r="66" spans="6:8" x14ac:dyDescent="0.3">
      <c r="F66">
        <f t="shared" ca="1" si="3"/>
        <v>12.1</v>
      </c>
      <c r="G66">
        <f t="shared" ca="1" si="3"/>
        <v>15.1</v>
      </c>
      <c r="H66">
        <f t="shared" ca="1" si="2"/>
        <v>5.0999999999999996</v>
      </c>
    </row>
    <row r="67" spans="6:8" x14ac:dyDescent="0.3">
      <c r="F67">
        <f t="shared" ca="1" si="3"/>
        <v>11.1</v>
      </c>
      <c r="G67">
        <f t="shared" ca="1" si="3"/>
        <v>6.1</v>
      </c>
      <c r="H67">
        <f t="shared" ca="1" si="2"/>
        <v>9.1</v>
      </c>
    </row>
    <row r="68" spans="6:8" x14ac:dyDescent="0.3">
      <c r="F68">
        <f t="shared" ca="1" si="3"/>
        <v>9.1</v>
      </c>
      <c r="G68">
        <f t="shared" ca="1" si="3"/>
        <v>13.1</v>
      </c>
      <c r="H68">
        <f t="shared" ca="1" si="2"/>
        <v>6.1</v>
      </c>
    </row>
    <row r="69" spans="6:8" x14ac:dyDescent="0.3">
      <c r="F69">
        <f t="shared" ca="1" si="3"/>
        <v>11.1</v>
      </c>
      <c r="G69">
        <f t="shared" ca="1" si="3"/>
        <v>16.100000000000001</v>
      </c>
      <c r="H69">
        <f t="shared" ca="1" si="2"/>
        <v>4.0999999999999996</v>
      </c>
    </row>
    <row r="70" spans="6:8" x14ac:dyDescent="0.3">
      <c r="F70">
        <f t="shared" ca="1" si="3"/>
        <v>14.1</v>
      </c>
      <c r="G70">
        <f t="shared" ca="1" si="3"/>
        <v>12.1</v>
      </c>
      <c r="H70">
        <f t="shared" ca="1" si="2"/>
        <v>4.0999999999999996</v>
      </c>
    </row>
    <row r="71" spans="6:8" x14ac:dyDescent="0.3">
      <c r="F71">
        <f t="shared" ca="1" si="3"/>
        <v>14.1</v>
      </c>
      <c r="G71">
        <f t="shared" ca="1" si="3"/>
        <v>12.1</v>
      </c>
      <c r="H71">
        <f t="shared" ca="1" si="2"/>
        <v>4.0999999999999996</v>
      </c>
    </row>
    <row r="72" spans="6:8" x14ac:dyDescent="0.3">
      <c r="F72">
        <f t="shared" ca="1" si="3"/>
        <v>15.1</v>
      </c>
      <c r="G72">
        <f t="shared" ca="1" si="3"/>
        <v>11.1</v>
      </c>
      <c r="H72">
        <f t="shared" ca="1" si="2"/>
        <v>8.1</v>
      </c>
    </row>
    <row r="73" spans="6:8" x14ac:dyDescent="0.3">
      <c r="F73">
        <f t="shared" ca="1" si="3"/>
        <v>12.1</v>
      </c>
      <c r="G73">
        <f t="shared" ca="1" si="3"/>
        <v>11.1</v>
      </c>
      <c r="H73">
        <f t="shared" ca="1" si="2"/>
        <v>9.1</v>
      </c>
    </row>
    <row r="74" spans="6:8" x14ac:dyDescent="0.3">
      <c r="F74">
        <f t="shared" ca="1" si="3"/>
        <v>11.1</v>
      </c>
      <c r="G74">
        <f t="shared" ca="1" si="3"/>
        <v>15.1</v>
      </c>
      <c r="H74">
        <f t="shared" ca="1" si="2"/>
        <v>5.0999999999999996</v>
      </c>
    </row>
    <row r="75" spans="6:8" x14ac:dyDescent="0.3">
      <c r="F75">
        <f t="shared" ref="F75:G110" ca="1" si="4">((RANDBETWEEN($B$10,$C$10))+((($C$5*(1+($C$1/10))+10)/10)))</f>
        <v>7.1</v>
      </c>
      <c r="G75">
        <f t="shared" ca="1" si="4"/>
        <v>9.1</v>
      </c>
      <c r="H75">
        <f t="shared" ref="H75:H110" ca="1" si="5">((RANDBETWEEN($B$12,$C$12))+((($C$4*(1+($C$1/10))+10)/10)))</f>
        <v>3.1</v>
      </c>
    </row>
    <row r="76" spans="6:8" x14ac:dyDescent="0.3">
      <c r="F76">
        <f t="shared" ca="1" si="4"/>
        <v>10.1</v>
      </c>
      <c r="G76">
        <f t="shared" ca="1" si="4"/>
        <v>11.1</v>
      </c>
      <c r="H76">
        <f t="shared" ca="1" si="5"/>
        <v>6.1</v>
      </c>
    </row>
    <row r="77" spans="6:8" x14ac:dyDescent="0.3">
      <c r="F77">
        <f t="shared" ca="1" si="4"/>
        <v>9.1</v>
      </c>
      <c r="G77">
        <f t="shared" ca="1" si="4"/>
        <v>13.1</v>
      </c>
      <c r="H77">
        <f t="shared" ca="1" si="5"/>
        <v>4.0999999999999996</v>
      </c>
    </row>
    <row r="78" spans="6:8" x14ac:dyDescent="0.3">
      <c r="F78">
        <f t="shared" ca="1" si="4"/>
        <v>15.1</v>
      </c>
      <c r="G78">
        <f t="shared" ca="1" si="4"/>
        <v>15.1</v>
      </c>
      <c r="H78">
        <f t="shared" ca="1" si="5"/>
        <v>4.0999999999999996</v>
      </c>
    </row>
    <row r="79" spans="6:8" x14ac:dyDescent="0.3">
      <c r="F79">
        <f t="shared" ca="1" si="4"/>
        <v>6.1</v>
      </c>
      <c r="G79">
        <f t="shared" ca="1" si="4"/>
        <v>6.1</v>
      </c>
      <c r="H79">
        <f t="shared" ca="1" si="5"/>
        <v>4.0999999999999996</v>
      </c>
    </row>
    <row r="80" spans="6:8" x14ac:dyDescent="0.3">
      <c r="F80">
        <f t="shared" ca="1" si="4"/>
        <v>13.1</v>
      </c>
      <c r="G80">
        <f t="shared" ca="1" si="4"/>
        <v>9.1</v>
      </c>
      <c r="H80">
        <f t="shared" ca="1" si="5"/>
        <v>3.1</v>
      </c>
    </row>
    <row r="81" spans="6:8" x14ac:dyDescent="0.3">
      <c r="F81">
        <f t="shared" ca="1" si="4"/>
        <v>12.1</v>
      </c>
      <c r="G81">
        <f t="shared" ca="1" si="4"/>
        <v>11.1</v>
      </c>
      <c r="H81">
        <f t="shared" ca="1" si="5"/>
        <v>5.0999999999999996</v>
      </c>
    </row>
    <row r="82" spans="6:8" x14ac:dyDescent="0.3">
      <c r="F82">
        <f t="shared" ca="1" si="4"/>
        <v>12.1</v>
      </c>
      <c r="G82">
        <f t="shared" ca="1" si="4"/>
        <v>9.1</v>
      </c>
      <c r="H82">
        <f t="shared" ca="1" si="5"/>
        <v>4.0999999999999996</v>
      </c>
    </row>
    <row r="83" spans="6:8" x14ac:dyDescent="0.3">
      <c r="F83">
        <f t="shared" ca="1" si="4"/>
        <v>6.1</v>
      </c>
      <c r="G83">
        <f t="shared" ca="1" si="4"/>
        <v>15.1</v>
      </c>
      <c r="H83">
        <f t="shared" ca="1" si="5"/>
        <v>7.1</v>
      </c>
    </row>
    <row r="84" spans="6:8" x14ac:dyDescent="0.3">
      <c r="F84">
        <f t="shared" ca="1" si="4"/>
        <v>13.1</v>
      </c>
      <c r="G84">
        <f t="shared" ca="1" si="4"/>
        <v>7.1</v>
      </c>
      <c r="H84">
        <f t="shared" ca="1" si="5"/>
        <v>4.0999999999999996</v>
      </c>
    </row>
    <row r="85" spans="6:8" x14ac:dyDescent="0.3">
      <c r="F85">
        <f t="shared" ca="1" si="4"/>
        <v>7.1</v>
      </c>
      <c r="G85">
        <f t="shared" ca="1" si="4"/>
        <v>9.1</v>
      </c>
      <c r="H85">
        <f t="shared" ca="1" si="5"/>
        <v>3.1</v>
      </c>
    </row>
    <row r="86" spans="6:8" x14ac:dyDescent="0.3">
      <c r="F86">
        <f t="shared" ca="1" si="4"/>
        <v>14.1</v>
      </c>
      <c r="G86">
        <f t="shared" ca="1" si="4"/>
        <v>6.1</v>
      </c>
      <c r="H86">
        <f t="shared" ca="1" si="5"/>
        <v>5.0999999999999996</v>
      </c>
    </row>
    <row r="87" spans="6:8" x14ac:dyDescent="0.3">
      <c r="F87">
        <f t="shared" ca="1" si="4"/>
        <v>10.1</v>
      </c>
      <c r="G87">
        <f t="shared" ca="1" si="4"/>
        <v>10.1</v>
      </c>
      <c r="H87">
        <f t="shared" ca="1" si="5"/>
        <v>3.1</v>
      </c>
    </row>
    <row r="88" spans="6:8" x14ac:dyDescent="0.3">
      <c r="F88">
        <f t="shared" ca="1" si="4"/>
        <v>15.1</v>
      </c>
      <c r="G88">
        <f t="shared" ca="1" si="4"/>
        <v>15.1</v>
      </c>
      <c r="H88">
        <f t="shared" ca="1" si="5"/>
        <v>8.1</v>
      </c>
    </row>
    <row r="89" spans="6:8" x14ac:dyDescent="0.3">
      <c r="F89">
        <f t="shared" ca="1" si="4"/>
        <v>9.1</v>
      </c>
      <c r="G89">
        <f t="shared" ca="1" si="4"/>
        <v>7.1</v>
      </c>
      <c r="H89">
        <f t="shared" ca="1" si="5"/>
        <v>8.1</v>
      </c>
    </row>
    <row r="90" spans="6:8" x14ac:dyDescent="0.3">
      <c r="F90">
        <f t="shared" ca="1" si="4"/>
        <v>14.1</v>
      </c>
      <c r="G90">
        <f t="shared" ca="1" si="4"/>
        <v>8.1</v>
      </c>
      <c r="H90">
        <f t="shared" ca="1" si="5"/>
        <v>6.1</v>
      </c>
    </row>
    <row r="91" spans="6:8" x14ac:dyDescent="0.3">
      <c r="F91">
        <f t="shared" ca="1" si="4"/>
        <v>16.100000000000001</v>
      </c>
      <c r="G91">
        <f t="shared" ca="1" si="4"/>
        <v>8.1</v>
      </c>
      <c r="H91">
        <f t="shared" ca="1" si="5"/>
        <v>6.1</v>
      </c>
    </row>
    <row r="92" spans="6:8" x14ac:dyDescent="0.3">
      <c r="F92">
        <f t="shared" ca="1" si="4"/>
        <v>6.1</v>
      </c>
      <c r="G92">
        <f t="shared" ca="1" si="4"/>
        <v>9.1</v>
      </c>
      <c r="H92">
        <f t="shared" ca="1" si="5"/>
        <v>8.1</v>
      </c>
    </row>
    <row r="93" spans="6:8" x14ac:dyDescent="0.3">
      <c r="F93">
        <f t="shared" ca="1" si="4"/>
        <v>7.1</v>
      </c>
      <c r="G93">
        <f t="shared" ca="1" si="4"/>
        <v>6.1</v>
      </c>
      <c r="H93">
        <f t="shared" ca="1" si="5"/>
        <v>4.0999999999999996</v>
      </c>
    </row>
    <row r="94" spans="6:8" x14ac:dyDescent="0.3">
      <c r="F94">
        <f t="shared" ca="1" si="4"/>
        <v>8.1</v>
      </c>
      <c r="G94">
        <f t="shared" ca="1" si="4"/>
        <v>12.1</v>
      </c>
      <c r="H94">
        <f t="shared" ca="1" si="5"/>
        <v>6.1</v>
      </c>
    </row>
    <row r="95" spans="6:8" x14ac:dyDescent="0.3">
      <c r="F95">
        <f t="shared" ca="1" si="4"/>
        <v>7.1</v>
      </c>
      <c r="G95">
        <f t="shared" ca="1" si="4"/>
        <v>9.1</v>
      </c>
      <c r="H95">
        <f t="shared" ca="1" si="5"/>
        <v>9.1</v>
      </c>
    </row>
    <row r="96" spans="6:8" x14ac:dyDescent="0.3">
      <c r="F96">
        <f t="shared" ca="1" si="4"/>
        <v>8.1</v>
      </c>
      <c r="G96">
        <f t="shared" ca="1" si="4"/>
        <v>14.1</v>
      </c>
      <c r="H96">
        <f t="shared" ca="1" si="5"/>
        <v>5.0999999999999996</v>
      </c>
    </row>
    <row r="97" spans="6:8" x14ac:dyDescent="0.3">
      <c r="F97">
        <f t="shared" ca="1" si="4"/>
        <v>13.1</v>
      </c>
      <c r="G97">
        <f t="shared" ca="1" si="4"/>
        <v>8.1</v>
      </c>
      <c r="H97">
        <f t="shared" ca="1" si="5"/>
        <v>6.1</v>
      </c>
    </row>
    <row r="98" spans="6:8" x14ac:dyDescent="0.3">
      <c r="F98">
        <f t="shared" ca="1" si="4"/>
        <v>13.1</v>
      </c>
      <c r="G98">
        <f t="shared" ca="1" si="4"/>
        <v>14.1</v>
      </c>
      <c r="H98">
        <f t="shared" ca="1" si="5"/>
        <v>7.1</v>
      </c>
    </row>
    <row r="99" spans="6:8" x14ac:dyDescent="0.3">
      <c r="F99">
        <f t="shared" ca="1" si="4"/>
        <v>10.1</v>
      </c>
      <c r="G99">
        <f t="shared" ca="1" si="4"/>
        <v>6.1</v>
      </c>
      <c r="H99">
        <f t="shared" ca="1" si="5"/>
        <v>4.0999999999999996</v>
      </c>
    </row>
    <row r="100" spans="6:8" x14ac:dyDescent="0.3">
      <c r="F100">
        <f t="shared" ca="1" si="4"/>
        <v>8.1</v>
      </c>
      <c r="G100">
        <f t="shared" ca="1" si="4"/>
        <v>10.1</v>
      </c>
      <c r="H100">
        <f t="shared" ca="1" si="5"/>
        <v>4.0999999999999996</v>
      </c>
    </row>
    <row r="101" spans="6:8" x14ac:dyDescent="0.3">
      <c r="F101">
        <f t="shared" ca="1" si="4"/>
        <v>7.1</v>
      </c>
      <c r="G101">
        <f t="shared" ca="1" si="4"/>
        <v>10.1</v>
      </c>
      <c r="H101">
        <f t="shared" ca="1" si="5"/>
        <v>3.1</v>
      </c>
    </row>
    <row r="102" spans="6:8" x14ac:dyDescent="0.3">
      <c r="F102">
        <f t="shared" ca="1" si="4"/>
        <v>8.1</v>
      </c>
      <c r="G102">
        <f t="shared" ca="1" si="4"/>
        <v>8.1</v>
      </c>
      <c r="H102">
        <f t="shared" ca="1" si="5"/>
        <v>9.1</v>
      </c>
    </row>
    <row r="103" spans="6:8" x14ac:dyDescent="0.3">
      <c r="F103">
        <f t="shared" ca="1" si="4"/>
        <v>7.1</v>
      </c>
      <c r="G103">
        <f t="shared" ca="1" si="4"/>
        <v>6.1</v>
      </c>
      <c r="H103">
        <f t="shared" ca="1" si="5"/>
        <v>6.1</v>
      </c>
    </row>
    <row r="104" spans="6:8" x14ac:dyDescent="0.3">
      <c r="F104">
        <f t="shared" ca="1" si="4"/>
        <v>11.1</v>
      </c>
      <c r="G104">
        <f t="shared" ca="1" si="4"/>
        <v>9.1</v>
      </c>
      <c r="H104">
        <f t="shared" ca="1" si="5"/>
        <v>7.1</v>
      </c>
    </row>
    <row r="105" spans="6:8" x14ac:dyDescent="0.3">
      <c r="F105">
        <f t="shared" ca="1" si="4"/>
        <v>9.1</v>
      </c>
      <c r="G105">
        <f t="shared" ca="1" si="4"/>
        <v>8.1</v>
      </c>
      <c r="H105">
        <f t="shared" ca="1" si="5"/>
        <v>7.1</v>
      </c>
    </row>
    <row r="106" spans="6:8" x14ac:dyDescent="0.3">
      <c r="F106">
        <f t="shared" ca="1" si="4"/>
        <v>13.1</v>
      </c>
      <c r="G106">
        <f t="shared" ca="1" si="4"/>
        <v>16.100000000000001</v>
      </c>
      <c r="H106">
        <f t="shared" ca="1" si="5"/>
        <v>4.0999999999999996</v>
      </c>
    </row>
    <row r="107" spans="6:8" x14ac:dyDescent="0.3">
      <c r="F107">
        <f t="shared" ca="1" si="4"/>
        <v>14.1</v>
      </c>
      <c r="G107">
        <f t="shared" ca="1" si="4"/>
        <v>11.1</v>
      </c>
      <c r="H107">
        <f t="shared" ca="1" si="5"/>
        <v>6.1</v>
      </c>
    </row>
    <row r="108" spans="6:8" x14ac:dyDescent="0.3">
      <c r="F108">
        <f t="shared" ca="1" si="4"/>
        <v>6.1</v>
      </c>
      <c r="G108">
        <f t="shared" ca="1" si="4"/>
        <v>9.1</v>
      </c>
      <c r="H108">
        <f t="shared" ca="1" si="5"/>
        <v>9.1</v>
      </c>
    </row>
    <row r="109" spans="6:8" x14ac:dyDescent="0.3">
      <c r="F109">
        <f t="shared" ca="1" si="4"/>
        <v>13.1</v>
      </c>
      <c r="G109">
        <f t="shared" ca="1" si="4"/>
        <v>13.1</v>
      </c>
      <c r="H109">
        <f t="shared" ca="1" si="5"/>
        <v>7.1</v>
      </c>
    </row>
    <row r="110" spans="6:8" x14ac:dyDescent="0.3">
      <c r="F110">
        <f t="shared" ca="1" si="4"/>
        <v>6.1</v>
      </c>
      <c r="G110">
        <f t="shared" ca="1" si="4"/>
        <v>11.1</v>
      </c>
      <c r="H110">
        <f t="shared" ca="1" si="5"/>
        <v>8.1</v>
      </c>
    </row>
  </sheetData>
  <mergeCells count="1">
    <mergeCell ref="F3:H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72A5DAE2341648978EF9084C2699FE" ma:contentTypeVersion="4" ma:contentTypeDescription="Crée un document." ma:contentTypeScope="" ma:versionID="39abd1a780d6cb1a58c150681616b65c">
  <xsd:schema xmlns:xsd="http://www.w3.org/2001/XMLSchema" xmlns:xs="http://www.w3.org/2001/XMLSchema" xmlns:p="http://schemas.microsoft.com/office/2006/metadata/properties" xmlns:ns3="c2f5b03c-1842-4306-89f8-0f134e2596ec" targetNamespace="http://schemas.microsoft.com/office/2006/metadata/properties" ma:root="true" ma:fieldsID="16b9d63b312e8e379de1a3d334a1c2af" ns3:_="">
    <xsd:import namespace="c2f5b03c-1842-4306-89f8-0f134e2596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5b03c-1842-4306-89f8-0f134e259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9B1061-3EAD-43E6-9035-9BD9BD8F7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5b03c-1842-4306-89f8-0f134e2596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B0C01E-DDEA-436A-B152-B59D88A76C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4B2B3B-C147-4047-A17B-E322C4A97431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c2f5b03c-1842-4306-89f8-0f134e2596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Units</vt:lpstr>
      <vt:lpstr>Effets</vt:lpstr>
      <vt:lpstr>Calculation</vt:lpstr>
      <vt:lpstr>Units!IndiceFA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Philemon Morel</dc:creator>
  <cp:lastModifiedBy>Philemon Morel</cp:lastModifiedBy>
  <dcterms:created xsi:type="dcterms:W3CDTF">2021-07-01T13:22:26Z</dcterms:created>
  <dcterms:modified xsi:type="dcterms:W3CDTF">2021-07-07T09:21:26Z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0x0101006F72A5DAE2341648978EF9084C2699FE</vt:lpwstr>
  </property>
</Properties>
</file>