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drawings/drawing6.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13E2CA2F-073B-43B6-9D51-6CDF6582194E}" xr6:coauthVersionLast="47" xr6:coauthVersionMax="47" xr10:uidLastSave="{00000000-0000-0000-0000-000000000000}"/>
  <bookViews>
    <workbookView xWindow="-108" yWindow="-108" windowWidth="23256" windowHeight="12456"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 name="Yield_Chart" sheetId="97" r:id="rId7"/>
  </sheets>
  <externalReferences>
    <externalReference r:id="rId8"/>
    <externalReference r:id="rId9"/>
    <externalReference r:id="rId10"/>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 localSheetId="6">[2]!표9[#All]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 localSheetId="6">[2]!표1_4[#Data]</definedName>
    <definedName name="Yield">#REF!</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4" i="92" l="1"/>
  <c r="E253" i="92"/>
  <c r="E252" i="92"/>
  <c r="E251" i="92"/>
  <c r="E250" i="92"/>
  <c r="N12" i="97"/>
  <c r="M12" i="97"/>
  <c r="L12" i="97"/>
  <c r="K12" i="97"/>
  <c r="J12" i="97"/>
  <c r="I12" i="97"/>
  <c r="H12" i="97"/>
  <c r="G12" i="97"/>
  <c r="F12" i="97"/>
  <c r="E12" i="97"/>
  <c r="D12" i="97"/>
  <c r="C12" i="97"/>
  <c r="B12" i="97"/>
  <c r="N11" i="97"/>
  <c r="M11" i="97"/>
  <c r="L11" i="97"/>
  <c r="K11" i="97"/>
  <c r="J11" i="97"/>
  <c r="I11" i="97"/>
  <c r="H11" i="97"/>
  <c r="G11" i="97"/>
  <c r="F11" i="97"/>
  <c r="E11" i="97"/>
  <c r="D11" i="97"/>
  <c r="C11" i="97"/>
  <c r="B11" i="97"/>
  <c r="N10" i="97"/>
  <c r="M10" i="97"/>
  <c r="L10" i="97"/>
  <c r="K10" i="97"/>
  <c r="J10" i="97"/>
  <c r="I10" i="97"/>
  <c r="H10" i="97"/>
  <c r="G10" i="97"/>
  <c r="F10" i="97"/>
  <c r="E10" i="97"/>
  <c r="D10" i="97"/>
  <c r="C10" i="97"/>
  <c r="B10" i="97"/>
  <c r="N9" i="97"/>
  <c r="M9" i="97"/>
  <c r="L9" i="97"/>
  <c r="K9" i="97"/>
  <c r="J9" i="97"/>
  <c r="I9" i="97"/>
  <c r="H9" i="97"/>
  <c r="G9" i="97"/>
  <c r="F9" i="97"/>
  <c r="E9" i="97"/>
  <c r="D9" i="97"/>
  <c r="C9" i="97"/>
  <c r="B9" i="97"/>
  <c r="N8" i="97"/>
  <c r="M8" i="97"/>
  <c r="L8" i="97"/>
  <c r="K8" i="97"/>
  <c r="J8" i="97"/>
  <c r="I8" i="97"/>
  <c r="H8" i="97"/>
  <c r="G8" i="97"/>
  <c r="F8" i="97"/>
  <c r="E8" i="97"/>
  <c r="D8" i="97"/>
  <c r="C8" i="97"/>
  <c r="B8" i="97"/>
  <c r="N7" i="97"/>
  <c r="M7" i="97"/>
  <c r="L7" i="97"/>
  <c r="K7" i="97"/>
  <c r="J7" i="97"/>
  <c r="I7" i="97"/>
  <c r="H7" i="97"/>
  <c r="G7" i="97"/>
  <c r="F7" i="97"/>
  <c r="E7" i="97"/>
  <c r="D7" i="97"/>
  <c r="C7" i="97"/>
  <c r="B7" i="97"/>
  <c r="N6" i="97"/>
  <c r="M6" i="97"/>
  <c r="L6" i="97"/>
  <c r="K6" i="97"/>
  <c r="J6" i="97"/>
  <c r="I6" i="97"/>
  <c r="H6" i="97"/>
  <c r="G6" i="97"/>
  <c r="F6" i="97"/>
  <c r="E6" i="97"/>
  <c r="D6" i="97"/>
  <c r="C6" i="97"/>
  <c r="B6" i="97"/>
  <c r="N5" i="97"/>
  <c r="M5" i="97"/>
  <c r="L5" i="97"/>
  <c r="K5" i="97"/>
  <c r="J5" i="97"/>
  <c r="I5" i="97"/>
  <c r="H5" i="97"/>
  <c r="G5" i="97"/>
  <c r="F5" i="97"/>
  <c r="E5" i="97"/>
  <c r="D5" i="97"/>
  <c r="C5" i="97"/>
  <c r="B5" i="97"/>
  <c r="N4" i="97"/>
  <c r="M4" i="97"/>
  <c r="L4" i="97"/>
  <c r="K4" i="97"/>
  <c r="J4" i="97"/>
  <c r="I4" i="97"/>
  <c r="H4" i="97"/>
  <c r="G4" i="97"/>
  <c r="F4" i="97"/>
  <c r="E4" i="97"/>
  <c r="D4" i="97"/>
  <c r="C4" i="97"/>
  <c r="B4" i="97"/>
  <c r="N3" i="97"/>
  <c r="M3" i="97"/>
  <c r="L3" i="97"/>
  <c r="K3" i="97"/>
  <c r="J3" i="97"/>
  <c r="I3" i="97"/>
  <c r="H3" i="97"/>
  <c r="G3" i="97"/>
  <c r="F3" i="97"/>
  <c r="E3" i="97"/>
  <c r="D3" i="97"/>
  <c r="C3" i="97"/>
  <c r="B3" i="97"/>
  <c r="N2" i="97"/>
  <c r="M2" i="97"/>
  <c r="L2" i="97"/>
  <c r="K2" i="97"/>
  <c r="J2" i="97"/>
  <c r="I2" i="97"/>
  <c r="H2" i="97"/>
  <c r="G2" i="97"/>
  <c r="F2" i="97"/>
  <c r="E2" i="97"/>
  <c r="D2" i="97"/>
  <c r="C2" i="97"/>
  <c r="B2" i="97"/>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 r="S388" i="96"/>
  <c r="R388" i="96"/>
  <c r="Q388" i="96"/>
  <c r="P388" i="96"/>
  <c r="O388" i="96"/>
  <c r="S387" i="96"/>
  <c r="R387" i="96"/>
  <c r="Q387" i="96"/>
  <c r="P387" i="96"/>
  <c r="O387" i="96"/>
  <c r="S386" i="96"/>
  <c r="R386" i="96"/>
  <c r="Q386" i="96"/>
  <c r="P386" i="96"/>
  <c r="O386" i="96"/>
  <c r="S385" i="96"/>
  <c r="R385" i="96"/>
  <c r="Q385" i="96"/>
  <c r="P385" i="96"/>
  <c r="O385" i="96"/>
  <c r="S384" i="96"/>
  <c r="R384" i="96"/>
  <c r="Q384" i="96"/>
  <c r="P384" i="96"/>
  <c r="O384"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<sst xmlns="http://schemas.openxmlformats.org/spreadsheetml/2006/main" count="2760" uniqueCount="2098">
  <si>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</si>
  <si>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</si>
  <si>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</si>
  <si>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</si>
  <si>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</si>
  <si>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</si>
  <si>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</si>
  <si>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</si>
  <si>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</si>
  <si>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</si>
  <si>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</si>
  <si>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</si>
  <si>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</si>
  <si>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</si>
  <si>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</si>
  <si>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</si>
  <si>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</si>
  <si>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</si>
  <si>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</si>
  <si>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Today</t>
    <phoneticPr fontId="1" type="noConversion"/>
  </si>
  <si>
    <t>1개월 평균</t>
    <phoneticPr fontId="1" type="noConversion"/>
  </si>
  <si>
    <t>1-2개월 평균</t>
    <phoneticPr fontId="1" type="noConversion"/>
  </si>
  <si>
    <t>2-3개월 평균</t>
    <phoneticPr fontId="1" type="noConversion"/>
  </si>
  <si>
    <t>3-4개월 평균</t>
    <phoneticPr fontId="1" type="noConversion"/>
  </si>
  <si>
    <t>4-5개월 평균</t>
    <phoneticPr fontId="1" type="noConversion"/>
  </si>
  <si>
    <t>Today -1</t>
    <phoneticPr fontId="1" type="noConversion"/>
  </si>
  <si>
    <t>Today -2</t>
    <phoneticPr fontId="1" type="noConversion"/>
  </si>
  <si>
    <t>Today -3</t>
    <phoneticPr fontId="1" type="noConversion"/>
  </si>
  <si>
    <t>Today -4</t>
    <phoneticPr fontId="1" type="noConversion"/>
  </si>
  <si>
    <t>5-6개월 평균</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</si>
  <si>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</si>
  <si>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</si>
  <si>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</si>
  <si>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</si>
  <si>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</si>
  <si>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</si>
  <si>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</si>
  <si>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</si>
  <si>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</si>
  <si>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</si>
  <si>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</si>
  <si>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</si>
  <si>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</si>
  <si>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</si>
  <si>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</si>
  <si>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</si>
  <si>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</si>
  <si>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</si>
  <si>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</si>
  <si>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</si>
  <si>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</si>
  <si>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</si>
  <si>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</si>
  <si>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</si>
  <si>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</si>
  <si>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</si>
  <si>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</si>
  <si>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</si>
  <si>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</si>
  <si>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</si>
  <si>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</si>
  <si>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</si>
  <si>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</si>
  <si>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</si>
  <si>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</si>
  <si>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</si>
  <si>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</si>
  <si>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</si>
  <si>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</si>
  <si>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</si>
  <si>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</si>
  <si>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</si>
  <si>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</si>
  <si>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</si>
  <si>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</si>
  <si>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</si>
  <si>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</si>
  <si>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</si>
  <si>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</si>
  <si>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</si>
  <si>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</si>
  <si>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</si>
  <si>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</si>
  <si>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</si>
  <si>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</si>
  <si>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</si>
  <si>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</si>
  <si>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</si>
  <si>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</si>
  <si>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</si>
  <si>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</si>
  <si>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</si>
  <si>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</si>
  <si>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</si>
  <si>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</si>
  <si>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</si>
  <si>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</si>
  <si>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</si>
  <si>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</si>
  <si>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</si>
  <si>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</si>
  <si>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</si>
  <si>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</si>
  <si>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</si>
  <si>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</si>
  <si>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</si>
  <si>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</si>
  <si>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</si>
  <si>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</si>
  <si>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</si>
  <si>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</si>
  <si>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</si>
  <si>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</si>
  <si>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</si>
  <si>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</si>
  <si>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</si>
  <si>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</si>
  <si>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</si>
  <si>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</si>
  <si>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</si>
  <si>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</si>
  <si>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</si>
  <si>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</si>
  <si>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</si>
  <si>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</si>
  <si>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</si>
  <si>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</si>
  <si>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</si>
  <si>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</si>
  <si>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</si>
  <si>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</si>
  <si>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</si>
  <si>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</si>
  <si>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</si>
  <si>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</si>
  <si>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</si>
  <si>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</si>
  <si>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</si>
  <si>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</si>
  <si>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</si>
  <si>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</si>
  <si>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</si>
  <si>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</si>
  <si>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</si>
  <si>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</si>
  <si>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</si>
  <si>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</si>
  <si>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</si>
  <si>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</si>
  <si>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</si>
  <si>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</si>
  <si>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</si>
  <si>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</si>
  <si>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</si>
  <si>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</si>
  <si>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</si>
  <si>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</si>
  <si>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</si>
  <si>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</si>
  <si>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</si>
  <si>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</si>
  <si>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</si>
  <si>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</si>
  <si>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</si>
  <si>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</si>
  <si>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</si>
  <si>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</si>
  <si>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</si>
  <si>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</si>
  <si>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</si>
  <si>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</si>
  <si>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</si>
  <si>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</si>
  <si>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</si>
  <si>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</si>
  <si>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</si>
  <si>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</si>
  <si>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</si>
  <si>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</si>
  <si>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</si>
  <si>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</si>
  <si>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</si>
  <si>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</si>
  <si>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</si>
  <si>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</si>
  <si>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</si>
  <si>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</si>
  <si>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</si>
  <si>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</si>
  <si>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</si>
  <si>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</si>
  <si>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</si>
  <si>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</si>
  <si>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</si>
  <si>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</si>
  <si>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</si>
  <si>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</si>
  <si>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</si>
  <si>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</si>
  <si>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</si>
  <si>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</si>
  <si>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</si>
  <si>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</si>
  <si>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</si>
  <si>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</si>
  <si>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</si>
  <si>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</si>
  <si>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</si>
  <si>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</si>
  <si>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</si>
  <si>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</si>
  <si>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</si>
  <si>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</si>
  <si>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</si>
  <si>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</si>
  <si>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</si>
  <si>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</si>
  <si>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</si>
  <si>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</si>
  <si>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</si>
  <si>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</si>
  <si>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</si>
  <si>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</si>
  <si>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</si>
  <si>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</si>
  <si>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</si>
  <si>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</si>
  <si>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</si>
  <si>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</si>
  <si>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</si>
  <si>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</si>
  <si>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</si>
  <si>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</si>
  <si>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</si>
  <si>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</si>
  <si>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</si>
  <si>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</si>
  <si>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</si>
  <si>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</si>
  <si>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</si>
  <si>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</si>
  <si>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</si>
  <si>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</si>
  <si>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</si>
  <si>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</si>
  <si>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</si>
  <si>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</si>
  <si>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</si>
  <si>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</si>
  <si>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</si>
  <si>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</si>
  <si>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</si>
  <si>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</si>
  <si>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</si>
  <si>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</si>
  <si>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</si>
  <si>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</si>
  <si>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</si>
  <si>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</si>
  <si>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</si>
  <si>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</si>
  <si>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</si>
  <si>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</si>
  <si>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</si>
  <si>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</si>
  <si>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</si>
  <si>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</si>
  <si>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</si>
  <si>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</si>
  <si>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</si>
  <si>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</si>
  <si>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</si>
  <si>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</si>
  <si>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</si>
  <si>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</si>
  <si>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</si>
  <si>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</si>
  <si>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</si>
  <si>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</si>
  <si>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</si>
  <si>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</si>
  <si>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</si>
  <si>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</si>
  <si>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</si>
  <si>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</si>
  <si>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</si>
  <si>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</si>
  <si>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</si>
  <si>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</si>
  <si>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</si>
  <si>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</si>
  <si>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</si>
  <si>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</si>
  <si>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</si>
  <si>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</si>
  <si>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</si>
  <si>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</si>
  <si>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</si>
  <si>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</si>
  <si>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</si>
  <si>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</si>
  <si>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</si>
  <si>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</si>
  <si>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</si>
  <si>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</si>
  <si>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</si>
  <si>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</si>
  <si>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</si>
  <si>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</si>
  <si>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</si>
  <si>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</si>
  <si>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</si>
  <si>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</si>
  <si>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</si>
  <si>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</si>
  <si>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</si>
  <si>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</si>
  <si>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</si>
  <si>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</si>
  <si>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</si>
  <si>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</si>
  <si>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</si>
  <si>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</si>
  <si>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</si>
  <si>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</si>
  <si>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</si>
  <si>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</si>
  <si>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</si>
  <si>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</si>
  <si>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</si>
  <si>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</si>
  <si>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</si>
  <si>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</si>
  <si>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</si>
  <si>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</si>
  <si>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</si>
  <si>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</si>
  <si>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</si>
  <si>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</si>
  <si>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</si>
  <si>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</si>
  <si>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</si>
  <si>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</si>
  <si>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</si>
  <si>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</si>
  <si>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</si>
  <si>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</si>
  <si>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</si>
  <si>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</si>
  <si>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</si>
  <si>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</si>
  <si>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</si>
  <si>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</si>
  <si>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</si>
  <si>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</si>
  <si>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</si>
  <si>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</si>
  <si>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</si>
  <si>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</si>
  <si>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</si>
  <si>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</si>
  <si>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</si>
  <si>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</si>
  <si>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</si>
  <si>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</si>
  <si>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</si>
  <si>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</si>
  <si>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</si>
  <si>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</si>
  <si>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</si>
  <si>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</si>
  <si>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</si>
  <si>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</si>
  <si>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</si>
  <si>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</si>
  <si>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</si>
  <si>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</si>
  <si>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</si>
  <si>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</si>
  <si>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</si>
  <si>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</si>
  <si>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</si>
  <si>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</si>
  <si>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</si>
  <si>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</si>
  <si>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</si>
  <si>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</si>
  <si>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</si>
  <si>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</si>
  <si>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</si>
  <si>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</si>
  <si>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</si>
  <si>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</si>
  <si>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</si>
  <si>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</si>
  <si>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</si>
  <si>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</si>
  <si>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</si>
  <si>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</si>
  <si>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</si>
  <si>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</si>
  <si>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</si>
  <si>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</si>
  <si>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</si>
  <si>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</si>
  <si>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</si>
  <si>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</si>
  <si>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</si>
  <si>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</si>
  <si>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</si>
  <si>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</si>
  <si>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</si>
  <si>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</si>
  <si>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</si>
  <si>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</si>
  <si>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</si>
  <si>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</si>
  <si>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</si>
  <si>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</si>
  <si>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</si>
  <si>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</si>
  <si>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</si>
  <si>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</si>
  <si>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</si>
  <si>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</si>
  <si>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</si>
  <si>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</si>
  <si>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</si>
  <si>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</si>
  <si>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</si>
  <si>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</si>
  <si>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</si>
  <si>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</si>
  <si>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</si>
  <si>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</si>
  <si>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</si>
  <si>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</si>
  <si>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</si>
  <si>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</si>
  <si>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</si>
  <si>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</si>
  <si>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</si>
  <si>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</si>
  <si>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</si>
  <si>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</si>
  <si>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</si>
  <si>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</si>
  <si>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</si>
  <si>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</si>
  <si>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</si>
  <si>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</si>
  <si>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</si>
  <si>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</si>
  <si>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</si>
  <si>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</si>
  <si>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</si>
  <si>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</si>
  <si>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</si>
  <si>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</si>
  <si>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</si>
  <si>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</si>
  <si>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</si>
  <si>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</si>
  <si>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</si>
  <si>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</si>
  <si>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</si>
  <si>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</si>
  <si>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</si>
  <si>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</si>
  <si>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</si>
  <si>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</si>
  <si>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</si>
  <si>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</si>
  <si>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</si>
  <si>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</si>
  <si>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</si>
  <si>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</si>
  <si>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</si>
  <si>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</si>
  <si>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</si>
  <si>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</si>
  <si>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</si>
  <si>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</si>
  <si>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</si>
  <si>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</si>
  <si>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</si>
  <si>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</si>
  <si>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</si>
  <si>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</si>
  <si>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</si>
  <si>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</si>
  <si>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</si>
  <si>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</si>
  <si>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</si>
  <si>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</si>
  <si>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</si>
  <si>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</si>
  <si>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</si>
  <si>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</si>
  <si>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</si>
  <si>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</si>
  <si>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</si>
  <si>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</si>
  <si>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</si>
  <si>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</si>
  <si>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</si>
  <si>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</si>
  <si>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</si>
  <si>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</si>
  <si>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</si>
  <si>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</si>
  <si>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</si>
  <si>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</si>
  <si>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</si>
  <si>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</si>
  <si>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</si>
  <si>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</si>
  <si>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</si>
  <si>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</si>
  <si>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</si>
  <si>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</si>
  <si>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</si>
  <si>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</si>
  <si>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</si>
  <si>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</si>
  <si>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</si>
  <si>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</si>
  <si>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</si>
  <si>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</si>
  <si>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</si>
  <si>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</si>
  <si>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</si>
  <si>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</si>
  <si>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</si>
  <si>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</si>
  <si>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</si>
  <si>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</si>
  <si>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</si>
  <si>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</si>
  <si>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</si>
  <si>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</si>
  <si>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</si>
  <si>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</si>
  <si>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</si>
  <si>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</si>
  <si>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</si>
  <si>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</si>
  <si>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</si>
  <si>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</si>
  <si>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</si>
  <si>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</si>
  <si>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</si>
  <si>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</si>
  <si>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</si>
  <si>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</si>
  <si>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</si>
  <si>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</si>
  <si>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</si>
  <si>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</si>
  <si>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</si>
  <si>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</si>
  <si>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</si>
  <si>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</si>
  <si>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</si>
  <si>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</si>
  <si>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</si>
  <si>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</si>
  <si>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</si>
  <si>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</si>
  <si>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</si>
  <si>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</si>
  <si>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</si>
  <si>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</si>
  <si>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</si>
  <si>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</si>
  <si>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</si>
  <si>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</si>
  <si>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</si>
  <si>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</si>
  <si>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</si>
  <si>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</si>
  <si>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</si>
  <si>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</si>
  <si>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</si>
  <si>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</si>
  <si>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</si>
  <si>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</si>
  <si>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</si>
  <si>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</si>
  <si>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</si>
  <si>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</si>
  <si>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</si>
  <si>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</si>
  <si>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</si>
  <si>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</si>
  <si>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</si>
  <si>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</si>
  <si>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</si>
  <si>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</si>
  <si>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</si>
  <si>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</si>
  <si>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</si>
  <si>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</si>
  <si>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</si>
  <si>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</si>
  <si>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</si>
  <si>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</si>
  <si>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</si>
  <si>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</si>
  <si>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</si>
  <si>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</si>
  <si>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</si>
  <si>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</si>
  <si>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</si>
  <si>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</si>
  <si>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</si>
  <si>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</si>
  <si>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</si>
  <si>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</si>
  <si>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</si>
  <si>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</si>
  <si>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</si>
  <si>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</si>
  <si>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</si>
  <si>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</si>
  <si>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</si>
  <si>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</si>
  <si>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</si>
  <si>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</si>
  <si>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</si>
  <si>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</si>
  <si>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</si>
  <si>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</si>
  <si>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</si>
  <si>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</si>
  <si>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</si>
  <si>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</si>
  <si>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</si>
  <si>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</si>
  <si>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</si>
  <si>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</si>
  <si>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</si>
  <si>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</si>
  <si>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</si>
  <si>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</si>
  <si>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</si>
  <si>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</si>
  <si>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</si>
  <si>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</si>
  <si>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</si>
  <si>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</si>
  <si>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</si>
  <si>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</si>
  <si>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</si>
  <si>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</si>
  <si>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</si>
  <si>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</si>
  <si>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</si>
  <si>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</si>
  <si>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</si>
  <si>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</si>
  <si>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</si>
  <si>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</si>
  <si>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</si>
  <si>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</si>
  <si>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</si>
  <si>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</si>
  <si>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</si>
  <si>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</si>
  <si>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</si>
  <si>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</si>
  <si>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</si>
  <si>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</si>
  <si>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</si>
  <si>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</si>
  <si>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</si>
  <si>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</si>
  <si>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</si>
  <si>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</si>
  <si>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</si>
  <si>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</si>
  <si>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</si>
  <si>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</si>
  <si>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</si>
  <si>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</si>
  <si>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</si>
  <si>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</si>
  <si>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</si>
  <si>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</si>
  <si>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</si>
  <si>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</si>
  <si>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</si>
  <si>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</si>
  <si>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</si>
  <si>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</si>
  <si>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</si>
  <si>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</si>
  <si>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</si>
  <si>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</si>
  <si>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</si>
  <si>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</si>
  <si>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</si>
  <si>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</si>
  <si>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</si>
  <si>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</si>
  <si>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</si>
  <si>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</si>
  <si>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</si>
  <si>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</si>
  <si>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</si>
  <si>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</si>
  <si>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</si>
  <si>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</si>
  <si>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</si>
  <si>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</si>
  <si>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</si>
  <si>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</si>
  <si>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</si>
  <si>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</si>
  <si>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</si>
  <si>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</si>
  <si>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</si>
  <si>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</si>
  <si>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</si>
  <si>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</si>
  <si>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</si>
  <si>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</si>
  <si>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</si>
  <si>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</si>
  <si>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</si>
  <si>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</si>
  <si>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</si>
  <si>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</si>
  <si>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</si>
  <si>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</si>
  <si>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</si>
  <si>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</si>
  <si>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</si>
  <si>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</si>
  <si>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</si>
  <si>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</si>
  <si>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</si>
  <si>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</si>
  <si>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</si>
  <si>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</si>
  <si>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</si>
  <si>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</si>
  <si>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</si>
  <si>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</si>
  <si>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</si>
  <si>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</si>
  <si>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</si>
  <si>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</si>
  <si>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</si>
  <si>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</si>
  <si>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</si>
  <si>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</si>
  <si>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</si>
  <si>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</si>
  <si>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</si>
  <si>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</si>
  <si>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</si>
  <si>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</si>
  <si>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</si>
  <si>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</si>
  <si>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</si>
  <si>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</si>
  <si>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</si>
  <si>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</si>
  <si>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</si>
  <si>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</si>
  <si>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</si>
  <si>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</si>
  <si>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</si>
  <si>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</si>
  <si>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</si>
  <si>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</si>
  <si>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</si>
  <si>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</si>
  <si>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</si>
  <si>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</si>
  <si>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</si>
  <si>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</si>
  <si>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</si>
  <si>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</si>
  <si>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</si>
  <si>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</si>
  <si>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</si>
  <si>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</si>
  <si>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</si>
  <si>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</si>
  <si>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</si>
  <si>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</si>
  <si>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</si>
  <si>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</si>
  <si>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</si>
  <si>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</si>
  <si>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</si>
  <si>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</si>
  <si>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</si>
  <si>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</si>
  <si>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</si>
  <si>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</si>
  <si>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</si>
  <si>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</si>
  <si>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</si>
  <si>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</si>
  <si>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</si>
  <si>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</si>
  <si>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</si>
  <si>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</si>
  <si>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</si>
  <si>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</si>
  <si>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</si>
  <si>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</si>
  <si>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</si>
  <si>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</si>
  <si>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</si>
  <si>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</si>
  <si>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</si>
  <si>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</si>
  <si>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</si>
  <si>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</si>
  <si>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</si>
  <si>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</si>
  <si>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</si>
  <si>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</si>
  <si>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</si>
  <si>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</si>
  <si>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</si>
  <si>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</si>
  <si>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</si>
  <si>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</si>
  <si>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</si>
  <si>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</si>
  <si>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</si>
  <si>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</si>
  <si>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</si>
  <si>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</si>
  <si>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</si>
  <si>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</si>
  <si>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</si>
  <si>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</si>
  <si>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</si>
  <si>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</si>
  <si>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</si>
  <si>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</si>
  <si>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</si>
  <si>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</si>
  <si>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</si>
  <si>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</si>
  <si>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</si>
  <si>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</si>
  <si>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</si>
  <si>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</si>
  <si>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</si>
  <si>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</si>
  <si>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</si>
  <si>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</si>
  <si>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</si>
  <si>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</si>
  <si>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</si>
  <si>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</si>
  <si>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</si>
  <si>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</si>
  <si>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</si>
  <si>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</si>
  <si>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</si>
  <si>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</si>
  <si>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</si>
  <si>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</si>
  <si>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</si>
  <si>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</si>
  <si>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</si>
  <si>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</si>
  <si>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</si>
  <si>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</si>
  <si>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</si>
  <si>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</si>
  <si>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</si>
  <si>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</si>
  <si>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</si>
  <si>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</si>
  <si>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</si>
  <si>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</si>
  <si>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</si>
  <si>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</si>
  <si>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</si>
  <si>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</si>
  <si>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</si>
  <si>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</si>
  <si>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</si>
  <si>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</si>
  <si>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</si>
  <si>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</si>
  <si>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</si>
  <si>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</si>
  <si>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</si>
  <si>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</si>
  <si>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</si>
  <si>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</si>
  <si>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</si>
  <si>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</si>
  <si>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</si>
  <si>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</si>
  <si>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</si>
  <si>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</si>
  <si>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</si>
  <si>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</si>
  <si>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</si>
  <si>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</si>
  <si>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</si>
  <si>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</si>
  <si>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</si>
  <si>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</si>
  <si>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</si>
  <si>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</si>
  <si>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</si>
  <si>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</si>
  <si>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</si>
  <si>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</si>
  <si>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</si>
  <si>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</si>
  <si>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</si>
  <si>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</si>
  <si>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</si>
  <si>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</si>
  <si>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</si>
  <si>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</si>
  <si>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</si>
  <si>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</si>
  <si>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</si>
  <si>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</si>
  <si>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</si>
  <si>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</si>
  <si>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</si>
  <si>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</si>
  <si>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</si>
  <si>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</si>
  <si>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</si>
  <si>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</si>
  <si>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</si>
  <si>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</si>
  <si>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</si>
  <si>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</si>
  <si>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</si>
  <si>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</si>
  <si>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</si>
  <si>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</si>
  <si>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</si>
  <si>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</si>
  <si>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</si>
  <si>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</si>
  <si>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</si>
  <si>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</si>
  <si>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</si>
  <si>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</si>
  <si>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</si>
  <si>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</si>
  <si>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</si>
  <si>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</si>
  <si>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</si>
  <si>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</si>
  <si>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</si>
  <si>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</si>
  <si>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</si>
  <si>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</si>
  <si>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</si>
  <si>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</si>
  <si>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</si>
  <si>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</si>
  <si>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</si>
  <si>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</si>
  <si>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</si>
  <si>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</si>
  <si>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</si>
  <si>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</si>
  <si>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</si>
  <si>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</si>
  <si>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</si>
  <si>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</si>
  <si>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</si>
  <si>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</si>
  <si>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</si>
  <si>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</si>
  <si>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</si>
  <si>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</si>
  <si>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</si>
  <si>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</si>
  <si>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</si>
  <si>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</si>
  <si>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</si>
  <si>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</si>
  <si>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</si>
  <si>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</si>
  <si>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</si>
  <si>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</si>
  <si>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</si>
  <si>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</si>
  <si>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</si>
  <si>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</si>
  <si>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</si>
  <si>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</si>
  <si>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</si>
  <si>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</si>
  <si>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</si>
  <si>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</si>
  <si>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</si>
  <si>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</si>
  <si>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</si>
  <si>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</si>
  <si>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</si>
  <si>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</si>
  <si>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</si>
  <si>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</si>
  <si>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</si>
  <si>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</si>
  <si>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</si>
  <si>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</si>
  <si>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</si>
  <si>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</si>
  <si>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</si>
  <si>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</si>
  <si>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</si>
  <si>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</si>
  <si>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</si>
  <si>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</si>
  <si>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</si>
  <si>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</si>
  <si>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</si>
  <si>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</si>
  <si>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</si>
  <si>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</si>
  <si>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</si>
  <si>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</si>
  <si>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</si>
  <si>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</si>
  <si>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</si>
  <si>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</si>
  <si>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</si>
  <si>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</si>
  <si>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</si>
  <si>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</si>
  <si>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</si>
  <si>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</si>
  <si>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</si>
  <si>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</si>
  <si>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</si>
  <si>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</si>
  <si>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</si>
  <si>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</si>
  <si>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</si>
  <si>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</si>
  <si>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</si>
  <si>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</si>
  <si>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</si>
  <si>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</si>
  <si>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</si>
  <si>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</si>
  <si>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</si>
  <si>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</si>
  <si>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</si>
  <si>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</si>
  <si>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</si>
  <si>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</si>
  <si>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</si>
  <si>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</si>
  <si>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</si>
  <si>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</si>
  <si>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</si>
  <si>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</si>
  <si>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</si>
  <si>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</si>
  <si>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</si>
  <si>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</si>
  <si>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</si>
  <si>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</si>
  <si>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</si>
  <si>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</si>
  <si>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</si>
  <si>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</si>
  <si>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</si>
  <si>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</si>
  <si>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</si>
  <si>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</si>
  <si>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</si>
  <si>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</si>
  <si>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</si>
  <si>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</si>
  <si>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</si>
  <si>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</si>
  <si>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</si>
  <si>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</si>
  <si>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</si>
  <si>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</si>
  <si>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</si>
  <si>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</si>
  <si>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</si>
  <si>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</si>
  <si>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</si>
  <si>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</si>
  <si>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</si>
  <si>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</si>
  <si>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</si>
  <si>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</si>
  <si>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</si>
  <si>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</si>
  <si>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</si>
  <si>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</si>
  <si>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</si>
  <si>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</si>
  <si>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</si>
  <si>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</si>
  <si>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</si>
  <si>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</si>
  <si>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</si>
  <si>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</si>
  <si>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</si>
  <si>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</si>
  <si>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</si>
  <si>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</si>
  <si>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</si>
  <si>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</si>
  <si>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</si>
  <si>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</si>
  <si>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</si>
  <si>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</si>
  <si>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</si>
  <si>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</si>
  <si>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</si>
  <si>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</si>
  <si>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</si>
  <si>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</si>
  <si>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</si>
  <si>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</si>
  <si>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</si>
  <si>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</si>
  <si>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</si>
  <si>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</si>
  <si>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</si>
  <si>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</si>
  <si>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</si>
  <si>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</si>
  <si>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</si>
  <si>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</si>
  <si>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</si>
  <si>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</si>
  <si>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</si>
  <si>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</si>
  <si>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</si>
  <si>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</si>
  <si>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</si>
  <si>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</si>
  <si>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</si>
  <si>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</si>
  <si>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</si>
  <si>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</si>
  <si>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</si>
  <si>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</si>
  <si>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</si>
  <si>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</si>
  <si>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</si>
  <si>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</si>
  <si>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</si>
  <si>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</si>
  <si>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</si>
  <si>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</si>
  <si>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</si>
  <si>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</si>
  <si>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</si>
  <si>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</si>
  <si>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</si>
  <si>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</si>
  <si>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</si>
  <si>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</si>
  <si>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</si>
  <si>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</si>
  <si>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</si>
  <si>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</si>
  <si>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</si>
  <si>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</si>
  <si>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</si>
  <si>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</si>
  <si>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</si>
  <si>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</si>
  <si>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</si>
  <si>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</si>
  <si>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</si>
  <si>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</si>
  <si>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</si>
  <si>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</si>
  <si>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</si>
  <si>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</si>
  <si>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</si>
  <si>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</si>
  <si>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</si>
  <si>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</si>
  <si>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</si>
  <si>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</si>
  <si>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</si>
  <si>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</si>
  <si>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</si>
  <si>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</si>
  <si>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</si>
  <si>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</si>
  <si>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</si>
  <si>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</si>
  <si>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</si>
  <si>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</si>
  <si>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</si>
  <si>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</si>
  <si>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</si>
  <si>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</si>
  <si>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</si>
  <si>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</si>
  <si>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</si>
  <si>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</si>
  <si>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</si>
  <si>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</si>
  <si>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</si>
  <si>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</si>
  <si>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</si>
  <si>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</si>
  <si>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</si>
  <si>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</si>
  <si>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</si>
  <si>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</si>
  <si>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</si>
  <si>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</si>
  <si>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</si>
  <si>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</si>
  <si>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</si>
  <si>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</si>
  <si>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</si>
  <si>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</si>
  <si>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</si>
  <si>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</si>
  <si>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</si>
  <si>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</si>
  <si>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</si>
  <si>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</si>
  <si>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</si>
  <si>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</si>
  <si>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</si>
  <si>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</si>
  <si>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</si>
  <si>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</si>
  <si>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</si>
  <si>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</si>
  <si>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</si>
  <si>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</si>
  <si>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</si>
  <si>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</si>
  <si>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</si>
  <si>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</si>
  <si>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</si>
  <si>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</si>
  <si>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</si>
  <si>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</si>
  <si>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</si>
  <si>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</si>
  <si>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</si>
  <si>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</si>
  <si>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</si>
  <si>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</si>
  <si>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</si>
  <si>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</si>
  <si>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</si>
  <si>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</si>
  <si>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</si>
  <si>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</si>
  <si>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</si>
  <si>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</si>
  <si>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</si>
  <si>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</si>
  <si>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</si>
  <si>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</si>
  <si>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</si>
  <si>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</si>
  <si>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</si>
  <si>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</si>
  <si>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</si>
  <si>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</si>
  <si>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</si>
  <si>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</si>
  <si>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</si>
  <si>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</si>
  <si>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</si>
  <si>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</si>
  <si>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</si>
  <si>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</si>
  <si>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</si>
  <si>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</si>
  <si>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</si>
  <si>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</si>
  <si>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</si>
  <si>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</si>
  <si>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</si>
  <si>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</si>
  <si>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</si>
  <si>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</si>
  <si>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</si>
  <si>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</si>
  <si>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</si>
  <si>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</si>
  <si>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</si>
  <si>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</si>
  <si>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</si>
  <si>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</si>
  <si>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</si>
  <si>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</si>
  <si>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</si>
  <si>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</si>
  <si>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</si>
  <si>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</si>
  <si>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</si>
  <si>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</si>
  <si>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</si>
  <si>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</si>
  <si>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</si>
  <si>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</si>
  <si>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</si>
  <si>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</si>
  <si>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</si>
  <si>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</si>
  <si>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</si>
  <si>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</si>
  <si>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</si>
  <si>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</si>
  <si>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</si>
  <si>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</si>
  <si>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</si>
  <si>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</si>
  <si>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</si>
  <si>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</si>
  <si>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</si>
  <si>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</si>
  <si>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</si>
  <si>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</si>
  <si>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</si>
  <si>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</si>
  <si>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</si>
  <si>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</si>
  <si>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</si>
  <si>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</si>
  <si>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</si>
  <si>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</si>
  <si>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</si>
  <si>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</si>
  <si>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</si>
  <si>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</si>
  <si>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</si>
  <si>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</si>
  <si>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</si>
  <si>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</si>
  <si>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</si>
  <si>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</si>
  <si>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</si>
  <si>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</si>
  <si>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</si>
  <si>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</si>
  <si>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</si>
  <si>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</si>
  <si>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</si>
  <si>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</si>
  <si>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</si>
  <si>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</si>
  <si>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</si>
  <si>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</si>
  <si>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</si>
  <si>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</si>
  <si>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</si>
  <si>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</si>
  <si>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</si>
  <si>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</si>
  <si>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</si>
  <si>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</si>
  <si>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</si>
  <si>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</si>
  <si>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</si>
  <si>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</si>
  <si>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</si>
  <si>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</si>
  <si>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</si>
  <si>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</si>
  <si>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</si>
  <si>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</si>
  <si>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</si>
  <si>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</si>
  <si>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</si>
  <si>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</si>
  <si>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</si>
  <si>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</si>
  <si>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</si>
  <si>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</si>
  <si>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</si>
  <si>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</si>
  <si>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</si>
  <si>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</si>
  <si>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</si>
  <si>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</si>
  <si>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</si>
  <si>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</si>
  <si>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</si>
  <si>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</si>
  <si>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</si>
  <si>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</si>
  <si>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</si>
  <si>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</si>
  <si>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</si>
  <si>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</si>
  <si>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</si>
  <si>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</si>
  <si>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</si>
  <si>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</si>
  <si>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</si>
  <si>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</si>
  <si>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</si>
  <si>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</si>
  <si>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</si>
  <si>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</si>
  <si>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</si>
  <si>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</si>
  <si>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</si>
  <si>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</si>
  <si>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</si>
  <si>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</si>
  <si>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</si>
  <si>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</si>
  <si>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</si>
  <si>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</si>
  <si>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</si>
  <si>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</si>
  <si>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</si>
  <si>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</si>
  <si>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</si>
  <si>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</si>
  <si>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</si>
  <si>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</si>
  <si>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</si>
  <si>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</si>
  <si>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</si>
  <si>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</si>
  <si>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</si>
  <si>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</si>
  <si>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</si>
  <si>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</si>
  <si>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</si>
  <si>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</si>
  <si>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</si>
  <si>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</si>
  <si>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</si>
  <si>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</si>
  <si>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</si>
  <si>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</si>
  <si>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</si>
  <si>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</si>
  <si>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</si>
  <si>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</si>
  <si>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</si>
  <si>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</si>
  <si>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</si>
  <si>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</si>
  <si>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</si>
  <si>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</si>
  <si>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</si>
  <si>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</si>
  <si>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</si>
  <si>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</si>
  <si>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</si>
  <si>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</si>
  <si>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</si>
  <si>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</si>
  <si>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</si>
  <si>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</si>
  <si>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</si>
  <si>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</si>
  <si>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</si>
  <si>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</si>
  <si>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</si>
  <si>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</si>
  <si>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</si>
  <si>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</si>
  <si>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</si>
  <si>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</si>
  <si>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</si>
  <si>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</si>
  <si>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</si>
  <si>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</si>
  <si>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</si>
  <si>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</si>
  <si>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</si>
  <si>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</si>
  <si>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</si>
  <si>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</si>
  <si>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</si>
  <si>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</si>
  <si>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</si>
  <si>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</si>
  <si>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</si>
  <si>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</si>
  <si>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</si>
  <si>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</si>
  <si>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</si>
  <si>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</si>
  <si>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</si>
  <si>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</si>
  <si>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</si>
  <si>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</si>
  <si>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</si>
  <si>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</si>
  <si>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</si>
  <si>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</si>
  <si>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</si>
  <si>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</si>
  <si>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</si>
  <si>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</si>
  <si>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</si>
  <si>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</si>
  <si>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</si>
  <si>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</si>
  <si>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</si>
  <si>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</si>
  <si>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</si>
  <si>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</si>
  <si>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</si>
  <si>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</si>
  <si>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</si>
  <si>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</si>
  <si>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</si>
  <si>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</si>
  <si>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</si>
  <si>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</si>
  <si>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</si>
  <si>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</si>
  <si>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</si>
  <si>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</si>
  <si>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</si>
  <si>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</si>
  <si>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</si>
  <si>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</si>
  <si>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</si>
  <si>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</si>
  <si>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</si>
  <si>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</si>
  <si>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</si>
  <si>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</si>
  <si>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</si>
  <si>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</si>
  <si>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</si>
  <si>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</si>
  <si>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</si>
  <si>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</si>
  <si>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</si>
  <si>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</si>
  <si>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</si>
  <si>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</si>
  <si>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</si>
  <si>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</si>
  <si>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</si>
  <si>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</si>
  <si>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</si>
  <si>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</si>
  <si>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</si>
  <si>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</si>
  <si>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</si>
  <si>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</si>
  <si>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</si>
  <si>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</si>
  <si>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</si>
  <si>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</si>
  <si>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</si>
  <si>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</si>
  <si>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</si>
  <si>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</si>
  <si>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</si>
  <si>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</si>
  <si>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</si>
  <si>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</si>
  <si>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</si>
  <si>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</si>
  <si>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</si>
  <si>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</si>
  <si>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</si>
  <si>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</si>
  <si>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</si>
  <si>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</si>
  <si>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</si>
  <si>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</si>
  <si>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</si>
  <si>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</si>
  <si>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</si>
  <si>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</si>
  <si>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</si>
  <si>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</si>
  <si>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</si>
  <si>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</si>
  <si>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</si>
  <si>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</si>
  <si>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</si>
  <si>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</si>
  <si>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</si>
  <si>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</si>
  <si>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</si>
  <si>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</si>
  <si>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</si>
  <si>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</si>
  <si>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</si>
  <si>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</si>
  <si>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</si>
  <si>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</si>
  <si>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</si>
  <si>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</si>
  <si>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</si>
  <si>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</si>
  <si>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</si>
  <si>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</si>
  <si>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</si>
  <si>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</si>
  <si>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</si>
  <si>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</si>
  <si>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</si>
  <si>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</si>
  <si>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</si>
  <si>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</si>
  <si>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</si>
  <si>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</si>
  <si>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</si>
  <si>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</si>
  <si>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</si>
  <si>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</si>
  <si>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</si>
  <si>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</si>
  <si>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</si>
  <si>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</si>
  <si>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</si>
  <si>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</si>
  <si>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</si>
  <si>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</si>
  <si>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</si>
  <si>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</si>
  <si>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</si>
  <si>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</si>
  <si>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</si>
  <si>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</si>
  <si>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</si>
  <si>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</si>
  <si>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</si>
  <si>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</si>
  <si>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</si>
  <si>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</si>
  <si>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</si>
  <si>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</si>
  <si>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</si>
  <si>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</si>
  <si>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</si>
  <si>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</si>
  <si>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</si>
  <si>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</si>
  <si>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</si>
  <si>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</si>
  <si>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</si>
  <si>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</si>
  <si>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</si>
  <si>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</si>
  <si>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</si>
  <si>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</si>
  <si>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</si>
  <si>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</si>
  <si>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</si>
  <si>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</si>
  <si>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</si>
  <si>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</si>
  <si>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</si>
  <si>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</si>
  <si>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</si>
  <si>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</si>
  <si>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</si>
  <si>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</si>
  <si>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</si>
  <si>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</si>
  <si>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</si>
  <si>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</si>
  <si>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</si>
  <si>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</si>
  <si>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</si>
  <si>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</si>
  <si>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</si>
  <si>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</si>
  <si>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</si>
  <si>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</si>
  <si>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</si>
  <si>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</si>
  <si>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</si>
  <si>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</si>
  <si>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</si>
  <si>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</si>
  <si>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</si>
  <si>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</si>
  <si>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</si>
  <si>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</si>
  <si>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</si>
  <si>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</si>
  <si>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</si>
  <si>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</si>
  <si>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</si>
  <si>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</si>
  <si>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</si>
  <si>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</si>
  <si>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</si>
  <si>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</si>
  <si>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</si>
  <si>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</si>
  <si>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</si>
  <si>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</si>
  <si>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</si>
  <si>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</si>
  <si>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</si>
  <si>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</si>
  <si>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</si>
  <si>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</si>
  <si>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</si>
  <si>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</si>
  <si>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</si>
  <si>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</si>
  <si>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</si>
  <si>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</si>
  <si>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</si>
  <si>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</si>
  <si>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</si>
  <si>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</si>
  <si>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</si>
  <si>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</si>
  <si>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</si>
  <si>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</si>
  <si>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</si>
  <si>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</si>
  <si>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</si>
  <si>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</si>
  <si>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</si>
  <si>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</si>
  <si>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</si>
  <si>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</si>
  <si>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</si>
  <si>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</si>
  <si>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</si>
  <si>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</si>
  <si>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</si>
  <si>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</si>
  <si>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</si>
  <si>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</si>
  <si>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</si>
  <si>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</si>
  <si>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</si>
  <si>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</si>
  <si>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</si>
  <si>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</si>
  <si>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</si>
  <si>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</si>
  <si>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</si>
  <si>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</si>
  <si>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</si>
  <si>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</si>
  <si>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</si>
  <si>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</si>
  <si>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</si>
  <si>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</si>
  <si>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</si>
  <si>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</si>
  <si>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</si>
  <si>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</si>
  <si>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</si>
  <si>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</si>
  <si>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</si>
  <si>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</si>
  <si>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</si>
  <si>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</si>
  <si>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</si>
  <si>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</si>
  <si>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</si>
  <si>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</si>
  <si>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</si>
  <si>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</si>
  <si>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</si>
  <si>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</si>
  <si>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</si>
  <si>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</si>
  <si>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</si>
  <si>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</si>
  <si>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</si>
  <si>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</si>
  <si>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</si>
  <si>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</si>
  <si>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</si>
  <si>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</si>
  <si>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</si>
  <si>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</si>
  <si>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</si>
  <si>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</si>
  <si>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</si>
  <si>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</si>
  <si>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</si>
  <si>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</si>
  <si>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</si>
  <si>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</si>
  <si>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</si>
  <si>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</si>
  <si>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</si>
  <si>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</si>
  <si>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</si>
  <si>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</si>
  <si>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</si>
  <si>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</si>
  <si>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</si>
  <si>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</si>
  <si>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</si>
  <si>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</si>
  <si>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</si>
  <si>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</si>
  <si>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</si>
  <si>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</si>
  <si>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</si>
  <si>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</si>
  <si>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</si>
  <si>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</si>
  <si>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</si>
  <si>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</si>
  <si>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</si>
  <si>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</si>
  <si>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</si>
  <si>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</si>
  <si>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</si>
  <si>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</si>
  <si>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</si>
  <si>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</si>
  <si>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</si>
  <si>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</si>
  <si>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</si>
  <si>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</si>
  <si>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</si>
  <si>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</si>
  <si>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</si>
  <si>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</si>
  <si>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</si>
  <si>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</si>
  <si>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</si>
  <si>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</si>
  <si>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</si>
  <si>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</si>
  <si>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</si>
  <si>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</si>
  <si>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</si>
  <si>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</si>
  <si>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</si>
  <si>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</si>
  <si>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</si>
  <si>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</si>
  <si>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</si>
  <si>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</si>
  <si>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</si>
  <si>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</si>
  <si>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</si>
  <si>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</si>
  <si>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</si>
  <si>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</si>
  <si>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</si>
  <si>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</si>
  <si>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</si>
  <si>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</si>
  <si>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</si>
  <si>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</si>
  <si>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</si>
  <si>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</si>
  <si>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</si>
  <si>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</si>
  <si>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</si>
  <si>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</si>
  <si>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</si>
  <si>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</si>
  <si>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</si>
  <si>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</si>
  <si>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</si>
  <si>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</si>
  <si>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</si>
  <si>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</si>
  <si>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</si>
  <si>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</si>
  <si>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</si>
  <si>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</si>
  <si>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</si>
  <si>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</si>
  <si>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</si>
  <si>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</si>
  <si>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</si>
  <si>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</si>
  <si>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</si>
  <si>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</si>
  <si>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</si>
  <si>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</si>
  <si>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</si>
  <si>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</si>
  <si>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</si>
  <si>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</si>
  <si>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</si>
  <si>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</si>
  <si>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</si>
  <si>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</si>
  <si>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</si>
  <si>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</si>
  <si>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</si>
  <si>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</si>
  <si>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</si>
  <si>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</si>
  <si>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</si>
  <si>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</si>
  <si>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</si>
  <si>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</si>
  <si>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</si>
  <si>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</si>
  <si>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</si>
  <si>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</si>
  <si>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</si>
  <si>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</si>
  <si>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</si>
  <si>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</si>
  <si>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</si>
  <si>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</si>
  <si>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</si>
  <si>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</si>
  <si>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</si>
  <si>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</si>
  <si>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</si>
  <si>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</si>
  <si>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</si>
  <si>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</si>
  <si>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</si>
  <si>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</si>
  <si>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</si>
  <si>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</si>
  <si>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</si>
  <si>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</si>
  <si>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</si>
  <si>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</si>
  <si>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</si>
  <si>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</si>
  <si>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</si>
  <si>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</si>
  <si>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</si>
  <si>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</si>
  <si>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</si>
  <si>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</si>
  <si>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</si>
  <si>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</si>
  <si>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</si>
  <si>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</si>
  <si>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</si>
  <si>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</si>
  <si>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</si>
  <si>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</si>
  <si>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</si>
  <si>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</si>
  <si>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</si>
  <si>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</si>
  <si>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</si>
  <si>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</si>
  <si>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</si>
  <si>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</si>
  <si>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</si>
  <si>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</si>
  <si>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</si>
  <si>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</si>
  <si>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</si>
  <si>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</si>
  <si>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</si>
  <si>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</si>
  <si>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</si>
  <si>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</si>
  <si>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</si>
  <si>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</si>
  <si>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</si>
  <si>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</si>
  <si>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</si>
  <si>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</si>
  <si>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</si>
  <si>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</si>
  <si>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</si>
  <si>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</si>
  <si>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</si>
  <si>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</si>
  <si>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</si>
  <si>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</si>
  <si>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</si>
  <si>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</si>
  <si>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</si>
  <si>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</si>
  <si>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</si>
  <si>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</si>
  <si>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</si>
  <si>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</si>
  <si>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</si>
  <si>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</si>
  <si>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</si>
  <si>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</si>
  <si>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</si>
  <si>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</si>
  <si>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</si>
  <si>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</si>
  <si>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</si>
  <si>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</si>
  <si>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</si>
  <si>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</si>
  <si>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</si>
  <si>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</si>
  <si>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</si>
  <si>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</si>
  <si>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</si>
  <si>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</si>
  <si>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</si>
  <si>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</si>
  <si>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</si>
  <si>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</si>
  <si>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</si>
  <si>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</si>
  <si>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</si>
  <si>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</si>
  <si>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</si>
  <si>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</si>
  <si>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</si>
  <si>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</si>
  <si>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</si>
  <si>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</si>
  <si>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</si>
  <si>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</si>
  <si>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</si>
  <si>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</si>
  <si>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</si>
  <si>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</si>
  <si>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</si>
  <si>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</si>
  <si>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</si>
  <si>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</si>
  <si>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</si>
  <si>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</si>
  <si>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</si>
  <si>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</si>
  <si>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</si>
  <si>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</si>
  <si>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</si>
  <si>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</si>
  <si>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</si>
  <si>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</si>
  <si>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</si>
  <si>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</si>
  <si>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</si>
  <si>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</si>
  <si>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</si>
  <si>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</si>
  <si>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</si>
  <si>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</si>
  <si>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</si>
  <si>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</si>
  <si>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</si>
  <si>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</si>
  <si>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</si>
  <si>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</si>
  <si>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</si>
  <si>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</si>
  <si>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</si>
  <si>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</si>
  <si>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</si>
  <si>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</si>
  <si>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</si>
  <si>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</si>
  <si>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</si>
  <si>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</si>
  <si>
    <t>1. Fact 2분기 EPS 성장율 예측치 : 23.6%</t>
    <phoneticPr fontId="1" type="noConversion"/>
  </si>
  <si>
    <t xml:space="preserve"> -. 위 수치는 추정치이며, 이제 2분기 실적발표가 시작되면서 실제 발표 수치로 수정될 예정.</t>
    <phoneticPr fontId="1" type="noConversion"/>
  </si>
  <si>
    <t xml:space="preserve"> -. 미국의 실적 발표는 실제 발표가 진행되면서 예측치보다 상승하는 추세가 형성됨.</t>
    <phoneticPr fontId="1" type="noConversion"/>
  </si>
  <si>
    <t xml:space="preserve"> -. 실제 보수적인 성장율 예측은 최소 29%로 추정하고 있음 (From Factset)</t>
    <phoneticPr fontId="1" type="noConversion"/>
  </si>
  <si>
    <t>2. CME FED watch 올해 금이 인상 2회, 내년말 금리인하 1회 전망</t>
    <phoneticPr fontId="1" type="noConversion"/>
  </si>
  <si>
    <t>2-1. 좌측 Table - CME FED watch 전망</t>
    <phoneticPr fontId="1" type="noConversion"/>
  </si>
  <si>
    <t>2-2. 우측 Graph - 기존 금융 환경 지수 VS. 파란색 미국 기준 금리(EFFR)</t>
    <phoneticPr fontId="1" type="noConversion"/>
  </si>
  <si>
    <t>2-3. 우측 그래프를 보면 FED 기준 금리의 상승이 금융환경을 긴축적으로 악화시키는 경우는 거의 없음.</t>
    <phoneticPr fontId="1" type="noConversion"/>
  </si>
  <si>
    <t>2-4. 오히려 경기 침체가 오고 금리를 급격히 인하하는 시기에 금융환경은 급하게 악화됨. - 기준금리를 폭락시켜 대출을 유도하지만 경기 침체로 대출의 확대로 연결 되지 않는다는 이야기.</t>
    <phoneticPr fontId="1" type="noConversion"/>
  </si>
  <si>
    <t>2-5. 미국-이란 관계에 따라 지난 주 유가가 약 8% 급등한 상황이나, 유가 상승은 지속되기 어려움.</t>
    <phoneticPr fontId="1" type="noConversion"/>
  </si>
  <si>
    <t>2-6. 또한 11월은 미국 중간 선거가 있음. 기준 금리가 인상되다 하더라도 유동성은 계속 풀려 나올 것으로 예상함.</t>
    <phoneticPr fontId="1" type="noConversion"/>
  </si>
  <si>
    <t>W2629</t>
  </si>
  <si>
    <t>1. 지정학적 요소에의 한 유가의 급등</t>
    <phoneticPr fontId="1" type="noConversion"/>
  </si>
  <si>
    <t xml:space="preserve"> -. 유가가 1주일간 약 14프로 상승하며, 현재 84달러 근처.</t>
    <phoneticPr fontId="1" type="noConversion"/>
  </si>
  <si>
    <t xml:space="preserve"> -. 유가의 상승에 의한 인플레이션우려 + 댈러스 연준 로건 총재의 매파 발언 등으로 SOXX가 지난 주에만 약10% 하락하며 시장 하락을 주도했으나, 여전히 단기적 issue로 보고 있음.</t>
    <phoneticPr fontId="1" type="noConversion"/>
  </si>
  <si>
    <t xml:space="preserve"> -. 11월 중간선거를 고려하면 7, 8, 9, 10 4개월 여론이 결국 반영이 되고, 7월말 기준 전쟁의 변곡점이 생길 가능성이 높다고 생각함.</t>
    <phoneticPr fontId="1" type="noConversion"/>
  </si>
  <si>
    <t xml:space="preserve"> -. 근원 인플레이션 2.5% 수준이고, 10-Year/5-Year Breakeven Inflation Rate 및 Financial condition은 여전히 낮은 수준 이며, 여신 증가율도 6% 안정적인 수준 유지하고 있음. (FRED graph 참고)</t>
    <phoneticPr fontId="1" type="noConversion"/>
  </si>
  <si>
    <t>2. Total business: Inventories to sales ratio 급락.</t>
    <phoneticPr fontId="1" type="noConversion"/>
  </si>
  <si>
    <t xml:space="preserve"> -. 재고 대비 판매 비율을 보면 약 6개월간 급락 했음. (빨간색 동그라미 부분, 재고가 빠르게 소진되며 소비가 늘었다는 이야기)</t>
    <phoneticPr fontId="1" type="noConversion"/>
  </si>
  <si>
    <t xml:space="preserve"> -. 감세 정책의 효과로 소득이 늘고 소비가 증가했다고 볼 수 있음. (미국인들이 바로 체감하는 주요 감세정책은 팁과 OT 근무에 대한 감세이며, 그 외 다수의 감세 정책 실행 했음.)</t>
    <phoneticPr fontId="1" type="noConversion"/>
  </si>
  <si>
    <t xml:space="preserve"> -. 파란색 동그라미의 소비 증가는 코로나때 막대한 지원금의 효과로 소비가 증가한 것이고, 이번 소비증가는 감세 정책에의한 소득증가로 판단함.</t>
    <phoneticPr fontId="1" type="noConversion"/>
  </si>
  <si>
    <t xml:space="preserve"> -. 지원금은 일시적이나, 감세 정책은 지속적으로 볼 수 있고, 지원금에 의한 소비의 증가 이후 나타난 녹색의 소비의 급락 패턴이 이번에는 재현되지 않을 것으로 판단함.</t>
    <phoneticPr fontId="1" type="noConversion"/>
  </si>
  <si>
    <t xml:space="preserve"> -. 넷플릭스의 실적 실망은 있었으나, 지난 주 실적 발표한 기업의 earning growth는 24.7%로 매우 강함.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</si>
</sst>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theme="1"/>
      </patternFill>
    </fill>
    <fill>
      <patternFill patternType="solid">
        <fgColor rgb="FFFDDB4D"/>
        <bgColor indexed="64"/>
      </patternFill>
    </fill>
    <fill>
      <patternFill patternType="solid">
        <fgColor theme="9" tint="0.59999389629810485"/>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1"/>
      </top>
      <bottom/>
      <diagonal/>
    </border>
    <border>
      <left style="thin">
        <color theme="1"/>
      </left>
      <right/>
      <top style="thin">
        <color theme="1"/>
      </top>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53">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18" fillId="33" borderId="10" xfId="0" applyFont="1" applyFill="1" applyBorder="1">
      <alignment vertical="center"/>
    </xf>
    <xf numFmtId="49" fontId="18" fillId="33" borderId="11" xfId="0" applyNumberFormat="1" applyFont="1" applyFill="1" applyBorder="1">
      <alignment vertical="center"/>
    </xf>
    <xf numFmtId="176" fontId="18" fillId="33" borderId="10" xfId="0" applyNumberFormat="1" applyFont="1" applyFill="1" applyBorder="1">
      <alignment vertical="center"/>
    </xf>
    <xf numFmtId="2" fontId="0" fillId="0" borderId="0" xfId="0" applyNumberForma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4"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4" borderId="0" xfId="0" applyNumberFormat="1" applyFont="1" applyFill="1">
      <alignment vertical="center"/>
    </xf>
    <xf numFmtId="0" fontId="0" fillId="34"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2" xfId="0" applyBorder="1">
      <alignment vertical="center"/>
    </xf>
    <xf numFmtId="0" fontId="0" fillId="0" borderId="13" xfId="0" applyBorder="1">
      <alignment vertical="center"/>
    </xf>
    <xf numFmtId="180" fontId="0" fillId="0" borderId="13" xfId="2" applyNumberFormat="1" applyFont="1" applyBorder="1">
      <alignment vertical="center"/>
    </xf>
    <xf numFmtId="0" fontId="23" fillId="35" borderId="0" xfId="0" applyFont="1" applyFill="1">
      <alignment vertical="center"/>
    </xf>
    <xf numFmtId="0" fontId="0" fillId="35" borderId="0" xfId="0" applyFill="1">
      <alignment vertical="center"/>
    </xf>
    <xf numFmtId="0" fontId="6" fillId="35"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37">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0000FF"/>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Factset!$A$2:$A$256</c:f>
              <c:numCache>
                <c:formatCode>m/d/yyyy</c:formatCode>
                <c:ptCount val="255"/>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numCache>
            </c:numRef>
          </c:cat>
          <c:val>
            <c:numRef>
              <c:f>Factset!$F$2:$F$256</c:f>
              <c:numCache>
                <c:formatCode>General</c:formatCode>
                <c:ptCount val="255"/>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Factset!$A$2:$A$256</c15:sqref>
                        </c15:formulaRef>
                      </c:ext>
                    </c:extLst>
                    <c:numCache>
                      <c:formatCode>m/d/yyyy</c:formatCode>
                      <c:ptCount val="255"/>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numCache>
                  </c:numRef>
                </c:cat>
                <c:val>
                  <c:numRef>
                    <c:extLst>
                      <c:ext uri="{02D57815-91ED-43cb-92C2-25804820EDAC}">
                        <c15:formulaRef>
                          <c15:sqref>Factset!$I$2:$I$256</c15:sqref>
                        </c15:formulaRef>
                      </c:ext>
                    </c:extLst>
                    <c:numCache>
                      <c:formatCode>General</c:formatCode>
                      <c:ptCount val="255"/>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Factset!$A$2:$A$256</c:f>
              <c:numCache>
                <c:formatCode>m/d/yyyy</c:formatCode>
                <c:ptCount val="255"/>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numCache>
            </c:numRef>
          </c:cat>
          <c:val>
            <c:numRef>
              <c:f>Factset!$F$2:$F$256</c:f>
              <c:numCache>
                <c:formatCode>General</c:formatCode>
                <c:ptCount val="255"/>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Factset!$A$2:$A$256</c:f>
              <c:numCache>
                <c:formatCode>m/d/yyyy</c:formatCode>
                <c:ptCount val="255"/>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numCache>
            </c:numRef>
          </c:cat>
          <c:val>
            <c:numRef>
              <c:f>Factset!$F$2:$F$256</c:f>
              <c:numCache>
                <c:formatCode>General</c:formatCode>
                <c:ptCount val="255"/>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Factset!$A$2:$A$256</c:f>
              <c:numCache>
                <c:formatCode>m/d/yyyy</c:formatCode>
                <c:ptCount val="255"/>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numCache>
            </c:numRef>
          </c:cat>
          <c:val>
            <c:numRef>
              <c:f>Factset!$B$2:$B$256</c:f>
              <c:numCache>
                <c:formatCode>General</c:formatCode>
                <c:ptCount val="255"/>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pt idx="251">
                  <c:v>23.6</c:v>
                </c:pt>
                <c:pt idx="252">
                  <c:v>24.7</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Factset!$A$2:$A$256</c:f>
              <c:numCache>
                <c:formatCode>m/d/yyyy</c:formatCode>
                <c:ptCount val="255"/>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numCache>
            </c:numRef>
          </c:cat>
          <c:val>
            <c:numRef>
              <c:f>Factset!$F$2:$F$256</c:f>
              <c:numCache>
                <c:formatCode>General</c:formatCode>
                <c:ptCount val="255"/>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Factset!$A$2:$A$256</c:f>
              <c:numCache>
                <c:formatCode>m/d/yyyy</c:formatCode>
                <c:ptCount val="255"/>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numCache>
            </c:numRef>
          </c:cat>
          <c:val>
            <c:numRef>
              <c:f>Factset!$E$2:$E$256</c:f>
              <c:numCache>
                <c:formatCode>0.0%</c:formatCode>
                <c:ptCount val="255"/>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pt idx="251">
                  <c:v>0.55855855855855852</c:v>
                </c:pt>
                <c:pt idx="252">
                  <c:v>0.55555555555555558</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a:t>
            </a:r>
            <a:r>
              <a:rPr lang="ko-KR" altLang="en-US"/>
              <a:t>기준 평균</a:t>
            </a:r>
            <a:r>
              <a:rPr lang="en-US" altLang="ko-KR"/>
              <a:t>(</a:t>
            </a:r>
            <a:r>
              <a:rPr lang="ko-KR" altLang="en-US"/>
              <a:t>월</a:t>
            </a:r>
            <a:r>
              <a:rPr lang="en-US" altLang="ko-KR"/>
              <a:t>)</a:t>
            </a:r>
            <a:endParaRPr lang="ko-KR" altLang="en-US"/>
          </a:p>
        </c:rich>
      </c:tx>
      <c:layout>
        <c:manualLayout>
          <c:xMode val="edge"/>
          <c:yMode val="edge"/>
          <c:x val="0.38692967123721611"/>
          <c:y val="1.60771704180064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00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99ED-4ABF-8C81-EE6F3F1A919E}"/>
            </c:ext>
          </c:extLst>
        </c:ser>
        <c:ser>
          <c:idx val="1"/>
          <c:order val="1"/>
          <c:tx>
            <c:strRef>
              <c:f>Yield_Chart!$A$7</c:f>
              <c:strCache>
                <c:ptCount val="1"/>
                <c:pt idx="0">
                  <c:v>1개월 평균</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Yield_Chart!$B$7:$N$7</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99ED-4ABF-8C81-EE6F3F1A919E}"/>
            </c:ext>
          </c:extLst>
        </c:ser>
        <c:ser>
          <c:idx val="2"/>
          <c:order val="2"/>
          <c:tx>
            <c:strRef>
              <c:f>Yield_Chart!$A$8</c:f>
              <c:strCache>
                <c:ptCount val="1"/>
                <c:pt idx="0">
                  <c:v>1-2개월 평균</c:v>
                </c:pt>
              </c:strCache>
            </c:strRef>
          </c:tx>
          <c:spPr>
            <a:ln w="12700" cap="rnd">
              <a:solidFill>
                <a:srgbClr val="FDDB4D"/>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Yield_Chart!$B$8:$N$8</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99ED-4ABF-8C81-EE6F3F1A919E}"/>
            </c:ext>
          </c:extLst>
        </c:ser>
        <c:ser>
          <c:idx val="3"/>
          <c:order val="3"/>
          <c:tx>
            <c:strRef>
              <c:f>Yield_Chart!$A$9</c:f>
              <c:strCache>
                <c:ptCount val="1"/>
                <c:pt idx="0">
                  <c:v>2-3개월 평균</c:v>
                </c:pt>
              </c:strCache>
            </c:strRef>
          </c:tx>
          <c:spPr>
            <a:ln w="12700" cap="rnd">
              <a:solidFill>
                <a:srgbClr val="8CFC0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Yield_Chart!$B$9:$N$9</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99ED-4ABF-8C81-EE6F3F1A919E}"/>
            </c:ext>
          </c:extLst>
        </c:ser>
        <c:ser>
          <c:idx val="4"/>
          <c:order val="4"/>
          <c:tx>
            <c:strRef>
              <c:f>Yield_Chart!$A$10</c:f>
              <c:strCache>
                <c:ptCount val="1"/>
                <c:pt idx="0">
                  <c:v>3-4개월 평균</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Yield_Chart!$B$10:$N$10</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99ED-4ABF-8C81-EE6F3F1A919E}"/>
            </c:ext>
          </c:extLst>
        </c:ser>
        <c:ser>
          <c:idx val="5"/>
          <c:order val="5"/>
          <c:tx>
            <c:strRef>
              <c:f>Yield_Chart!$A$11</c:f>
              <c:strCache>
                <c:ptCount val="1"/>
                <c:pt idx="0">
                  <c:v>4-5개월 평균</c:v>
                </c:pt>
              </c:strCache>
            </c:strRef>
          </c:tx>
          <c:spPr>
            <a:ln w="12700" cap="rnd">
              <a:solidFill>
                <a:srgbClr val="47AD51"/>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Yield_Chart!$B$11:$N$11</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5-99ED-4ABF-8C81-EE6F3F1A919E}"/>
            </c:ext>
          </c:extLst>
        </c:ser>
        <c:ser>
          <c:idx val="6"/>
          <c:order val="6"/>
          <c:tx>
            <c:strRef>
              <c:f>Yield_Chart!$A$12</c:f>
              <c:strCache>
                <c:ptCount val="1"/>
                <c:pt idx="0">
                  <c:v>5-6개월 평균</c:v>
                </c:pt>
              </c:strCache>
            </c:strRef>
          </c:tx>
          <c:spPr>
            <a:ln w="12700" cap="rnd">
              <a:solidFill>
                <a:schemeClr val="accent1">
                  <a:lumMod val="60000"/>
                </a:schemeClr>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Yield_Chart!$B$12:$N$12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6-99ED-4ABF-8C81-EE6F3F1A919E}"/>
            </c:ext>
          </c:extLst>
        </c:ser>
        <c:dLbls>
          <c:showLegendKey val="0"/>
          <c:showVal val="0"/>
          <c:showCatName val="0"/>
          <c:showSerName val="0"/>
          <c:showPercent val="0"/>
          <c:showBubbleSize val="0"/>
        </c:dLbls>
        <c:smooth val="0"/>
        <c:axId val="1002463840"/>
        <c:axId val="1002463512"/>
      </c:lineChart>
      <c:catAx>
        <c:axId val="1002463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512"/>
        <c:crosses val="autoZero"/>
        <c:auto val="1"/>
        <c:lblAlgn val="ctr"/>
        <c:lblOffset val="100"/>
        <c:noMultiLvlLbl val="0"/>
      </c:catAx>
      <c:valAx>
        <c:axId val="10024635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 Today-4</a:t>
            </a:r>
            <a:endParaRPr lang="ko-KR" alt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33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65B1-4824-8D84-7F4CC161FDE2}"/>
            </c:ext>
          </c:extLst>
        </c:ser>
        <c:ser>
          <c:idx val="1"/>
          <c:order val="1"/>
          <c:tx>
            <c:strRef>
              <c:f>Yield_Chart!$A$3</c:f>
              <c:strCache>
                <c:ptCount val="1"/>
                <c:pt idx="0">
                  <c:v>Today -1</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Yield_Chart!$B$3:$N$3</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65B1-4824-8D84-7F4CC161FDE2}"/>
            </c:ext>
          </c:extLst>
        </c:ser>
        <c:ser>
          <c:idx val="2"/>
          <c:order val="2"/>
          <c:tx>
            <c:strRef>
              <c:f>Yield_Chart!$A$4</c:f>
              <c:strCache>
                <c:ptCount val="1"/>
                <c:pt idx="0">
                  <c:v>Today -2</c:v>
                </c:pt>
              </c:strCache>
            </c:strRef>
          </c:tx>
          <c:spPr>
            <a:ln w="12700" cap="rnd">
              <a:solidFill>
                <a:schemeClr val="accent3"/>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Yield_Chart!$B$4:$N$4</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65B1-4824-8D84-7F4CC161FDE2}"/>
            </c:ext>
          </c:extLst>
        </c:ser>
        <c:ser>
          <c:idx val="3"/>
          <c:order val="3"/>
          <c:tx>
            <c:strRef>
              <c:f>Yield_Chart!$A$5</c:f>
              <c:strCache>
                <c:ptCount val="1"/>
                <c:pt idx="0">
                  <c:v>Today -3</c:v>
                </c:pt>
              </c:strCache>
            </c:strRef>
          </c:tx>
          <c:spPr>
            <a:ln w="12700" cap="rnd">
              <a:solidFill>
                <a:schemeClr val="accent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Yield_Chart!$B$5:$N$5</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65B1-4824-8D84-7F4CC161FDE2}"/>
            </c:ext>
          </c:extLst>
        </c:ser>
        <c:ser>
          <c:idx val="4"/>
          <c:order val="4"/>
          <c:tx>
            <c:strRef>
              <c:f>Yield_Chart!$A$6</c:f>
              <c:strCache>
                <c:ptCount val="1"/>
                <c:pt idx="0">
                  <c:v>Today -4</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Yield_Chart!$B$6:$N$6</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65B1-4824-8D84-7F4CC161FDE2}"/>
            </c:ext>
          </c:extLst>
        </c:ser>
        <c:dLbls>
          <c:showLegendKey val="0"/>
          <c:showVal val="0"/>
          <c:showCatName val="0"/>
          <c:showSerName val="0"/>
          <c:showPercent val="0"/>
          <c:showBubbleSize val="0"/>
        </c:dLbls>
        <c:smooth val="0"/>
        <c:axId val="974885288"/>
        <c:axId val="974882664"/>
      </c:lineChart>
      <c:catAx>
        <c:axId val="974885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2664"/>
        <c:crosses val="autoZero"/>
        <c:auto val="1"/>
        <c:lblAlgn val="ctr"/>
        <c:lblOffset val="100"/>
        <c:noMultiLvlLbl val="0"/>
      </c:catAx>
      <c:valAx>
        <c:axId val="97488266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52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9" Type="http://schemas.openxmlformats.org/officeDocument/2006/relationships/image" Target="../media/image295.png"/><Relationship Id="rId21" Type="http://schemas.openxmlformats.org/officeDocument/2006/relationships/image" Target="../media/image277.png"/><Relationship Id="rId34" Type="http://schemas.openxmlformats.org/officeDocument/2006/relationships/image" Target="../media/image290.png"/><Relationship Id="rId7" Type="http://schemas.openxmlformats.org/officeDocument/2006/relationships/image" Target="../media/image263.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38" Type="http://schemas.openxmlformats.org/officeDocument/2006/relationships/image" Target="../media/image294.png"/><Relationship Id="rId2" Type="http://schemas.openxmlformats.org/officeDocument/2006/relationships/image" Target="../media/image258.png"/><Relationship Id="rId16" Type="http://schemas.openxmlformats.org/officeDocument/2006/relationships/image" Target="../media/image272.png"/><Relationship Id="rId20" Type="http://schemas.openxmlformats.org/officeDocument/2006/relationships/image" Target="../media/image276.png"/><Relationship Id="rId29" Type="http://schemas.openxmlformats.org/officeDocument/2006/relationships/image" Target="../media/image285.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37" Type="http://schemas.openxmlformats.org/officeDocument/2006/relationships/image" Target="../media/image293.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8" Type="http://schemas.openxmlformats.org/officeDocument/2006/relationships/image" Target="../media/image264.png"/><Relationship Id="rId3" Type="http://schemas.openxmlformats.org/officeDocument/2006/relationships/image" Target="../media/image259.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4462400"/>
          <a:ext cx="4617719" cy="1761171"/>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7665300"/>
          <a:ext cx="5943599" cy="2240279"/>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182336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384005</xdr:colOff>
      <xdr:row>37</xdr:row>
      <xdr:rowOff>57150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19681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588645</xdr:colOff>
      <xdr:row>93</xdr:row>
      <xdr:rowOff>15589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171450</xdr:colOff>
      <xdr:row>140</xdr:row>
      <xdr:rowOff>174623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400050</xdr:colOff>
      <xdr:row>143</xdr:row>
      <xdr:rowOff>170798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361950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184362</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516254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321946</xdr:colOff>
      <xdr:row>202</xdr:row>
      <xdr:rowOff>172165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396241</xdr:colOff>
      <xdr:row>223</xdr:row>
      <xdr:rowOff>173606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7225" y="51564540"/>
          <a:ext cx="5629533" cy="40753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42891" y="52822737"/>
          <a:ext cx="3325091" cy="190500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549313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476250</xdr:colOff>
      <xdr:row>279</xdr:row>
      <xdr:rowOff>19858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101536</xdr:colOff>
      <xdr:row>324</xdr:row>
      <xdr:rowOff>15240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215599</xdr:colOff>
      <xdr:row>332</xdr:row>
      <xdr:rowOff>182336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91441</xdr:colOff>
      <xdr:row>330</xdr:row>
      <xdr:rowOff>170414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598170</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539251</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518160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350520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350520</xdr:colOff>
      <xdr:row>420</xdr:row>
      <xdr:rowOff>144624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17</xdr:col>
      <xdr:colOff>7620</xdr:colOff>
      <xdr:row>420</xdr:row>
      <xdr:rowOff>183520</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624840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167640</xdr:colOff>
      <xdr:row>453</xdr:row>
      <xdr:rowOff>173913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157381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601980</xdr:colOff>
      <xdr:row>454</xdr:row>
      <xdr:rowOff>10158</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701041</xdr:colOff>
      <xdr:row>520</xdr:row>
      <xdr:rowOff>165799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89362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518160</xdr:colOff>
      <xdr:row>546</xdr:row>
      <xdr:rowOff>131092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510540</xdr:colOff>
      <xdr:row>556</xdr:row>
      <xdr:rowOff>178791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320040</xdr:colOff>
      <xdr:row>563</xdr:row>
      <xdr:rowOff>212975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twoCellAnchor editAs="oneCell">
    <xdr:from>
      <xdr:col>2</xdr:col>
      <xdr:colOff>1</xdr:colOff>
      <xdr:row>574</xdr:row>
      <xdr:rowOff>0</xdr:rowOff>
    </xdr:from>
    <xdr:to>
      <xdr:col>7</xdr:col>
      <xdr:colOff>114300</xdr:colOff>
      <xdr:row>583</xdr:row>
      <xdr:rowOff>203070</xdr:rowOff>
    </xdr:to>
    <xdr:pic>
      <xdr:nvPicPr>
        <xdr:cNvPr id="44" name="그림 43">
          <a:extLst>
            <a:ext uri="{FF2B5EF4-FFF2-40B4-BE49-F238E27FC236}">
              <a16:creationId xmlns:a16="http://schemas.microsoft.com/office/drawing/2014/main" id="{3C725BA8-521E-8570-C214-12C481087ADF}"/>
            </a:ext>
          </a:extLst>
        </xdr:cNvPr>
        <xdr:cNvPicPr>
          <a:picLocks noChangeAspect="1"/>
        </xdr:cNvPicPr>
      </xdr:nvPicPr>
      <xdr:blipFill>
        <a:blip xmlns:r="http://schemas.openxmlformats.org/officeDocument/2006/relationships" r:embed="rId37"/>
        <a:stretch>
          <a:fillRect/>
        </a:stretch>
      </xdr:blipFill>
      <xdr:spPr>
        <a:xfrm>
          <a:off x="685801" y="126842520"/>
          <a:ext cx="3428999" cy="2191890"/>
        </a:xfrm>
        <a:prstGeom prst="rect">
          <a:avLst/>
        </a:prstGeom>
      </xdr:spPr>
    </xdr:pic>
    <xdr:clientData/>
  </xdr:twoCellAnchor>
  <xdr:twoCellAnchor editAs="oneCell">
    <xdr:from>
      <xdr:col>8</xdr:col>
      <xdr:colOff>53341</xdr:colOff>
      <xdr:row>574</xdr:row>
      <xdr:rowOff>22860</xdr:rowOff>
    </xdr:from>
    <xdr:to>
      <xdr:col>17</xdr:col>
      <xdr:colOff>335830</xdr:colOff>
      <xdr:row>583</xdr:row>
      <xdr:rowOff>182880</xdr:rowOff>
    </xdr:to>
    <xdr:pic>
      <xdr:nvPicPr>
        <xdr:cNvPr id="46" name="그림 45">
          <a:extLst>
            <a:ext uri="{FF2B5EF4-FFF2-40B4-BE49-F238E27FC236}">
              <a16:creationId xmlns:a16="http://schemas.microsoft.com/office/drawing/2014/main" id="{E75A645F-0E15-CD55-5A36-A78A1F14EE61}"/>
            </a:ext>
          </a:extLst>
        </xdr:cNvPr>
        <xdr:cNvPicPr>
          <a:picLocks noChangeAspect="1"/>
        </xdr:cNvPicPr>
      </xdr:nvPicPr>
      <xdr:blipFill>
        <a:blip xmlns:r="http://schemas.openxmlformats.org/officeDocument/2006/relationships" r:embed="rId38"/>
        <a:stretch>
          <a:fillRect/>
        </a:stretch>
      </xdr:blipFill>
      <xdr:spPr>
        <a:xfrm>
          <a:off x="4587241" y="126865380"/>
          <a:ext cx="5951769" cy="2148840"/>
        </a:xfrm>
        <a:prstGeom prst="rect">
          <a:avLst/>
        </a:prstGeom>
      </xdr:spPr>
    </xdr:pic>
    <xdr:clientData/>
  </xdr:twoCellAnchor>
  <xdr:twoCellAnchor editAs="oneCell">
    <xdr:from>
      <xdr:col>2</xdr:col>
      <xdr:colOff>1</xdr:colOff>
      <xdr:row>599</xdr:row>
      <xdr:rowOff>0</xdr:rowOff>
    </xdr:from>
    <xdr:to>
      <xdr:col>6</xdr:col>
      <xdr:colOff>647700</xdr:colOff>
      <xdr:row>605</xdr:row>
      <xdr:rowOff>10550</xdr:rowOff>
    </xdr:to>
    <xdr:pic>
      <xdr:nvPicPr>
        <xdr:cNvPr id="49" name="그림 48">
          <a:extLst>
            <a:ext uri="{FF2B5EF4-FFF2-40B4-BE49-F238E27FC236}">
              <a16:creationId xmlns:a16="http://schemas.microsoft.com/office/drawing/2014/main" id="{0D0CDA60-0005-E293-76C8-407DC1895E4F}"/>
            </a:ext>
          </a:extLst>
        </xdr:cNvPr>
        <xdr:cNvPicPr>
          <a:picLocks noChangeAspect="1"/>
        </xdr:cNvPicPr>
      </xdr:nvPicPr>
      <xdr:blipFill>
        <a:blip xmlns:r="http://schemas.openxmlformats.org/officeDocument/2006/relationships" r:embed="rId39"/>
        <a:stretch>
          <a:fillRect/>
        </a:stretch>
      </xdr:blipFill>
      <xdr:spPr>
        <a:xfrm>
          <a:off x="685801" y="132367020"/>
          <a:ext cx="3291839" cy="133643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255</xdr:row>
      <xdr:rowOff>74235</xdr:rowOff>
    </xdr:from>
    <xdr:to>
      <xdr:col>16</xdr:col>
      <xdr:colOff>501320</xdr:colOff>
      <xdr:row>285</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286</xdr:row>
      <xdr:rowOff>65315</xdr:rowOff>
    </xdr:from>
    <xdr:to>
      <xdr:col>17</xdr:col>
      <xdr:colOff>98612</xdr:colOff>
      <xdr:row>316</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316</xdr:row>
      <xdr:rowOff>0</xdr:rowOff>
    </xdr:from>
    <xdr:to>
      <xdr:col>17</xdr:col>
      <xdr:colOff>94802</xdr:colOff>
      <xdr:row>345</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22860</xdr:colOff>
      <xdr:row>17</xdr:row>
      <xdr:rowOff>7620</xdr:rowOff>
    </xdr:from>
    <xdr:to>
      <xdr:col>11</xdr:col>
      <xdr:colOff>205740</xdr:colOff>
      <xdr:row>38</xdr:row>
      <xdr:rowOff>106680</xdr:rowOff>
    </xdr:to>
    <xdr:graphicFrame macro="">
      <xdr:nvGraphicFramePr>
        <xdr:cNvPr id="2" name="차트 1">
          <a:extLst>
            <a:ext uri="{FF2B5EF4-FFF2-40B4-BE49-F238E27FC236}">
              <a16:creationId xmlns:a16="http://schemas.microsoft.com/office/drawing/2014/main" id="{7F1CD40C-9CC6-4199-9509-3A3C05E526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281940</xdr:colOff>
      <xdr:row>17</xdr:row>
      <xdr:rowOff>144780</xdr:rowOff>
    </xdr:from>
    <xdr:to>
      <xdr:col>20</xdr:col>
      <xdr:colOff>541020</xdr:colOff>
      <xdr:row>38</xdr:row>
      <xdr:rowOff>68574</xdr:rowOff>
    </xdr:to>
    <xdr:graphicFrame macro="">
      <xdr:nvGraphicFramePr>
        <xdr:cNvPr id="3" name="차트 2">
          <a:extLst>
            <a:ext uri="{FF2B5EF4-FFF2-40B4-BE49-F238E27FC236}">
              <a16:creationId xmlns:a16="http://schemas.microsoft.com/office/drawing/2014/main" id="{11498BF7-B334-4ECD-A97B-8A134195B4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4" totalsRowShown="0" headerRowDxfId="636">
  <autoFilter ref="A1:I254" xr:uid="{7095320D-1A4C-499C-A409-D1B0092E0294}"/>
  <tableColumns count="9">
    <tableColumn id="1" xr3:uid="{4AFAFA47-FE37-42A9-9F1F-000638BA3CEC}" name="Date" dataDxfId="635"/>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34">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398" totalsRowShown="0">
  <autoFilter ref="A1:S398" xr:uid="{F59990D5-4C7E-4F55-8D12-0C2CDBE35A14}"/>
  <tableColumns count="19">
    <tableColumn id="1" xr3:uid="{0C0B1423-2DDD-4C84-A019-4BFE91AB6E76}" name="Date" dataDxfId="633"/>
    <tableColumn id="21" xr3:uid="{56671896-7EA0-4FB3-95BF-34E945128DFE}" name="FEDRate" dataDxfId="632"/>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31">
      <calculatedColumnFormula>표1_4[[#This Row],[10 Yr]]-표1_4[[#This Row],[2 Yr]]</calculatedColumnFormula>
    </tableColumn>
    <tableColumn id="19" xr3:uid="{A9AD5E26-F41B-4A73-BD99-3C424D4C09F3}" name="10Y1M" dataDxfId="630">
      <calculatedColumnFormula>표1_4[[#This Row],[10 Yr]]-표1_4[[#This Row],[1 Mo]]</calculatedColumnFormula>
    </tableColumn>
    <tableColumn id="20" xr3:uid="{852F247A-DD26-4602-A648-0C8117D9AB65}" name="10Y3M" dataDxfId="629">
      <calculatedColumnFormula>표1_4[[#This Row],[10 Yr]]-표1_4[[#This Row],[3 Mo]]</calculatedColumnFormula>
    </tableColumn>
    <tableColumn id="22" xr3:uid="{ABE849F1-89BB-4AF6-8EC2-0F878F28398D}" name="10YFR" dataDxfId="628">
      <calculatedColumnFormula>표1_4[[#This Row],[10 Yr]]-표1_4[[#This Row],[FEDRate]]</calculatedColumnFormula>
    </tableColumn>
    <tableColumn id="24" xr3:uid="{2B16B1B1-2AA6-421F-A97A-0733C0CA292A}" name="20Y10Y" dataDxfId="627">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37"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9" t="s">
        <v>463</v>
      </c>
    </row>
    <row r="4" spans="1:3">
      <c r="B4" s="10" t="s">
        <v>444</v>
      </c>
    </row>
    <row r="5" spans="1:3">
      <c r="B5" s="10" t="s">
        <v>448</v>
      </c>
    </row>
    <row r="6" spans="1:3">
      <c r="C6" s="10" t="s">
        <v>446</v>
      </c>
    </row>
    <row r="7" spans="1:3">
      <c r="C7" s="11" t="s">
        <v>445</v>
      </c>
    </row>
    <row r="18" spans="2:11">
      <c r="C18" s="10" t="s">
        <v>447</v>
      </c>
    </row>
    <row r="19" spans="2:11">
      <c r="B19" t="s">
        <v>449</v>
      </c>
    </row>
    <row r="20" spans="2:11">
      <c r="C20" t="s">
        <v>450</v>
      </c>
    </row>
    <row r="21" spans="2:11">
      <c r="C21" t="s">
        <v>451</v>
      </c>
    </row>
    <row r="22" spans="2:11">
      <c r="B22" t="s">
        <v>452</v>
      </c>
    </row>
    <row r="23" spans="2:11">
      <c r="B23" t="s">
        <v>453</v>
      </c>
    </row>
    <row r="24" spans="2:11">
      <c r="C24" s="11" t="s">
        <v>462</v>
      </c>
    </row>
    <row r="25" spans="2:11">
      <c r="B25" t="s">
        <v>454</v>
      </c>
    </row>
    <row r="26" spans="2:11">
      <c r="K26" t="s">
        <v>458</v>
      </c>
    </row>
    <row r="27" spans="2:11">
      <c r="K27" t="s">
        <v>464</v>
      </c>
    </row>
    <row r="28" spans="2:11">
      <c r="K28" t="s">
        <v>455</v>
      </c>
    </row>
    <row r="29" spans="2:11">
      <c r="K29" t="s">
        <v>456</v>
      </c>
    </row>
    <row r="30" spans="2:11">
      <c r="K30" t="s">
        <v>457</v>
      </c>
    </row>
    <row r="31" spans="2:11">
      <c r="K31" t="s">
        <v>459</v>
      </c>
    </row>
    <row r="32" spans="2:11">
      <c r="K32" t="s">
        <v>460</v>
      </c>
    </row>
    <row r="35" spans="1:8">
      <c r="B35" t="s">
        <v>461</v>
      </c>
    </row>
    <row r="36" spans="1:8">
      <c r="C36" t="s">
        <v>465</v>
      </c>
    </row>
    <row r="38" spans="1:8">
      <c r="A38" s="9" t="s">
        <v>466</v>
      </c>
    </row>
    <row r="39" spans="1:8">
      <c r="A39" t="s">
        <v>467</v>
      </c>
    </row>
    <row r="40" spans="1:8">
      <c r="B40" s="11" t="s">
        <v>216</v>
      </c>
      <c r="H40" s="10" t="s">
        <v>471</v>
      </c>
    </row>
    <row r="41" spans="1:8">
      <c r="A41" t="s">
        <v>468</v>
      </c>
    </row>
    <row r="42" spans="1:8">
      <c r="B42" s="11" t="s">
        <v>213</v>
      </c>
      <c r="H42" s="10" t="s">
        <v>471</v>
      </c>
    </row>
    <row r="43" spans="1:8">
      <c r="A43" t="s">
        <v>469</v>
      </c>
    </row>
    <row r="44" spans="1:8">
      <c r="B44" s="11" t="s">
        <v>218</v>
      </c>
      <c r="H44" s="10" t="s">
        <v>471</v>
      </c>
    </row>
    <row r="45" spans="1:8">
      <c r="A45" t="s">
        <v>470</v>
      </c>
    </row>
    <row r="46" spans="1:8">
      <c r="B46" s="11" t="s">
        <v>219</v>
      </c>
    </row>
    <row r="48" spans="1:8">
      <c r="B48" t="s">
        <v>214</v>
      </c>
      <c r="F48" s="40" t="s">
        <v>1775</v>
      </c>
    </row>
    <row r="50" spans="2:11">
      <c r="G50" s="10" t="s">
        <v>472</v>
      </c>
    </row>
    <row r="51" spans="2:11">
      <c r="G51" s="10" t="s">
        <v>480</v>
      </c>
    </row>
    <row r="52" spans="2:11">
      <c r="G52" s="11" t="s">
        <v>473</v>
      </c>
      <c r="K52" s="10" t="s">
        <v>474</v>
      </c>
    </row>
    <row r="53" spans="2:11">
      <c r="K53" s="10" t="s">
        <v>475</v>
      </c>
    </row>
    <row r="54" spans="2:11">
      <c r="G54" s="10" t="s">
        <v>476</v>
      </c>
    </row>
    <row r="55" spans="2:11">
      <c r="G55" s="10" t="s">
        <v>481</v>
      </c>
    </row>
    <row r="56" spans="2:11">
      <c r="H56" s="11" t="s">
        <v>477</v>
      </c>
    </row>
    <row r="57" spans="2:11">
      <c r="G57" s="10" t="s">
        <v>478</v>
      </c>
    </row>
    <row r="58" spans="2:11">
      <c r="C58" s="10" t="s">
        <v>479</v>
      </c>
    </row>
    <row r="60" spans="2:11">
      <c r="B60" t="s">
        <v>491</v>
      </c>
    </row>
    <row r="61" spans="2:11">
      <c r="C61" s="10" t="s">
        <v>492</v>
      </c>
    </row>
    <row r="62" spans="2:11">
      <c r="C62" s="10" t="s">
        <v>493</v>
      </c>
    </row>
    <row r="63" spans="2:11">
      <c r="C63" s="10" t="s">
        <v>498</v>
      </c>
    </row>
    <row r="64" spans="2:11">
      <c r="I64" t="s">
        <v>494</v>
      </c>
    </row>
    <row r="65" spans="2:12">
      <c r="I65" t="s">
        <v>497</v>
      </c>
    </row>
    <row r="66" spans="2:12">
      <c r="I66" t="s">
        <v>503</v>
      </c>
    </row>
    <row r="67" spans="2:12">
      <c r="I67" t="s">
        <v>495</v>
      </c>
    </row>
    <row r="72" spans="2:12">
      <c r="C72" s="10" t="s">
        <v>496</v>
      </c>
    </row>
    <row r="74" spans="2:12">
      <c r="B74" t="s">
        <v>504</v>
      </c>
    </row>
    <row r="75" spans="2:12">
      <c r="C75" s="10" t="s">
        <v>505</v>
      </c>
    </row>
    <row r="76" spans="2:12">
      <c r="C76" s="10" t="s">
        <v>506</v>
      </c>
    </row>
    <row r="77" spans="2:12">
      <c r="C77" s="10" t="s">
        <v>520</v>
      </c>
    </row>
    <row r="78" spans="2:12">
      <c r="C78" s="10" t="s">
        <v>522</v>
      </c>
    </row>
    <row r="79" spans="2:12">
      <c r="C79" s="10"/>
      <c r="K79" s="10" t="s">
        <v>525</v>
      </c>
    </row>
    <row r="80" spans="2:12">
      <c r="C80" s="10"/>
      <c r="L80" t="s">
        <v>509</v>
      </c>
    </row>
    <row r="81" spans="3:13">
      <c r="C81" s="10"/>
      <c r="L81" t="s">
        <v>510</v>
      </c>
    </row>
    <row r="82" spans="3:13">
      <c r="C82" s="10"/>
      <c r="L82" t="s">
        <v>511</v>
      </c>
    </row>
    <row r="83" spans="3:13">
      <c r="C83" s="10"/>
      <c r="K83" s="10" t="s">
        <v>512</v>
      </c>
    </row>
    <row r="84" spans="3:13">
      <c r="C84" s="10"/>
      <c r="K84" s="10" t="s">
        <v>513</v>
      </c>
    </row>
    <row r="85" spans="3:13">
      <c r="C85" s="10"/>
      <c r="K85" s="10" t="s">
        <v>515</v>
      </c>
    </row>
    <row r="86" spans="3:13">
      <c r="C86" s="10"/>
    </row>
    <row r="87" spans="3:13">
      <c r="C87" s="10"/>
    </row>
    <row r="88" spans="3:13">
      <c r="C88" s="10"/>
    </row>
    <row r="89" spans="3:13">
      <c r="C89" s="10"/>
    </row>
    <row r="90" spans="3:13">
      <c r="C90" s="10" t="s">
        <v>523</v>
      </c>
    </row>
    <row r="91" spans="3:13">
      <c r="K91" s="10" t="s">
        <v>508</v>
      </c>
    </row>
    <row r="92" spans="3:13">
      <c r="K92" s="10" t="s">
        <v>516</v>
      </c>
    </row>
    <row r="93" spans="3:13">
      <c r="K93" s="10" t="s">
        <v>521</v>
      </c>
    </row>
    <row r="94" spans="3:13">
      <c r="K94" s="10" t="s">
        <v>524</v>
      </c>
    </row>
    <row r="95" spans="3:13">
      <c r="K95" s="10" t="s">
        <v>517</v>
      </c>
    </row>
    <row r="96" spans="3:13">
      <c r="K96" s="10"/>
      <c r="M96" t="s">
        <v>519</v>
      </c>
    </row>
    <row r="97" spans="2:13">
      <c r="K97" s="10"/>
      <c r="M97" t="s">
        <v>518</v>
      </c>
    </row>
    <row r="98" spans="2:13">
      <c r="K98" s="10" t="s">
        <v>507</v>
      </c>
    </row>
    <row r="99" spans="2:13">
      <c r="K99" s="10" t="s">
        <v>543</v>
      </c>
    </row>
    <row r="100" spans="2:13">
      <c r="K100" s="10" t="s">
        <v>514</v>
      </c>
    </row>
    <row r="101" spans="2:13">
      <c r="B101" t="s">
        <v>544</v>
      </c>
    </row>
    <row r="102" spans="2:13">
      <c r="C102" s="10" t="s">
        <v>555</v>
      </c>
    </row>
    <row r="103" spans="2:13">
      <c r="C103" s="10" t="s">
        <v>556</v>
      </c>
    </row>
    <row r="104" spans="2:13">
      <c r="C104" s="10" t="s">
        <v>562</v>
      </c>
    </row>
    <row r="105" spans="2:13">
      <c r="C105" s="10" t="s">
        <v>552</v>
      </c>
    </row>
    <row r="106" spans="2:13">
      <c r="D106" t="s">
        <v>546</v>
      </c>
    </row>
    <row r="107" spans="2:13">
      <c r="D107" t="s">
        <v>547</v>
      </c>
    </row>
    <row r="108" spans="2:13">
      <c r="D108" t="s">
        <v>548</v>
      </c>
    </row>
    <row r="109" spans="2:13">
      <c r="D109" s="10" t="s">
        <v>559</v>
      </c>
    </row>
    <row r="110" spans="2:13">
      <c r="C110" s="10" t="s">
        <v>549</v>
      </c>
    </row>
    <row r="111" spans="2:13">
      <c r="D111" s="10" t="s">
        <v>550</v>
      </c>
    </row>
    <row r="112" spans="2:13">
      <c r="D112" s="10" t="s">
        <v>551</v>
      </c>
    </row>
    <row r="113" spans="2:4">
      <c r="C113" s="10" t="s">
        <v>560</v>
      </c>
    </row>
    <row r="114" spans="2:4">
      <c r="D114" s="10" t="s">
        <v>553</v>
      </c>
    </row>
    <row r="115" spans="2:4">
      <c r="D115" s="10" t="s">
        <v>554</v>
      </c>
    </row>
    <row r="116" spans="2:4">
      <c r="C116" s="10" t="s">
        <v>561</v>
      </c>
    </row>
    <row r="127" spans="2:4">
      <c r="B127" t="s">
        <v>563</v>
      </c>
    </row>
    <row r="128" spans="2:4">
      <c r="C128" s="10" t="s">
        <v>565</v>
      </c>
    </row>
    <row r="129" spans="3:13">
      <c r="C129" s="10" t="s">
        <v>570</v>
      </c>
    </row>
    <row r="130" spans="3:13">
      <c r="D130" t="s">
        <v>571</v>
      </c>
    </row>
    <row r="131" spans="3:13">
      <c r="D131" t="s">
        <v>572</v>
      </c>
    </row>
    <row r="132" spans="3:13">
      <c r="D132" t="s">
        <v>564</v>
      </c>
    </row>
    <row r="133" spans="3:13">
      <c r="M133" s="10"/>
    </row>
    <row r="134" spans="3:13">
      <c r="M134" s="10" t="s">
        <v>567</v>
      </c>
    </row>
    <row r="135" spans="3:13">
      <c r="M135" s="10" t="s">
        <v>574</v>
      </c>
    </row>
    <row r="136" spans="3:13">
      <c r="M136" s="10" t="s">
        <v>566</v>
      </c>
    </row>
    <row r="138" spans="3:13">
      <c r="M138" t="s">
        <v>568</v>
      </c>
    </row>
    <row r="139" spans="3:13">
      <c r="M139" s="10" t="s">
        <v>569</v>
      </c>
    </row>
    <row r="142" spans="3:13">
      <c r="C142" s="10" t="s">
        <v>576</v>
      </c>
    </row>
    <row r="143" spans="3:13">
      <c r="C143" s="10" t="s">
        <v>575</v>
      </c>
    </row>
    <row r="144" spans="3:13">
      <c r="C144" s="10" t="s">
        <v>573</v>
      </c>
    </row>
    <row r="146" spans="2:11">
      <c r="B146" t="s">
        <v>604</v>
      </c>
    </row>
    <row r="147" spans="2:11">
      <c r="C147" s="10" t="s">
        <v>588</v>
      </c>
    </row>
    <row r="148" spans="2:11">
      <c r="J148" s="10" t="s">
        <v>589</v>
      </c>
    </row>
    <row r="149" spans="2:11">
      <c r="J149" s="10" t="s">
        <v>590</v>
      </c>
    </row>
    <row r="150" spans="2:11">
      <c r="J150" s="10" t="s">
        <v>591</v>
      </c>
    </row>
    <row r="151" spans="2:11">
      <c r="J151" s="10" t="s">
        <v>592</v>
      </c>
    </row>
    <row r="152" spans="2:11">
      <c r="J152" s="10" t="s">
        <v>596</v>
      </c>
    </row>
    <row r="156" spans="2:11">
      <c r="C156" s="10" t="s">
        <v>733</v>
      </c>
      <c r="K156" s="10" t="s">
        <v>734</v>
      </c>
    </row>
    <row r="167" spans="2:11">
      <c r="K167" s="10" t="s">
        <v>593</v>
      </c>
    </row>
    <row r="168" spans="2:11">
      <c r="K168" s="10" t="s">
        <v>597</v>
      </c>
    </row>
    <row r="169" spans="2:11">
      <c r="K169" s="10" t="s">
        <v>594</v>
      </c>
    </row>
    <row r="172" spans="2:11">
      <c r="D172" s="10" t="s">
        <v>598</v>
      </c>
    </row>
    <row r="173" spans="2:11">
      <c r="D173" s="10" t="s">
        <v>599</v>
      </c>
    </row>
    <row r="174" spans="2:11">
      <c r="D174" s="10" t="s">
        <v>595</v>
      </c>
    </row>
    <row r="176" spans="2:11">
      <c r="B176" s="10" t="s">
        <v>600</v>
      </c>
    </row>
    <row r="177" spans="2:11">
      <c r="K177" s="10" t="s">
        <v>601</v>
      </c>
    </row>
    <row r="178" spans="2:11">
      <c r="K178" s="10" t="s">
        <v>602</v>
      </c>
    </row>
    <row r="179" spans="2:11">
      <c r="K179" s="10" t="s">
        <v>603</v>
      </c>
    </row>
    <row r="180" spans="2:11">
      <c r="K180" s="10" t="s">
        <v>608</v>
      </c>
    </row>
    <row r="189" spans="2:11">
      <c r="B189" t="s">
        <v>607</v>
      </c>
    </row>
    <row r="190" spans="2:11">
      <c r="K190" s="10" t="s">
        <v>605</v>
      </c>
    </row>
    <row r="191" spans="2:11">
      <c r="K191" s="10" t="s">
        <v>606</v>
      </c>
    </row>
    <row r="200" spans="1:16">
      <c r="A200" s="9" t="s">
        <v>610</v>
      </c>
    </row>
    <row r="201" spans="1:16">
      <c r="B201" t="s">
        <v>611</v>
      </c>
    </row>
    <row r="202" spans="1:16">
      <c r="K202" s="10" t="s">
        <v>612</v>
      </c>
    </row>
    <row r="203" spans="1:16">
      <c r="P203" s="10" t="s">
        <v>613</v>
      </c>
    </row>
    <row r="204" spans="1:16">
      <c r="P204" s="10" t="s">
        <v>614</v>
      </c>
    </row>
    <row r="205" spans="1:16">
      <c r="P205" s="10" t="s">
        <v>615</v>
      </c>
    </row>
    <row r="211" spans="2:3">
      <c r="B211" t="s">
        <v>616</v>
      </c>
    </row>
    <row r="212" spans="2:3">
      <c r="C212" t="s">
        <v>617</v>
      </c>
    </row>
    <row r="213" spans="2:3">
      <c r="C213" t="s">
        <v>619</v>
      </c>
    </row>
    <row r="214" spans="2:3">
      <c r="C214" s="10" t="s">
        <v>620</v>
      </c>
    </row>
    <row r="223" spans="2:3">
      <c r="C223" t="s">
        <v>618</v>
      </c>
    </row>
    <row r="235" spans="1:1">
      <c r="A235" s="9" t="s">
        <v>621</v>
      </c>
    </row>
    <row r="236" spans="1:1">
      <c r="A236" s="9"/>
    </row>
    <row r="237" spans="1:1">
      <c r="A237" s="9"/>
    </row>
    <row r="238" spans="1:1">
      <c r="A238" s="9"/>
    </row>
    <row r="239" spans="1:1">
      <c r="A239" s="9"/>
    </row>
    <row r="240" spans="1:1">
      <c r="A240" s="9"/>
    </row>
    <row r="241" spans="1:2">
      <c r="A241" s="9"/>
    </row>
    <row r="242" spans="1:2" s="16" customFormat="1"/>
    <row r="243" spans="1:2" s="16" customFormat="1">
      <c r="A243" s="16" t="s">
        <v>622</v>
      </c>
    </row>
    <row r="244" spans="1:2" s="16" customFormat="1">
      <c r="B244" s="16" t="s">
        <v>623</v>
      </c>
    </row>
    <row r="245" spans="1:2" s="16" customFormat="1">
      <c r="B245" s="16" t="s">
        <v>624</v>
      </c>
    </row>
    <row r="246" spans="1:2" s="16" customFormat="1">
      <c r="B246" s="16" t="s">
        <v>627</v>
      </c>
    </row>
    <row r="247" spans="1:2" s="16" customFormat="1">
      <c r="B247" s="16" t="s">
        <v>628</v>
      </c>
    </row>
    <row r="248" spans="1:2" s="16" customFormat="1">
      <c r="B248" s="16" t="s">
        <v>629</v>
      </c>
    </row>
    <row r="249" spans="1:2" s="16" customFormat="1">
      <c r="B249" s="16" t="s">
        <v>625</v>
      </c>
    </row>
    <row r="250" spans="1:2" s="16" customFormat="1">
      <c r="B250" s="16" t="s">
        <v>626</v>
      </c>
    </row>
    <row r="251" spans="1:2" s="16" customFormat="1">
      <c r="B251" s="16" t="s">
        <v>630</v>
      </c>
    </row>
    <row r="252" spans="1:2" s="16" customFormat="1">
      <c r="B252" s="16" t="s">
        <v>631</v>
      </c>
    </row>
    <row r="253" spans="1:2" s="16" customFormat="1">
      <c r="B253" s="16" t="s">
        <v>632</v>
      </c>
    </row>
    <row r="254" spans="1:2" s="16" customFormat="1">
      <c r="B254" s="16" t="s">
        <v>633</v>
      </c>
    </row>
    <row r="255" spans="1:2" s="16" customFormat="1">
      <c r="B255" s="16" t="s">
        <v>634</v>
      </c>
    </row>
    <row r="256" spans="1:2" s="16" customFormat="1">
      <c r="B256" s="16" t="s">
        <v>635</v>
      </c>
    </row>
    <row r="257" spans="2:2" s="16" customFormat="1">
      <c r="B257" s="16" t="s">
        <v>636</v>
      </c>
    </row>
    <row r="258" spans="2:2" s="16" customFormat="1">
      <c r="B258" s="16" t="s">
        <v>637</v>
      </c>
    </row>
    <row r="259" spans="2:2" s="16" customFormat="1">
      <c r="B259" s="16" t="s">
        <v>638</v>
      </c>
    </row>
    <row r="260" spans="2:2" s="16" customFormat="1">
      <c r="B260" s="16" t="s">
        <v>639</v>
      </c>
    </row>
    <row r="261" spans="2:2" s="17"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16"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9" t="s">
        <v>30</v>
      </c>
    </row>
    <row r="2" spans="1:1">
      <c r="A2" t="s">
        <v>31</v>
      </c>
    </row>
    <row r="3" spans="1:1">
      <c r="A3" t="s">
        <v>33</v>
      </c>
    </row>
    <row r="4" spans="1:1">
      <c r="A4" t="s">
        <v>34</v>
      </c>
    </row>
    <row r="5" spans="1:1">
      <c r="A5" t="s">
        <v>35</v>
      </c>
    </row>
    <row r="6" spans="1:1">
      <c r="A6" t="s">
        <v>32</v>
      </c>
    </row>
    <row r="7" spans="1:1">
      <c r="A7" t="s">
        <v>36</v>
      </c>
    </row>
    <row r="9" spans="1:1">
      <c r="A9" s="9" t="s">
        <v>45</v>
      </c>
    </row>
    <row r="10" spans="1:1">
      <c r="A10" t="s">
        <v>37</v>
      </c>
    </row>
    <row r="11" spans="1:1">
      <c r="A11" t="s">
        <v>38</v>
      </c>
    </row>
    <row r="20" spans="1:2">
      <c r="A20" t="s">
        <v>39</v>
      </c>
    </row>
    <row r="21" spans="1:2">
      <c r="A21" t="s">
        <v>40</v>
      </c>
    </row>
    <row r="22" spans="1:2">
      <c r="B22" t="s">
        <v>44</v>
      </c>
    </row>
    <row r="30" spans="1:2">
      <c r="B30" t="s">
        <v>41</v>
      </c>
    </row>
    <row r="31" spans="1:2">
      <c r="B31" t="s">
        <v>42</v>
      </c>
    </row>
    <row r="32" spans="1:2">
      <c r="B32" t="s">
        <v>43</v>
      </c>
    </row>
    <row r="34" spans="1:1">
      <c r="A34" s="9" t="s">
        <v>52</v>
      </c>
    </row>
    <row r="35" spans="1:1">
      <c r="A35" t="s">
        <v>46</v>
      </c>
    </row>
    <row r="36" spans="1:1">
      <c r="A36" t="s">
        <v>47</v>
      </c>
    </row>
    <row r="37" spans="1:1">
      <c r="A37" t="s">
        <v>48</v>
      </c>
    </row>
    <row r="49" spans="1:2">
      <c r="A49" t="s">
        <v>49</v>
      </c>
    </row>
    <row r="50" spans="1:2">
      <c r="B50" t="s">
        <v>50</v>
      </c>
    </row>
    <row r="52" spans="1:2">
      <c r="A52" s="9" t="s">
        <v>51</v>
      </c>
    </row>
    <row r="53" spans="1:2">
      <c r="A53" t="s">
        <v>53</v>
      </c>
    </row>
    <row r="67" spans="1:2">
      <c r="A67" s="9" t="s">
        <v>54</v>
      </c>
    </row>
    <row r="68" spans="1:2">
      <c r="A68" t="s">
        <v>55</v>
      </c>
    </row>
    <row r="69" spans="1:2">
      <c r="B69" t="s">
        <v>56</v>
      </c>
    </row>
    <row r="78" spans="1:2">
      <c r="A78" t="s">
        <v>57</v>
      </c>
    </row>
    <row r="87" spans="1:2">
      <c r="A87" t="s">
        <v>62</v>
      </c>
    </row>
    <row r="95" spans="1:2">
      <c r="A95" t="s">
        <v>58</v>
      </c>
    </row>
    <row r="96" spans="1:2">
      <c r="B96" t="s">
        <v>59</v>
      </c>
    </row>
    <row r="97" spans="1:3">
      <c r="B97" t="s">
        <v>60</v>
      </c>
    </row>
    <row r="98" spans="1:3">
      <c r="C98" t="s">
        <v>61</v>
      </c>
    </row>
    <row r="100" spans="1:3">
      <c r="A100" s="9" t="s">
        <v>66</v>
      </c>
    </row>
    <row r="101" spans="1:3">
      <c r="A101" t="s">
        <v>63</v>
      </c>
    </row>
    <row r="117" spans="1:1">
      <c r="A117" t="s">
        <v>64</v>
      </c>
    </row>
    <row r="118" spans="1:1">
      <c r="A118" t="s">
        <v>65</v>
      </c>
    </row>
    <row r="120" spans="1:1">
      <c r="A120" s="9" t="s">
        <v>67</v>
      </c>
    </row>
    <row r="121" spans="1:1">
      <c r="A121" t="s">
        <v>68</v>
      </c>
    </row>
    <row r="122" spans="1:1">
      <c r="A122" t="s">
        <v>69</v>
      </c>
    </row>
    <row r="132" spans="1:1">
      <c r="A132" t="s">
        <v>70</v>
      </c>
    </row>
    <row r="133" spans="1:1">
      <c r="A133" t="s">
        <v>71</v>
      </c>
    </row>
    <row r="135" spans="1:1">
      <c r="A135" s="9" t="s">
        <v>72</v>
      </c>
    </row>
    <row r="136" spans="1:1">
      <c r="A136" t="s">
        <v>73</v>
      </c>
    </row>
    <row r="137" spans="1:1">
      <c r="A137" t="s">
        <v>74</v>
      </c>
    </row>
    <row r="138" spans="1:1">
      <c r="A138" t="s">
        <v>75</v>
      </c>
    </row>
    <row r="140" spans="1:1">
      <c r="A140" s="9" t="s">
        <v>76</v>
      </c>
    </row>
    <row r="141" spans="1:1">
      <c r="A141" t="s">
        <v>77</v>
      </c>
    </row>
    <row r="143" spans="1:1">
      <c r="A143" s="9" t="s">
        <v>78</v>
      </c>
    </row>
    <row r="144" spans="1:1">
      <c r="A144" t="s">
        <v>79</v>
      </c>
    </row>
    <row r="145" spans="1:2">
      <c r="A145" t="s">
        <v>80</v>
      </c>
    </row>
    <row r="146" spans="1:2">
      <c r="A146" t="s">
        <v>81</v>
      </c>
    </row>
    <row r="147" spans="1:2">
      <c r="B147" t="s">
        <v>82</v>
      </c>
    </row>
    <row r="148" spans="1:2">
      <c r="B148" t="s">
        <v>83</v>
      </c>
    </row>
    <row r="149" spans="1:2">
      <c r="B149" t="s">
        <v>84</v>
      </c>
    </row>
    <row r="150" spans="1:2">
      <c r="A150" t="s">
        <v>85</v>
      </c>
    </row>
    <row r="151" spans="1:2">
      <c r="B151" t="s">
        <v>86</v>
      </c>
    </row>
    <row r="152" spans="1:2">
      <c r="B152" t="s">
        <v>87</v>
      </c>
    </row>
    <row r="154" spans="1:2">
      <c r="A154" s="9" t="s">
        <v>88</v>
      </c>
    </row>
    <row r="155" spans="1:2">
      <c r="A155" t="s">
        <v>89</v>
      </c>
    </row>
    <row r="165" spans="1:2">
      <c r="A165" t="s">
        <v>90</v>
      </c>
    </row>
    <row r="166" spans="1:2">
      <c r="B166" t="s">
        <v>91</v>
      </c>
    </row>
    <row r="167" spans="1:2">
      <c r="B167" t="s">
        <v>93</v>
      </c>
    </row>
    <row r="178" spans="1:2">
      <c r="B178" t="s">
        <v>92</v>
      </c>
    </row>
    <row r="191" spans="1:2">
      <c r="A191" s="9" t="s">
        <v>94</v>
      </c>
    </row>
    <row r="192" spans="1:2">
      <c r="A192" t="s">
        <v>95</v>
      </c>
    </row>
    <row r="193" spans="2:2">
      <c r="B193" t="s">
        <v>96</v>
      </c>
    </row>
    <row r="194" spans="2:2">
      <c r="B194" t="s">
        <v>97</v>
      </c>
    </row>
    <row r="205" spans="2:2">
      <c r="B205" t="s">
        <v>98</v>
      </c>
    </row>
    <row r="215" spans="1:1">
      <c r="A215" t="s">
        <v>99</v>
      </c>
    </row>
    <row r="226" spans="1:2">
      <c r="A226" s="9" t="s">
        <v>100</v>
      </c>
    </row>
    <row r="227" spans="1:2">
      <c r="A227" t="s">
        <v>101</v>
      </c>
    </row>
    <row r="228" spans="1:2">
      <c r="B228" t="s">
        <v>102</v>
      </c>
    </row>
    <row r="238" spans="1:2">
      <c r="A238" t="s">
        <v>103</v>
      </c>
    </row>
    <row r="246" spans="1:1">
      <c r="A246" t="s">
        <v>104</v>
      </c>
    </row>
    <row r="256" spans="1:1">
      <c r="A256" s="9" t="s">
        <v>105</v>
      </c>
    </row>
    <row r="257" spans="1:3">
      <c r="A257" t="s">
        <v>106</v>
      </c>
    </row>
    <row r="258" spans="1:3">
      <c r="A258" t="s">
        <v>107</v>
      </c>
    </row>
    <row r="259" spans="1:3">
      <c r="A259" t="s">
        <v>108</v>
      </c>
    </row>
    <row r="261" spans="1:3">
      <c r="A261" s="9" t="s">
        <v>109</v>
      </c>
    </row>
    <row r="262" spans="1:3">
      <c r="A262" t="s">
        <v>110</v>
      </c>
    </row>
    <row r="263" spans="1:3">
      <c r="B263" t="s">
        <v>111</v>
      </c>
    </row>
    <row r="264" spans="1:3">
      <c r="B264" s="10" t="s">
        <v>112</v>
      </c>
      <c r="C264" s="10"/>
    </row>
    <row r="273" spans="1:2">
      <c r="A273" t="s">
        <v>113</v>
      </c>
    </row>
    <row r="274" spans="1:2">
      <c r="B274" t="s">
        <v>114</v>
      </c>
    </row>
    <row r="275" spans="1:2">
      <c r="A275" t="s">
        <v>115</v>
      </c>
    </row>
    <row r="276" spans="1:2">
      <c r="B276" t="s">
        <v>116</v>
      </c>
    </row>
    <row r="277" spans="1:2">
      <c r="B277" t="s">
        <v>117</v>
      </c>
    </row>
    <row r="278" spans="1:2">
      <c r="B278" t="s">
        <v>118</v>
      </c>
    </row>
    <row r="279" spans="1:2">
      <c r="A279" t="s">
        <v>119</v>
      </c>
    </row>
    <row r="280" spans="1:2">
      <c r="B280" t="s">
        <v>120</v>
      </c>
    </row>
    <row r="282" spans="1:2">
      <c r="A282" s="9" t="s">
        <v>121</v>
      </c>
    </row>
    <row r="283" spans="1:2">
      <c r="A283" t="s">
        <v>122</v>
      </c>
    </row>
    <row r="284" spans="1:2">
      <c r="B284" t="s">
        <v>123</v>
      </c>
    </row>
    <row r="285" spans="1:2">
      <c r="B285" t="s">
        <v>124</v>
      </c>
    </row>
    <row r="292" spans="1:3">
      <c r="B292" t="s">
        <v>125</v>
      </c>
    </row>
    <row r="299" spans="1:3">
      <c r="B299" t="s">
        <v>126</v>
      </c>
    </row>
    <row r="300" spans="1:3">
      <c r="B300" t="s">
        <v>131</v>
      </c>
    </row>
    <row r="301" spans="1:3">
      <c r="C301" t="s">
        <v>127</v>
      </c>
    </row>
    <row r="302" spans="1:3">
      <c r="A302" t="s">
        <v>128</v>
      </c>
    </row>
    <row r="303" spans="1:3">
      <c r="B303" t="s">
        <v>129</v>
      </c>
    </row>
    <row r="304" spans="1:3">
      <c r="B304" s="10" t="s">
        <v>130</v>
      </c>
    </row>
    <row r="316" spans="1:1">
      <c r="A316" s="9" t="s">
        <v>132</v>
      </c>
    </row>
    <row r="317" spans="1:1">
      <c r="A317" t="s">
        <v>135</v>
      </c>
    </row>
    <row r="318" spans="1:1">
      <c r="A318" t="s">
        <v>133</v>
      </c>
    </row>
    <row r="319" spans="1:1">
      <c r="A319" t="s">
        <v>134</v>
      </c>
    </row>
    <row r="320" spans="1:1">
      <c r="A320" t="s">
        <v>136</v>
      </c>
    </row>
    <row r="321" spans="1:1">
      <c r="A321" t="s">
        <v>137</v>
      </c>
    </row>
    <row r="330" spans="1:1">
      <c r="A330" s="9" t="s">
        <v>149</v>
      </c>
    </row>
    <row r="331" spans="1:1">
      <c r="A331" t="s">
        <v>138</v>
      </c>
    </row>
    <row r="332" spans="1:1">
      <c r="A332" t="s">
        <v>139</v>
      </c>
    </row>
    <row r="333" spans="1:1">
      <c r="A333" t="s">
        <v>140</v>
      </c>
    </row>
    <row r="335" spans="1:1">
      <c r="A335" s="9" t="s">
        <v>141</v>
      </c>
    </row>
    <row r="336" spans="1:1">
      <c r="A336" t="s">
        <v>142</v>
      </c>
    </row>
    <row r="337" spans="1:2">
      <c r="A337" t="s">
        <v>143</v>
      </c>
    </row>
    <row r="338" spans="1:2">
      <c r="A338" t="s">
        <v>144</v>
      </c>
    </row>
    <row r="339" spans="1:2">
      <c r="B339" t="s">
        <v>145</v>
      </c>
    </row>
    <row r="341" spans="1:2">
      <c r="A341" s="9" t="s">
        <v>146</v>
      </c>
    </row>
    <row r="342" spans="1:2">
      <c r="A342" t="s">
        <v>150</v>
      </c>
    </row>
    <row r="351" spans="1:2">
      <c r="A351" t="s">
        <v>147</v>
      </c>
    </row>
    <row r="352" spans="1:2">
      <c r="A352" t="s">
        <v>148</v>
      </c>
    </row>
    <row r="354" spans="1:2">
      <c r="A354" s="9" t="s">
        <v>151</v>
      </c>
    </row>
    <row r="355" spans="1:2">
      <c r="A355" t="s">
        <v>152</v>
      </c>
    </row>
    <row r="364" spans="1:2">
      <c r="A364" t="s">
        <v>155</v>
      </c>
    </row>
    <row r="365" spans="1:2">
      <c r="B365" t="s">
        <v>156</v>
      </c>
    </row>
    <row r="366" spans="1:2">
      <c r="A366" t="s">
        <v>153</v>
      </c>
    </row>
    <row r="367" spans="1:2">
      <c r="B367" t="s">
        <v>154</v>
      </c>
    </row>
    <row r="369" spans="1:2">
      <c r="A369" s="9" t="s">
        <v>157</v>
      </c>
    </row>
    <row r="370" spans="1:2">
      <c r="A370" t="s">
        <v>158</v>
      </c>
    </row>
    <row r="371" spans="1:2">
      <c r="B371" t="s">
        <v>163</v>
      </c>
    </row>
    <row r="372" spans="1:2">
      <c r="B372" s="10" t="s">
        <v>159</v>
      </c>
    </row>
    <row r="386" spans="1:2">
      <c r="A386" t="s">
        <v>160</v>
      </c>
    </row>
    <row r="387" spans="1:2">
      <c r="B387" t="s">
        <v>161</v>
      </c>
    </row>
    <row r="388" spans="1:2">
      <c r="B388" t="s">
        <v>162</v>
      </c>
    </row>
    <row r="390" spans="1:2">
      <c r="A390" t="s">
        <v>165</v>
      </c>
    </row>
    <row r="391" spans="1:2">
      <c r="A391" t="s">
        <v>164</v>
      </c>
    </row>
    <row r="393" spans="1:2">
      <c r="A393" s="9" t="s">
        <v>167</v>
      </c>
    </row>
    <row r="394" spans="1:2">
      <c r="A394" t="s">
        <v>166</v>
      </c>
    </row>
    <row r="395" spans="1:2">
      <c r="A395" t="s">
        <v>168</v>
      </c>
    </row>
    <row r="396" spans="1:2">
      <c r="A396" t="s">
        <v>169</v>
      </c>
    </row>
    <row r="397" spans="1:2">
      <c r="A397" t="s">
        <v>170</v>
      </c>
    </row>
    <row r="399" spans="1:2">
      <c r="A399" s="9" t="s">
        <v>171</v>
      </c>
    </row>
    <row r="400" spans="1:2">
      <c r="A400" t="s">
        <v>172</v>
      </c>
    </row>
    <row r="401" spans="1:13">
      <c r="C401">
        <v>2023</v>
      </c>
      <c r="M401">
        <v>2024</v>
      </c>
    </row>
    <row r="408" spans="1:13">
      <c r="B408" t="s">
        <v>173</v>
      </c>
    </row>
    <row r="409" spans="1:13">
      <c r="B409" t="s">
        <v>174</v>
      </c>
    </row>
    <row r="410" spans="1:13">
      <c r="A410" t="s">
        <v>175</v>
      </c>
    </row>
    <row r="411" spans="1:13">
      <c r="B411" t="s">
        <v>176</v>
      </c>
    </row>
    <row r="412" spans="1:13">
      <c r="B412" t="s">
        <v>177</v>
      </c>
    </row>
    <row r="413" spans="1:13">
      <c r="B413" t="s">
        <v>178</v>
      </c>
    </row>
    <row r="415" spans="1:13">
      <c r="A415" s="9" t="s">
        <v>179</v>
      </c>
    </row>
    <row r="416" spans="1:13">
      <c r="A416" t="s">
        <v>180</v>
      </c>
    </row>
    <row r="417" spans="1:2">
      <c r="B417" t="s">
        <v>181</v>
      </c>
    </row>
    <row r="427" spans="1:2">
      <c r="A427" t="s">
        <v>183</v>
      </c>
    </row>
    <row r="438" spans="1:2">
      <c r="A438" t="s">
        <v>182</v>
      </c>
    </row>
    <row r="446" spans="1:2">
      <c r="A446" t="s">
        <v>189</v>
      </c>
    </row>
    <row r="447" spans="1:2">
      <c r="B447" t="s">
        <v>184</v>
      </c>
    </row>
    <row r="448" spans="1:2">
      <c r="B448" t="s">
        <v>185</v>
      </c>
    </row>
    <row r="449" spans="1:2">
      <c r="B449" t="s">
        <v>186</v>
      </c>
    </row>
    <row r="450" spans="1:2">
      <c r="B450" t="s">
        <v>187</v>
      </c>
    </row>
    <row r="451" spans="1:2">
      <c r="B451" s="10" t="s">
        <v>188</v>
      </c>
    </row>
    <row r="452" spans="1:2">
      <c r="B452" t="s">
        <v>190</v>
      </c>
    </row>
    <row r="454" spans="1:2">
      <c r="A454" s="9" t="s">
        <v>191</v>
      </c>
    </row>
    <row r="455" spans="1:2">
      <c r="A455" t="s">
        <v>192</v>
      </c>
    </row>
    <row r="461" spans="1:2">
      <c r="A461" t="s">
        <v>193</v>
      </c>
    </row>
    <row r="468" spans="1:2">
      <c r="A468" t="s">
        <v>194</v>
      </c>
    </row>
    <row r="469" spans="1:2">
      <c r="B469" t="s">
        <v>195</v>
      </c>
    </row>
    <row r="470" spans="1:2">
      <c r="B470" t="s">
        <v>196</v>
      </c>
    </row>
    <row r="471" spans="1:2">
      <c r="B471" t="s">
        <v>197</v>
      </c>
    </row>
    <row r="473" spans="1:2">
      <c r="A473" s="9" t="s">
        <v>198</v>
      </c>
    </row>
    <row r="474" spans="1:2">
      <c r="A474" t="s">
        <v>199</v>
      </c>
    </row>
    <row r="477" spans="1:2">
      <c r="A477" t="s">
        <v>200</v>
      </c>
    </row>
    <row r="478" spans="1:2">
      <c r="A478" t="s">
        <v>201</v>
      </c>
    </row>
    <row r="479" spans="1:2">
      <c r="B479" t="s">
        <v>202</v>
      </c>
    </row>
    <row r="480" spans="1:2">
      <c r="B480" t="s">
        <v>203</v>
      </c>
    </row>
    <row r="481" spans="1:2">
      <c r="B481" t="s">
        <v>204</v>
      </c>
    </row>
    <row r="495" spans="1:2">
      <c r="A495" t="s">
        <v>205</v>
      </c>
    </row>
    <row r="496" spans="1:2">
      <c r="B496" t="s">
        <v>206</v>
      </c>
    </row>
    <row r="497" spans="1:2">
      <c r="B497" t="s">
        <v>207</v>
      </c>
    </row>
    <row r="498" spans="1:2">
      <c r="B498" t="s">
        <v>208</v>
      </c>
    </row>
    <row r="499" spans="1:2">
      <c r="B499" t="s">
        <v>209</v>
      </c>
    </row>
    <row r="500" spans="1:2">
      <c r="B500" t="s">
        <v>210</v>
      </c>
    </row>
    <row r="501" spans="1:2">
      <c r="B501" t="s">
        <v>211</v>
      </c>
    </row>
    <row r="502" spans="1:2">
      <c r="B502" t="s">
        <v>212</v>
      </c>
    </row>
    <row r="504" spans="1:2">
      <c r="A504" s="9" t="s">
        <v>230</v>
      </c>
    </row>
    <row r="505" spans="1:2">
      <c r="A505" t="s">
        <v>220</v>
      </c>
    </row>
    <row r="506" spans="1:2">
      <c r="B506" t="s">
        <v>221</v>
      </c>
    </row>
    <row r="512" spans="1:2">
      <c r="B512" t="s">
        <v>224</v>
      </c>
    </row>
    <row r="518" spans="2:8">
      <c r="H518" t="s">
        <v>223</v>
      </c>
    </row>
    <row r="522" spans="2:8">
      <c r="H522" t="s">
        <v>222</v>
      </c>
    </row>
    <row r="525" spans="2:8">
      <c r="B525" t="s">
        <v>225</v>
      </c>
    </row>
    <row r="539" spans="1:1">
      <c r="A539" t="s">
        <v>226</v>
      </c>
    </row>
    <row r="540" spans="1:1">
      <c r="A540" t="s">
        <v>227</v>
      </c>
    </row>
    <row r="541" spans="1:1">
      <c r="A541" t="s">
        <v>228</v>
      </c>
    </row>
    <row r="547" spans="1:2">
      <c r="A547" t="s">
        <v>229</v>
      </c>
    </row>
    <row r="549" spans="1:2">
      <c r="A549" s="9" t="s">
        <v>231</v>
      </c>
    </row>
    <row r="550" spans="1:2">
      <c r="A550" t="s">
        <v>232</v>
      </c>
    </row>
    <row r="558" spans="1:2">
      <c r="A558" t="s">
        <v>233</v>
      </c>
    </row>
    <row r="559" spans="1:2">
      <c r="B559" t="s">
        <v>234</v>
      </c>
    </row>
    <row r="560" spans="1:2">
      <c r="B560" t="s">
        <v>235</v>
      </c>
    </row>
    <row r="561" spans="1:2">
      <c r="B561" t="s">
        <v>236</v>
      </c>
    </row>
    <row r="562" spans="1:2">
      <c r="B562" t="s">
        <v>237</v>
      </c>
    </row>
    <row r="573" spans="1:2">
      <c r="A573" t="s">
        <v>238</v>
      </c>
    </row>
    <row r="579" spans="1:3">
      <c r="A579" t="s">
        <v>239</v>
      </c>
    </row>
    <row r="580" spans="1:3">
      <c r="B580" t="s">
        <v>242</v>
      </c>
    </row>
    <row r="581" spans="1:3">
      <c r="B581" t="s">
        <v>243</v>
      </c>
    </row>
    <row r="582" spans="1:3">
      <c r="C582" t="s">
        <v>241</v>
      </c>
    </row>
    <row r="583" spans="1:3">
      <c r="C583" t="s">
        <v>240</v>
      </c>
    </row>
    <row r="585" spans="1:3">
      <c r="A585" s="9" t="s">
        <v>244</v>
      </c>
    </row>
    <row r="586" spans="1:3">
      <c r="A586" t="s">
        <v>247</v>
      </c>
    </row>
    <row r="587" spans="1:3">
      <c r="A587" t="s">
        <v>245</v>
      </c>
    </row>
    <row r="588" spans="1:3">
      <c r="B588" t="s">
        <v>248</v>
      </c>
    </row>
    <row r="589" spans="1:3">
      <c r="B589" t="s">
        <v>246</v>
      </c>
    </row>
    <row r="601" spans="1:1">
      <c r="A601" s="9" t="s">
        <v>249</v>
      </c>
    </row>
    <row r="602" spans="1:1">
      <c r="A602" t="s">
        <v>253</v>
      </c>
    </row>
    <row r="615" spans="1:2">
      <c r="A615" t="s">
        <v>250</v>
      </c>
    </row>
    <row r="616" spans="1:2">
      <c r="B616" t="s">
        <v>251</v>
      </c>
    </row>
    <row r="617" spans="1:2">
      <c r="A617" t="s">
        <v>252</v>
      </c>
    </row>
    <row r="619" spans="1:2">
      <c r="A619" s="9" t="s">
        <v>254</v>
      </c>
    </row>
    <row r="620" spans="1:2">
      <c r="A620" t="s">
        <v>255</v>
      </c>
    </row>
    <row r="623" spans="1:2">
      <c r="B623" t="s">
        <v>256</v>
      </c>
    </row>
    <row r="630" spans="1:2">
      <c r="A630" t="s">
        <v>258</v>
      </c>
    </row>
    <row r="631" spans="1:2">
      <c r="B631" t="s">
        <v>257</v>
      </c>
    </row>
    <row r="634" spans="1:2">
      <c r="A634" t="s">
        <v>259</v>
      </c>
    </row>
    <row r="635" spans="1:2">
      <c r="B635" t="s">
        <v>260</v>
      </c>
    </row>
    <row r="646" spans="1:2">
      <c r="A646" s="9" t="s">
        <v>261</v>
      </c>
    </row>
    <row r="647" spans="1:2">
      <c r="A647" t="s">
        <v>262</v>
      </c>
    </row>
    <row r="648" spans="1:2">
      <c r="A648" t="s">
        <v>263</v>
      </c>
    </row>
    <row r="649" spans="1:2">
      <c r="B649" t="s">
        <v>264</v>
      </c>
    </row>
    <row r="650" spans="1:2">
      <c r="B650" t="s">
        <v>265</v>
      </c>
    </row>
    <row r="651" spans="1:2">
      <c r="B651" t="s">
        <v>266</v>
      </c>
    </row>
    <row r="652" spans="1:2">
      <c r="B652" t="s">
        <v>267</v>
      </c>
    </row>
    <row r="667" spans="1:17">
      <c r="A667" t="s">
        <v>268</v>
      </c>
    </row>
    <row r="669" spans="1:17">
      <c r="A669" s="9" t="s">
        <v>261</v>
      </c>
      <c r="C669" s="13" t="s">
        <v>272</v>
      </c>
      <c r="D669" s="14">
        <v>38889.160000000003</v>
      </c>
      <c r="E669" s="12">
        <v>-5.0000000000000001E-3</v>
      </c>
      <c r="F669" s="13" t="s">
        <v>273</v>
      </c>
      <c r="G669" s="14">
        <v>5431.6</v>
      </c>
      <c r="H669" s="12">
        <v>1.77E-2</v>
      </c>
      <c r="I669" s="13" t="s">
        <v>274</v>
      </c>
      <c r="J669" s="14">
        <v>17693.43</v>
      </c>
      <c r="K669" s="12">
        <v>3.5700000000000003E-2</v>
      </c>
      <c r="L669" s="13" t="s">
        <v>276</v>
      </c>
      <c r="M669" s="14">
        <v>178.01</v>
      </c>
      <c r="N669" s="12">
        <v>1.11E-2</v>
      </c>
      <c r="O669" s="13" t="s">
        <v>275</v>
      </c>
      <c r="P669" s="14">
        <v>60.1</v>
      </c>
      <c r="Q669" s="12">
        <v>0.1885</v>
      </c>
    </row>
    <row r="670" spans="1:17">
      <c r="A670" t="s">
        <v>269</v>
      </c>
    </row>
    <row r="671" spans="1:17">
      <c r="B671" t="s">
        <v>270</v>
      </c>
    </row>
    <row r="682" spans="1:1">
      <c r="A682" t="s">
        <v>271</v>
      </c>
    </row>
    <row r="695" spans="1:17">
      <c r="A695" s="9" t="s">
        <v>277</v>
      </c>
      <c r="C695" s="13" t="s">
        <v>272</v>
      </c>
      <c r="D695" s="14">
        <v>39150.33</v>
      </c>
      <c r="E695" s="12">
        <v>1.52E-2</v>
      </c>
      <c r="F695" s="13" t="s">
        <v>273</v>
      </c>
      <c r="G695" s="14">
        <v>5464.62</v>
      </c>
      <c r="H695" s="12">
        <v>7.3000000000000001E-3</v>
      </c>
      <c r="I695" s="13" t="s">
        <v>274</v>
      </c>
      <c r="J695" s="14">
        <v>17693.38</v>
      </c>
      <c r="K695" s="12">
        <v>-2.9999999999999997E-4</v>
      </c>
      <c r="L695" s="13" t="s">
        <v>276</v>
      </c>
      <c r="M695" s="14">
        <v>183.04</v>
      </c>
      <c r="N695" s="12">
        <v>2.8799999999999999E-2</v>
      </c>
      <c r="O695" s="13" t="s">
        <v>275</v>
      </c>
      <c r="P695" s="14">
        <v>58.2</v>
      </c>
      <c r="Q695" s="12">
        <v>-3.0300000000000001E-2</v>
      </c>
    </row>
    <row r="696" spans="1:17">
      <c r="A696" t="s">
        <v>278</v>
      </c>
    </row>
    <row r="697" spans="1:17">
      <c r="B697" t="s">
        <v>279</v>
      </c>
    </row>
    <row r="698" spans="1:17">
      <c r="B698" t="s">
        <v>280</v>
      </c>
    </row>
    <row r="705" spans="1:17">
      <c r="A705" t="s">
        <v>281</v>
      </c>
    </row>
    <row r="706" spans="1:17">
      <c r="A706" t="s">
        <v>282</v>
      </c>
    </row>
    <row r="707" spans="1:17">
      <c r="B707" t="s">
        <v>283</v>
      </c>
    </row>
    <row r="708" spans="1:17">
      <c r="B708" t="s">
        <v>285</v>
      </c>
    </row>
    <row r="714" spans="1:17">
      <c r="A714" t="s">
        <v>284</v>
      </c>
    </row>
    <row r="716" spans="1:17">
      <c r="A716" s="9" t="s">
        <v>286</v>
      </c>
      <c r="C716" s="13" t="s">
        <v>272</v>
      </c>
      <c r="D716" s="14">
        <v>29118.86</v>
      </c>
      <c r="E716" s="12">
        <v>-1.6999999999999999E-3</v>
      </c>
      <c r="F716" s="13" t="s">
        <v>273</v>
      </c>
      <c r="G716" s="14">
        <v>5460.48</v>
      </c>
      <c r="H716" s="12">
        <v>-6.9999999999999999E-4</v>
      </c>
      <c r="I716" s="13" t="s">
        <v>274</v>
      </c>
      <c r="J716" s="14">
        <v>17723.830000000002</v>
      </c>
      <c r="K716" s="12">
        <v>4.7000000000000002E-3</v>
      </c>
      <c r="L716" s="13" t="s">
        <v>276</v>
      </c>
      <c r="M716" s="14">
        <v>198</v>
      </c>
      <c r="N716" s="12">
        <v>7.0900000000000005E-2</v>
      </c>
      <c r="O716" s="13" t="s">
        <v>275</v>
      </c>
      <c r="P716" s="14">
        <v>55.36</v>
      </c>
      <c r="Q716" s="12">
        <v>-1.8800000000000001E-2</v>
      </c>
    </row>
    <row r="717" spans="1:17">
      <c r="A717" t="s">
        <v>287</v>
      </c>
    </row>
    <row r="718" spans="1:17">
      <c r="B718" t="s">
        <v>288</v>
      </c>
    </row>
    <row r="719" spans="1:17">
      <c r="C719" t="s">
        <v>289</v>
      </c>
    </row>
    <row r="720" spans="1:17">
      <c r="B720" t="s">
        <v>290</v>
      </c>
    </row>
    <row r="730" spans="1:17">
      <c r="A730" t="s">
        <v>291</v>
      </c>
    </row>
    <row r="731" spans="1:17">
      <c r="B731" t="s">
        <v>292</v>
      </c>
    </row>
    <row r="732" spans="1:17">
      <c r="B732" t="s">
        <v>293</v>
      </c>
    </row>
    <row r="733" spans="1:17">
      <c r="B733" t="s">
        <v>294</v>
      </c>
    </row>
    <row r="734" spans="1:17">
      <c r="A734" t="s">
        <v>295</v>
      </c>
    </row>
    <row r="736" spans="1:17">
      <c r="A736" s="9" t="s">
        <v>296</v>
      </c>
      <c r="C736" s="13" t="s">
        <v>272</v>
      </c>
      <c r="D736" s="14">
        <v>39375.870000000003</v>
      </c>
      <c r="E736" s="12">
        <v>4.7999999999999996E-3</v>
      </c>
      <c r="F736" s="13" t="s">
        <v>273</v>
      </c>
      <c r="G736" s="14">
        <v>5567.19</v>
      </c>
      <c r="H736" s="12">
        <v>1.7000000000000001E-2</v>
      </c>
      <c r="I736" s="13" t="s">
        <v>274</v>
      </c>
      <c r="J736" s="14">
        <v>18351.34</v>
      </c>
      <c r="K736" s="12">
        <v>3.2500000000000001E-2</v>
      </c>
      <c r="L736" s="13" t="s">
        <v>276</v>
      </c>
      <c r="M736" s="14">
        <v>251.52</v>
      </c>
      <c r="N736" s="12">
        <v>0.27029999999999998</v>
      </c>
      <c r="O736" s="13" t="s">
        <v>275</v>
      </c>
      <c r="P736" s="14">
        <v>60.81</v>
      </c>
      <c r="Q736" s="12">
        <v>9.8400000000000001E-2</v>
      </c>
    </row>
    <row r="737" spans="1:1">
      <c r="A737" t="s">
        <v>297</v>
      </c>
    </row>
    <row r="745" spans="1:1">
      <c r="A745" t="s">
        <v>298</v>
      </c>
    </row>
    <row r="756" spans="1:20">
      <c r="A756" t="s">
        <v>299</v>
      </c>
    </row>
    <row r="757" spans="1:20">
      <c r="B757" t="s">
        <v>300</v>
      </c>
    </row>
    <row r="758" spans="1:20">
      <c r="B758" t="s">
        <v>301</v>
      </c>
    </row>
    <row r="759" spans="1:20">
      <c r="B759" t="s">
        <v>302</v>
      </c>
    </row>
    <row r="761" spans="1:20">
      <c r="A761" s="9" t="s">
        <v>303</v>
      </c>
      <c r="C761" s="13" t="s">
        <v>272</v>
      </c>
      <c r="D761" s="14">
        <v>40000.9</v>
      </c>
      <c r="E761" s="12">
        <v>1.55E-2</v>
      </c>
      <c r="F761" s="13" t="s">
        <v>273</v>
      </c>
      <c r="G761" s="14">
        <v>5615.35</v>
      </c>
      <c r="H761" s="12">
        <v>7.4000000000000003E-3</v>
      </c>
      <c r="I761" s="13" t="s">
        <v>274</v>
      </c>
      <c r="J761" s="14">
        <v>18396.98</v>
      </c>
      <c r="K761" s="12">
        <v>1.4E-3</v>
      </c>
      <c r="L761" s="13" t="s">
        <v>276</v>
      </c>
      <c r="M761" s="14">
        <v>248.23</v>
      </c>
      <c r="N761" s="12">
        <v>2.0999999999999999E-3</v>
      </c>
      <c r="O761" s="13" t="s">
        <v>275</v>
      </c>
      <c r="P761" s="14">
        <v>63.94</v>
      </c>
      <c r="Q761" s="12">
        <v>2.7E-2</v>
      </c>
      <c r="R761" s="13" t="s">
        <v>318</v>
      </c>
      <c r="S761" s="14">
        <v>2148.27</v>
      </c>
      <c r="T761" s="12">
        <v>5.0999999999999997E-2</v>
      </c>
    </row>
    <row r="762" spans="1:20">
      <c r="A762" t="s">
        <v>304</v>
      </c>
    </row>
    <row r="770" spans="1:2">
      <c r="A770" t="s">
        <v>305</v>
      </c>
    </row>
    <row r="771" spans="1:2">
      <c r="B771" t="s">
        <v>306</v>
      </c>
    </row>
    <row r="772" spans="1:2">
      <c r="B772" t="s">
        <v>307</v>
      </c>
    </row>
    <row r="773" spans="1:2">
      <c r="B773" t="s">
        <v>317</v>
      </c>
    </row>
    <row r="774" spans="1:2">
      <c r="B774" t="s">
        <v>308</v>
      </c>
    </row>
    <row r="775" spans="1:2">
      <c r="B775" t="s">
        <v>309</v>
      </c>
    </row>
    <row r="784" spans="1:2">
      <c r="A784" t="s">
        <v>310</v>
      </c>
    </row>
    <row r="785" spans="1:20">
      <c r="B785" t="s">
        <v>311</v>
      </c>
    </row>
    <row r="786" spans="1:20">
      <c r="B786" t="s">
        <v>312</v>
      </c>
    </row>
    <row r="787" spans="1:20">
      <c r="B787" t="s">
        <v>313</v>
      </c>
    </row>
    <row r="788" spans="1:20">
      <c r="C788" t="s">
        <v>316</v>
      </c>
    </row>
    <row r="789" spans="1:20">
      <c r="C789" t="s">
        <v>314</v>
      </c>
    </row>
    <row r="790" spans="1:20">
      <c r="C790" t="s">
        <v>315</v>
      </c>
    </row>
    <row r="792" spans="1:20">
      <c r="A792" s="9" t="s">
        <v>319</v>
      </c>
      <c r="C792" s="13" t="s">
        <v>272</v>
      </c>
      <c r="D792" s="14">
        <v>40287.53</v>
      </c>
      <c r="E792" s="12">
        <v>3.7000000000000002E-3</v>
      </c>
      <c r="F792" s="13" t="s">
        <v>273</v>
      </c>
      <c r="G792" s="14">
        <v>5505</v>
      </c>
      <c r="H792" s="12">
        <v>-2.3900000000000001E-2</v>
      </c>
      <c r="I792" s="13" t="s">
        <v>274</v>
      </c>
      <c r="J792" s="14">
        <v>17726.939999999999</v>
      </c>
      <c r="K792" s="12">
        <v>-4.1099999999999998E-2</v>
      </c>
      <c r="L792" s="13" t="s">
        <v>276</v>
      </c>
      <c r="M792" s="14">
        <v>239.2</v>
      </c>
      <c r="N792" s="12">
        <v>-6.4899999999999999E-2</v>
      </c>
      <c r="O792" s="13" t="s">
        <v>275</v>
      </c>
      <c r="P792" s="14">
        <v>47</v>
      </c>
      <c r="Q792" s="12">
        <v>-0.27589999999999998</v>
      </c>
      <c r="R792" s="13" t="s">
        <v>318</v>
      </c>
      <c r="S792" s="14">
        <v>2184.35</v>
      </c>
      <c r="T792" s="12">
        <v>7.7999999999999996E-3</v>
      </c>
    </row>
    <row r="793" spans="1:20">
      <c r="A793" t="s">
        <v>320</v>
      </c>
    </row>
    <row r="794" spans="1:20">
      <c r="B794" t="s">
        <v>321</v>
      </c>
    </row>
    <row r="795" spans="1:20">
      <c r="A795" t="s">
        <v>322</v>
      </c>
    </row>
    <row r="796" spans="1:20">
      <c r="A796" t="s">
        <v>323</v>
      </c>
    </row>
    <row r="797" spans="1:20">
      <c r="A797" t="s">
        <v>324</v>
      </c>
    </row>
    <row r="799" spans="1:20">
      <c r="A799" s="9" t="s">
        <v>325</v>
      </c>
    </row>
    <row r="801" spans="1:20">
      <c r="A801" s="9" t="s">
        <v>326</v>
      </c>
      <c r="C801" s="13" t="s">
        <v>272</v>
      </c>
      <c r="D801" s="14">
        <v>39737.26</v>
      </c>
      <c r="E801" s="12">
        <v>-1.4E-3</v>
      </c>
      <c r="F801" s="13" t="s">
        <v>273</v>
      </c>
      <c r="G801" s="14">
        <v>5346.56</v>
      </c>
      <c r="H801" s="12">
        <v>-2.963E-2</v>
      </c>
      <c r="I801" s="13" t="s">
        <v>274</v>
      </c>
      <c r="J801" s="14">
        <v>16776.16</v>
      </c>
      <c r="K801" s="12">
        <v>-5.6674000000000002E-2</v>
      </c>
      <c r="L801" s="13" t="s">
        <v>276</v>
      </c>
      <c r="M801" s="14">
        <v>207.67</v>
      </c>
      <c r="N801" s="12">
        <v>-0.15182699999999999</v>
      </c>
      <c r="O801" s="13" t="s">
        <v>275</v>
      </c>
      <c r="P801" s="14">
        <v>29.34</v>
      </c>
      <c r="Q801" s="12">
        <v>-0.60190900000000003</v>
      </c>
      <c r="R801" s="13" t="s">
        <v>318</v>
      </c>
      <c r="S801" s="14">
        <v>2109.31</v>
      </c>
      <c r="T801" s="12">
        <v>-3.5576000000000003E-2</v>
      </c>
    </row>
    <row r="802" spans="1:20">
      <c r="A802" t="s">
        <v>327</v>
      </c>
    </row>
    <row r="803" spans="1:20">
      <c r="B803" t="s">
        <v>328</v>
      </c>
    </row>
    <row r="812" spans="1:20">
      <c r="B812" t="s">
        <v>335</v>
      </c>
    </row>
    <row r="813" spans="1:20">
      <c r="B813" t="s">
        <v>329</v>
      </c>
    </row>
    <row r="821" spans="1:2">
      <c r="B821" t="s">
        <v>330</v>
      </c>
    </row>
    <row r="822" spans="1:2">
      <c r="B822" t="s">
        <v>331</v>
      </c>
    </row>
    <row r="830" spans="1:2">
      <c r="A830" t="s">
        <v>332</v>
      </c>
    </row>
    <row r="831" spans="1:2">
      <c r="B831" t="s">
        <v>333</v>
      </c>
    </row>
    <row r="832" spans="1:2">
      <c r="B832" t="s">
        <v>334</v>
      </c>
    </row>
    <row r="834" spans="1:20">
      <c r="A834" s="9" t="s">
        <v>344</v>
      </c>
      <c r="C834" s="13" t="s">
        <v>272</v>
      </c>
      <c r="D834" s="14">
        <v>39497.54</v>
      </c>
      <c r="E834" s="12">
        <v>-6.0000000000000002E-5</v>
      </c>
      <c r="F834" s="13" t="s">
        <v>273</v>
      </c>
      <c r="G834" s="14">
        <v>5344.16</v>
      </c>
      <c r="H834" s="12">
        <v>-4.4908835064828633E-4</v>
      </c>
      <c r="I834" s="13" t="s">
        <v>274</v>
      </c>
      <c r="J834" s="14">
        <v>16745.3</v>
      </c>
      <c r="K834" s="12">
        <v>-1.8429051733919717E-3</v>
      </c>
      <c r="L834" s="13" t="s">
        <v>276</v>
      </c>
      <c r="M834" s="14">
        <v>200</v>
      </c>
      <c r="N834" s="12">
        <v>-3.834999999999994E-2</v>
      </c>
      <c r="O834" s="13" t="s">
        <v>275</v>
      </c>
      <c r="P834" s="14">
        <v>31.01</v>
      </c>
      <c r="Q834" s="12">
        <v>5.3853595614318017E-2</v>
      </c>
      <c r="R834" s="13" t="s">
        <v>318</v>
      </c>
      <c r="S834" s="14">
        <v>2080.92</v>
      </c>
      <c r="T834" s="12">
        <v>-1.3643004055898291E-2</v>
      </c>
    </row>
    <row r="835" spans="1:20">
      <c r="A835" t="s">
        <v>336</v>
      </c>
    </row>
    <row r="836" spans="1:20">
      <c r="B836" t="s">
        <v>337</v>
      </c>
    </row>
    <row r="837" spans="1:20">
      <c r="B837" t="s">
        <v>338</v>
      </c>
    </row>
    <row r="838" spans="1:20">
      <c r="C838" s="10" t="s">
        <v>339</v>
      </c>
    </row>
    <row r="839" spans="1:20">
      <c r="C839" t="s">
        <v>340</v>
      </c>
    </row>
    <row r="846" spans="1:20">
      <c r="A846" t="s">
        <v>341</v>
      </c>
    </row>
    <row r="847" spans="1:20">
      <c r="A847" t="s">
        <v>342</v>
      </c>
    </row>
    <row r="848" spans="1:20">
      <c r="A848" t="s">
        <v>343</v>
      </c>
    </row>
    <row r="856" spans="1:20">
      <c r="A856" s="9" t="s">
        <v>345</v>
      </c>
      <c r="C856" s="13" t="s">
        <v>272</v>
      </c>
      <c r="D856" s="14">
        <v>40659.760000000002</v>
      </c>
      <c r="E856" s="12">
        <v>2.8500000000000001E-2</v>
      </c>
      <c r="F856" s="13" t="s">
        <v>273</v>
      </c>
      <c r="G856" s="14">
        <v>5554.25</v>
      </c>
      <c r="H856" s="12">
        <v>3.78E-2</v>
      </c>
      <c r="I856" s="13" t="s">
        <v>274</v>
      </c>
      <c r="J856" s="14">
        <v>17631.72</v>
      </c>
      <c r="K856" s="12">
        <v>0.05</v>
      </c>
      <c r="L856" s="13" t="s">
        <v>276</v>
      </c>
      <c r="M856" s="14">
        <v>216.12</v>
      </c>
      <c r="N856" s="12">
        <v>7.46E-2</v>
      </c>
      <c r="O856" s="13" t="s">
        <v>275</v>
      </c>
      <c r="P856" s="14">
        <v>39.729999999999997</v>
      </c>
      <c r="Q856" s="12">
        <v>0.2195</v>
      </c>
      <c r="R856" s="13" t="s">
        <v>318</v>
      </c>
      <c r="S856" s="14">
        <v>2141.92</v>
      </c>
      <c r="T856" s="12">
        <v>2.8500000000000001E-2</v>
      </c>
    </row>
    <row r="857" spans="1:20">
      <c r="A857" t="s">
        <v>346</v>
      </c>
    </row>
    <row r="866" spans="1:20">
      <c r="B866" t="s">
        <v>347</v>
      </c>
    </row>
    <row r="868" spans="1:20">
      <c r="A868" s="9" t="s">
        <v>348</v>
      </c>
      <c r="C868" s="13" t="s">
        <v>272</v>
      </c>
      <c r="D868" s="14">
        <v>41240</v>
      </c>
      <c r="E868" s="12">
        <v>1.4E-2</v>
      </c>
      <c r="F868" s="13" t="s">
        <v>273</v>
      </c>
      <c r="G868" s="14">
        <v>5616.84</v>
      </c>
      <c r="H868" s="12">
        <v>1.0999999999999999E-2</v>
      </c>
      <c r="I868" s="13" t="s">
        <v>274</v>
      </c>
      <c r="J868" s="14">
        <v>17725.77</v>
      </c>
      <c r="K868" s="12">
        <v>5.0000000000000001E-3</v>
      </c>
      <c r="L868" s="13" t="s">
        <v>276</v>
      </c>
      <c r="M868" s="14">
        <v>213.21</v>
      </c>
      <c r="N868" s="12">
        <v>-1.4E-2</v>
      </c>
      <c r="O868" s="13" t="s">
        <v>275</v>
      </c>
      <c r="P868" s="14">
        <v>37.369999999999997</v>
      </c>
      <c r="Q868" s="12">
        <v>-6.3E-2</v>
      </c>
      <c r="R868" s="13" t="s">
        <v>318</v>
      </c>
      <c r="S868" s="14">
        <v>2218.1</v>
      </c>
      <c r="T868" s="12">
        <v>3.4000000000000002E-2</v>
      </c>
    </row>
    <row r="869" spans="1:20">
      <c r="A869" t="s">
        <v>349</v>
      </c>
    </row>
    <row r="870" spans="1:20">
      <c r="A870" t="s">
        <v>350</v>
      </c>
    </row>
    <row r="871" spans="1:20">
      <c r="J871" t="s">
        <v>351</v>
      </c>
    </row>
    <row r="872" spans="1:20">
      <c r="J872" s="10" t="s">
        <v>354</v>
      </c>
    </row>
    <row r="873" spans="1:20">
      <c r="J873" s="10" t="s">
        <v>353</v>
      </c>
    </row>
    <row r="874" spans="1:20">
      <c r="J874" s="10" t="s">
        <v>352</v>
      </c>
    </row>
    <row r="875" spans="1:20">
      <c r="J875" s="10" t="s">
        <v>358</v>
      </c>
    </row>
    <row r="876" spans="1:20">
      <c r="J876" s="10"/>
    </row>
    <row r="885" spans="1:20">
      <c r="A885" t="s">
        <v>355</v>
      </c>
    </row>
    <row r="886" spans="1:20">
      <c r="A886" t="s">
        <v>356</v>
      </c>
    </row>
    <row r="887" spans="1:20">
      <c r="A887" t="s">
        <v>357</v>
      </c>
    </row>
    <row r="896" spans="1:20">
      <c r="A896" s="9" t="s">
        <v>359</v>
      </c>
      <c r="C896" s="13" t="s">
        <v>272</v>
      </c>
      <c r="D896" s="14">
        <v>41563.08</v>
      </c>
      <c r="E896" s="12">
        <v>7.7999999999999996E-3</v>
      </c>
      <c r="F896" s="13" t="s">
        <v>273</v>
      </c>
      <c r="G896" s="14">
        <v>5648.4</v>
      </c>
      <c r="H896" s="12">
        <v>5.5999999999999999E-3</v>
      </c>
      <c r="I896" s="13" t="s">
        <v>274</v>
      </c>
      <c r="J896" s="14">
        <v>17713.62</v>
      </c>
      <c r="K896" s="12">
        <v>0</v>
      </c>
      <c r="L896" s="13" t="s">
        <v>276</v>
      </c>
      <c r="M896" s="14">
        <v>214.11</v>
      </c>
      <c r="N896" s="12">
        <v>4.1999999999999997E-3</v>
      </c>
      <c r="O896" s="13" t="s">
        <v>275</v>
      </c>
      <c r="P896" s="14">
        <v>38.79</v>
      </c>
      <c r="Q896" s="12">
        <v>3.6700000000000003E-2</v>
      </c>
      <c r="R896" s="13" t="s">
        <v>318</v>
      </c>
      <c r="S896" s="14">
        <v>2217.63</v>
      </c>
      <c r="T896" s="12">
        <v>0</v>
      </c>
    </row>
    <row r="897" spans="1:20">
      <c r="A897" t="s">
        <v>360</v>
      </c>
    </row>
    <row r="898" spans="1:20">
      <c r="A898" t="s">
        <v>361</v>
      </c>
    </row>
    <row r="899" spans="1:20">
      <c r="A899" t="s">
        <v>362</v>
      </c>
    </row>
    <row r="900" spans="1:20">
      <c r="B900" t="s">
        <v>363</v>
      </c>
    </row>
    <row r="901" spans="1:20">
      <c r="B901" t="s">
        <v>364</v>
      </c>
    </row>
    <row r="909" spans="1:20">
      <c r="A909" s="9" t="s">
        <v>359</v>
      </c>
      <c r="C909" s="13" t="s">
        <v>272</v>
      </c>
      <c r="D909" s="14">
        <v>40345.410000000003</v>
      </c>
      <c r="E909" s="12">
        <v>-3.0181128410889817E-2</v>
      </c>
      <c r="F909" s="13" t="s">
        <v>273</v>
      </c>
      <c r="G909" s="14">
        <v>5408.4</v>
      </c>
      <c r="H909" s="12">
        <v>-4.4375416019525188E-2</v>
      </c>
      <c r="I909" s="13" t="s">
        <v>274</v>
      </c>
      <c r="J909" s="14">
        <v>16690.830000000002</v>
      </c>
      <c r="K909" s="12">
        <v>-6.1278558346109638E-2</v>
      </c>
      <c r="L909" s="13" t="s">
        <v>276</v>
      </c>
      <c r="M909" s="14">
        <v>210.73</v>
      </c>
      <c r="N909" s="12">
        <v>-1.6039481801357301E-2</v>
      </c>
      <c r="O909" s="13" t="s">
        <v>275</v>
      </c>
      <c r="P909" s="14">
        <v>25.96</v>
      </c>
      <c r="Q909" s="12">
        <v>-0.49422187981510007</v>
      </c>
      <c r="R909" s="13" t="s">
        <v>318</v>
      </c>
      <c r="S909" s="14">
        <v>2091.41</v>
      </c>
      <c r="T909" s="12">
        <v>-6.0351628805447172E-2</v>
      </c>
    </row>
    <row r="910" spans="1:20">
      <c r="A910" t="s">
        <v>365</v>
      </c>
    </row>
    <row r="911" spans="1:20">
      <c r="A911" t="s">
        <v>366</v>
      </c>
    </row>
    <row r="920" spans="1:20">
      <c r="A920" t="s">
        <v>367</v>
      </c>
    </row>
    <row r="921" spans="1:20">
      <c r="A921" t="s">
        <v>368</v>
      </c>
    </row>
    <row r="923" spans="1:20">
      <c r="A923" s="9" t="s">
        <v>372</v>
      </c>
      <c r="C923" s="13" t="s">
        <v>272</v>
      </c>
      <c r="D923" s="14">
        <v>42063</v>
      </c>
      <c r="E923" s="12">
        <v>4.0833749375936014E-2</v>
      </c>
      <c r="F923" s="13" t="s">
        <v>273</v>
      </c>
      <c r="G923" s="14">
        <v>5702.55</v>
      </c>
      <c r="H923" s="12">
        <v>5.1582186916379606E-2</v>
      </c>
      <c r="I923" s="13" t="s">
        <v>274</v>
      </c>
      <c r="J923" s="14">
        <v>17948.32</v>
      </c>
      <c r="K923" s="12">
        <v>7.0061710511067216E-2</v>
      </c>
      <c r="L923" s="13" t="s">
        <v>276</v>
      </c>
      <c r="M923" s="14">
        <v>238.25</v>
      </c>
      <c r="N923" s="12">
        <v>0.11550891920251841</v>
      </c>
      <c r="O923" s="13" t="s">
        <v>275</v>
      </c>
      <c r="P923" s="14">
        <v>33.549999999999997</v>
      </c>
      <c r="Q923" s="12">
        <v>0.22622950819672122</v>
      </c>
      <c r="R923" s="13" t="s">
        <v>318</v>
      </c>
      <c r="S923" s="14">
        <v>2227.89</v>
      </c>
      <c r="T923" s="12">
        <v>6.1259756989797534E-2</v>
      </c>
    </row>
    <row r="924" spans="1:20">
      <c r="A924" t="s">
        <v>369</v>
      </c>
    </row>
    <row r="925" spans="1:20">
      <c r="A925" t="s">
        <v>370</v>
      </c>
    </row>
    <row r="935" spans="1:1">
      <c r="A935" t="s">
        <v>371</v>
      </c>
    </row>
    <row r="945" spans="1:20">
      <c r="A945" s="9" t="s">
        <v>373</v>
      </c>
      <c r="C945" s="13" t="s">
        <v>272</v>
      </c>
      <c r="D945" s="14">
        <v>42313</v>
      </c>
      <c r="E945" s="12">
        <v>5.9083496797674474E-3</v>
      </c>
      <c r="F945" s="13" t="s">
        <v>273</v>
      </c>
      <c r="G945" s="14">
        <v>5738.17</v>
      </c>
      <c r="H945" s="12">
        <v>6.2075539762676763E-3</v>
      </c>
      <c r="I945" s="13" t="s">
        <v>274</v>
      </c>
      <c r="J945" s="14">
        <v>18119.59</v>
      </c>
      <c r="K945" s="12">
        <v>9.4522006292637097E-3</v>
      </c>
      <c r="L945" s="13" t="s">
        <v>276</v>
      </c>
      <c r="M945" s="14">
        <v>260.45999999999998</v>
      </c>
      <c r="N945" s="12">
        <v>8.5272210704138762E-2</v>
      </c>
      <c r="O945" s="13" t="s">
        <v>374</v>
      </c>
      <c r="P945" s="14">
        <v>232.68</v>
      </c>
      <c r="Q945" s="12">
        <v>-1.5900000000000001E-2</v>
      </c>
      <c r="R945" s="13" t="s">
        <v>318</v>
      </c>
      <c r="S945" s="14">
        <v>2224.6999999999998</v>
      </c>
      <c r="T945" s="12">
        <v>-1.4339012001618441E-3</v>
      </c>
    </row>
    <row r="946" spans="1:20">
      <c r="A946" s="15" t="s">
        <v>375</v>
      </c>
    </row>
    <row r="954" spans="1:20">
      <c r="B954" s="10" t="s">
        <v>376</v>
      </c>
    </row>
    <row r="955" spans="1:20">
      <c r="C955" t="s">
        <v>380</v>
      </c>
    </row>
    <row r="956" spans="1:20">
      <c r="B956" s="10" t="s">
        <v>378</v>
      </c>
    </row>
    <row r="957" spans="1:20">
      <c r="B957" s="10" t="s">
        <v>377</v>
      </c>
    </row>
    <row r="958" spans="1:20">
      <c r="A958" t="s">
        <v>379</v>
      </c>
    </row>
    <row r="967" spans="1:20">
      <c r="A967" s="9" t="s">
        <v>412</v>
      </c>
      <c r="C967" s="13" t="s">
        <v>272</v>
      </c>
      <c r="D967" s="14">
        <v>42352.75</v>
      </c>
      <c r="E967" s="12">
        <v>9.3854590315859061E-4</v>
      </c>
      <c r="F967" s="13" t="s">
        <v>273</v>
      </c>
      <c r="G967" s="14">
        <v>5751.07</v>
      </c>
      <c r="H967" s="12">
        <v>2.2430608565014226E-3</v>
      </c>
      <c r="I967" s="13" t="s">
        <v>274</v>
      </c>
      <c r="J967" s="14">
        <v>18137.849999999999</v>
      </c>
      <c r="K967" s="12">
        <v>1.0067345357910888E-3</v>
      </c>
      <c r="L967" s="13" t="s">
        <v>276</v>
      </c>
      <c r="M967" s="14">
        <v>250.08</v>
      </c>
      <c r="N967" s="12">
        <v>-4.1506717850287776E-2</v>
      </c>
      <c r="O967" s="13" t="s">
        <v>374</v>
      </c>
      <c r="P967" s="14">
        <v>231.08</v>
      </c>
      <c r="Q967" s="12">
        <v>-6.9240090012116767E-3</v>
      </c>
      <c r="R967" s="13" t="s">
        <v>318</v>
      </c>
      <c r="S967" s="14">
        <v>2212.8000000000002</v>
      </c>
      <c r="T967" s="12">
        <v>-5.3778018799709127E-3</v>
      </c>
    </row>
    <row r="968" spans="1:20">
      <c r="A968" t="s">
        <v>381</v>
      </c>
    </row>
    <row r="975" spans="1:20">
      <c r="A975" t="s">
        <v>382</v>
      </c>
    </row>
    <row r="976" spans="1:20">
      <c r="B976" s="10" t="s">
        <v>383</v>
      </c>
    </row>
    <row r="977" spans="1:20">
      <c r="B977" s="10" t="s">
        <v>384</v>
      </c>
    </row>
    <row r="979" spans="1:20">
      <c r="A979" s="9" t="s">
        <v>413</v>
      </c>
      <c r="C979" s="13" t="s">
        <v>272</v>
      </c>
      <c r="D979" s="14">
        <v>42863.86</v>
      </c>
      <c r="E979" s="12">
        <v>1.1924031106857864E-2</v>
      </c>
      <c r="F979" s="13" t="s">
        <v>273</v>
      </c>
      <c r="G979" s="14">
        <v>5815.03</v>
      </c>
      <c r="H979" s="12">
        <v>1.0999083409715863E-2</v>
      </c>
      <c r="I979" s="13" t="s">
        <v>274</v>
      </c>
      <c r="J979" s="14">
        <v>18342.939999999999</v>
      </c>
      <c r="K979" s="12">
        <v>1.118086849763452E-2</v>
      </c>
      <c r="L979" s="13" t="s">
        <v>276</v>
      </c>
      <c r="M979" s="14">
        <v>217.8</v>
      </c>
      <c r="N979" s="12">
        <v>-0.14820936639118457</v>
      </c>
      <c r="O979" s="13" t="s">
        <v>374</v>
      </c>
      <c r="P979" s="14">
        <v>235.46</v>
      </c>
      <c r="Q979" s="12">
        <v>1.8601885670602204E-2</v>
      </c>
      <c r="R979" s="13" t="s">
        <v>318</v>
      </c>
      <c r="S979" s="14">
        <v>2234.41</v>
      </c>
      <c r="T979" s="12">
        <v>9.6714568946610849E-3</v>
      </c>
    </row>
    <row r="980" spans="1:20">
      <c r="A980" t="s">
        <v>385</v>
      </c>
    </row>
    <row r="981" spans="1:20">
      <c r="B981" s="10" t="s">
        <v>386</v>
      </c>
    </row>
    <row r="982" spans="1:20">
      <c r="B982" s="10" t="s">
        <v>389</v>
      </c>
    </row>
    <row r="983" spans="1:20">
      <c r="B983" s="10" t="s">
        <v>387</v>
      </c>
    </row>
    <row r="984" spans="1:20">
      <c r="A984" t="s">
        <v>388</v>
      </c>
    </row>
    <row r="996" spans="1:20">
      <c r="A996" s="9" t="s">
        <v>414</v>
      </c>
      <c r="C996" s="13" t="s">
        <v>272</v>
      </c>
      <c r="D996" s="14">
        <v>43275.91</v>
      </c>
      <c r="E996" s="12">
        <v>9.5214635579009867E-3</v>
      </c>
      <c r="F996" s="13" t="s">
        <v>273</v>
      </c>
      <c r="G996" s="14">
        <v>5864.7</v>
      </c>
      <c r="H996" s="12">
        <v>8.4693164185721485E-3</v>
      </c>
      <c r="I996" s="13" t="s">
        <v>274</v>
      </c>
      <c r="J996" s="14">
        <v>18489.55</v>
      </c>
      <c r="K996" s="12">
        <v>7.9293438726199712E-3</v>
      </c>
      <c r="L996" s="13" t="s">
        <v>276</v>
      </c>
      <c r="M996" s="14">
        <v>220.7</v>
      </c>
      <c r="N996" s="12">
        <v>1.3140009062075114E-2</v>
      </c>
      <c r="O996" s="13" t="s">
        <v>374</v>
      </c>
      <c r="P996" s="14">
        <v>229.36</v>
      </c>
      <c r="Q996" s="12">
        <v>-2.6595744680851036E-2</v>
      </c>
      <c r="R996" s="13" t="s">
        <v>318</v>
      </c>
      <c r="S996" s="14">
        <v>2276.09</v>
      </c>
      <c r="T996" s="12">
        <v>1.8312105408837213E-2</v>
      </c>
    </row>
    <row r="997" spans="1:20">
      <c r="A997" t="s">
        <v>390</v>
      </c>
    </row>
    <row r="1006" spans="1:20">
      <c r="A1006" t="s">
        <v>391</v>
      </c>
    </row>
    <row r="1007" spans="1:20">
      <c r="B1007" s="10" t="s">
        <v>392</v>
      </c>
    </row>
    <row r="1008" spans="1:20">
      <c r="B1008" s="10" t="s">
        <v>393</v>
      </c>
    </row>
    <row r="1009" spans="1:2">
      <c r="B1009" s="10" t="s">
        <v>394</v>
      </c>
    </row>
    <row r="1010" spans="1:2">
      <c r="B1010" s="10" t="s">
        <v>395</v>
      </c>
    </row>
    <row r="1011" spans="1:2">
      <c r="B1011" s="10" t="s">
        <v>396</v>
      </c>
    </row>
    <row r="1018" spans="1:2">
      <c r="A1018" t="s">
        <v>397</v>
      </c>
    </row>
    <row r="1030" spans="1:20">
      <c r="A1030" s="9" t="s">
        <v>415</v>
      </c>
      <c r="C1030" s="13" t="s">
        <v>272</v>
      </c>
      <c r="D1030" s="14">
        <v>42114.400000000001</v>
      </c>
      <c r="E1030" s="12">
        <v>-2.7579877666546408E-2</v>
      </c>
      <c r="F1030" s="13" t="s">
        <v>273</v>
      </c>
      <c r="G1030" s="14">
        <v>5808.12</v>
      </c>
      <c r="H1030" s="12">
        <v>-9.7415342658209413E-3</v>
      </c>
      <c r="I1030" s="13" t="s">
        <v>274</v>
      </c>
      <c r="J1030" s="14">
        <v>18518.61</v>
      </c>
      <c r="K1030" s="12">
        <v>1.5692322479927657E-3</v>
      </c>
      <c r="L1030" s="13" t="s">
        <v>276</v>
      </c>
      <c r="M1030" s="14">
        <v>269.19</v>
      </c>
      <c r="N1030" s="12">
        <v>0.18013299156729451</v>
      </c>
      <c r="O1030" s="13" t="s">
        <v>374</v>
      </c>
      <c r="P1030" s="14">
        <v>229.58</v>
      </c>
      <c r="Q1030" s="12">
        <v>9.5827162644829191E-4</v>
      </c>
      <c r="R1030" s="13" t="s">
        <v>318</v>
      </c>
      <c r="S1030" s="14">
        <v>2207.9899999999998</v>
      </c>
      <c r="T1030" s="12">
        <v>-3.0842530989723851E-2</v>
      </c>
    </row>
    <row r="1031" spans="1:20">
      <c r="A1031" t="s">
        <v>399</v>
      </c>
    </row>
    <row r="1032" spans="1:20">
      <c r="B1032" s="10" t="s">
        <v>400</v>
      </c>
    </row>
    <row r="1033" spans="1:20">
      <c r="B1033" s="10" t="s">
        <v>398</v>
      </c>
    </row>
    <row r="1034" spans="1:20">
      <c r="B1034" s="10" t="s">
        <v>401</v>
      </c>
    </row>
    <row r="1035" spans="1:20">
      <c r="B1035" s="10" t="s">
        <v>402</v>
      </c>
    </row>
    <row r="1036" spans="1:20">
      <c r="B1036" s="10" t="s">
        <v>403</v>
      </c>
    </row>
    <row r="1047" spans="1:2">
      <c r="A1047" t="s">
        <v>404</v>
      </c>
    </row>
    <row r="1048" spans="1:2">
      <c r="B1048" s="10" t="s">
        <v>405</v>
      </c>
    </row>
    <row r="1058" spans="1:20">
      <c r="B1058" s="10" t="s">
        <v>406</v>
      </c>
    </row>
    <row r="1059" spans="1:20">
      <c r="C1059" t="s">
        <v>407</v>
      </c>
    </row>
    <row r="1060" spans="1:20">
      <c r="C1060" t="s">
        <v>408</v>
      </c>
    </row>
    <row r="1061" spans="1:20">
      <c r="C1061" t="s">
        <v>409</v>
      </c>
    </row>
    <row r="1062" spans="1:20">
      <c r="A1062" t="s">
        <v>410</v>
      </c>
    </row>
    <row r="1063" spans="1:20">
      <c r="B1063" s="10" t="s">
        <v>411</v>
      </c>
    </row>
    <row r="1065" spans="1:20">
      <c r="A1065" s="9" t="s">
        <v>421</v>
      </c>
      <c r="C1065" s="13" t="s">
        <v>272</v>
      </c>
      <c r="D1065" s="14">
        <v>42052.19</v>
      </c>
      <c r="E1065" s="12">
        <v>-1.4793522049624318E-3</v>
      </c>
      <c r="F1065" s="13" t="s">
        <v>273</v>
      </c>
      <c r="G1065" s="14">
        <v>5728.8</v>
      </c>
      <c r="H1065" s="12">
        <v>-1.384583158776702E-2</v>
      </c>
      <c r="I1065" s="13" t="s">
        <v>274</v>
      </c>
      <c r="J1065" s="14">
        <v>18239.919999999998</v>
      </c>
      <c r="K1065" s="12">
        <v>-1.5279124031245881E-2</v>
      </c>
      <c r="L1065" s="13" t="s">
        <v>276</v>
      </c>
      <c r="M1065" s="14">
        <v>248.98</v>
      </c>
      <c r="N1065" s="12">
        <v>-8.117117840790429E-2</v>
      </c>
      <c r="O1065" s="13" t="s">
        <v>374</v>
      </c>
      <c r="P1065" s="14">
        <v>220.58</v>
      </c>
      <c r="Q1065" s="12">
        <v>-4.0801523256868255E-2</v>
      </c>
      <c r="R1065" s="13" t="s">
        <v>318</v>
      </c>
      <c r="S1065" s="14">
        <v>2210.13</v>
      </c>
      <c r="T1065" s="12">
        <v>9.6826883486506553E-4</v>
      </c>
    </row>
    <row r="1066" spans="1:20">
      <c r="A1066" t="s">
        <v>416</v>
      </c>
    </row>
    <row r="1067" spans="1:20">
      <c r="A1067" t="s">
        <v>417</v>
      </c>
    </row>
    <row r="1068" spans="1:20">
      <c r="B1068" s="10" t="s">
        <v>420</v>
      </c>
    </row>
    <row r="1069" spans="1:20">
      <c r="B1069" s="10" t="s">
        <v>418</v>
      </c>
    </row>
    <row r="1070" spans="1:20">
      <c r="B1070" s="10" t="s">
        <v>419</v>
      </c>
    </row>
    <row r="1083" spans="1:20">
      <c r="A1083" s="9" t="s">
        <v>422</v>
      </c>
      <c r="C1083" s="13" t="s">
        <v>272</v>
      </c>
      <c r="D1083" s="14">
        <v>43988.99</v>
      </c>
      <c r="E1083" s="12">
        <v>4.4029199124599037E-2</v>
      </c>
      <c r="F1083" s="13" t="s">
        <v>273</v>
      </c>
      <c r="G1083" s="14">
        <v>5995.54</v>
      </c>
      <c r="H1083" s="12">
        <v>4.448973737144607E-2</v>
      </c>
      <c r="I1083" s="13" t="s">
        <v>274</v>
      </c>
      <c r="J1083" s="14">
        <v>19286.78</v>
      </c>
      <c r="K1083" s="12">
        <v>5.4278630232729393E-2</v>
      </c>
      <c r="L1083" s="13" t="s">
        <v>276</v>
      </c>
      <c r="M1083" s="14">
        <v>321.22000000000003</v>
      </c>
      <c r="N1083" s="12">
        <v>0.22489259697403657</v>
      </c>
      <c r="O1083" s="13" t="s">
        <v>374</v>
      </c>
      <c r="P1083" s="14">
        <v>231.36</v>
      </c>
      <c r="Q1083" s="12">
        <v>4.659405255878285E-2</v>
      </c>
      <c r="R1083" s="13" t="s">
        <v>318</v>
      </c>
      <c r="S1083" s="14">
        <v>2399.64</v>
      </c>
      <c r="T1083" s="12">
        <v>7.8974346151922697E-2</v>
      </c>
    </row>
    <row r="1084" spans="1:20">
      <c r="A1084" t="s">
        <v>423</v>
      </c>
    </row>
    <row r="1085" spans="1:20">
      <c r="A1085" t="s">
        <v>424</v>
      </c>
    </row>
    <row r="1095" spans="2:2">
      <c r="B1095" s="10" t="s">
        <v>425</v>
      </c>
    </row>
    <row r="1096" spans="2:2">
      <c r="B1096" s="10" t="s">
        <v>426</v>
      </c>
    </row>
    <row r="1097" spans="2:2">
      <c r="B1097" s="10" t="s">
        <v>427</v>
      </c>
    </row>
    <row r="1098" spans="2:2">
      <c r="B1098" s="10" t="s">
        <v>428</v>
      </c>
    </row>
    <row r="1099" spans="2:2">
      <c r="B1099" s="10"/>
    </row>
    <row r="1100" spans="2:2">
      <c r="B1100" s="10"/>
    </row>
    <row r="1101" spans="2:2">
      <c r="B1101" s="10"/>
    </row>
    <row r="1102" spans="2:2">
      <c r="B1102" s="10"/>
    </row>
    <row r="1103" spans="2:2">
      <c r="B1103" s="10"/>
    </row>
    <row r="1104" spans="2:2">
      <c r="B1104" s="10"/>
    </row>
    <row r="1107" spans="1:20">
      <c r="B1107" s="10" t="s">
        <v>429</v>
      </c>
    </row>
    <row r="1115" spans="1:20">
      <c r="A1115" s="9" t="s">
        <v>439</v>
      </c>
      <c r="C1115" s="13" t="s">
        <v>272</v>
      </c>
      <c r="D1115" s="14">
        <v>43444.99</v>
      </c>
      <c r="E1115" s="12">
        <v>-1.2521581890109769E-2</v>
      </c>
      <c r="F1115" s="13" t="s">
        <v>273</v>
      </c>
      <c r="G1115" s="14">
        <v>5870.62</v>
      </c>
      <c r="H1115" s="12">
        <v>-2.127884277980862E-2</v>
      </c>
      <c r="I1115" s="13" t="s">
        <v>274</v>
      </c>
      <c r="J1115" s="14">
        <v>18680.12</v>
      </c>
      <c r="K1115" s="12">
        <v>-3.2476236769356938E-2</v>
      </c>
      <c r="L1115" s="13" t="s">
        <v>276</v>
      </c>
      <c r="M1115" s="14">
        <v>320.72000000000003</v>
      </c>
      <c r="N1115" s="12">
        <v>-1.5589922673983536E-3</v>
      </c>
      <c r="O1115" s="13" t="s">
        <v>374</v>
      </c>
      <c r="P1115" s="14">
        <v>211.21</v>
      </c>
      <c r="Q1115" s="12">
        <v>-9.54026797973581E-2</v>
      </c>
      <c r="R1115" s="13" t="s">
        <v>318</v>
      </c>
      <c r="S1115" s="14">
        <v>2303.84</v>
      </c>
      <c r="T1115" s="12">
        <v>-4.1582748802000018E-2</v>
      </c>
    </row>
    <row r="1116" spans="1:20">
      <c r="A1116" t="s">
        <v>430</v>
      </c>
    </row>
    <row r="1117" spans="1:20">
      <c r="B1117" s="10" t="s">
        <v>431</v>
      </c>
      <c r="C1117" s="10"/>
    </row>
    <row r="1118" spans="1:20">
      <c r="B1118" s="10" t="s">
        <v>437</v>
      </c>
      <c r="C1118" s="10"/>
    </row>
    <row r="1119" spans="1:20">
      <c r="A1119" s="10" t="s">
        <v>432</v>
      </c>
      <c r="B1119" s="10"/>
      <c r="C1119" s="10"/>
    </row>
    <row r="1120" spans="1:20">
      <c r="A1120" t="s">
        <v>433</v>
      </c>
    </row>
    <row r="1131" spans="1:20">
      <c r="B1131" s="10" t="s">
        <v>434</v>
      </c>
    </row>
    <row r="1132" spans="1:20">
      <c r="B1132" s="10" t="s">
        <v>435</v>
      </c>
    </row>
    <row r="1133" spans="1:20">
      <c r="B1133" s="10" t="s">
        <v>436</v>
      </c>
    </row>
    <row r="1134" spans="1:20">
      <c r="B1134" s="10" t="s">
        <v>438</v>
      </c>
    </row>
    <row r="1136" spans="1:20">
      <c r="A1136" s="9" t="s">
        <v>440</v>
      </c>
      <c r="C1136" s="13" t="s">
        <v>272</v>
      </c>
      <c r="D1136" s="14">
        <v>44296.51</v>
      </c>
      <c r="E1136" s="12">
        <v>1.9223184851357454E-2</v>
      </c>
      <c r="F1136" s="13" t="s">
        <v>273</v>
      </c>
      <c r="G1136" s="14">
        <v>5969.3</v>
      </c>
      <c r="H1136" s="12">
        <v>1.6531251570535956E-2</v>
      </c>
      <c r="I1136" s="13" t="s">
        <v>274</v>
      </c>
      <c r="J1136" s="14">
        <v>19003.650000000001</v>
      </c>
      <c r="K1136" s="12">
        <v>1.7024624216926878E-2</v>
      </c>
      <c r="L1136" s="13" t="s">
        <v>276</v>
      </c>
      <c r="M1136" s="14">
        <v>352.56</v>
      </c>
      <c r="N1136" s="12">
        <v>9.0310869071930949E-2</v>
      </c>
      <c r="O1136" s="13" t="s">
        <v>374</v>
      </c>
      <c r="P1136" s="14">
        <v>216.17</v>
      </c>
      <c r="Q1136" s="12">
        <v>2.2944904473331081E-2</v>
      </c>
      <c r="R1136" s="13" t="s">
        <v>318</v>
      </c>
      <c r="S1136" s="14">
        <v>2406.67</v>
      </c>
      <c r="T1136" s="12">
        <v>4.2727087635612664E-2</v>
      </c>
    </row>
    <row r="1137" spans="1:20">
      <c r="A1137" t="s">
        <v>442</v>
      </c>
    </row>
    <row r="1138" spans="1:20">
      <c r="A1138" t="s">
        <v>441</v>
      </c>
    </row>
    <row r="1139" spans="1:20">
      <c r="A1139" t="s">
        <v>443</v>
      </c>
    </row>
    <row r="1150" spans="1:20">
      <c r="A1150" s="9" t="s">
        <v>482</v>
      </c>
      <c r="C1150" s="13" t="s">
        <v>272</v>
      </c>
      <c r="D1150" s="14">
        <v>44910.65</v>
      </c>
      <c r="E1150" s="12">
        <v>1.3674707446897326E-2</v>
      </c>
      <c r="F1150" s="13" t="s">
        <v>273</v>
      </c>
      <c r="G1150" s="14">
        <v>6032.4</v>
      </c>
      <c r="H1150" s="12">
        <v>1.0460181685564528E-2</v>
      </c>
      <c r="I1150" s="13" t="s">
        <v>274</v>
      </c>
      <c r="J1150" s="14">
        <v>19218.169999999998</v>
      </c>
      <c r="K1150" s="12">
        <v>1.1162353127274699E-2</v>
      </c>
      <c r="L1150" s="13" t="s">
        <v>276</v>
      </c>
      <c r="M1150" s="14">
        <v>345.16</v>
      </c>
      <c r="N1150" s="12">
        <v>-2.143933248348585E-2</v>
      </c>
      <c r="O1150" s="13" t="s">
        <v>374</v>
      </c>
      <c r="P1150" s="14">
        <v>215.4</v>
      </c>
      <c r="Q1150" s="12">
        <v>-3.5747446610955515E-3</v>
      </c>
      <c r="R1150" s="13" t="s">
        <v>318</v>
      </c>
      <c r="S1150" s="14">
        <v>2434.73</v>
      </c>
      <c r="T1150" s="12">
        <v>1.1524891877128038E-2</v>
      </c>
    </row>
    <row r="1151" spans="1:20">
      <c r="A1151" t="s">
        <v>483</v>
      </c>
    </row>
    <row r="1152" spans="1:20">
      <c r="A1152" t="s">
        <v>484</v>
      </c>
    </row>
    <row r="1153" spans="1:20">
      <c r="A1153" t="s">
        <v>490</v>
      </c>
    </row>
    <row r="1154" spans="1:20">
      <c r="H1154" t="s">
        <v>485</v>
      </c>
    </row>
    <row r="1155" spans="1:20">
      <c r="H1155" t="s">
        <v>486</v>
      </c>
    </row>
    <row r="1156" spans="1:20">
      <c r="H1156" t="s">
        <v>487</v>
      </c>
    </row>
    <row r="1157" spans="1:20">
      <c r="H1157" t="s">
        <v>488</v>
      </c>
    </row>
    <row r="1158" spans="1:20">
      <c r="H1158" t="s">
        <v>489</v>
      </c>
    </row>
    <row r="1162" spans="1:20">
      <c r="A1162" s="9" t="s">
        <v>482</v>
      </c>
      <c r="C1162" s="13" t="s">
        <v>272</v>
      </c>
      <c r="D1162" s="14">
        <v>44642.52</v>
      </c>
      <c r="E1162" s="12">
        <v>-6.0061573585004765E-3</v>
      </c>
      <c r="F1162" s="13" t="s">
        <v>273</v>
      </c>
      <c r="G1162" s="14">
        <v>6090.27</v>
      </c>
      <c r="H1162" s="12">
        <v>9.5020417813989847E-3</v>
      </c>
      <c r="I1162" s="13" t="s">
        <v>274</v>
      </c>
      <c r="J1162" s="14">
        <v>19859.77</v>
      </c>
      <c r="K1162" s="12">
        <v>3.2306517144962008E-2</v>
      </c>
      <c r="L1162" s="13" t="s">
        <v>276</v>
      </c>
      <c r="M1162" s="14">
        <v>389.22</v>
      </c>
      <c r="N1162" s="12">
        <v>0.11320076049534968</v>
      </c>
      <c r="O1162" s="13" t="s">
        <v>374</v>
      </c>
      <c r="P1162" s="14">
        <v>219.83</v>
      </c>
      <c r="Q1162" s="12">
        <v>2.0151935586589668E-2</v>
      </c>
      <c r="R1162" s="13" t="s">
        <v>318</v>
      </c>
      <c r="S1162" s="14">
        <v>2408.9899999999998</v>
      </c>
      <c r="T1162" s="12">
        <v>-1.0684975861253155E-2</v>
      </c>
    </row>
    <row r="1163" spans="1:20">
      <c r="B1163" t="s">
        <v>499</v>
      </c>
    </row>
    <row r="1164" spans="1:20">
      <c r="C1164" s="10" t="s">
        <v>500</v>
      </c>
    </row>
    <row r="1165" spans="1:20">
      <c r="C1165" s="10" t="s">
        <v>501</v>
      </c>
    </row>
    <row r="1173" spans="1:20">
      <c r="B1173" t="s">
        <v>502</v>
      </c>
    </row>
    <row r="1175" spans="1:20">
      <c r="A1175" s="9" t="s">
        <v>526</v>
      </c>
      <c r="C1175" s="13" t="s">
        <v>272</v>
      </c>
      <c r="D1175" s="14">
        <v>43828.06</v>
      </c>
      <c r="E1175" s="12">
        <v>-1.858307212320142E-2</v>
      </c>
      <c r="F1175" s="13" t="s">
        <v>273</v>
      </c>
      <c r="G1175" s="14">
        <v>6051.09</v>
      </c>
      <c r="H1175" s="12">
        <v>-6.4748665116533205E-3</v>
      </c>
      <c r="I1175" s="13" t="s">
        <v>274</v>
      </c>
      <c r="J1175" s="14">
        <v>19926.72</v>
      </c>
      <c r="K1175" s="12">
        <v>3.3598103451044992E-3</v>
      </c>
      <c r="L1175" s="13" t="s">
        <v>276</v>
      </c>
      <c r="M1175" s="14">
        <v>436.23</v>
      </c>
      <c r="N1175" s="12">
        <v>0.10776425280242072</v>
      </c>
      <c r="O1175" s="13" t="s">
        <v>374</v>
      </c>
      <c r="P1175" s="14">
        <v>223.3</v>
      </c>
      <c r="Q1175" s="12">
        <v>1.5539632781012086E-2</v>
      </c>
      <c r="R1175" s="13" t="s">
        <v>318</v>
      </c>
      <c r="S1175" s="14">
        <v>2346.9</v>
      </c>
      <c r="T1175" s="12">
        <v>-2.6456176232476751E-2</v>
      </c>
    </row>
    <row r="1176" spans="1:20">
      <c r="B1176" t="s">
        <v>527</v>
      </c>
    </row>
    <row r="1177" spans="1:20">
      <c r="H1177" t="s">
        <v>528</v>
      </c>
    </row>
    <row r="1178" spans="1:20">
      <c r="K1178" s="10" t="s">
        <v>532</v>
      </c>
    </row>
    <row r="1179" spans="1:20">
      <c r="K1179" s="10" t="s">
        <v>533</v>
      </c>
    </row>
    <row r="1180" spans="1:20">
      <c r="K1180" s="10" t="s">
        <v>529</v>
      </c>
    </row>
    <row r="1181" spans="1:20">
      <c r="K1181" s="10" t="s">
        <v>534</v>
      </c>
    </row>
    <row r="1189" spans="2:3">
      <c r="B1189" t="s">
        <v>530</v>
      </c>
    </row>
    <row r="1190" spans="2:3">
      <c r="C1190" s="10" t="s">
        <v>531</v>
      </c>
    </row>
  </sheetData>
  <phoneticPr fontId="1" type="noConversion"/>
  <conditionalFormatting sqref="C669:E669 C1065:E1065">
    <cfRule type="expression" dxfId="626" priority="203">
      <formula>$E669&gt;0</formula>
    </cfRule>
  </conditionalFormatting>
  <conditionalFormatting sqref="C695:E695">
    <cfRule type="expression" dxfId="625" priority="198">
      <formula>$E695&gt;0</formula>
    </cfRule>
  </conditionalFormatting>
  <conditionalFormatting sqref="C716:E716">
    <cfRule type="expression" dxfId="624" priority="193">
      <formula>$E716&gt;0</formula>
    </cfRule>
  </conditionalFormatting>
  <conditionalFormatting sqref="C736:E736">
    <cfRule type="expression" dxfId="623" priority="188">
      <formula>$E736&gt;0</formula>
    </cfRule>
  </conditionalFormatting>
  <conditionalFormatting sqref="C761:E761">
    <cfRule type="expression" dxfId="622" priority="183">
      <formula>$E761&gt;0</formula>
    </cfRule>
  </conditionalFormatting>
  <conditionalFormatting sqref="C792:E792">
    <cfRule type="expression" dxfId="621" priority="178">
      <formula>$E792&gt;0</formula>
    </cfRule>
  </conditionalFormatting>
  <conditionalFormatting sqref="C801:E801">
    <cfRule type="expression" dxfId="620" priority="173">
      <formula>$E801&gt;0</formula>
    </cfRule>
  </conditionalFormatting>
  <conditionalFormatting sqref="C834:E834">
    <cfRule type="expression" dxfId="619" priority="168">
      <formula>$E834&gt;0</formula>
    </cfRule>
  </conditionalFormatting>
  <conditionalFormatting sqref="C856:E856">
    <cfRule type="expression" dxfId="618" priority="163">
      <formula>$E856&gt;0</formula>
    </cfRule>
  </conditionalFormatting>
  <conditionalFormatting sqref="C868:E868">
    <cfRule type="expression" dxfId="617" priority="158">
      <formula>$E868&gt;0</formula>
    </cfRule>
  </conditionalFormatting>
  <conditionalFormatting sqref="C896:E896">
    <cfRule type="expression" dxfId="616" priority="153">
      <formula>$E896&gt;0</formula>
    </cfRule>
  </conditionalFormatting>
  <conditionalFormatting sqref="C909:E909">
    <cfRule type="expression" dxfId="615" priority="148">
      <formula>$E909&gt;0</formula>
    </cfRule>
  </conditionalFormatting>
  <conditionalFormatting sqref="C923:E923">
    <cfRule type="expression" dxfId="614" priority="143">
      <formula>$E923&gt;0</formula>
    </cfRule>
  </conditionalFormatting>
  <conditionalFormatting sqref="C945:E945">
    <cfRule type="expression" dxfId="613" priority="138">
      <formula>$E945&gt;0</formula>
    </cfRule>
  </conditionalFormatting>
  <conditionalFormatting sqref="C967:E967">
    <cfRule type="expression" dxfId="612" priority="133">
      <formula>$E967&gt;0</formula>
    </cfRule>
  </conditionalFormatting>
  <conditionalFormatting sqref="C979:E979">
    <cfRule type="expression" dxfId="611" priority="128">
      <formula>$E979&gt;0</formula>
    </cfRule>
  </conditionalFormatting>
  <conditionalFormatting sqref="C996:E996">
    <cfRule type="expression" dxfId="610" priority="123">
      <formula>$E996&gt;0</formula>
    </cfRule>
  </conditionalFormatting>
  <conditionalFormatting sqref="C1030:E1030">
    <cfRule type="expression" dxfId="609" priority="118">
      <formula>$E1030&gt;0</formula>
    </cfRule>
  </conditionalFormatting>
  <conditionalFormatting sqref="C1083:E1083">
    <cfRule type="expression" dxfId="608" priority="96">
      <formula>$E1083&gt;0</formula>
    </cfRule>
  </conditionalFormatting>
  <conditionalFormatting sqref="C1115:E1115">
    <cfRule type="expression" dxfId="607" priority="90">
      <formula>$E1115&gt;0</formula>
    </cfRule>
  </conditionalFormatting>
  <conditionalFormatting sqref="C1136:E1136">
    <cfRule type="expression" dxfId="606" priority="84">
      <formula>$E1136&gt;0</formula>
    </cfRule>
  </conditionalFormatting>
  <conditionalFormatting sqref="C1150:E1150">
    <cfRule type="expression" dxfId="605" priority="78">
      <formula>$E1150&gt;0</formula>
    </cfRule>
  </conditionalFormatting>
  <conditionalFormatting sqref="C1162:E1162">
    <cfRule type="expression" dxfId="604" priority="72">
      <formula>$E1162&gt;0</formula>
    </cfRule>
  </conditionalFormatting>
  <conditionalFormatting sqref="C1175:E1175">
    <cfRule type="expression" dxfId="603" priority="66">
      <formula>$E1175&gt;0</formula>
    </cfRule>
  </conditionalFormatting>
  <conditionalFormatting sqref="F669:H669">
    <cfRule type="expression" dxfId="602" priority="204">
      <formula>$H669&gt;0</formula>
    </cfRule>
  </conditionalFormatting>
  <conditionalFormatting sqref="F695:H695">
    <cfRule type="expression" dxfId="601" priority="199">
      <formula>$H695&gt;0</formula>
    </cfRule>
  </conditionalFormatting>
  <conditionalFormatting sqref="F716:H716">
    <cfRule type="expression" dxfId="600" priority="194">
      <formula>$H716&gt;0</formula>
    </cfRule>
  </conditionalFormatting>
  <conditionalFormatting sqref="F736:H736">
    <cfRule type="expression" dxfId="599" priority="189">
      <formula>$H736&gt;0</formula>
    </cfRule>
  </conditionalFormatting>
  <conditionalFormatting sqref="F761:H761">
    <cfRule type="expression" dxfId="598" priority="184">
      <formula>$H761&gt;0</formula>
    </cfRule>
  </conditionalFormatting>
  <conditionalFormatting sqref="F792:H792">
    <cfRule type="expression" dxfId="597" priority="179">
      <formula>$H792&gt;0</formula>
    </cfRule>
  </conditionalFormatting>
  <conditionalFormatting sqref="F801:H801">
    <cfRule type="expression" dxfId="596" priority="174">
      <formula>$H801&gt;0</formula>
    </cfRule>
  </conditionalFormatting>
  <conditionalFormatting sqref="F834:H834">
    <cfRule type="expression" dxfId="595" priority="169">
      <formula>$H834&gt;0</formula>
    </cfRule>
  </conditionalFormatting>
  <conditionalFormatting sqref="F856:H856">
    <cfRule type="expression" dxfId="594" priority="164">
      <formula>$H856&gt;0</formula>
    </cfRule>
  </conditionalFormatting>
  <conditionalFormatting sqref="F868:H868">
    <cfRule type="expression" dxfId="593" priority="159">
      <formula>$H868&gt;0</formula>
    </cfRule>
  </conditionalFormatting>
  <conditionalFormatting sqref="F896:H896">
    <cfRule type="expression" dxfId="592" priority="154">
      <formula>$H896&gt;0</formula>
    </cfRule>
  </conditionalFormatting>
  <conditionalFormatting sqref="F909:H909">
    <cfRule type="expression" dxfId="591" priority="149">
      <formula>$H909&gt;0</formula>
    </cfRule>
  </conditionalFormatting>
  <conditionalFormatting sqref="F923:H923">
    <cfRule type="expression" dxfId="590" priority="144">
      <formula>$H923&gt;0</formula>
    </cfRule>
  </conditionalFormatting>
  <conditionalFormatting sqref="F945:H945">
    <cfRule type="expression" dxfId="589" priority="139">
      <formula>$H945&gt;0</formula>
    </cfRule>
  </conditionalFormatting>
  <conditionalFormatting sqref="F967:H967">
    <cfRule type="expression" dxfId="588" priority="134">
      <formula>$H967&gt;0</formula>
    </cfRule>
  </conditionalFormatting>
  <conditionalFormatting sqref="F979:H979">
    <cfRule type="expression" dxfId="587" priority="129">
      <formula>$H979&gt;0</formula>
    </cfRule>
  </conditionalFormatting>
  <conditionalFormatting sqref="F996:H996">
    <cfRule type="expression" dxfId="586" priority="124">
      <formula>$H996&gt;0</formula>
    </cfRule>
  </conditionalFormatting>
  <conditionalFormatting sqref="F1030:H1030">
    <cfRule type="expression" dxfId="585" priority="119">
      <formula>$H1030&gt;0</formula>
    </cfRule>
  </conditionalFormatting>
  <conditionalFormatting sqref="F1065:H1065">
    <cfRule type="expression" dxfId="584" priority="107">
      <formula>$H1065&gt;0</formula>
    </cfRule>
  </conditionalFormatting>
  <conditionalFormatting sqref="F1083:H1083">
    <cfRule type="expression" dxfId="583" priority="95">
      <formula>$H1083&gt;0</formula>
    </cfRule>
  </conditionalFormatting>
  <conditionalFormatting sqref="F1115:H1115">
    <cfRule type="expression" dxfId="582" priority="89">
      <formula>$H1115&gt;0</formula>
    </cfRule>
  </conditionalFormatting>
  <conditionalFormatting sqref="F1136:H1136">
    <cfRule type="expression" dxfId="581" priority="83">
      <formula>$H1136&gt;0</formula>
    </cfRule>
  </conditionalFormatting>
  <conditionalFormatting sqref="F1150:H1150">
    <cfRule type="expression" dxfId="580" priority="77">
      <formula>$H1150&gt;0</formula>
    </cfRule>
  </conditionalFormatting>
  <conditionalFormatting sqref="F1162:H1162">
    <cfRule type="expression" dxfId="579" priority="71">
      <formula>$H1162&gt;0</formula>
    </cfRule>
  </conditionalFormatting>
  <conditionalFormatting sqref="F1175:H1175">
    <cfRule type="expression" dxfId="578" priority="65">
      <formula>$H1175&gt;0</formula>
    </cfRule>
  </conditionalFormatting>
  <conditionalFormatting sqref="I669:K669">
    <cfRule type="expression" dxfId="577" priority="202">
      <formula>$K669&gt;0</formula>
    </cfRule>
  </conditionalFormatting>
  <conditionalFormatting sqref="I695:K695">
    <cfRule type="expression" dxfId="576" priority="197">
      <formula>$K695&gt;0</formula>
    </cfRule>
  </conditionalFormatting>
  <conditionalFormatting sqref="I716:K716">
    <cfRule type="expression" dxfId="575" priority="192">
      <formula>$K716&gt;0</formula>
    </cfRule>
  </conditionalFormatting>
  <conditionalFormatting sqref="I736:K736">
    <cfRule type="expression" dxfId="574" priority="187">
      <formula>$K736&gt;0</formula>
    </cfRule>
  </conditionalFormatting>
  <conditionalFormatting sqref="I761:K761">
    <cfRule type="expression" dxfId="573" priority="182">
      <formula>$K761&gt;0</formula>
    </cfRule>
  </conditionalFormatting>
  <conditionalFormatting sqref="I792:K792">
    <cfRule type="expression" dxfId="572" priority="177">
      <formula>$K792&gt;0</formula>
    </cfRule>
  </conditionalFormatting>
  <conditionalFormatting sqref="I801:K801">
    <cfRule type="expression" dxfId="571" priority="172">
      <formula>$K801&gt;0</formula>
    </cfRule>
  </conditionalFormatting>
  <conditionalFormatting sqref="I834:K834">
    <cfRule type="expression" dxfId="570" priority="167">
      <formula>$K834&gt;0</formula>
    </cfRule>
  </conditionalFormatting>
  <conditionalFormatting sqref="I856:K856">
    <cfRule type="expression" dxfId="569" priority="162">
      <formula>$K856&gt;0</formula>
    </cfRule>
  </conditionalFormatting>
  <conditionalFormatting sqref="I868:K868">
    <cfRule type="expression" dxfId="568" priority="157">
      <formula>$K868&gt;0</formula>
    </cfRule>
  </conditionalFormatting>
  <conditionalFormatting sqref="I896:K896">
    <cfRule type="expression" dxfId="567" priority="152">
      <formula>$K896&gt;0</formula>
    </cfRule>
  </conditionalFormatting>
  <conditionalFormatting sqref="I909:K909">
    <cfRule type="expression" dxfId="566" priority="147">
      <formula>$K909&gt;0</formula>
    </cfRule>
  </conditionalFormatting>
  <conditionalFormatting sqref="I923:K923">
    <cfRule type="expression" dxfId="565" priority="142">
      <formula>$K923&gt;0</formula>
    </cfRule>
  </conditionalFormatting>
  <conditionalFormatting sqref="I945:K945">
    <cfRule type="expression" dxfId="564" priority="137">
      <formula>$K945&gt;0</formula>
    </cfRule>
  </conditionalFormatting>
  <conditionalFormatting sqref="I967:K967">
    <cfRule type="expression" dxfId="563" priority="132">
      <formula>$K967&gt;0</formula>
    </cfRule>
  </conditionalFormatting>
  <conditionalFormatting sqref="I979:K979">
    <cfRule type="expression" dxfId="562" priority="127">
      <formula>$K979&gt;0</formula>
    </cfRule>
  </conditionalFormatting>
  <conditionalFormatting sqref="I996:K996">
    <cfRule type="expression" dxfId="561" priority="122">
      <formula>$K996&gt;0</formula>
    </cfRule>
  </conditionalFormatting>
  <conditionalFormatting sqref="I1030:K1030">
    <cfRule type="expression" dxfId="560" priority="117">
      <formula>$K1030&gt;0</formula>
    </cfRule>
  </conditionalFormatting>
  <conditionalFormatting sqref="I1065:K1065">
    <cfRule type="expression" dxfId="559" priority="105">
      <formula>$K1065&gt;0</formula>
    </cfRule>
  </conditionalFormatting>
  <conditionalFormatting sqref="I1083:K1083">
    <cfRule type="expression" dxfId="558" priority="94">
      <formula>$K1083&gt;0</formula>
    </cfRule>
  </conditionalFormatting>
  <conditionalFormatting sqref="I1115:K1115">
    <cfRule type="expression" dxfId="557" priority="88">
      <formula>$K1115&gt;0</formula>
    </cfRule>
  </conditionalFormatting>
  <conditionalFormatting sqref="I1136:K1136">
    <cfRule type="expression" dxfId="556" priority="82">
      <formula>$K1136&gt;0</formula>
    </cfRule>
  </conditionalFormatting>
  <conditionalFormatting sqref="I1150:K1150">
    <cfRule type="expression" dxfId="555" priority="76">
      <formula>$K1150&gt;0</formula>
    </cfRule>
  </conditionalFormatting>
  <conditionalFormatting sqref="I1162:K1162">
    <cfRule type="expression" dxfId="554" priority="70">
      <formula>$K1162&gt;0</formula>
    </cfRule>
  </conditionalFormatting>
  <conditionalFormatting sqref="I1175:K1175">
    <cfRule type="expression" dxfId="553" priority="64">
      <formula>$K1175&gt;0</formula>
    </cfRule>
  </conditionalFormatting>
  <conditionalFormatting sqref="L669:N669">
    <cfRule type="expression" dxfId="552" priority="201">
      <formula>$N669&gt;0</formula>
    </cfRule>
  </conditionalFormatting>
  <conditionalFormatting sqref="L695:N695">
    <cfRule type="expression" dxfId="551" priority="196">
      <formula>$N695&gt;0</formula>
    </cfRule>
  </conditionalFormatting>
  <conditionalFormatting sqref="L716:N716">
    <cfRule type="expression" dxfId="550" priority="191">
      <formula>$N716&gt;0</formula>
    </cfRule>
  </conditionalFormatting>
  <conditionalFormatting sqref="L736:N736">
    <cfRule type="expression" dxfId="549" priority="186">
      <formula>$N736&gt;0</formula>
    </cfRule>
  </conditionalFormatting>
  <conditionalFormatting sqref="L761:N761">
    <cfRule type="expression" dxfId="548" priority="181">
      <formula>$N761&gt;0</formula>
    </cfRule>
  </conditionalFormatting>
  <conditionalFormatting sqref="L792:N792">
    <cfRule type="expression" dxfId="547" priority="176">
      <formula>$N792&gt;0</formula>
    </cfRule>
  </conditionalFormatting>
  <conditionalFormatting sqref="L801:N801">
    <cfRule type="expression" dxfId="546" priority="171">
      <formula>$N801&gt;0</formula>
    </cfRule>
  </conditionalFormatting>
  <conditionalFormatting sqref="L834:N834">
    <cfRule type="expression" dxfId="545" priority="166">
      <formula>$N834&gt;0</formula>
    </cfRule>
  </conditionalFormatting>
  <conditionalFormatting sqref="L856:N856">
    <cfRule type="expression" dxfId="544" priority="161">
      <formula>$N856&gt;0</formula>
    </cfRule>
  </conditionalFormatting>
  <conditionalFormatting sqref="L868:N868">
    <cfRule type="expression" dxfId="543" priority="156">
      <formula>$N868&gt;0</formula>
    </cfRule>
  </conditionalFormatting>
  <conditionalFormatting sqref="L896:N896">
    <cfRule type="expression" dxfId="542" priority="151">
      <formula>$N896&gt;0</formula>
    </cfRule>
  </conditionalFormatting>
  <conditionalFormatting sqref="L909:N909">
    <cfRule type="expression" dxfId="541" priority="146">
      <formula>$N909&gt;0</formula>
    </cfRule>
  </conditionalFormatting>
  <conditionalFormatting sqref="L923:N923">
    <cfRule type="expression" dxfId="540" priority="141">
      <formula>$N923&gt;0</formula>
    </cfRule>
  </conditionalFormatting>
  <conditionalFormatting sqref="L945:N945">
    <cfRule type="expression" dxfId="539" priority="136">
      <formula>$N945&gt;0</formula>
    </cfRule>
  </conditionalFormatting>
  <conditionalFormatting sqref="L967:N967">
    <cfRule type="expression" dxfId="538" priority="131">
      <formula>$N967&gt;0</formula>
    </cfRule>
  </conditionalFormatting>
  <conditionalFormatting sqref="L979:N979">
    <cfRule type="expression" dxfId="537" priority="126">
      <formula>$N979&gt;0</formula>
    </cfRule>
  </conditionalFormatting>
  <conditionalFormatting sqref="L996:N996">
    <cfRule type="expression" dxfId="536" priority="121">
      <formula>$N996&gt;0</formula>
    </cfRule>
  </conditionalFormatting>
  <conditionalFormatting sqref="L1030:N1030">
    <cfRule type="expression" dxfId="535" priority="116">
      <formula>$N1030&gt;0</formula>
    </cfRule>
  </conditionalFormatting>
  <conditionalFormatting sqref="L1065:N1065">
    <cfRule type="expression" dxfId="534" priority="104">
      <formula>$N1065&gt;0</formula>
    </cfRule>
  </conditionalFormatting>
  <conditionalFormatting sqref="L1083:N1083">
    <cfRule type="expression" dxfId="533" priority="93">
      <formula>$N1083&gt;0</formula>
    </cfRule>
  </conditionalFormatting>
  <conditionalFormatting sqref="L1115:N1115">
    <cfRule type="expression" dxfId="532" priority="87">
      <formula>$N1115&gt;0</formula>
    </cfRule>
  </conditionalFormatting>
  <conditionalFormatting sqref="L1136:N1136">
    <cfRule type="expression" dxfId="531" priority="81">
      <formula>$N1136&gt;0</formula>
    </cfRule>
  </conditionalFormatting>
  <conditionalFormatting sqref="L1150:N1150">
    <cfRule type="expression" dxfId="530" priority="75">
      <formula>$N1150&gt;0</formula>
    </cfRule>
  </conditionalFormatting>
  <conditionalFormatting sqref="L1162:N1162">
    <cfRule type="expression" dxfId="529" priority="69">
      <formula>$N1162&gt;0</formula>
    </cfRule>
  </conditionalFormatting>
  <conditionalFormatting sqref="L1175:N1175">
    <cfRule type="expression" dxfId="528" priority="63">
      <formula>$N1175&gt;0</formula>
    </cfRule>
  </conditionalFormatting>
  <conditionalFormatting sqref="O669:Q669">
    <cfRule type="expression" dxfId="527" priority="200">
      <formula>$Q669&gt;0</formula>
    </cfRule>
  </conditionalFormatting>
  <conditionalFormatting sqref="O695:Q695">
    <cfRule type="expression" dxfId="526" priority="195">
      <formula>$Q695&gt;0</formula>
    </cfRule>
  </conditionalFormatting>
  <conditionalFormatting sqref="O716:Q716">
    <cfRule type="expression" dxfId="525" priority="190">
      <formula>$Q716&gt;0</formula>
    </cfRule>
  </conditionalFormatting>
  <conditionalFormatting sqref="O736:Q736">
    <cfRule type="expression" dxfId="524" priority="185">
      <formula>$Q736&gt;0</formula>
    </cfRule>
  </conditionalFormatting>
  <conditionalFormatting sqref="O967:Q967">
    <cfRule type="expression" dxfId="523" priority="130">
      <formula>$Q967&gt;0</formula>
    </cfRule>
  </conditionalFormatting>
  <conditionalFormatting sqref="O979:Q979">
    <cfRule type="expression" dxfId="522" priority="125">
      <formula>$Q979&gt;0</formula>
    </cfRule>
  </conditionalFormatting>
  <conditionalFormatting sqref="O996:Q996">
    <cfRule type="expression" dxfId="521" priority="120">
      <formula>$Q996&gt;0</formula>
    </cfRule>
  </conditionalFormatting>
  <conditionalFormatting sqref="O1030:Q1030">
    <cfRule type="expression" dxfId="520" priority="115">
      <formula>$Q1030&gt;0</formula>
    </cfRule>
  </conditionalFormatting>
  <conditionalFormatting sqref="O1065:Q1065">
    <cfRule type="expression" dxfId="519" priority="103">
      <formula>$Q1065&gt;0</formula>
    </cfRule>
  </conditionalFormatting>
  <conditionalFormatting sqref="O1083:Q1083">
    <cfRule type="expression" dxfId="518" priority="92">
      <formula>$Q1083&gt;0</formula>
    </cfRule>
  </conditionalFormatting>
  <conditionalFormatting sqref="O1115:Q1115">
    <cfRule type="expression" dxfId="517" priority="86">
      <formula>$Q1115&gt;0</formula>
    </cfRule>
  </conditionalFormatting>
  <conditionalFormatting sqref="O1136:Q1136">
    <cfRule type="expression" dxfId="516" priority="80">
      <formula>$Q1136&gt;0</formula>
    </cfRule>
  </conditionalFormatting>
  <conditionalFormatting sqref="O1150:Q1150">
    <cfRule type="expression" dxfId="515" priority="74">
      <formula>$Q1150&gt;0</formula>
    </cfRule>
  </conditionalFormatting>
  <conditionalFormatting sqref="O1162:Q1162">
    <cfRule type="expression" dxfId="514" priority="68">
      <formula>$Q1162&gt;0</formula>
    </cfRule>
  </conditionalFormatting>
  <conditionalFormatting sqref="O1175:Q1175">
    <cfRule type="expression" dxfId="513" priority="62">
      <formula>$Q1175&gt;0</formula>
    </cfRule>
  </conditionalFormatting>
  <conditionalFormatting sqref="O761:T761">
    <cfRule type="expression" dxfId="512" priority="180">
      <formula>$Q761&gt;0</formula>
    </cfRule>
  </conditionalFormatting>
  <conditionalFormatting sqref="O792:T792">
    <cfRule type="expression" dxfId="511" priority="175">
      <formula>$Q792&gt;0</formula>
    </cfRule>
  </conditionalFormatting>
  <conditionalFormatting sqref="O801:T801">
    <cfRule type="expression" dxfId="510" priority="170">
      <formula>$Q801&gt;0</formula>
    </cfRule>
  </conditionalFormatting>
  <conditionalFormatting sqref="O834:T834">
    <cfRule type="expression" dxfId="509" priority="165">
      <formula>$Q834&gt;0</formula>
    </cfRule>
  </conditionalFormatting>
  <conditionalFormatting sqref="O856:T856">
    <cfRule type="expression" dxfId="508" priority="160">
      <formula>$Q856&gt;0</formula>
    </cfRule>
  </conditionalFormatting>
  <conditionalFormatting sqref="O868:T868">
    <cfRule type="expression" dxfId="507" priority="155">
      <formula>$Q868&gt;0</formula>
    </cfRule>
  </conditionalFormatting>
  <conditionalFormatting sqref="O896:T896">
    <cfRule type="expression" dxfId="506" priority="150">
      <formula>$Q896&gt;0</formula>
    </cfRule>
  </conditionalFormatting>
  <conditionalFormatting sqref="O909:T909">
    <cfRule type="expression" dxfId="505" priority="145">
      <formula>$Q909&gt;0</formula>
    </cfRule>
  </conditionalFormatting>
  <conditionalFormatting sqref="O923:T923">
    <cfRule type="expression" dxfId="504" priority="140">
      <formula>$Q923&gt;0</formula>
    </cfRule>
  </conditionalFormatting>
  <conditionalFormatting sqref="O945:T945">
    <cfRule type="expression" dxfId="503" priority="135">
      <formula>$Q945&gt;0</formula>
    </cfRule>
  </conditionalFormatting>
  <conditionalFormatting sqref="R967:T967">
    <cfRule type="expression" dxfId="502" priority="108">
      <formula>$T967&gt;0</formula>
    </cfRule>
  </conditionalFormatting>
  <conditionalFormatting sqref="R979:T979">
    <cfRule type="expression" dxfId="501" priority="109">
      <formula>$T979&gt;0</formula>
    </cfRule>
  </conditionalFormatting>
  <conditionalFormatting sqref="R996:T996">
    <cfRule type="expression" dxfId="500" priority="110">
      <formula>$T996&gt;0</formula>
    </cfRule>
  </conditionalFormatting>
  <conditionalFormatting sqref="R1030:T1030">
    <cfRule type="expression" dxfId="499" priority="111">
      <formula>$T1030&gt;0</formula>
    </cfRule>
  </conditionalFormatting>
  <conditionalFormatting sqref="R1065:T1065">
    <cfRule type="expression" dxfId="498" priority="102">
      <formula>$T1065&gt;0</formula>
    </cfRule>
  </conditionalFormatting>
  <conditionalFormatting sqref="R1083:T1083">
    <cfRule type="expression" dxfId="497" priority="91">
      <formula>$T1083&gt;0</formula>
    </cfRule>
  </conditionalFormatting>
  <conditionalFormatting sqref="R1115:T1115">
    <cfRule type="expression" dxfId="496" priority="85">
      <formula>$T1115&gt;0</formula>
    </cfRule>
  </conditionalFormatting>
  <conditionalFormatting sqref="R1136:T1136">
    <cfRule type="expression" dxfId="495" priority="79">
      <formula>$T1136&gt;0</formula>
    </cfRule>
  </conditionalFormatting>
  <conditionalFormatting sqref="R1150:T1150">
    <cfRule type="expression" dxfId="494" priority="73">
      <formula>$T1150&gt;0</formula>
    </cfRule>
  </conditionalFormatting>
  <conditionalFormatting sqref="R1162:T1162">
    <cfRule type="expression" dxfId="493" priority="67">
      <formula>$T1162&gt;0</formula>
    </cfRule>
  </conditionalFormatting>
  <conditionalFormatting sqref="R1175:T1175">
    <cfRule type="expression" dxfId="492"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57"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7" t="s">
        <v>1607</v>
      </c>
      <c r="B1" s="48"/>
      <c r="C1" s="48"/>
      <c r="D1" s="48"/>
      <c r="E1" s="48"/>
      <c r="F1" s="48"/>
      <c r="G1" s="49" t="s">
        <v>216</v>
      </c>
      <c r="H1" s="48"/>
      <c r="I1" s="48"/>
      <c r="J1" s="48"/>
      <c r="K1" s="48"/>
      <c r="L1" s="48"/>
      <c r="M1" s="47" t="s">
        <v>1606</v>
      </c>
      <c r="N1" s="48"/>
      <c r="O1" s="49" t="s">
        <v>1017</v>
      </c>
      <c r="P1" s="48"/>
      <c r="Q1" s="48"/>
      <c r="R1" s="48"/>
      <c r="S1" s="48"/>
      <c r="T1" s="48"/>
      <c r="U1" s="48"/>
      <c r="V1" s="48"/>
    </row>
    <row r="2" spans="1:22">
      <c r="A2" s="47" t="s">
        <v>215</v>
      </c>
      <c r="B2" s="48"/>
      <c r="C2" s="48"/>
      <c r="D2" s="49" t="s">
        <v>213</v>
      </c>
      <c r="E2" s="48"/>
      <c r="F2" s="48"/>
      <c r="G2" s="48"/>
      <c r="H2" s="48"/>
      <c r="I2" s="48"/>
      <c r="J2" s="48"/>
      <c r="K2" s="48"/>
      <c r="L2" s="48"/>
      <c r="M2" s="47" t="s">
        <v>1605</v>
      </c>
      <c r="N2" s="48"/>
      <c r="O2" s="49" t="s">
        <v>1134</v>
      </c>
      <c r="P2" s="48"/>
      <c r="Q2" s="48"/>
      <c r="R2" s="48"/>
      <c r="S2" s="48"/>
      <c r="T2" s="48"/>
      <c r="U2" s="48"/>
      <c r="V2" s="48"/>
    </row>
    <row r="3" spans="1:22">
      <c r="A3" s="47" t="s">
        <v>217</v>
      </c>
      <c r="B3" s="48"/>
      <c r="C3" s="48"/>
      <c r="D3" s="48"/>
      <c r="E3" s="49" t="s">
        <v>218</v>
      </c>
      <c r="F3" s="48"/>
      <c r="G3" s="48"/>
      <c r="H3" s="48"/>
      <c r="I3" s="48"/>
      <c r="J3" s="48"/>
      <c r="K3" s="48"/>
      <c r="L3" s="48"/>
      <c r="M3" s="48"/>
      <c r="N3" s="48"/>
      <c r="O3" s="48"/>
      <c r="P3" s="48"/>
      <c r="Q3" s="48"/>
      <c r="R3" s="48"/>
      <c r="S3" s="48"/>
      <c r="T3" s="48"/>
      <c r="U3" s="48"/>
      <c r="V3" s="48"/>
    </row>
    <row r="4" spans="1:22">
      <c r="A4" s="47" t="s">
        <v>1604</v>
      </c>
      <c r="B4" s="49"/>
      <c r="C4" s="49" t="s">
        <v>1603</v>
      </c>
      <c r="D4" s="48"/>
      <c r="E4" s="48"/>
      <c r="F4" s="48"/>
      <c r="G4" s="48"/>
      <c r="H4" s="48"/>
      <c r="I4" s="48"/>
      <c r="J4" s="48"/>
      <c r="K4" s="48"/>
      <c r="L4" s="48"/>
      <c r="M4" s="48"/>
      <c r="N4" s="48"/>
      <c r="O4" s="48"/>
      <c r="P4" s="48"/>
      <c r="Q4" s="48"/>
      <c r="R4" s="48"/>
      <c r="S4" s="48"/>
      <c r="T4" s="48"/>
      <c r="U4" s="48"/>
      <c r="V4" s="48"/>
    </row>
    <row r="5" spans="1:22">
      <c r="A5" s="9" t="s">
        <v>535</v>
      </c>
      <c r="C5" s="13" t="s">
        <v>272</v>
      </c>
      <c r="D5" s="14">
        <v>42732.13</v>
      </c>
      <c r="E5" s="12">
        <v>-2.56465100148296E-2</v>
      </c>
      <c r="F5" s="13" t="s">
        <v>273</v>
      </c>
      <c r="G5" s="14">
        <v>5942.5</v>
      </c>
      <c r="H5" s="12">
        <v>-1.8273453933529683E-2</v>
      </c>
      <c r="I5" s="13" t="s">
        <v>274</v>
      </c>
      <c r="J5" s="14">
        <v>19621.68</v>
      </c>
      <c r="K5" s="12">
        <v>-1.5546069449710773E-2</v>
      </c>
      <c r="L5" s="13" t="s">
        <v>276</v>
      </c>
      <c r="M5" s="14">
        <v>410.44</v>
      </c>
      <c r="N5" s="12">
        <v>-6.2835006334665294E-2</v>
      </c>
      <c r="O5" s="13" t="s">
        <v>374</v>
      </c>
      <c r="P5" s="14">
        <v>222.47</v>
      </c>
      <c r="Q5" s="12">
        <v>-3.7308401132737559E-3</v>
      </c>
      <c r="R5" s="13" t="s">
        <v>318</v>
      </c>
      <c r="S5" s="14">
        <v>2268.4699999999998</v>
      </c>
      <c r="T5" s="12">
        <v>-3.4573963949269905E-2</v>
      </c>
    </row>
    <row r="6" spans="1:22">
      <c r="B6" t="s">
        <v>536</v>
      </c>
    </row>
    <row r="7" spans="1:22">
      <c r="C7" s="10" t="s">
        <v>557</v>
      </c>
    </row>
    <row r="8" spans="1:22">
      <c r="C8" s="10" t="s">
        <v>558</v>
      </c>
    </row>
    <row r="13" spans="1:22">
      <c r="B13" t="s">
        <v>537</v>
      </c>
    </row>
    <row r="14" spans="1:22">
      <c r="C14" s="10" t="s">
        <v>538</v>
      </c>
    </row>
    <row r="15" spans="1:22">
      <c r="C15" s="10" t="s">
        <v>545</v>
      </c>
    </row>
    <row r="16" spans="1:22">
      <c r="H16" s="10" t="s">
        <v>540</v>
      </c>
    </row>
    <row r="17" spans="1:20">
      <c r="H17" s="10" t="s">
        <v>539</v>
      </c>
    </row>
    <row r="18" spans="1:20">
      <c r="H18" s="10" t="s">
        <v>541</v>
      </c>
    </row>
    <row r="19" spans="1:20">
      <c r="R19" s="10"/>
    </row>
    <row r="24" spans="1:20">
      <c r="C24" s="10" t="s">
        <v>542</v>
      </c>
    </row>
    <row r="26" spans="1:20">
      <c r="A26" s="9" t="s">
        <v>577</v>
      </c>
      <c r="C26" s="13" t="s">
        <v>272</v>
      </c>
      <c r="D26" s="14">
        <v>41938.449999999997</v>
      </c>
      <c r="E26" s="12">
        <v>-1.8924876813520775E-2</v>
      </c>
      <c r="F26" s="13" t="s">
        <v>273</v>
      </c>
      <c r="G26" s="14">
        <v>5827</v>
      </c>
      <c r="H26" s="12">
        <v>-1.9821520507980094E-2</v>
      </c>
      <c r="I26" s="13" t="s">
        <v>274</v>
      </c>
      <c r="J26" s="14">
        <v>19161.63</v>
      </c>
      <c r="K26" s="12">
        <v>-2.4008917821709282E-2</v>
      </c>
      <c r="L26" s="13" t="s">
        <v>276</v>
      </c>
      <c r="M26" s="14">
        <v>394.74</v>
      </c>
      <c r="N26" s="12">
        <v>-3.977301514921211E-2</v>
      </c>
      <c r="O26" s="13" t="s">
        <v>374</v>
      </c>
      <c r="P26" s="14">
        <v>218.2</v>
      </c>
      <c r="Q26" s="12">
        <v>-1.9569202566452844E-2</v>
      </c>
      <c r="R26" s="13" t="s">
        <v>318</v>
      </c>
      <c r="S26" s="14">
        <v>2189.23</v>
      </c>
      <c r="T26" s="12">
        <v>-3.6195374629435818E-2</v>
      </c>
    </row>
    <row r="27" spans="1:20">
      <c r="B27" t="s">
        <v>578</v>
      </c>
    </row>
    <row r="28" spans="1:20">
      <c r="C28" s="10" t="s">
        <v>579</v>
      </c>
    </row>
    <row r="29" spans="1:20">
      <c r="C29" s="10" t="s">
        <v>580</v>
      </c>
    </row>
    <row r="37" spans="2:3">
      <c r="B37" t="s">
        <v>582</v>
      </c>
    </row>
    <row r="38" spans="2:3">
      <c r="C38" s="10" t="s">
        <v>581</v>
      </c>
    </row>
    <row r="39" spans="2:3">
      <c r="C39" s="10" t="s">
        <v>583</v>
      </c>
    </row>
    <row r="40" spans="2:3">
      <c r="C40" s="10" t="s">
        <v>584</v>
      </c>
    </row>
    <row r="48" spans="2:3">
      <c r="C48" s="10" t="s">
        <v>585</v>
      </c>
    </row>
    <row r="52" spans="1:20">
      <c r="A52" s="9" t="s">
        <v>577</v>
      </c>
      <c r="C52" s="13" t="s">
        <v>272</v>
      </c>
      <c r="D52" s="14">
        <v>43487.83</v>
      </c>
      <c r="E52" s="12">
        <v>3.5627898655784952E-2</v>
      </c>
      <c r="F52" s="13" t="s">
        <v>273</v>
      </c>
      <c r="G52" s="14">
        <v>5996.66</v>
      </c>
      <c r="H52" s="12">
        <v>2.8292416111635455E-2</v>
      </c>
      <c r="I52" s="13" t="s">
        <v>274</v>
      </c>
      <c r="J52" s="14">
        <v>19630.2</v>
      </c>
      <c r="K52" s="12">
        <v>2.386985359293332E-2</v>
      </c>
      <c r="L52" s="13" t="s">
        <v>276</v>
      </c>
      <c r="M52" s="14">
        <v>426.5</v>
      </c>
      <c r="N52" s="12">
        <v>7.4466588511137147E-2</v>
      </c>
      <c r="O52" s="13" t="s">
        <v>374</v>
      </c>
      <c r="P52" s="14">
        <v>229.74</v>
      </c>
      <c r="Q52" s="12">
        <v>5.0230695568904069E-2</v>
      </c>
      <c r="R52" s="13" t="s">
        <v>318</v>
      </c>
      <c r="S52" s="14">
        <v>2275.88</v>
      </c>
      <c r="T52" s="12">
        <v>3.8073184877937365E-2</v>
      </c>
    </row>
    <row r="53" spans="1:20">
      <c r="B53" t="s">
        <v>586</v>
      </c>
    </row>
    <row r="63" spans="1:20">
      <c r="B63" t="s">
        <v>587</v>
      </c>
    </row>
    <row r="65" spans="1:20">
      <c r="A65" s="9" t="s">
        <v>609</v>
      </c>
      <c r="C65" s="13" t="s">
        <v>272</v>
      </c>
      <c r="D65" s="14">
        <v>44544.66</v>
      </c>
      <c r="E65" s="12">
        <v>2.3725178281751431E-2</v>
      </c>
      <c r="F65" s="13" t="s">
        <v>273</v>
      </c>
      <c r="G65" s="14">
        <v>6040.53</v>
      </c>
      <c r="H65" s="12">
        <v>7.2626077513065733E-3</v>
      </c>
      <c r="I65" s="13" t="s">
        <v>274</v>
      </c>
      <c r="J65" s="14">
        <v>19627.439999999999</v>
      </c>
      <c r="K65" s="12">
        <v>-1.4061945928771339E-4</v>
      </c>
      <c r="L65" s="13" t="s">
        <v>276</v>
      </c>
      <c r="M65" s="14">
        <v>404.6</v>
      </c>
      <c r="N65" s="12">
        <v>-5.4127533366287631E-2</v>
      </c>
      <c r="O65" s="13" t="s">
        <v>374</v>
      </c>
      <c r="P65" s="14">
        <v>218.13</v>
      </c>
      <c r="Q65" s="12">
        <v>-5.3225140970980675E-2</v>
      </c>
      <c r="R65" s="13" t="s">
        <v>318</v>
      </c>
      <c r="S65" s="14">
        <v>2287.69</v>
      </c>
      <c r="T65" s="12">
        <v>5.1624127394882804E-3</v>
      </c>
    </row>
    <row r="66" spans="1:20">
      <c r="B66" t="s">
        <v>640</v>
      </c>
    </row>
    <row r="76" spans="1:20">
      <c r="C76" t="s">
        <v>641</v>
      </c>
    </row>
    <row r="77" spans="1:20">
      <c r="C77" s="10" t="s">
        <v>642</v>
      </c>
    </row>
    <row r="78" spans="1:20">
      <c r="C78" s="10" t="s">
        <v>643</v>
      </c>
    </row>
    <row r="79" spans="1:20">
      <c r="B79" t="s">
        <v>644</v>
      </c>
    </row>
    <row r="80" spans="1:20">
      <c r="C80" t="s">
        <v>645</v>
      </c>
    </row>
    <row r="81" spans="1:20">
      <c r="C81" t="s">
        <v>646</v>
      </c>
    </row>
    <row r="82" spans="1:20">
      <c r="C82" t="s">
        <v>647</v>
      </c>
    </row>
    <row r="84" spans="1:20">
      <c r="A84" s="9" t="s">
        <v>654</v>
      </c>
      <c r="C84" s="13" t="s">
        <v>272</v>
      </c>
      <c r="D84" s="14">
        <v>44303.4</v>
      </c>
      <c r="E84" s="12">
        <v>-5.4456317122388359E-3</v>
      </c>
      <c r="F84" s="13" t="s">
        <v>273</v>
      </c>
      <c r="G84" s="14">
        <v>6025.99</v>
      </c>
      <c r="H84" s="12">
        <v>-2.4128815348183393E-3</v>
      </c>
      <c r="I84" s="13" t="s">
        <v>274</v>
      </c>
      <c r="J84" s="14">
        <v>19523.400000000001</v>
      </c>
      <c r="K84" s="12">
        <v>-5.3289898275913636E-3</v>
      </c>
      <c r="L84" s="13" t="s">
        <v>276</v>
      </c>
      <c r="M84" s="14">
        <v>361.62</v>
      </c>
      <c r="N84" s="12">
        <v>-0.11885404568331402</v>
      </c>
      <c r="O84" s="13" t="s">
        <v>374</v>
      </c>
      <c r="P84" s="14">
        <v>216.87</v>
      </c>
      <c r="Q84" s="12">
        <v>-5.8099322174574213E-3</v>
      </c>
      <c r="R84" s="13" t="s">
        <v>318</v>
      </c>
      <c r="S84" s="14">
        <v>2279.71</v>
      </c>
      <c r="T84" s="12">
        <v>-3.500445232068999E-3</v>
      </c>
    </row>
    <row r="85" spans="1:20">
      <c r="B85" t="s">
        <v>648</v>
      </c>
    </row>
    <row r="86" spans="1:20">
      <c r="C86" s="10" t="s">
        <v>653</v>
      </c>
    </row>
    <row r="87" spans="1:20">
      <c r="B87" t="s">
        <v>651</v>
      </c>
      <c r="C87" s="10"/>
    </row>
    <row r="88" spans="1:20">
      <c r="C88" s="10"/>
    </row>
    <row r="89" spans="1:20">
      <c r="C89" s="10"/>
    </row>
    <row r="90" spans="1:20">
      <c r="C90" s="10"/>
    </row>
    <row r="91" spans="1:20">
      <c r="C91" s="10"/>
    </row>
    <row r="92" spans="1:20">
      <c r="C92" s="10"/>
    </row>
    <row r="93" spans="1:20">
      <c r="B93" t="s">
        <v>649</v>
      </c>
    </row>
    <row r="94" spans="1:20">
      <c r="C94" t="s">
        <v>650</v>
      </c>
    </row>
    <row r="98" spans="1:20">
      <c r="C98" t="s">
        <v>652</v>
      </c>
    </row>
    <row r="100" spans="1:20">
      <c r="A100" s="9" t="s">
        <v>655</v>
      </c>
      <c r="C100" s="13" t="s">
        <v>272</v>
      </c>
      <c r="D100" s="14">
        <v>44546.080000000002</v>
      </c>
      <c r="E100" s="12">
        <v>5.4478418751997991E-3</v>
      </c>
      <c r="F100" s="13" t="s">
        <v>273</v>
      </c>
      <c r="G100" s="14">
        <v>6114.63</v>
      </c>
      <c r="H100" s="12">
        <v>1.4496379993556491E-2</v>
      </c>
      <c r="I100" s="13" t="s">
        <v>274</v>
      </c>
      <c r="J100" s="14">
        <v>20026.77</v>
      </c>
      <c r="K100" s="12">
        <v>2.5134856993913594E-2</v>
      </c>
      <c r="L100" s="13" t="s">
        <v>276</v>
      </c>
      <c r="M100" s="14">
        <v>355.84</v>
      </c>
      <c r="N100" s="12">
        <v>-1.6243255395683536E-2</v>
      </c>
      <c r="O100" s="13" t="s">
        <v>374</v>
      </c>
      <c r="P100" s="14">
        <v>223.07</v>
      </c>
      <c r="Q100" s="12">
        <v>2.7793966019635043E-2</v>
      </c>
      <c r="R100" s="13" t="s">
        <v>318</v>
      </c>
      <c r="S100" s="14">
        <v>2279.98</v>
      </c>
      <c r="T100" s="12">
        <v>1.184220914218466E-4</v>
      </c>
    </row>
    <row r="101" spans="1:20">
      <c r="B101" t="s">
        <v>656</v>
      </c>
    </row>
    <row r="102" spans="1:20">
      <c r="B102" t="s">
        <v>657</v>
      </c>
    </row>
    <row r="103" spans="1:20">
      <c r="C103" t="s">
        <v>658</v>
      </c>
    </row>
    <row r="104" spans="1:20">
      <c r="D104" t="s">
        <v>659</v>
      </c>
    </row>
    <row r="105" spans="1:20">
      <c r="C105" t="s">
        <v>660</v>
      </c>
    </row>
    <row r="106" spans="1:20">
      <c r="D106" s="18" t="s">
        <v>661</v>
      </c>
    </row>
    <row r="107" spans="1:20">
      <c r="C107" t="s">
        <v>662</v>
      </c>
    </row>
    <row r="108" spans="1:20">
      <c r="F108" s="10" t="s">
        <v>677</v>
      </c>
    </row>
    <row r="109" spans="1:20">
      <c r="F109" s="10" t="s">
        <v>676</v>
      </c>
    </row>
    <row r="115" spans="2:4">
      <c r="B115" s="10" t="s">
        <v>663</v>
      </c>
    </row>
    <row r="116" spans="2:4">
      <c r="C116" t="s">
        <v>664</v>
      </c>
    </row>
    <row r="117" spans="2:4">
      <c r="C117" t="s">
        <v>665</v>
      </c>
    </row>
    <row r="118" spans="2:4">
      <c r="C118" t="s">
        <v>668</v>
      </c>
    </row>
    <row r="119" spans="2:4">
      <c r="D119" t="s">
        <v>666</v>
      </c>
    </row>
    <row r="120" spans="2:4">
      <c r="D120" t="s">
        <v>667</v>
      </c>
    </row>
    <row r="121" spans="2:4">
      <c r="B121" t="s">
        <v>669</v>
      </c>
    </row>
    <row r="122" spans="2:4">
      <c r="C122" t="s">
        <v>670</v>
      </c>
    </row>
    <row r="123" spans="2:4">
      <c r="D123" t="s">
        <v>671</v>
      </c>
    </row>
    <row r="124" spans="2:4">
      <c r="C124" t="s">
        <v>672</v>
      </c>
    </row>
    <row r="125" spans="2:4">
      <c r="D125" t="s">
        <v>673</v>
      </c>
    </row>
    <row r="126" spans="2:4">
      <c r="D126" t="s">
        <v>674</v>
      </c>
    </row>
    <row r="127" spans="2:4">
      <c r="D127" t="s">
        <v>675</v>
      </c>
    </row>
    <row r="128" spans="2:4">
      <c r="B128" s="10" t="s">
        <v>678</v>
      </c>
    </row>
    <row r="129" spans="1:20">
      <c r="B129" s="10" t="s">
        <v>679</v>
      </c>
    </row>
    <row r="131" spans="1:20">
      <c r="A131" s="9" t="s">
        <v>680</v>
      </c>
      <c r="C131" s="13" t="s">
        <v>272</v>
      </c>
      <c r="D131" s="14">
        <v>43428.02</v>
      </c>
      <c r="E131" s="12">
        <v>-2.5745129526973713E-2</v>
      </c>
      <c r="F131" s="13" t="s">
        <v>273</v>
      </c>
      <c r="G131" s="14">
        <v>6013.13</v>
      </c>
      <c r="H131" s="12">
        <v>-1.6879728194800377E-2</v>
      </c>
      <c r="I131" s="13" t="s">
        <v>274</v>
      </c>
      <c r="J131" s="14">
        <v>19524.009999999998</v>
      </c>
      <c r="K131" s="12">
        <v>-2.5750857533877625E-2</v>
      </c>
      <c r="L131" s="13" t="s">
        <v>276</v>
      </c>
      <c r="M131" s="14">
        <v>337.8</v>
      </c>
      <c r="N131" s="12">
        <v>-5.3404381290704447E-2</v>
      </c>
      <c r="O131" s="13" t="s">
        <v>374</v>
      </c>
      <c r="P131" s="14">
        <v>223.98</v>
      </c>
      <c r="Q131" s="12">
        <v>4.0628627556031638E-3</v>
      </c>
      <c r="R131" s="13" t="s">
        <v>318</v>
      </c>
      <c r="S131" s="14">
        <v>2195.35</v>
      </c>
      <c r="T131" s="12">
        <v>-3.8549661785136816E-2</v>
      </c>
    </row>
    <row r="132" spans="1:20">
      <c r="B132" t="s">
        <v>681</v>
      </c>
    </row>
    <row r="133" spans="1:20">
      <c r="C133" s="10" t="s">
        <v>686</v>
      </c>
    </row>
    <row r="134" spans="1:20">
      <c r="B134" t="s">
        <v>683</v>
      </c>
    </row>
    <row r="135" spans="1:20">
      <c r="C135" s="10" t="s">
        <v>698</v>
      </c>
    </row>
    <row r="136" spans="1:20">
      <c r="C136" s="10" t="s">
        <v>682</v>
      </c>
    </row>
    <row r="137" spans="1:20">
      <c r="C137" s="10" t="s">
        <v>687</v>
      </c>
    </row>
    <row r="138" spans="1:20">
      <c r="C138" s="10" t="s">
        <v>684</v>
      </c>
    </row>
    <row r="140" spans="1:20">
      <c r="F140" s="10" t="s">
        <v>685</v>
      </c>
      <c r="G140" s="10"/>
    </row>
    <row r="147" spans="1:20">
      <c r="A147" s="9" t="s">
        <v>693</v>
      </c>
      <c r="C147" s="13" t="s">
        <v>272</v>
      </c>
      <c r="D147" s="14">
        <v>43840.91</v>
      </c>
      <c r="E147" s="12">
        <v>9.4179158233715192E-3</v>
      </c>
      <c r="F147" s="13" t="s">
        <v>273</v>
      </c>
      <c r="G147" s="14">
        <v>5954.5</v>
      </c>
      <c r="H147" s="12">
        <v>-9.8463347048450937E-3</v>
      </c>
      <c r="I147" s="13" t="s">
        <v>274</v>
      </c>
      <c r="J147" s="14">
        <v>18847.28</v>
      </c>
      <c r="K147" s="12">
        <v>-3.5905976883667014E-2</v>
      </c>
      <c r="L147" s="13" t="s">
        <v>276</v>
      </c>
      <c r="M147" s="14">
        <v>292.98</v>
      </c>
      <c r="N147" s="12">
        <v>-0.15297972557853776</v>
      </c>
      <c r="O147" s="13" t="s">
        <v>374</v>
      </c>
      <c r="P147" s="14">
        <v>208.52</v>
      </c>
      <c r="Q147" s="12">
        <v>-7.4141569154037884E-2</v>
      </c>
      <c r="R147" s="13" t="s">
        <v>318</v>
      </c>
      <c r="S147" s="14">
        <v>2163.0700000000002</v>
      </c>
      <c r="T147" s="12">
        <v>-1.4923234107079171E-2</v>
      </c>
    </row>
    <row r="148" spans="1:20">
      <c r="B148" t="s">
        <v>699</v>
      </c>
    </row>
    <row r="157" spans="1:20">
      <c r="C157" t="s">
        <v>688</v>
      </c>
    </row>
    <row r="158" spans="1:20">
      <c r="C158" t="s">
        <v>695</v>
      </c>
    </row>
    <row r="159" spans="1:20">
      <c r="C159" t="s">
        <v>697</v>
      </c>
    </row>
    <row r="160" spans="1:20">
      <c r="C160" t="s">
        <v>689</v>
      </c>
    </row>
    <row r="161" spans="1:20">
      <c r="C161" t="s">
        <v>696</v>
      </c>
    </row>
    <row r="164" spans="1:20">
      <c r="B164" t="s">
        <v>692</v>
      </c>
    </row>
    <row r="165" spans="1:20">
      <c r="C165" t="s">
        <v>690</v>
      </c>
    </row>
    <row r="166" spans="1:20">
      <c r="C166" t="s">
        <v>691</v>
      </c>
    </row>
    <row r="169" spans="1:20">
      <c r="B169" t="s">
        <v>694</v>
      </c>
    </row>
    <row r="171" spans="1:20">
      <c r="A171" s="9" t="s">
        <v>700</v>
      </c>
      <c r="C171" s="13" t="s">
        <v>272</v>
      </c>
      <c r="D171" s="14">
        <v>42801.72</v>
      </c>
      <c r="E171" s="12">
        <v>-2.427916448217507E-2</v>
      </c>
      <c r="F171" s="13" t="s">
        <v>273</v>
      </c>
      <c r="G171" s="14">
        <v>5770.2</v>
      </c>
      <c r="H171" s="12">
        <v>-3.193996741880701E-2</v>
      </c>
      <c r="I171" s="13" t="s">
        <v>274</v>
      </c>
      <c r="J171" s="14">
        <v>18196.22</v>
      </c>
      <c r="K171" s="12">
        <v>-3.5779958694717784E-2</v>
      </c>
      <c r="L171" s="13" t="s">
        <v>276</v>
      </c>
      <c r="M171" s="14">
        <v>262.67</v>
      </c>
      <c r="N171" s="12">
        <v>-0.11539193665055013</v>
      </c>
      <c r="O171" s="13" t="s">
        <v>374</v>
      </c>
      <c r="P171" s="14">
        <v>203.85</v>
      </c>
      <c r="Q171" s="12">
        <v>-2.2909001716948815E-2</v>
      </c>
      <c r="R171" s="13" t="s">
        <v>318</v>
      </c>
      <c r="S171" s="14">
        <v>2074.1</v>
      </c>
      <c r="T171" s="12">
        <v>-4.2895713803577581E-2</v>
      </c>
    </row>
    <row r="172" spans="1:20">
      <c r="B172" t="s">
        <v>701</v>
      </c>
    </row>
    <row r="173" spans="1:20">
      <c r="C173" t="s">
        <v>714</v>
      </c>
    </row>
    <row r="182" spans="2:3">
      <c r="B182" t="s">
        <v>706</v>
      </c>
    </row>
    <row r="183" spans="2:3">
      <c r="C183" t="s">
        <v>702</v>
      </c>
    </row>
    <row r="184" spans="2:3">
      <c r="C184" t="s">
        <v>713</v>
      </c>
    </row>
    <row r="185" spans="2:3">
      <c r="C185" t="s">
        <v>703</v>
      </c>
    </row>
    <row r="186" spans="2:3">
      <c r="C186" t="s">
        <v>704</v>
      </c>
    </row>
    <row r="187" spans="2:3">
      <c r="C187" t="s">
        <v>705</v>
      </c>
    </row>
    <row r="188" spans="2:3">
      <c r="B188" t="s">
        <v>707</v>
      </c>
    </row>
    <row r="189" spans="2:3">
      <c r="C189" t="s">
        <v>708</v>
      </c>
    </row>
    <row r="190" spans="2:3">
      <c r="C190" t="s">
        <v>709</v>
      </c>
    </row>
    <row r="191" spans="2:3">
      <c r="C191" t="s">
        <v>711</v>
      </c>
    </row>
    <row r="192" spans="2:3">
      <c r="C192" t="s">
        <v>710</v>
      </c>
    </row>
    <row r="193" spans="1:20">
      <c r="C193" t="s">
        <v>715</v>
      </c>
    </row>
    <row r="194" spans="1:20">
      <c r="C194" s="10" t="s">
        <v>712</v>
      </c>
    </row>
    <row r="196" spans="1:20">
      <c r="A196" s="9" t="s">
        <v>716</v>
      </c>
      <c r="C196" s="13" t="s">
        <v>272</v>
      </c>
      <c r="D196" s="14">
        <v>41488.19</v>
      </c>
      <c r="E196" s="12">
        <v>-3.1660335145977658E-2</v>
      </c>
      <c r="F196" s="13" t="s">
        <v>273</v>
      </c>
      <c r="G196" s="14">
        <v>5638.94</v>
      </c>
      <c r="H196" s="12">
        <v>-2.3277424480487509E-2</v>
      </c>
      <c r="I196" s="13" t="s">
        <v>274</v>
      </c>
      <c r="J196" s="14">
        <v>17754.09</v>
      </c>
      <c r="K196" s="12">
        <v>-2.4902994183312183E-2</v>
      </c>
      <c r="L196" s="13" t="s">
        <v>276</v>
      </c>
      <c r="M196" s="14">
        <v>249.98</v>
      </c>
      <c r="N196" s="12">
        <v>-5.0764061124890097E-2</v>
      </c>
      <c r="O196" s="13" t="s">
        <v>374</v>
      </c>
      <c r="P196" s="14">
        <v>201.12</v>
      </c>
      <c r="Q196" s="12">
        <v>-1.357398568019088E-2</v>
      </c>
      <c r="R196" s="13" t="s">
        <v>318</v>
      </c>
      <c r="S196" s="14">
        <v>2044.1</v>
      </c>
      <c r="T196" s="12">
        <v>-1.4676385695416076E-2</v>
      </c>
    </row>
    <row r="197" spans="1:20">
      <c r="B197" t="s">
        <v>717</v>
      </c>
    </row>
    <row r="198" spans="1:20">
      <c r="B198" t="s">
        <v>718</v>
      </c>
    </row>
    <row r="203" spans="1:20">
      <c r="C203" t="s">
        <v>728</v>
      </c>
    </row>
    <row r="204" spans="1:20">
      <c r="C204" t="s">
        <v>729</v>
      </c>
    </row>
    <row r="205" spans="1:20">
      <c r="C205" t="s">
        <v>719</v>
      </c>
    </row>
    <row r="206" spans="1:20">
      <c r="D206" t="s">
        <v>720</v>
      </c>
    </row>
    <row r="207" spans="1:20">
      <c r="E207" t="s">
        <v>722</v>
      </c>
    </row>
    <row r="208" spans="1:20">
      <c r="E208" t="s">
        <v>730</v>
      </c>
    </row>
    <row r="209" spans="1:20">
      <c r="F209" t="s">
        <v>723</v>
      </c>
    </row>
    <row r="210" spans="1:20">
      <c r="E210" t="s">
        <v>726</v>
      </c>
    </row>
    <row r="211" spans="1:20">
      <c r="D211" t="s">
        <v>724</v>
      </c>
    </row>
    <row r="212" spans="1:20">
      <c r="D212" t="s">
        <v>727</v>
      </c>
    </row>
    <row r="213" spans="1:20">
      <c r="C213" t="s">
        <v>721</v>
      </c>
    </row>
    <row r="214" spans="1:20">
      <c r="B214" t="s">
        <v>725</v>
      </c>
    </row>
    <row r="215" spans="1:20">
      <c r="B215" t="s">
        <v>731</v>
      </c>
    </row>
    <row r="222" spans="1:20">
      <c r="B222" t="s">
        <v>732</v>
      </c>
    </row>
    <row r="224" spans="1:20">
      <c r="A224" s="9" t="s">
        <v>1602</v>
      </c>
      <c r="C224" s="13" t="s">
        <v>272</v>
      </c>
      <c r="D224" s="14">
        <v>41985.35</v>
      </c>
      <c r="E224" s="12">
        <v>1.1841273206011055E-2</v>
      </c>
      <c r="F224" s="13" t="s">
        <v>273</v>
      </c>
      <c r="G224" s="14">
        <v>5667.56</v>
      </c>
      <c r="H224" s="12">
        <v>5.0497921504140753E-3</v>
      </c>
      <c r="I224" s="13" t="s">
        <v>274</v>
      </c>
      <c r="J224" s="14">
        <v>17784.05</v>
      </c>
      <c r="K224" s="12">
        <v>1.6846556324346326E-3</v>
      </c>
      <c r="L224" s="13" t="s">
        <v>276</v>
      </c>
      <c r="M224" s="14">
        <v>248.71</v>
      </c>
      <c r="N224" s="12">
        <v>-5.1063487595994607E-3</v>
      </c>
      <c r="O224" s="13" t="s">
        <v>374</v>
      </c>
      <c r="P224" s="14">
        <v>199.38</v>
      </c>
      <c r="Q224" s="12">
        <v>-8.7270538669877076E-3</v>
      </c>
      <c r="R224" s="13" t="s">
        <v>318</v>
      </c>
      <c r="S224" s="14">
        <v>2056.98</v>
      </c>
      <c r="T224" s="12">
        <v>6.2616068216512118E-3</v>
      </c>
    </row>
    <row r="225" spans="2:3">
      <c r="B225" t="s">
        <v>1601</v>
      </c>
    </row>
    <row r="230" spans="2:3">
      <c r="C230" t="s">
        <v>1600</v>
      </c>
    </row>
    <row r="231" spans="2:3">
      <c r="C231" t="s">
        <v>1599</v>
      </c>
    </row>
    <row r="240" spans="2:3">
      <c r="C240" t="s">
        <v>1598</v>
      </c>
    </row>
    <row r="241" spans="2:4">
      <c r="D241" s="10" t="s">
        <v>1597</v>
      </c>
    </row>
    <row r="242" spans="2:4">
      <c r="D242" s="10" t="s">
        <v>1596</v>
      </c>
    </row>
    <row r="243" spans="2:4">
      <c r="D243" s="10" t="s">
        <v>1595</v>
      </c>
    </row>
    <row r="244" spans="2:4">
      <c r="D244" s="10" t="s">
        <v>1594</v>
      </c>
    </row>
    <row r="245" spans="2:4">
      <c r="D245" s="10" t="s">
        <v>1593</v>
      </c>
    </row>
    <row r="246" spans="2:4">
      <c r="B246" t="s">
        <v>1592</v>
      </c>
    </row>
    <row r="255" spans="2:4">
      <c r="C255" t="s">
        <v>1591</v>
      </c>
    </row>
    <row r="256" spans="2:4">
      <c r="C256" t="s">
        <v>1590</v>
      </c>
    </row>
    <row r="257" spans="1:20">
      <c r="C257" t="s">
        <v>1589</v>
      </c>
    </row>
    <row r="258" spans="1:20">
      <c r="C258" t="s">
        <v>1588</v>
      </c>
    </row>
    <row r="259" spans="1:20">
      <c r="C259" t="s">
        <v>1587</v>
      </c>
    </row>
    <row r="261" spans="1:20">
      <c r="A261" s="9" t="s">
        <v>1586</v>
      </c>
      <c r="C261" s="13" t="s">
        <v>272</v>
      </c>
      <c r="D261" s="14">
        <v>41583.9</v>
      </c>
      <c r="E261" s="12">
        <v>-9.6539766592358359E-3</v>
      </c>
      <c r="F261" s="13" t="s">
        <v>273</v>
      </c>
      <c r="G261" s="14">
        <v>5580.94</v>
      </c>
      <c r="H261" s="12">
        <v>-1.5520682895713053E-2</v>
      </c>
      <c r="I261" s="13" t="s">
        <v>274</v>
      </c>
      <c r="J261" s="14">
        <v>17322.990000000002</v>
      </c>
      <c r="K261" s="12">
        <v>-2.661549767101393E-2</v>
      </c>
      <c r="L261" s="13" t="s">
        <v>276</v>
      </c>
      <c r="M261" s="14">
        <v>263.55</v>
      </c>
      <c r="N261" s="12">
        <v>5.6308100929614885E-2</v>
      </c>
      <c r="O261" s="13" t="s">
        <v>374</v>
      </c>
      <c r="P261" s="14">
        <v>188.68</v>
      </c>
      <c r="Q261" s="12">
        <v>-5.6709773160907292E-2</v>
      </c>
      <c r="R261" s="13" t="s">
        <v>318</v>
      </c>
      <c r="S261" s="14">
        <v>2023.27</v>
      </c>
      <c r="T261" s="12">
        <v>-1.6661147548275829E-2</v>
      </c>
    </row>
    <row r="262" spans="1:20">
      <c r="B262" t="s">
        <v>1585</v>
      </c>
    </row>
    <row r="269" spans="1:20">
      <c r="C269" t="s">
        <v>1584</v>
      </c>
    </row>
    <row r="270" spans="1:20">
      <c r="C270" s="10" t="s">
        <v>1583</v>
      </c>
    </row>
    <row r="278" spans="1:20">
      <c r="B278" t="s">
        <v>332</v>
      </c>
    </row>
    <row r="279" spans="1:20">
      <c r="C279" t="s">
        <v>1582</v>
      </c>
    </row>
    <row r="285" spans="1:20">
      <c r="C285" t="s">
        <v>1581</v>
      </c>
    </row>
    <row r="287" spans="1:20">
      <c r="A287" s="9" t="s">
        <v>1580</v>
      </c>
      <c r="C287" s="13" t="s">
        <v>272</v>
      </c>
      <c r="D287" s="14">
        <v>38314.86</v>
      </c>
      <c r="E287" s="12">
        <v>-8.5320421371760227E-2</v>
      </c>
      <c r="F287" s="13" t="s">
        <v>273</v>
      </c>
      <c r="G287" s="14">
        <v>5074.08</v>
      </c>
      <c r="H287" s="12">
        <v>-9.989200012613117E-2</v>
      </c>
      <c r="I287" s="13" t="s">
        <v>274</v>
      </c>
      <c r="J287" s="14">
        <v>15587.79</v>
      </c>
      <c r="K287" s="12">
        <v>-0.11131789689237542</v>
      </c>
      <c r="L287" s="13" t="s">
        <v>276</v>
      </c>
      <c r="M287" s="14">
        <v>239.43</v>
      </c>
      <c r="N287" s="12">
        <v>-0.10073925573236438</v>
      </c>
      <c r="O287" s="13" t="s">
        <v>374</v>
      </c>
      <c r="P287" s="14">
        <v>157.63</v>
      </c>
      <c r="Q287" s="12">
        <v>-0.19698027025312448</v>
      </c>
      <c r="R287" s="13" t="s">
        <v>318</v>
      </c>
      <c r="S287" s="14">
        <v>1827.03</v>
      </c>
      <c r="T287" s="12">
        <v>-0.10740929267718648</v>
      </c>
    </row>
    <row r="288" spans="1:20">
      <c r="B288" t="s">
        <v>1579</v>
      </c>
    </row>
    <row r="289" spans="2:9">
      <c r="C289" s="10" t="s">
        <v>1578</v>
      </c>
    </row>
    <row r="290" spans="2:9">
      <c r="B290" t="s">
        <v>1577</v>
      </c>
    </row>
    <row r="291" spans="2:9">
      <c r="C291" t="s">
        <v>1576</v>
      </c>
    </row>
    <row r="292" spans="2:9">
      <c r="C292" t="s">
        <v>1575</v>
      </c>
    </row>
    <row r="293" spans="2:9">
      <c r="C293" t="s">
        <v>1574</v>
      </c>
    </row>
    <row r="294" spans="2:9">
      <c r="C294" t="s">
        <v>1573</v>
      </c>
    </row>
    <row r="295" spans="2:9">
      <c r="C295" s="10" t="s">
        <v>1572</v>
      </c>
    </row>
    <row r="296" spans="2:9">
      <c r="B296" t="s">
        <v>1571</v>
      </c>
      <c r="C296" s="10"/>
    </row>
    <row r="297" spans="2:9">
      <c r="C297" s="10"/>
      <c r="I297" t="s">
        <v>1570</v>
      </c>
    </row>
    <row r="298" spans="2:9">
      <c r="C298" s="10"/>
      <c r="I298" t="s">
        <v>1569</v>
      </c>
    </row>
    <row r="299" spans="2:9">
      <c r="C299" s="10"/>
      <c r="I299" t="s">
        <v>1568</v>
      </c>
    </row>
    <row r="300" spans="2:9">
      <c r="C300" s="10"/>
      <c r="I300" t="s">
        <v>1567</v>
      </c>
    </row>
    <row r="301" spans="2:9">
      <c r="C301" s="10"/>
      <c r="I301" t="s">
        <v>1566</v>
      </c>
    </row>
    <row r="302" spans="2:9">
      <c r="C302" s="10"/>
      <c r="I302" t="s">
        <v>1565</v>
      </c>
    </row>
    <row r="303" spans="2:9">
      <c r="C303" s="10"/>
    </row>
    <row r="304" spans="2:9">
      <c r="C304" s="10"/>
    </row>
    <row r="305" spans="1:20">
      <c r="B305" t="s">
        <v>1564</v>
      </c>
      <c r="C305" s="10"/>
    </row>
    <row r="306" spans="1:20">
      <c r="C306" s="38" t="s">
        <v>1563</v>
      </c>
    </row>
    <row r="307" spans="1:20">
      <c r="C307" s="39" t="s">
        <v>1562</v>
      </c>
    </row>
    <row r="308" spans="1:20">
      <c r="C308" s="39" t="s">
        <v>1561</v>
      </c>
    </row>
    <row r="309" spans="1:20">
      <c r="C309" s="38" t="s">
        <v>1560</v>
      </c>
    </row>
    <row r="310" spans="1:20">
      <c r="C310" s="39" t="s">
        <v>1559</v>
      </c>
    </row>
    <row r="311" spans="1:20">
      <c r="C311" s="39" t="s">
        <v>1558</v>
      </c>
    </row>
    <row r="312" spans="1:20">
      <c r="C312" s="38" t="s">
        <v>1557</v>
      </c>
    </row>
    <row r="313" spans="1:20">
      <c r="C313" s="39" t="s">
        <v>1556</v>
      </c>
    </row>
    <row r="314" spans="1:20">
      <c r="C314" s="39" t="s">
        <v>1555</v>
      </c>
    </row>
    <row r="315" spans="1:20">
      <c r="C315" s="38" t="s">
        <v>1554</v>
      </c>
    </row>
    <row r="316" spans="1:20">
      <c r="C316" s="39" t="s">
        <v>1553</v>
      </c>
    </row>
    <row r="317" spans="1:20">
      <c r="C317" s="39" t="s">
        <v>1552</v>
      </c>
    </row>
    <row r="318" spans="1:20">
      <c r="C318" s="38"/>
    </row>
    <row r="319" spans="1:20">
      <c r="A319" s="9" t="s">
        <v>1551</v>
      </c>
      <c r="C319" s="13" t="s">
        <v>272</v>
      </c>
      <c r="D319" s="14">
        <v>40212.71</v>
      </c>
      <c r="E319" s="12">
        <v>4.7195277314063103E-2</v>
      </c>
      <c r="F319" s="13" t="s">
        <v>273</v>
      </c>
      <c r="G319" s="14">
        <v>5363.36</v>
      </c>
      <c r="H319" s="12">
        <v>5.3936338414725053E-2</v>
      </c>
      <c r="I319" s="13" t="s">
        <v>274</v>
      </c>
      <c r="J319" s="14">
        <v>16724.46</v>
      </c>
      <c r="K319" s="12">
        <v>6.7964526208917853E-2</v>
      </c>
      <c r="L319" s="13" t="s">
        <v>276</v>
      </c>
      <c r="M319" s="14">
        <v>252.31</v>
      </c>
      <c r="N319" s="12">
        <v>5.1048313582497701E-2</v>
      </c>
      <c r="O319" s="13" t="s">
        <v>374</v>
      </c>
      <c r="P319" s="14">
        <v>172.26</v>
      </c>
      <c r="Q319" s="12">
        <v>8.4929757343550419E-2</v>
      </c>
      <c r="R319" s="13" t="s">
        <v>318</v>
      </c>
      <c r="S319" s="14">
        <v>1860.2</v>
      </c>
      <c r="T319" s="12">
        <v>1.7831415976776729E-2</v>
      </c>
    </row>
    <row r="320" spans="1:20">
      <c r="A320" s="9"/>
      <c r="B320" t="s">
        <v>1550</v>
      </c>
      <c r="C320" s="13"/>
      <c r="D320" s="14"/>
      <c r="E320" s="12"/>
      <c r="F320" s="13"/>
      <c r="G320" s="14"/>
      <c r="H320" s="12"/>
      <c r="I320" s="13"/>
      <c r="J320" s="14"/>
      <c r="K320" s="12"/>
      <c r="L320" s="13"/>
      <c r="M320" s="14"/>
      <c r="N320" s="12"/>
      <c r="O320" s="13"/>
      <c r="P320" s="14"/>
      <c r="Q320" s="12"/>
      <c r="R320" s="13"/>
      <c r="S320" s="14"/>
      <c r="T320" s="12"/>
    </row>
    <row r="321" spans="1:20" s="26" customFormat="1">
      <c r="A321" s="37"/>
      <c r="C321" s="36" t="s">
        <v>1549</v>
      </c>
      <c r="D321" s="35"/>
      <c r="E321" s="34"/>
      <c r="G321" s="35"/>
      <c r="H321" s="34"/>
      <c r="J321" s="35"/>
      <c r="K321" s="34"/>
      <c r="M321" s="35"/>
      <c r="N321" s="34"/>
      <c r="P321" s="35"/>
      <c r="Q321" s="34"/>
      <c r="S321" s="35"/>
      <c r="T321" s="34"/>
    </row>
    <row r="322" spans="1:20">
      <c r="A322" s="9"/>
      <c r="B322" t="s">
        <v>1548</v>
      </c>
      <c r="C322" s="13"/>
      <c r="D322" s="14"/>
      <c r="E322" s="12"/>
      <c r="F322" s="13"/>
      <c r="G322" s="14"/>
      <c r="H322" s="12"/>
      <c r="I322" s="13"/>
      <c r="J322" s="14"/>
      <c r="K322" s="12"/>
      <c r="L322" s="13"/>
      <c r="M322" s="14"/>
      <c r="N322" s="12"/>
      <c r="O322" s="13"/>
      <c r="P322" s="14"/>
      <c r="Q322" s="12"/>
      <c r="R322" s="13"/>
      <c r="S322" s="14"/>
      <c r="T322" s="12"/>
    </row>
    <row r="323" spans="1:20">
      <c r="A323" s="9"/>
      <c r="C323" s="26" t="s">
        <v>1547</v>
      </c>
      <c r="D323" s="14"/>
      <c r="E323" s="12"/>
      <c r="F323" s="13"/>
      <c r="G323" s="14"/>
      <c r="H323" s="12"/>
      <c r="I323" s="13"/>
      <c r="J323" s="14"/>
      <c r="K323" s="12"/>
      <c r="L323" s="13"/>
      <c r="M323" s="14"/>
      <c r="N323" s="12"/>
      <c r="O323" s="13"/>
      <c r="P323" s="14"/>
      <c r="Q323" s="12"/>
      <c r="R323" s="13"/>
      <c r="S323" s="14"/>
      <c r="T323" s="12"/>
    </row>
    <row r="324" spans="1:20">
      <c r="A324" s="9"/>
      <c r="B324" t="s">
        <v>1546</v>
      </c>
      <c r="C324" s="13"/>
      <c r="D324" s="14"/>
      <c r="E324" s="12"/>
      <c r="F324" s="13"/>
      <c r="G324" s="14"/>
      <c r="H324" s="12"/>
      <c r="I324" s="13"/>
      <c r="J324" s="14"/>
      <c r="K324" s="12"/>
      <c r="L324" s="13"/>
      <c r="M324" s="14"/>
      <c r="N324" s="12"/>
      <c r="O324" s="13"/>
      <c r="P324" s="14"/>
      <c r="Q324" s="12"/>
      <c r="R324" s="13"/>
      <c r="S324" s="14"/>
      <c r="T324" s="12"/>
    </row>
    <row r="325" spans="1:20">
      <c r="A325" s="9"/>
      <c r="C325" s="13"/>
      <c r="D325" s="14"/>
      <c r="E325" s="12"/>
      <c r="F325" s="13"/>
      <c r="G325" s="14"/>
      <c r="H325" s="26" t="s">
        <v>1545</v>
      </c>
      <c r="I325" s="13"/>
      <c r="J325" s="14"/>
      <c r="K325" s="12"/>
      <c r="L325" s="13"/>
      <c r="M325" s="14"/>
      <c r="N325" s="12"/>
      <c r="O325" s="13"/>
      <c r="P325" s="14"/>
      <c r="Q325" s="12"/>
      <c r="R325" s="13"/>
      <c r="S325" s="14"/>
      <c r="T325" s="12"/>
    </row>
    <row r="326" spans="1:20">
      <c r="A326" s="9"/>
      <c r="C326" s="13"/>
      <c r="D326" s="14"/>
      <c r="E326" s="12"/>
      <c r="F326" s="13"/>
      <c r="G326" s="14"/>
      <c r="H326" s="34"/>
      <c r="I326" s="13"/>
      <c r="J326" s="14"/>
      <c r="K326" s="12"/>
      <c r="L326" s="13"/>
      <c r="M326" s="14"/>
      <c r="N326" s="12"/>
      <c r="O326" s="13"/>
      <c r="P326" s="14"/>
      <c r="Q326" s="12"/>
      <c r="R326" s="13"/>
      <c r="S326" s="14"/>
      <c r="T326" s="12"/>
    </row>
    <row r="327" spans="1:20">
      <c r="A327" s="9"/>
      <c r="C327" s="13"/>
      <c r="D327" s="14"/>
      <c r="E327" s="12"/>
      <c r="F327" s="13"/>
      <c r="G327" s="14"/>
      <c r="H327" s="34"/>
      <c r="I327" s="13"/>
      <c r="J327" s="14"/>
      <c r="K327" s="12"/>
      <c r="L327" s="13"/>
      <c r="M327" s="14"/>
      <c r="N327" s="12"/>
      <c r="O327" s="13"/>
      <c r="P327" s="14"/>
      <c r="Q327" s="12"/>
      <c r="R327" s="13"/>
      <c r="S327" s="14"/>
      <c r="T327" s="12"/>
    </row>
    <row r="328" spans="1:20">
      <c r="A328" s="9"/>
      <c r="C328" s="13"/>
      <c r="D328" s="14"/>
      <c r="E328" s="12"/>
      <c r="F328" s="13"/>
      <c r="G328" s="14"/>
      <c r="H328" s="34"/>
      <c r="I328" s="13"/>
      <c r="J328" s="14"/>
      <c r="K328" s="12"/>
      <c r="L328" s="13"/>
      <c r="M328" s="14"/>
      <c r="N328" s="12"/>
      <c r="O328" s="13"/>
      <c r="P328" s="14"/>
      <c r="Q328" s="12"/>
      <c r="R328" s="13"/>
      <c r="S328" s="14"/>
      <c r="T328" s="12"/>
    </row>
    <row r="329" spans="1:20">
      <c r="A329" s="9"/>
      <c r="C329" s="13"/>
      <c r="D329" s="14"/>
      <c r="E329" s="12"/>
      <c r="F329" s="13"/>
      <c r="G329" s="14"/>
      <c r="H329" s="34"/>
      <c r="I329" s="13"/>
      <c r="J329" s="14"/>
      <c r="K329" s="12"/>
      <c r="L329" s="13"/>
      <c r="M329" s="14"/>
      <c r="N329" s="12"/>
      <c r="O329" s="13"/>
      <c r="P329" s="14"/>
      <c r="Q329" s="12"/>
      <c r="R329" s="13"/>
      <c r="S329" s="14"/>
      <c r="T329" s="12"/>
    </row>
    <row r="330" spans="1:20">
      <c r="A330" s="9"/>
      <c r="C330" s="13"/>
      <c r="D330" s="14"/>
      <c r="E330" s="12"/>
      <c r="F330" s="13"/>
      <c r="G330" s="14"/>
      <c r="H330" s="34"/>
      <c r="I330" s="13"/>
      <c r="J330" s="14"/>
      <c r="K330" s="12"/>
      <c r="L330" s="13"/>
      <c r="M330" s="14"/>
      <c r="N330" s="12"/>
      <c r="O330" s="13"/>
      <c r="P330" s="14"/>
      <c r="Q330" s="12"/>
      <c r="R330" s="13"/>
      <c r="S330" s="14"/>
      <c r="T330" s="12"/>
    </row>
    <row r="331" spans="1:20">
      <c r="A331" s="9"/>
      <c r="C331" s="13"/>
      <c r="D331" s="14"/>
      <c r="E331" s="12"/>
      <c r="F331" s="13"/>
      <c r="G331" s="14"/>
      <c r="H331" s="34"/>
      <c r="I331" s="13"/>
      <c r="J331" s="14"/>
      <c r="K331" s="12"/>
      <c r="L331" s="13"/>
      <c r="M331" s="14"/>
      <c r="N331" s="12"/>
      <c r="O331" s="13"/>
      <c r="P331" s="14"/>
      <c r="Q331" s="12"/>
      <c r="R331" s="13"/>
      <c r="S331" s="14"/>
      <c r="T331" s="12"/>
    </row>
    <row r="332" spans="1:20">
      <c r="A332" s="9"/>
      <c r="C332" s="13"/>
      <c r="D332" s="14"/>
      <c r="E332" s="12"/>
      <c r="F332" s="13"/>
      <c r="G332" s="14"/>
      <c r="H332" s="34"/>
      <c r="I332" s="13"/>
      <c r="J332" s="14"/>
      <c r="K332" s="12"/>
      <c r="L332" s="13"/>
      <c r="M332" s="14"/>
      <c r="N332" s="12"/>
      <c r="O332" s="13"/>
      <c r="P332" s="14"/>
      <c r="Q332" s="12"/>
      <c r="R332" s="13"/>
      <c r="S332" s="14"/>
      <c r="T332" s="12"/>
    </row>
    <row r="333" spans="1:20">
      <c r="A333" s="9"/>
      <c r="C333" s="13"/>
      <c r="D333" s="14"/>
      <c r="E333" s="12"/>
      <c r="F333" s="13"/>
      <c r="G333" s="14"/>
      <c r="H333" s="34"/>
      <c r="I333" s="13"/>
      <c r="J333" s="14"/>
      <c r="K333" s="12"/>
      <c r="L333" s="13"/>
      <c r="M333" s="14"/>
      <c r="N333" s="12"/>
      <c r="O333" s="13"/>
      <c r="P333" s="14"/>
      <c r="Q333" s="12"/>
      <c r="R333" s="13"/>
      <c r="S333" s="14"/>
      <c r="T333" s="12"/>
    </row>
    <row r="334" spans="1:20">
      <c r="A334" s="9"/>
      <c r="C334" s="13"/>
      <c r="D334" s="14"/>
      <c r="E334" s="12"/>
      <c r="F334" s="13"/>
      <c r="G334" s="14"/>
      <c r="H334" s="34"/>
      <c r="I334" s="13"/>
      <c r="J334" s="14"/>
      <c r="K334" s="12"/>
      <c r="L334" s="13"/>
      <c r="M334" s="14"/>
      <c r="N334" s="12"/>
      <c r="O334" s="13"/>
      <c r="P334" s="14"/>
      <c r="Q334" s="12"/>
      <c r="R334" s="13"/>
      <c r="S334" s="14"/>
      <c r="T334" s="12"/>
    </row>
    <row r="335" spans="1:20">
      <c r="A335" s="9"/>
      <c r="C335" s="13"/>
      <c r="D335" s="14"/>
      <c r="E335" s="12"/>
      <c r="F335" s="13"/>
      <c r="G335" s="14"/>
      <c r="H335" s="11" t="s">
        <v>1544</v>
      </c>
      <c r="I335" s="13"/>
      <c r="J335" s="14"/>
      <c r="K335" s="12"/>
      <c r="L335" s="13"/>
      <c r="M335" s="14"/>
      <c r="N335" s="12"/>
      <c r="O335" s="13"/>
      <c r="P335" s="14"/>
      <c r="Q335" s="12"/>
      <c r="R335" s="13"/>
      <c r="S335" s="14"/>
      <c r="T335" s="12"/>
    </row>
    <row r="336" spans="1:20">
      <c r="A336" s="9"/>
      <c r="C336" s="13"/>
      <c r="D336" s="14"/>
      <c r="E336" s="12"/>
      <c r="F336" s="13"/>
      <c r="G336" s="14"/>
      <c r="H336" s="26" t="s">
        <v>1543</v>
      </c>
      <c r="I336" s="13"/>
      <c r="J336" s="14"/>
      <c r="K336" s="12"/>
      <c r="L336" s="13"/>
      <c r="M336" s="14"/>
      <c r="N336" s="12"/>
      <c r="O336" s="13"/>
      <c r="P336" s="14"/>
      <c r="Q336" s="12"/>
      <c r="R336" s="13"/>
      <c r="S336" s="14"/>
      <c r="T336" s="12"/>
    </row>
    <row r="337" spans="1:20">
      <c r="A337" s="9"/>
      <c r="C337" s="13"/>
      <c r="D337" s="14"/>
      <c r="E337" s="12"/>
      <c r="F337" s="13"/>
      <c r="G337" s="14"/>
      <c r="H337" s="26" t="s">
        <v>1542</v>
      </c>
      <c r="I337" s="13"/>
      <c r="J337" s="14"/>
      <c r="K337" s="12"/>
      <c r="L337" s="13"/>
      <c r="M337" s="14"/>
      <c r="N337" s="12"/>
      <c r="O337" s="13"/>
      <c r="P337" s="14"/>
      <c r="Q337" s="12"/>
      <c r="R337" s="13"/>
      <c r="S337" s="14"/>
      <c r="T337" s="12"/>
    </row>
    <row r="338" spans="1:20">
      <c r="A338" s="9"/>
      <c r="C338" s="13"/>
      <c r="D338" s="14"/>
      <c r="E338" s="12"/>
      <c r="F338" s="13"/>
      <c r="G338" s="14"/>
      <c r="H338" s="26" t="s">
        <v>1541</v>
      </c>
      <c r="I338" s="13"/>
      <c r="J338" s="14"/>
      <c r="K338" s="12"/>
      <c r="L338" s="13"/>
      <c r="M338" s="14"/>
      <c r="N338" s="12"/>
      <c r="O338" s="13"/>
      <c r="P338" s="14"/>
      <c r="Q338" s="12"/>
      <c r="R338" s="13"/>
      <c r="S338" s="14"/>
      <c r="T338" s="12"/>
    </row>
    <row r="339" spans="1:20">
      <c r="A339" s="9"/>
      <c r="B339" t="s">
        <v>1540</v>
      </c>
      <c r="C339" s="13"/>
      <c r="D339" s="14"/>
      <c r="E339" s="12"/>
      <c r="F339" s="13"/>
      <c r="G339" s="14"/>
      <c r="H339" s="12"/>
      <c r="I339" s="13"/>
      <c r="J339" s="14"/>
      <c r="K339" s="12"/>
      <c r="L339" s="13"/>
      <c r="M339" s="14"/>
      <c r="N339" s="12"/>
      <c r="O339" s="13"/>
      <c r="P339" s="14"/>
      <c r="Q339" s="12"/>
      <c r="R339" s="13"/>
      <c r="S339" s="14"/>
      <c r="T339" s="12"/>
    </row>
    <row r="340" spans="1:20">
      <c r="C340" t="s">
        <v>1539</v>
      </c>
    </row>
    <row r="341" spans="1:20">
      <c r="C341" t="s">
        <v>1538</v>
      </c>
    </row>
    <row r="342" spans="1:20">
      <c r="C342" t="s">
        <v>1537</v>
      </c>
      <c r="H342" s="11" t="s">
        <v>1536</v>
      </c>
    </row>
    <row r="343" spans="1:20">
      <c r="D343" s="27" t="s">
        <v>1535</v>
      </c>
    </row>
    <row r="344" spans="1:20">
      <c r="C344" s="27"/>
      <c r="D344" s="29" t="s">
        <v>1534</v>
      </c>
    </row>
    <row r="345" spans="1:20">
      <c r="D345" s="28" t="s">
        <v>1533</v>
      </c>
    </row>
    <row r="346" spans="1:20">
      <c r="C346" s="27"/>
      <c r="D346" s="28" t="s">
        <v>1532</v>
      </c>
    </row>
    <row r="347" spans="1:20">
      <c r="C347" s="33"/>
      <c r="D347" s="29" t="s">
        <v>1531</v>
      </c>
    </row>
    <row r="348" spans="1:20">
      <c r="C348" s="29"/>
      <c r="D348" s="28" t="s">
        <v>1530</v>
      </c>
    </row>
    <row r="349" spans="1:20">
      <c r="C349" s="29"/>
      <c r="D349" s="28" t="s">
        <v>1529</v>
      </c>
    </row>
    <row r="350" spans="1:20">
      <c r="C350" s="28"/>
      <c r="D350" s="28" t="s">
        <v>1528</v>
      </c>
    </row>
    <row r="351" spans="1:20">
      <c r="C351" s="28"/>
      <c r="D351" s="28" t="s">
        <v>1527</v>
      </c>
    </row>
    <row r="352" spans="1:20">
      <c r="C352" s="29"/>
      <c r="D352" s="28" t="s">
        <v>1526</v>
      </c>
    </row>
    <row r="353" spans="1:20">
      <c r="C353" s="29"/>
      <c r="D353" s="28" t="s">
        <v>1525</v>
      </c>
    </row>
    <row r="354" spans="1:20">
      <c r="C354" s="28"/>
      <c r="D354" s="28" t="s">
        <v>1524</v>
      </c>
    </row>
    <row r="355" spans="1:20">
      <c r="C355" s="28"/>
      <c r="D355" s="29" t="s">
        <v>1523</v>
      </c>
    </row>
    <row r="356" spans="1:20">
      <c r="C356" s="28"/>
      <c r="D356" s="28" t="s">
        <v>1522</v>
      </c>
    </row>
    <row r="357" spans="1:20">
      <c r="C357" s="28"/>
      <c r="D357" s="28" t="s">
        <v>1521</v>
      </c>
    </row>
    <row r="358" spans="1:20">
      <c r="C358" s="28"/>
      <c r="D358" s="28" t="s">
        <v>1520</v>
      </c>
    </row>
    <row r="359" spans="1:20">
      <c r="C359" s="28"/>
      <c r="D359" s="29" t="s">
        <v>1519</v>
      </c>
    </row>
    <row r="360" spans="1:20">
      <c r="C360" s="28"/>
      <c r="D360" s="28" t="s">
        <v>1518</v>
      </c>
    </row>
    <row r="361" spans="1:20">
      <c r="C361" s="29"/>
      <c r="D361" s="28" t="s">
        <v>1517</v>
      </c>
    </row>
    <row r="362" spans="1:20">
      <c r="C362" s="29"/>
      <c r="D362" s="32" t="s">
        <v>1516</v>
      </c>
    </row>
    <row r="363" spans="1:20">
      <c r="C363" s="28"/>
    </row>
    <row r="364" spans="1:20">
      <c r="A364" s="9" t="s">
        <v>1505</v>
      </c>
      <c r="C364" s="13" t="s">
        <v>272</v>
      </c>
      <c r="D364" s="14">
        <v>39142.230000000003</v>
      </c>
      <c r="E364" s="12">
        <v>-2.7348467371429677E-2</v>
      </c>
      <c r="F364" s="13" t="s">
        <v>273</v>
      </c>
      <c r="G364" s="14">
        <v>5282.7</v>
      </c>
      <c r="H364" s="12">
        <v>-1.5268707289832824E-2</v>
      </c>
      <c r="I364" s="13" t="s">
        <v>274</v>
      </c>
      <c r="J364" s="14">
        <v>16286.45</v>
      </c>
      <c r="K364" s="12">
        <v>-2.6894135922806896E-2</v>
      </c>
      <c r="L364" s="13" t="s">
        <v>276</v>
      </c>
      <c r="M364" s="14">
        <v>241.37</v>
      </c>
      <c r="N364" s="12">
        <v>-4.5324605377635982E-2</v>
      </c>
      <c r="O364" s="13" t="s">
        <v>374</v>
      </c>
      <c r="P364" s="14">
        <v>166.5</v>
      </c>
      <c r="Q364" s="12">
        <v>-3.459459459459454E-2</v>
      </c>
      <c r="R364" s="13" t="s">
        <v>318</v>
      </c>
      <c r="S364" s="14">
        <v>1880.62</v>
      </c>
      <c r="T364" s="12">
        <v>1.0858121257882956E-2</v>
      </c>
    </row>
    <row r="365" spans="1:20">
      <c r="B365" t="s">
        <v>1515</v>
      </c>
    </row>
    <row r="366" spans="1:20">
      <c r="B366" t="s">
        <v>1514</v>
      </c>
    </row>
    <row r="367" spans="1:20">
      <c r="H367" t="s">
        <v>1513</v>
      </c>
    </row>
    <row r="368" spans="1:20">
      <c r="H368" t="s">
        <v>1512</v>
      </c>
    </row>
    <row r="369" spans="2:8">
      <c r="H369" t="s">
        <v>1511</v>
      </c>
    </row>
    <row r="376" spans="2:8">
      <c r="B376" t="s">
        <v>1510</v>
      </c>
    </row>
    <row r="377" spans="2:8">
      <c r="H377" t="s">
        <v>1509</v>
      </c>
    </row>
    <row r="382" spans="2:8">
      <c r="B382" t="s">
        <v>1508</v>
      </c>
    </row>
    <row r="383" spans="2:8">
      <c r="C383" t="s">
        <v>1507</v>
      </c>
    </row>
    <row r="384" spans="2:8">
      <c r="C384" t="s">
        <v>1506</v>
      </c>
    </row>
    <row r="386" spans="1:20">
      <c r="A386" s="9" t="s">
        <v>1505</v>
      </c>
      <c r="C386" s="13" t="s">
        <v>272</v>
      </c>
      <c r="D386" s="14">
        <v>40113.5</v>
      </c>
      <c r="E386" s="12">
        <v>2.4213045483440658E-2</v>
      </c>
      <c r="F386" s="13" t="s">
        <v>273</v>
      </c>
      <c r="G386" s="14">
        <v>5525.21</v>
      </c>
      <c r="H386" s="12">
        <v>4.3891544393787785E-2</v>
      </c>
      <c r="I386" s="13" t="s">
        <v>274</v>
      </c>
      <c r="J386" s="14">
        <v>17382.939999999999</v>
      </c>
      <c r="K386" s="12">
        <v>6.3078512610639972E-2</v>
      </c>
      <c r="L386" s="13" t="s">
        <v>276</v>
      </c>
      <c r="M386" s="14">
        <v>284.95</v>
      </c>
      <c r="N386" s="12">
        <v>0.15293911212493416</v>
      </c>
      <c r="O386" s="13" t="s">
        <v>374</v>
      </c>
      <c r="P386" s="14">
        <v>184.81</v>
      </c>
      <c r="Q386" s="12">
        <v>9.9074725393647547E-2</v>
      </c>
      <c r="R386" s="13" t="s">
        <v>318</v>
      </c>
      <c r="S386" s="14">
        <v>1957.62</v>
      </c>
      <c r="T386" s="12">
        <v>3.9333476364156475E-2</v>
      </c>
    </row>
    <row r="387" spans="1:20">
      <c r="B387" t="s">
        <v>1504</v>
      </c>
    </row>
    <row r="388" spans="1:20">
      <c r="B388" t="s">
        <v>1503</v>
      </c>
    </row>
    <row r="389" spans="1:20">
      <c r="C389" t="s">
        <v>1502</v>
      </c>
    </row>
    <row r="390" spans="1:20">
      <c r="B390" t="s">
        <v>1501</v>
      </c>
    </row>
    <row r="391" spans="1:20">
      <c r="C391" t="s">
        <v>1500</v>
      </c>
    </row>
    <row r="392" spans="1:20">
      <c r="C392" t="s">
        <v>1499</v>
      </c>
    </row>
    <row r="393" spans="1:20">
      <c r="C393" t="s">
        <v>1498</v>
      </c>
    </row>
    <row r="394" spans="1:20">
      <c r="C394" t="s">
        <v>1497</v>
      </c>
    </row>
    <row r="395" spans="1:20">
      <c r="D395" t="s">
        <v>1496</v>
      </c>
      <c r="E395" s="11" t="s">
        <v>1017</v>
      </c>
    </row>
    <row r="406" spans="2:4">
      <c r="B406" t="s">
        <v>1495</v>
      </c>
    </row>
    <row r="411" spans="2:4">
      <c r="B411" t="s">
        <v>1494</v>
      </c>
    </row>
    <row r="412" spans="2:4">
      <c r="C412" t="s">
        <v>1493</v>
      </c>
    </row>
    <row r="413" spans="2:4">
      <c r="C413" t="s">
        <v>1492</v>
      </c>
    </row>
    <row r="414" spans="2:4">
      <c r="D414" t="s">
        <v>1491</v>
      </c>
    </row>
    <row r="415" spans="2:4">
      <c r="D415" t="s">
        <v>1490</v>
      </c>
    </row>
    <row r="416" spans="2:4">
      <c r="D416" t="s">
        <v>1489</v>
      </c>
    </row>
    <row r="417" spans="3:5">
      <c r="D417" t="s">
        <v>1488</v>
      </c>
    </row>
    <row r="418" spans="3:5">
      <c r="C418" t="s">
        <v>1487</v>
      </c>
    </row>
    <row r="419" spans="3:5">
      <c r="D419" t="s">
        <v>1486</v>
      </c>
    </row>
    <row r="420" spans="3:5">
      <c r="D420" t="s">
        <v>1485</v>
      </c>
    </row>
    <row r="421" spans="3:5">
      <c r="E421" t="s">
        <v>1484</v>
      </c>
    </row>
    <row r="422" spans="3:5">
      <c r="E422" t="s">
        <v>1483</v>
      </c>
    </row>
    <row r="423" spans="3:5">
      <c r="E423" t="s">
        <v>1482</v>
      </c>
    </row>
    <row r="424" spans="3:5">
      <c r="D424" t="s">
        <v>1481</v>
      </c>
    </row>
    <row r="425" spans="3:5">
      <c r="D425" t="s">
        <v>1480</v>
      </c>
    </row>
    <row r="426" spans="3:5">
      <c r="C426" t="s">
        <v>1479</v>
      </c>
    </row>
    <row r="427" spans="3:5">
      <c r="D427" t="s">
        <v>1478</v>
      </c>
    </row>
    <row r="428" spans="3:5">
      <c r="D428" t="s">
        <v>1477</v>
      </c>
    </row>
    <row r="429" spans="3:5">
      <c r="C429" t="s">
        <v>1476</v>
      </c>
    </row>
    <row r="430" spans="3:5">
      <c r="D430" t="s">
        <v>1475</v>
      </c>
    </row>
    <row r="431" spans="3:5">
      <c r="D431" t="s">
        <v>1474</v>
      </c>
    </row>
    <row r="432" spans="3:5">
      <c r="D432" t="s">
        <v>1473</v>
      </c>
    </row>
    <row r="433" spans="1:20">
      <c r="D433" t="s">
        <v>1472</v>
      </c>
    </row>
    <row r="434" spans="1:20">
      <c r="D434" t="s">
        <v>1471</v>
      </c>
    </row>
    <row r="435" spans="1:20">
      <c r="C435" t="s">
        <v>1470</v>
      </c>
    </row>
    <row r="436" spans="1:20">
      <c r="C436" t="s">
        <v>1469</v>
      </c>
    </row>
    <row r="438" spans="1:20">
      <c r="A438" s="9" t="s">
        <v>1468</v>
      </c>
      <c r="C438" s="13" t="s">
        <v>272</v>
      </c>
      <c r="D438" s="14">
        <v>40828.69</v>
      </c>
      <c r="E438" s="12">
        <v>1.7516849058835889E-2</v>
      </c>
      <c r="F438" s="13" t="s">
        <v>273</v>
      </c>
      <c r="G438" s="14">
        <v>5606.84</v>
      </c>
      <c r="H438" s="12">
        <v>1.4559002932132914E-2</v>
      </c>
      <c r="I438" s="13" t="s">
        <v>274</v>
      </c>
      <c r="J438" s="14">
        <v>17689.66</v>
      </c>
      <c r="K438" s="12">
        <v>1.7338942636545934E-2</v>
      </c>
      <c r="L438" s="13" t="s">
        <v>276</v>
      </c>
      <c r="M438" s="14">
        <v>275.35000000000002</v>
      </c>
      <c r="N438" s="12">
        <v>-3.4864717632104469E-2</v>
      </c>
      <c r="O438" s="13" t="s">
        <v>374</v>
      </c>
      <c r="P438" s="14">
        <v>186.57</v>
      </c>
      <c r="Q438" s="12">
        <v>9.4334566114594575E-3</v>
      </c>
      <c r="R438" s="13" t="s">
        <v>318</v>
      </c>
      <c r="S438" s="14">
        <v>1982.15</v>
      </c>
      <c r="T438" s="12">
        <v>1.2375450899276139E-2</v>
      </c>
    </row>
    <row r="439" spans="1:20">
      <c r="B439" t="s">
        <v>1467</v>
      </c>
    </row>
    <row r="440" spans="1:20">
      <c r="G440" t="s">
        <v>1466</v>
      </c>
    </row>
    <row r="441" spans="1:20">
      <c r="G441" t="s">
        <v>1465</v>
      </c>
    </row>
    <row r="442" spans="1:20">
      <c r="G442" t="s">
        <v>1464</v>
      </c>
    </row>
    <row r="443" spans="1:20">
      <c r="G443" t="s">
        <v>1463</v>
      </c>
    </row>
    <row r="444" spans="1:20">
      <c r="G444" t="s">
        <v>1462</v>
      </c>
    </row>
    <row r="445" spans="1:20">
      <c r="G445" t="s">
        <v>1461</v>
      </c>
    </row>
    <row r="446" spans="1:20">
      <c r="G446" t="s">
        <v>1460</v>
      </c>
    </row>
    <row r="447" spans="1:20">
      <c r="G447" t="s">
        <v>1459</v>
      </c>
    </row>
    <row r="448" spans="1:20">
      <c r="B448" t="s">
        <v>1458</v>
      </c>
    </row>
    <row r="449" spans="1:20">
      <c r="B449" t="s">
        <v>1457</v>
      </c>
    </row>
    <row r="452" spans="1:20">
      <c r="C452" t="s">
        <v>1456</v>
      </c>
    </row>
    <row r="454" spans="1:20">
      <c r="A454" s="9" t="s">
        <v>1455</v>
      </c>
      <c r="C454" s="13" t="s">
        <v>272</v>
      </c>
      <c r="D454" s="14">
        <v>41249.379999999997</v>
      </c>
      <c r="E454" s="12">
        <v>1.0198698744077974E-2</v>
      </c>
      <c r="F454" s="13" t="s">
        <v>273</v>
      </c>
      <c r="G454" s="14">
        <v>5659.91</v>
      </c>
      <c r="H454" s="12">
        <v>9.3764741842184262E-3</v>
      </c>
      <c r="I454" s="13" t="s">
        <v>274</v>
      </c>
      <c r="J454" s="14">
        <v>17928.919999999998</v>
      </c>
      <c r="K454" s="12">
        <v>1.3344919827853458E-2</v>
      </c>
      <c r="L454" s="13" t="s">
        <v>276</v>
      </c>
      <c r="M454" s="14">
        <v>298.26</v>
      </c>
      <c r="N454" s="12">
        <v>7.6812177294977427E-2</v>
      </c>
      <c r="O454" s="13" t="s">
        <v>374</v>
      </c>
      <c r="P454" s="14">
        <v>193.94</v>
      </c>
      <c r="Q454" s="12">
        <v>3.800144374548832E-2</v>
      </c>
      <c r="R454" s="13" t="s">
        <v>318</v>
      </c>
      <c r="S454" s="14">
        <v>2023.07</v>
      </c>
      <c r="T454" s="12">
        <v>2.0226685186375087E-2</v>
      </c>
    </row>
    <row r="455" spans="1:20">
      <c r="B455" t="s">
        <v>1454</v>
      </c>
    </row>
    <row r="456" spans="1:20">
      <c r="J456" t="s">
        <v>1453</v>
      </c>
    </row>
    <row r="457" spans="1:20">
      <c r="J457" t="s">
        <v>1452</v>
      </c>
    </row>
    <row r="458" spans="1:20">
      <c r="J458" t="s">
        <v>1451</v>
      </c>
    </row>
    <row r="459" spans="1:20">
      <c r="J459" t="s">
        <v>1450</v>
      </c>
    </row>
    <row r="460" spans="1:20">
      <c r="J460" t="s">
        <v>1449</v>
      </c>
    </row>
    <row r="461" spans="1:20">
      <c r="J461" t="s">
        <v>1448</v>
      </c>
    </row>
    <row r="462" spans="1:20">
      <c r="J462" t="s">
        <v>1447</v>
      </c>
    </row>
    <row r="467" spans="2:9">
      <c r="B467" t="s">
        <v>1446</v>
      </c>
    </row>
    <row r="468" spans="2:9">
      <c r="H468" t="s">
        <v>1445</v>
      </c>
    </row>
    <row r="469" spans="2:9">
      <c r="H469" t="s">
        <v>1444</v>
      </c>
    </row>
    <row r="470" spans="2:9">
      <c r="H470" t="s">
        <v>1443</v>
      </c>
    </row>
    <row r="471" spans="2:9">
      <c r="H471" t="s">
        <v>1442</v>
      </c>
    </row>
    <row r="473" spans="2:9">
      <c r="H473" t="s">
        <v>1441</v>
      </c>
    </row>
    <row r="474" spans="2:9">
      <c r="I474" t="s">
        <v>1440</v>
      </c>
    </row>
    <row r="475" spans="2:9">
      <c r="I475" t="s">
        <v>1439</v>
      </c>
    </row>
    <row r="476" spans="2:9">
      <c r="I476" t="s">
        <v>1438</v>
      </c>
    </row>
    <row r="477" spans="2:9">
      <c r="H477" s="11" t="s">
        <v>1437</v>
      </c>
    </row>
    <row r="482" spans="1:20">
      <c r="A482" s="9" t="s">
        <v>1436</v>
      </c>
      <c r="C482" s="13" t="s">
        <v>272</v>
      </c>
      <c r="D482" s="14">
        <v>42654.74</v>
      </c>
      <c r="E482" s="12">
        <v>3.2947334809683537E-2</v>
      </c>
      <c r="F482" s="13" t="s">
        <v>273</v>
      </c>
      <c r="G482" s="14">
        <v>5958.38</v>
      </c>
      <c r="H482" s="12">
        <v>5.0092474800197413E-2</v>
      </c>
      <c r="I482" s="13" t="s">
        <v>274</v>
      </c>
      <c r="J482" s="14">
        <v>19211.099999999999</v>
      </c>
      <c r="K482" s="12">
        <v>6.6741623332344346E-2</v>
      </c>
      <c r="L482" s="13" t="s">
        <v>276</v>
      </c>
      <c r="M482" s="14">
        <v>349.98</v>
      </c>
      <c r="N482" s="12">
        <v>0.14777987313560781</v>
      </c>
      <c r="O482" s="13" t="s">
        <v>374</v>
      </c>
      <c r="P482" s="14">
        <v>213.13</v>
      </c>
      <c r="Q482" s="12">
        <v>9.0038943367897514E-2</v>
      </c>
      <c r="R482" s="13" t="s">
        <v>318</v>
      </c>
      <c r="S482" s="14">
        <v>2113.25</v>
      </c>
      <c r="T482" s="12">
        <v>4.2673607003430765E-2</v>
      </c>
    </row>
    <row r="483" spans="1:20">
      <c r="B483" t="s">
        <v>1435</v>
      </c>
    </row>
    <row r="484" spans="1:20">
      <c r="C484" t="s">
        <v>1434</v>
      </c>
    </row>
    <row r="485" spans="1:20">
      <c r="C485" t="s">
        <v>1433</v>
      </c>
    </row>
    <row r="486" spans="1:20">
      <c r="C486" t="s">
        <v>1432</v>
      </c>
    </row>
    <row r="487" spans="1:20">
      <c r="C487" t="s">
        <v>1431</v>
      </c>
    </row>
    <row r="491" spans="1:20">
      <c r="B491" t="s">
        <v>1430</v>
      </c>
    </row>
    <row r="492" spans="1:20">
      <c r="C492" t="s">
        <v>1429</v>
      </c>
      <c r="E492" s="11" t="s">
        <v>1428</v>
      </c>
    </row>
    <row r="493" spans="1:20">
      <c r="C493" t="s">
        <v>1427</v>
      </c>
    </row>
    <row r="494" spans="1:20">
      <c r="C494" t="s">
        <v>1426</v>
      </c>
    </row>
    <row r="495" spans="1:20">
      <c r="C495" t="s">
        <v>1425</v>
      </c>
      <c r="L495" s="11" t="s">
        <v>1424</v>
      </c>
    </row>
    <row r="496" spans="1:20">
      <c r="D496" s="31" t="s">
        <v>1423</v>
      </c>
    </row>
    <row r="497" spans="1:20">
      <c r="D497" s="27" t="s">
        <v>1422</v>
      </c>
    </row>
    <row r="498" spans="1:20">
      <c r="D498" s="29" t="s">
        <v>1421</v>
      </c>
    </row>
    <row r="499" spans="1:20">
      <c r="D499" s="29" t="s">
        <v>1420</v>
      </c>
    </row>
    <row r="500" spans="1:20">
      <c r="D500" s="27" t="s">
        <v>1419</v>
      </c>
    </row>
    <row r="501" spans="1:20">
      <c r="D501" s="30" t="s">
        <v>1418</v>
      </c>
    </row>
    <row r="502" spans="1:20">
      <c r="C502" t="s">
        <v>1417</v>
      </c>
    </row>
    <row r="503" spans="1:20">
      <c r="B503" t="s">
        <v>1416</v>
      </c>
    </row>
    <row r="504" spans="1:20">
      <c r="C504" t="s">
        <v>1415</v>
      </c>
    </row>
    <row r="505" spans="1:20">
      <c r="D505" t="s">
        <v>1414</v>
      </c>
    </row>
    <row r="506" spans="1:20">
      <c r="D506" t="s">
        <v>1413</v>
      </c>
    </row>
    <row r="507" spans="1:20">
      <c r="D507" t="s">
        <v>1412</v>
      </c>
    </row>
    <row r="508" spans="1:20">
      <c r="D508" t="s">
        <v>1411</v>
      </c>
    </row>
    <row r="509" spans="1:20">
      <c r="D509" t="s">
        <v>1410</v>
      </c>
    </row>
    <row r="510" spans="1:20">
      <c r="C510" t="s">
        <v>1409</v>
      </c>
    </row>
    <row r="512" spans="1:20">
      <c r="A512" s="9" t="s">
        <v>1408</v>
      </c>
      <c r="C512" s="13" t="s">
        <v>272</v>
      </c>
      <c r="D512" s="14">
        <v>41603.07</v>
      </c>
      <c r="E512" s="12">
        <v>-2.5278663329412907E-2</v>
      </c>
      <c r="F512" s="13" t="s">
        <v>273</v>
      </c>
      <c r="G512" s="14">
        <v>5802.82</v>
      </c>
      <c r="H512" s="12">
        <v>-2.6807655588145143E-2</v>
      </c>
      <c r="I512" s="13" t="s">
        <v>274</v>
      </c>
      <c r="J512" s="14">
        <v>18737.21</v>
      </c>
      <c r="K512" s="12">
        <v>-2.5291385430381549E-2</v>
      </c>
      <c r="L512" s="13" t="s">
        <v>276</v>
      </c>
      <c r="M512" s="14">
        <v>339.34</v>
      </c>
      <c r="N512" s="12">
        <v>-3.1354983202687703E-2</v>
      </c>
      <c r="O512" s="13" t="s">
        <v>374</v>
      </c>
      <c r="P512" s="14">
        <v>202.56</v>
      </c>
      <c r="Q512" s="12">
        <v>-5.2182069510268526E-2</v>
      </c>
      <c r="R512" s="13" t="s">
        <v>318</v>
      </c>
      <c r="S512" s="14">
        <v>2039.85</v>
      </c>
      <c r="T512" s="12">
        <v>-3.598303796847812E-2</v>
      </c>
    </row>
    <row r="513" spans="2:5">
      <c r="B513" t="s">
        <v>1407</v>
      </c>
      <c r="E513" s="11" t="s">
        <v>1406</v>
      </c>
    </row>
    <row r="514" spans="2:5">
      <c r="C514" t="s">
        <v>1405</v>
      </c>
    </row>
    <row r="515" spans="2:5">
      <c r="C515" t="s">
        <v>1404</v>
      </c>
    </row>
    <row r="516" spans="2:5">
      <c r="D516" s="27" t="s">
        <v>1403</v>
      </c>
    </row>
    <row r="517" spans="2:5">
      <c r="D517" s="27" t="s">
        <v>1402</v>
      </c>
    </row>
    <row r="518" spans="2:5">
      <c r="D518" s="29" t="s">
        <v>1401</v>
      </c>
    </row>
    <row r="519" spans="2:5">
      <c r="D519" s="28" t="s">
        <v>1400</v>
      </c>
    </row>
    <row r="520" spans="2:5">
      <c r="D520" s="29" t="s">
        <v>1399</v>
      </c>
    </row>
    <row r="521" spans="2:5">
      <c r="D521" s="28" t="s">
        <v>1398</v>
      </c>
    </row>
    <row r="522" spans="2:5">
      <c r="D522" s="28" t="s">
        <v>1397</v>
      </c>
    </row>
    <row r="523" spans="2:5">
      <c r="D523" s="29" t="s">
        <v>1396</v>
      </c>
    </row>
    <row r="524" spans="2:5">
      <c r="D524" s="28" t="s">
        <v>1395</v>
      </c>
    </row>
    <row r="525" spans="2:5">
      <c r="D525" s="28" t="s">
        <v>1394</v>
      </c>
    </row>
    <row r="526" spans="2:5">
      <c r="D526" s="27" t="s">
        <v>1393</v>
      </c>
    </row>
    <row r="527" spans="2:5">
      <c r="B527" t="s">
        <v>1392</v>
      </c>
      <c r="E527" s="11" t="s">
        <v>1017</v>
      </c>
    </row>
    <row r="528" spans="2:5">
      <c r="C528" t="s">
        <v>1391</v>
      </c>
      <c r="D528" s="27"/>
    </row>
    <row r="530" spans="2:4">
      <c r="D530" s="27"/>
    </row>
    <row r="532" spans="2:4">
      <c r="D532" s="27"/>
    </row>
    <row r="536" spans="2:4">
      <c r="B536" t="s">
        <v>1344</v>
      </c>
    </row>
    <row r="537" spans="2:4">
      <c r="C537" t="s">
        <v>1390</v>
      </c>
    </row>
    <row r="544" spans="2:4">
      <c r="C544" t="s">
        <v>1389</v>
      </c>
    </row>
    <row r="545" spans="1:20">
      <c r="C545" t="s">
        <v>1388</v>
      </c>
    </row>
    <row r="547" spans="1:20">
      <c r="A547" s="9" t="s">
        <v>1387</v>
      </c>
      <c r="C547" s="13" t="s">
        <v>272</v>
      </c>
      <c r="D547" s="14">
        <v>42270.07</v>
      </c>
      <c r="E547" s="12">
        <v>1.5779486525572348E-2</v>
      </c>
      <c r="F547" s="13" t="s">
        <v>273</v>
      </c>
      <c r="G547" s="14">
        <v>5911.69</v>
      </c>
      <c r="H547" s="12">
        <v>1.8416053615801894E-2</v>
      </c>
      <c r="I547" s="13" t="s">
        <v>274</v>
      </c>
      <c r="J547" s="14">
        <v>19113.77</v>
      </c>
      <c r="K547" s="12">
        <v>1.9700979974123435E-2</v>
      </c>
      <c r="L547" s="13" t="s">
        <v>276</v>
      </c>
      <c r="M547" s="14">
        <v>346.46</v>
      </c>
      <c r="N547" s="12">
        <v>2.0550712925013002E-2</v>
      </c>
      <c r="O547" s="13" t="s">
        <v>374</v>
      </c>
      <c r="P547" s="14">
        <v>204.94</v>
      </c>
      <c r="Q547" s="12">
        <v>1.1613155069776497E-2</v>
      </c>
      <c r="R547" s="13" t="s">
        <v>318</v>
      </c>
      <c r="S547" s="14">
        <v>2066.29</v>
      </c>
      <c r="T547" s="12">
        <v>1.2795880539517713E-2</v>
      </c>
    </row>
    <row r="548" spans="1:20">
      <c r="A548" s="9"/>
      <c r="B548" t="s">
        <v>1386</v>
      </c>
      <c r="C548" s="13"/>
      <c r="D548" s="14"/>
      <c r="E548" s="12"/>
      <c r="F548" s="13"/>
      <c r="G548" s="14"/>
      <c r="H548" s="12"/>
      <c r="I548" s="13"/>
      <c r="J548" s="14"/>
      <c r="K548" s="12"/>
      <c r="L548" s="13"/>
      <c r="M548" s="14"/>
      <c r="N548" s="12"/>
      <c r="O548" s="13"/>
      <c r="P548" s="14"/>
      <c r="Q548" s="12"/>
      <c r="R548" s="13"/>
      <c r="S548" s="14"/>
      <c r="T548" s="12"/>
    </row>
    <row r="549" spans="1:20">
      <c r="A549" s="9"/>
      <c r="C549" s="13"/>
      <c r="D549" s="14"/>
      <c r="E549" s="12"/>
      <c r="F549" s="13"/>
      <c r="G549" s="14"/>
      <c r="H549" s="12"/>
      <c r="I549" s="13"/>
      <c r="J549" s="14"/>
      <c r="K549" s="12"/>
      <c r="L549" s="13"/>
      <c r="M549" s="14"/>
      <c r="N549" s="12"/>
      <c r="O549" s="13"/>
      <c r="P549" s="14"/>
      <c r="Q549" s="12"/>
      <c r="R549" s="13"/>
      <c r="S549" s="14"/>
      <c r="T549" s="12"/>
    </row>
    <row r="550" spans="1:20">
      <c r="A550" s="9"/>
      <c r="C550" s="13"/>
      <c r="D550" s="14"/>
      <c r="E550" s="12"/>
      <c r="F550" s="13"/>
      <c r="G550" s="14"/>
      <c r="H550" s="12"/>
      <c r="I550" s="13"/>
      <c r="J550" s="14"/>
      <c r="K550" s="12"/>
      <c r="L550" s="13"/>
      <c r="M550" s="14"/>
      <c r="N550" s="12"/>
      <c r="O550" s="13"/>
      <c r="P550" s="14"/>
      <c r="Q550" s="12"/>
      <c r="R550" s="13"/>
      <c r="S550" s="14"/>
      <c r="T550" s="12"/>
    </row>
    <row r="551" spans="1:20">
      <c r="A551" s="9"/>
      <c r="C551" s="13"/>
      <c r="D551" s="14"/>
      <c r="E551" s="12"/>
      <c r="F551" s="13"/>
      <c r="G551" s="14"/>
      <c r="H551" s="12"/>
      <c r="I551" s="13"/>
      <c r="J551" s="14"/>
      <c r="K551" s="12"/>
      <c r="L551" s="13"/>
      <c r="M551" s="14"/>
      <c r="N551" s="12"/>
      <c r="O551" s="13"/>
      <c r="P551" s="14"/>
      <c r="Q551" s="12"/>
      <c r="R551" s="13"/>
      <c r="S551" s="14"/>
      <c r="T551" s="12"/>
    </row>
    <row r="552" spans="1:20">
      <c r="A552" s="9"/>
      <c r="C552" s="13"/>
      <c r="D552" s="14"/>
      <c r="E552" s="12"/>
      <c r="F552" s="13"/>
      <c r="G552" s="14"/>
      <c r="H552" s="12"/>
      <c r="I552" s="13"/>
      <c r="J552" s="14"/>
      <c r="K552" s="12"/>
      <c r="L552" s="13"/>
      <c r="M552" s="14"/>
      <c r="N552" s="12"/>
      <c r="O552" s="13"/>
      <c r="P552" s="14"/>
      <c r="Q552" s="12"/>
      <c r="R552" s="13"/>
      <c r="S552" s="14"/>
      <c r="T552" s="12"/>
    </row>
    <row r="553" spans="1:20">
      <c r="A553" s="9"/>
      <c r="C553" s="13"/>
      <c r="D553" s="14"/>
      <c r="E553" s="12"/>
      <c r="F553" s="13"/>
      <c r="G553" s="14"/>
      <c r="H553" s="12"/>
      <c r="I553" s="13"/>
      <c r="J553" s="14"/>
      <c r="K553" s="12"/>
      <c r="L553" s="13"/>
      <c r="M553" s="14"/>
      <c r="N553" s="12"/>
      <c r="O553" s="13"/>
      <c r="P553" s="14"/>
      <c r="Q553" s="12"/>
      <c r="R553" s="13"/>
      <c r="S553" s="14"/>
      <c r="T553" s="12"/>
    </row>
    <row r="554" spans="1:20">
      <c r="A554" s="9"/>
      <c r="C554" s="13"/>
      <c r="D554" s="14"/>
      <c r="E554" s="12"/>
      <c r="F554" s="13"/>
      <c r="G554" s="14"/>
      <c r="H554" s="12"/>
      <c r="I554" s="13"/>
      <c r="J554" s="14"/>
      <c r="K554" s="12"/>
      <c r="L554" s="13"/>
      <c r="M554" s="14"/>
      <c r="N554" s="12"/>
      <c r="O554" s="13"/>
      <c r="P554" s="14"/>
      <c r="Q554" s="12"/>
      <c r="R554" s="13"/>
      <c r="S554" s="14"/>
      <c r="T554" s="12"/>
    </row>
    <row r="555" spans="1:20">
      <c r="A555" s="9"/>
      <c r="C555" s="13"/>
      <c r="D555" s="14"/>
      <c r="E555" s="12"/>
      <c r="F555" s="13"/>
      <c r="G555" s="14"/>
      <c r="H555" s="12"/>
      <c r="I555" s="13"/>
      <c r="J555" s="14"/>
      <c r="K555" s="12"/>
      <c r="L555" s="13"/>
      <c r="M555" s="14"/>
      <c r="N555" s="12"/>
      <c r="O555" s="13"/>
      <c r="P555" s="14"/>
      <c r="Q555" s="12"/>
      <c r="R555" s="13"/>
      <c r="S555" s="14"/>
      <c r="T555" s="12"/>
    </row>
    <row r="556" spans="1:20">
      <c r="A556" s="9"/>
      <c r="C556" s="26" t="s">
        <v>1385</v>
      </c>
      <c r="D556" s="14"/>
      <c r="E556" s="12"/>
      <c r="F556" s="13"/>
      <c r="G556" s="14"/>
      <c r="H556" s="12"/>
      <c r="I556" s="13"/>
      <c r="J556" s="14"/>
      <c r="K556" s="12"/>
      <c r="L556" s="13"/>
      <c r="M556" s="14"/>
      <c r="N556" s="12"/>
      <c r="O556" s="13"/>
      <c r="P556" s="14"/>
      <c r="Q556" s="12"/>
      <c r="R556" s="13"/>
      <c r="S556" s="14"/>
      <c r="T556" s="12"/>
    </row>
    <row r="557" spans="1:20">
      <c r="A557" s="9"/>
      <c r="C557" s="26" t="s">
        <v>1384</v>
      </c>
      <c r="D557" s="14"/>
      <c r="E557" s="12"/>
      <c r="F557" s="13"/>
      <c r="G557" s="14"/>
      <c r="H557" s="12"/>
      <c r="I557" s="13"/>
      <c r="J557" s="14"/>
      <c r="K557" s="12"/>
      <c r="L557" s="13"/>
      <c r="M557" s="14"/>
      <c r="N557" s="12"/>
      <c r="O557" s="13"/>
      <c r="P557" s="14"/>
      <c r="Q557" s="12"/>
      <c r="R557" s="13"/>
      <c r="S557" s="14"/>
      <c r="T557" s="12"/>
    </row>
    <row r="558" spans="1:20">
      <c r="A558" s="9"/>
      <c r="C558" s="26" t="s">
        <v>1383</v>
      </c>
      <c r="D558" s="14"/>
      <c r="E558" s="12"/>
      <c r="F558" s="13"/>
      <c r="G558" s="14"/>
      <c r="H558" s="12"/>
      <c r="I558" s="13"/>
      <c r="J558" s="14"/>
      <c r="K558" s="12"/>
      <c r="L558" s="13"/>
      <c r="M558" s="14"/>
      <c r="N558" s="12"/>
      <c r="O558" s="13"/>
      <c r="P558" s="14"/>
      <c r="Q558" s="12"/>
      <c r="R558" s="13"/>
      <c r="S558" s="14"/>
      <c r="T558" s="12"/>
    </row>
    <row r="559" spans="1:20">
      <c r="B559" t="s">
        <v>1382</v>
      </c>
    </row>
    <row r="560" spans="1:20">
      <c r="C560" t="s">
        <v>1381</v>
      </c>
    </row>
    <row r="561" spans="2:8">
      <c r="C561" t="s">
        <v>1380</v>
      </c>
    </row>
    <row r="562" spans="2:8">
      <c r="C562" t="s">
        <v>1379</v>
      </c>
      <c r="F562" s="11" t="s">
        <v>1378</v>
      </c>
    </row>
    <row r="563" spans="2:8">
      <c r="H563" t="s">
        <v>1377</v>
      </c>
    </row>
    <row r="564" spans="2:8">
      <c r="H564" t="s">
        <v>1376</v>
      </c>
    </row>
    <row r="565" spans="2:8">
      <c r="H565" t="s">
        <v>1375</v>
      </c>
    </row>
    <row r="570" spans="2:8">
      <c r="B570" t="s">
        <v>1374</v>
      </c>
    </row>
    <row r="571" spans="2:8">
      <c r="C571" t="s">
        <v>1373</v>
      </c>
    </row>
    <row r="572" spans="2:8">
      <c r="C572" t="s">
        <v>1372</v>
      </c>
    </row>
    <row r="573" spans="2:8">
      <c r="C573" s="10" t="s">
        <v>1371</v>
      </c>
    </row>
    <row r="574" spans="2:8">
      <c r="C574" t="s">
        <v>1370</v>
      </c>
    </row>
    <row r="582" spans="1:20">
      <c r="B582" t="s">
        <v>1369</v>
      </c>
    </row>
    <row r="583" spans="1:20">
      <c r="B583" t="s">
        <v>1368</v>
      </c>
    </row>
    <row r="584" spans="1:20">
      <c r="C584" t="s">
        <v>1367</v>
      </c>
    </row>
    <row r="585" spans="1:20">
      <c r="C585" t="s">
        <v>1366</v>
      </c>
    </row>
    <row r="586" spans="1:20">
      <c r="C586" t="s">
        <v>1365</v>
      </c>
    </row>
    <row r="588" spans="1:20">
      <c r="A588" s="9" t="s">
        <v>1340</v>
      </c>
      <c r="C588" s="13" t="s">
        <v>272</v>
      </c>
      <c r="D588" s="14">
        <v>42762.87</v>
      </c>
      <c r="E588" s="12">
        <v>1.1524016044760393E-2</v>
      </c>
      <c r="F588" s="13" t="s">
        <v>273</v>
      </c>
      <c r="G588" s="14">
        <v>6000.36</v>
      </c>
      <c r="H588" s="12">
        <v>1.4777446686532154E-2</v>
      </c>
      <c r="I588" s="13" t="s">
        <v>274</v>
      </c>
      <c r="J588" s="14">
        <v>19529.95</v>
      </c>
      <c r="K588" s="12">
        <v>2.1309834382576519E-2</v>
      </c>
      <c r="L588" s="13" t="s">
        <v>276</v>
      </c>
      <c r="M588" s="14">
        <v>295.14</v>
      </c>
      <c r="N588" s="12">
        <v>-0.17388358067357862</v>
      </c>
      <c r="O588" s="13" t="s">
        <v>374</v>
      </c>
      <c r="P588" s="14">
        <v>217.34</v>
      </c>
      <c r="Q588" s="12">
        <v>5.7053464617649791E-2</v>
      </c>
      <c r="R588" s="13" t="s">
        <v>318</v>
      </c>
      <c r="S588" s="14">
        <v>2132.25</v>
      </c>
      <c r="T588" s="12">
        <v>3.0934458904912667E-2</v>
      </c>
    </row>
    <row r="589" spans="1:20">
      <c r="B589" t="s">
        <v>1364</v>
      </c>
    </row>
    <row r="590" spans="1:20">
      <c r="H590" t="s">
        <v>1363</v>
      </c>
      <c r="K590" s="11" t="s">
        <v>1362</v>
      </c>
    </row>
    <row r="591" spans="1:20">
      <c r="I591" t="s">
        <v>1361</v>
      </c>
    </row>
    <row r="592" spans="1:20">
      <c r="I592" t="s">
        <v>1360</v>
      </c>
    </row>
    <row r="593" spans="2:15">
      <c r="H593" t="s">
        <v>1359</v>
      </c>
    </row>
    <row r="594" spans="2:15">
      <c r="I594" t="s">
        <v>1358</v>
      </c>
    </row>
    <row r="595" spans="2:15">
      <c r="I595" t="s">
        <v>1357</v>
      </c>
    </row>
    <row r="596" spans="2:15">
      <c r="I596" t="s">
        <v>1356</v>
      </c>
    </row>
    <row r="597" spans="2:15">
      <c r="I597" t="s">
        <v>1355</v>
      </c>
    </row>
    <row r="598" spans="2:15">
      <c r="H598" t="s">
        <v>1354</v>
      </c>
    </row>
    <row r="599" spans="2:15">
      <c r="H599" t="s">
        <v>1353</v>
      </c>
    </row>
    <row r="600" spans="2:15">
      <c r="B600" t="s">
        <v>1352</v>
      </c>
    </row>
    <row r="601" spans="2:15">
      <c r="H601" t="s">
        <v>1351</v>
      </c>
      <c r="L601" s="11" t="s">
        <v>1350</v>
      </c>
    </row>
    <row r="602" spans="2:15">
      <c r="H602" t="s">
        <v>1349</v>
      </c>
    </row>
    <row r="603" spans="2:15">
      <c r="I603" t="s">
        <v>1348</v>
      </c>
    </row>
    <row r="604" spans="2:15">
      <c r="I604" t="s">
        <v>1347</v>
      </c>
    </row>
    <row r="605" spans="2:15">
      <c r="I605" t="s">
        <v>1346</v>
      </c>
    </row>
    <row r="606" spans="2:15">
      <c r="H606" t="s">
        <v>1345</v>
      </c>
    </row>
    <row r="607" spans="2:15">
      <c r="B607" t="s">
        <v>1344</v>
      </c>
    </row>
    <row r="608" spans="2:15">
      <c r="C608" t="s">
        <v>1343</v>
      </c>
      <c r="O608" s="11" t="s">
        <v>1342</v>
      </c>
    </row>
    <row r="609" spans="1:20">
      <c r="C609" t="s">
        <v>1341</v>
      </c>
    </row>
    <row r="611" spans="1:20">
      <c r="A611" s="9" t="s">
        <v>1340</v>
      </c>
      <c r="C611" s="13" t="s">
        <v>272</v>
      </c>
      <c r="D611" s="14">
        <v>42197.79</v>
      </c>
      <c r="E611" s="12">
        <v>-1.3391222620900331E-2</v>
      </c>
      <c r="F611" s="13" t="s">
        <v>273</v>
      </c>
      <c r="G611" s="14">
        <v>5976.97</v>
      </c>
      <c r="H611" s="12">
        <v>-3.9133540907850331E-3</v>
      </c>
      <c r="I611" s="13" t="s">
        <v>274</v>
      </c>
      <c r="J611" s="14">
        <v>19406.830000000002</v>
      </c>
      <c r="K611" s="12">
        <v>-6.3441582164629135E-3</v>
      </c>
      <c r="L611" s="13" t="s">
        <v>276</v>
      </c>
      <c r="M611" s="14">
        <v>325.31</v>
      </c>
      <c r="N611" s="12">
        <v>9.2742307337616472E-2</v>
      </c>
      <c r="O611" s="13" t="s">
        <v>374</v>
      </c>
      <c r="P611" s="14">
        <v>220.96</v>
      </c>
      <c r="Q611" s="12">
        <v>1.6383055756698066E-2</v>
      </c>
      <c r="R611" s="13" t="s">
        <v>318</v>
      </c>
      <c r="S611" s="14">
        <v>2100.5100000000002</v>
      </c>
      <c r="T611" s="12">
        <v>-1.5110615993258674E-2</v>
      </c>
    </row>
    <row r="612" spans="1:20">
      <c r="B612" t="s">
        <v>1339</v>
      </c>
    </row>
    <row r="613" spans="1:20">
      <c r="C613" s="10" t="s">
        <v>1338</v>
      </c>
    </row>
    <row r="614" spans="1:20">
      <c r="C614" s="10" t="s">
        <v>1337</v>
      </c>
    </row>
    <row r="615" spans="1:20">
      <c r="C615" s="10" t="s">
        <v>1336</v>
      </c>
    </row>
    <row r="616" spans="1:20">
      <c r="C616" s="10" t="s">
        <v>1335</v>
      </c>
    </row>
    <row r="617" spans="1:20">
      <c r="C617" s="10" t="s">
        <v>1334</v>
      </c>
    </row>
    <row r="618" spans="1:20">
      <c r="B618" t="s">
        <v>1333</v>
      </c>
    </row>
    <row r="624" spans="1:20">
      <c r="B624" t="s">
        <v>1332</v>
      </c>
    </row>
    <row r="625" spans="2:13">
      <c r="G625" t="s">
        <v>1331</v>
      </c>
    </row>
    <row r="626" spans="2:13">
      <c r="G626" t="s">
        <v>1330</v>
      </c>
    </row>
    <row r="627" spans="2:13">
      <c r="H627" t="s">
        <v>1329</v>
      </c>
    </row>
    <row r="628" spans="2:13">
      <c r="H628" t="s">
        <v>1328</v>
      </c>
    </row>
    <row r="629" spans="2:13">
      <c r="I629" t="s">
        <v>1327</v>
      </c>
    </row>
    <row r="630" spans="2:13">
      <c r="G630" t="s">
        <v>1326</v>
      </c>
    </row>
    <row r="631" spans="2:13">
      <c r="G631" t="s">
        <v>1325</v>
      </c>
    </row>
    <row r="632" spans="2:13">
      <c r="G632" t="s">
        <v>1608</v>
      </c>
    </row>
    <row r="633" spans="2:13">
      <c r="G633" t="s">
        <v>1324</v>
      </c>
    </row>
    <row r="634" spans="2:13">
      <c r="G634" t="s">
        <v>1323</v>
      </c>
    </row>
    <row r="635" spans="2:13">
      <c r="G635" s="10" t="s">
        <v>1322</v>
      </c>
    </row>
    <row r="636" spans="2:13">
      <c r="B636" t="s">
        <v>1321</v>
      </c>
    </row>
    <row r="637" spans="2:13">
      <c r="J637" t="s">
        <v>1320</v>
      </c>
    </row>
    <row r="638" spans="2:13">
      <c r="K638" t="s">
        <v>1319</v>
      </c>
      <c r="M638" s="11" t="s">
        <v>1318</v>
      </c>
    </row>
    <row r="639" spans="2:13">
      <c r="K639" t="s">
        <v>1317</v>
      </c>
      <c r="M639" s="11" t="s">
        <v>1316</v>
      </c>
    </row>
    <row r="640" spans="2:13">
      <c r="J640" t="s">
        <v>1315</v>
      </c>
    </row>
    <row r="641" spans="1:20">
      <c r="J641" t="s">
        <v>1314</v>
      </c>
    </row>
    <row r="642" spans="1:20">
      <c r="J642" t="s">
        <v>1313</v>
      </c>
    </row>
    <row r="643" spans="1:20">
      <c r="J643" s="10" t="s">
        <v>1312</v>
      </c>
    </row>
    <row r="644" spans="1:20">
      <c r="J644" t="s">
        <v>1311</v>
      </c>
    </row>
    <row r="645" spans="1:20">
      <c r="B645" t="s">
        <v>1310</v>
      </c>
    </row>
    <row r="647" spans="1:20">
      <c r="A647" s="9" t="s">
        <v>1309</v>
      </c>
      <c r="C647" s="13" t="s">
        <v>272</v>
      </c>
      <c r="D647" s="14">
        <v>42206.82</v>
      </c>
      <c r="E647" s="12">
        <v>2.1394646647150475E-4</v>
      </c>
      <c r="F647" s="13" t="s">
        <v>273</v>
      </c>
      <c r="G647" s="14">
        <v>5967.84</v>
      </c>
      <c r="H647" s="12">
        <v>-1.5298667524598698E-3</v>
      </c>
      <c r="I647" s="13" t="s">
        <v>274</v>
      </c>
      <c r="J647" s="14">
        <v>19447.41</v>
      </c>
      <c r="K647" s="12">
        <v>2.0866531841514172E-3</v>
      </c>
      <c r="L647" s="13" t="s">
        <v>276</v>
      </c>
      <c r="M647" s="14">
        <v>322.16000000000003</v>
      </c>
      <c r="N647" s="12">
        <v>-9.7777501862427885E-3</v>
      </c>
      <c r="O647" s="13" t="s">
        <v>374</v>
      </c>
      <c r="P647" s="14">
        <v>225.11</v>
      </c>
      <c r="Q647" s="12">
        <v>1.8435431566789593E-2</v>
      </c>
      <c r="R647" s="13" t="s">
        <v>318</v>
      </c>
      <c r="S647" s="14">
        <v>2109.27</v>
      </c>
      <c r="T647" s="12">
        <v>4.153095620759677E-3</v>
      </c>
    </row>
    <row r="648" spans="1:20">
      <c r="B648" t="s">
        <v>1308</v>
      </c>
    </row>
    <row r="649" spans="1:20">
      <c r="F649" t="s">
        <v>1307</v>
      </c>
    </row>
    <row r="650" spans="1:20">
      <c r="F650" t="s">
        <v>1306</v>
      </c>
    </row>
    <row r="651" spans="1:20">
      <c r="F651" t="s">
        <v>1305</v>
      </c>
      <c r="K651" s="11" t="s">
        <v>1304</v>
      </c>
      <c r="L651" s="11"/>
    </row>
    <row r="652" spans="1:20">
      <c r="F652" t="s">
        <v>1303</v>
      </c>
    </row>
    <row r="653" spans="1:20">
      <c r="F653" t="s">
        <v>1302</v>
      </c>
    </row>
    <row r="655" spans="1:20">
      <c r="L655" s="11"/>
    </row>
    <row r="656" spans="1:20">
      <c r="B656" t="s">
        <v>1301</v>
      </c>
    </row>
    <row r="657" spans="2:7">
      <c r="C657" t="s">
        <v>1300</v>
      </c>
    </row>
    <row r="658" spans="2:7">
      <c r="C658" t="s">
        <v>1299</v>
      </c>
    </row>
    <row r="659" spans="2:7">
      <c r="C659" t="s">
        <v>1298</v>
      </c>
    </row>
    <row r="660" spans="2:7">
      <c r="C660" t="s">
        <v>1297</v>
      </c>
    </row>
    <row r="661" spans="2:7">
      <c r="C661" t="s">
        <v>1296</v>
      </c>
    </row>
    <row r="662" spans="2:7">
      <c r="D662" t="s">
        <v>1295</v>
      </c>
    </row>
    <row r="663" spans="2:7">
      <c r="D663" t="s">
        <v>1294</v>
      </c>
    </row>
    <row r="664" spans="2:7">
      <c r="D664" t="s">
        <v>1293</v>
      </c>
    </row>
    <row r="665" spans="2:7">
      <c r="D665" t="s">
        <v>1292</v>
      </c>
      <c r="E665" t="s">
        <v>1055</v>
      </c>
      <c r="F665" t="s">
        <v>1291</v>
      </c>
    </row>
    <row r="666" spans="2:7">
      <c r="D666">
        <f>D667+50000</f>
        <v>1050000</v>
      </c>
      <c r="E666" s="25">
        <f>F666/D666</f>
        <v>4.7619047619047616E-2</v>
      </c>
      <c r="F666">
        <f>F667</f>
        <v>50000</v>
      </c>
    </row>
    <row r="667" spans="2:7">
      <c r="D667">
        <v>1000000</v>
      </c>
      <c r="E667" s="25">
        <v>0.05</v>
      </c>
      <c r="F667">
        <f>D667*E667</f>
        <v>50000</v>
      </c>
    </row>
    <row r="668" spans="2:7">
      <c r="D668">
        <f>D667-50000</f>
        <v>950000</v>
      </c>
      <c r="E668" s="25">
        <f>F668/D668</f>
        <v>5.2631578947368418E-2</v>
      </c>
      <c r="F668">
        <f>F667</f>
        <v>50000</v>
      </c>
      <c r="G668" s="10" t="s">
        <v>1290</v>
      </c>
    </row>
    <row r="669" spans="2:7">
      <c r="D669" t="s">
        <v>1289</v>
      </c>
      <c r="F669" s="25"/>
    </row>
    <row r="670" spans="2:7">
      <c r="B670" t="s">
        <v>1288</v>
      </c>
    </row>
    <row r="671" spans="2:7">
      <c r="C671" t="s">
        <v>1287</v>
      </c>
    </row>
    <row r="672" spans="2:7">
      <c r="D672" t="s">
        <v>1286</v>
      </c>
    </row>
    <row r="673" spans="1:20">
      <c r="C673" t="s">
        <v>1285</v>
      </c>
    </row>
    <row r="675" spans="1:20">
      <c r="A675" s="9" t="s">
        <v>1284</v>
      </c>
      <c r="C675" s="13" t="s">
        <v>272</v>
      </c>
      <c r="D675" s="14">
        <v>43819.27</v>
      </c>
      <c r="E675" s="12">
        <v>3.6797737616350003E-2</v>
      </c>
      <c r="F675" s="13" t="s">
        <v>273</v>
      </c>
      <c r="G675" s="14">
        <v>6173.07</v>
      </c>
      <c r="H675" s="12">
        <v>3.3246018593665647E-2</v>
      </c>
      <c r="I675" s="13" t="s">
        <v>274</v>
      </c>
      <c r="J675" s="14">
        <v>20273.46</v>
      </c>
      <c r="K675" s="12">
        <v>4.0745388305696184E-2</v>
      </c>
      <c r="L675" s="13" t="s">
        <v>276</v>
      </c>
      <c r="M675" s="14">
        <v>323.63</v>
      </c>
      <c r="N675" s="12">
        <v>4.5422241448566892E-3</v>
      </c>
      <c r="O675" s="13" t="s">
        <v>374</v>
      </c>
      <c r="P675" s="14">
        <v>238.86</v>
      </c>
      <c r="Q675" s="12">
        <v>5.7565100895922296E-2</v>
      </c>
      <c r="R675" s="13" t="s">
        <v>318</v>
      </c>
      <c r="S675" s="14">
        <v>2172.5300000000002</v>
      </c>
      <c r="T675" s="12">
        <v>2.9118124951093984E-2</v>
      </c>
    </row>
    <row r="676" spans="1:20">
      <c r="B676" t="s">
        <v>1283</v>
      </c>
    </row>
    <row r="677" spans="1:20">
      <c r="J677" t="s">
        <v>1282</v>
      </c>
    </row>
    <row r="678" spans="1:20">
      <c r="J678" t="s">
        <v>1281</v>
      </c>
    </row>
    <row r="679" spans="1:20">
      <c r="J679" t="s">
        <v>1280</v>
      </c>
    </row>
    <row r="680" spans="1:20">
      <c r="J680" t="s">
        <v>1279</v>
      </c>
    </row>
    <row r="681" spans="1:20">
      <c r="J681" t="s">
        <v>1278</v>
      </c>
    </row>
    <row r="682" spans="1:20">
      <c r="K682" t="s">
        <v>1277</v>
      </c>
    </row>
    <row r="683" spans="1:20">
      <c r="K683" t="s">
        <v>1276</v>
      </c>
    </row>
    <row r="684" spans="1:20">
      <c r="K684" s="10" t="s">
        <v>1275</v>
      </c>
    </row>
    <row r="685" spans="1:20">
      <c r="K685" t="s">
        <v>1274</v>
      </c>
    </row>
    <row r="686" spans="1:20">
      <c r="C686" s="11" t="s">
        <v>1273</v>
      </c>
      <c r="K686" t="s">
        <v>1272</v>
      </c>
    </row>
    <row r="687" spans="1:20">
      <c r="B687" t="s">
        <v>1271</v>
      </c>
    </row>
    <row r="688" spans="1:20">
      <c r="C688" t="s">
        <v>1270</v>
      </c>
    </row>
    <row r="689" spans="1:20">
      <c r="C689" t="s">
        <v>1269</v>
      </c>
    </row>
    <row r="691" spans="1:20">
      <c r="A691" s="9" t="s">
        <v>1268</v>
      </c>
      <c r="C691" s="13" t="s">
        <v>272</v>
      </c>
      <c r="D691" s="14">
        <v>44828.53</v>
      </c>
      <c r="E691" s="12">
        <v>2.2513787536642446E-2</v>
      </c>
      <c r="F691" s="13" t="s">
        <v>273</v>
      </c>
      <c r="G691" s="14">
        <v>6279.35</v>
      </c>
      <c r="H691" s="12">
        <v>1.6925318703369083E-2</v>
      </c>
      <c r="I691" s="13" t="s">
        <v>274</v>
      </c>
      <c r="J691" s="14">
        <v>20601.099999999999</v>
      </c>
      <c r="K691" s="12">
        <v>1.5904005125939851E-2</v>
      </c>
      <c r="L691" s="13" t="s">
        <v>276</v>
      </c>
      <c r="M691" s="14">
        <v>315.35000000000002</v>
      </c>
      <c r="N691" s="12">
        <v>-2.6256540351989766E-2</v>
      </c>
      <c r="O691" s="13" t="s">
        <v>374</v>
      </c>
      <c r="P691" s="14">
        <v>243.34</v>
      </c>
      <c r="Q691" s="12">
        <v>1.8410454508095628E-2</v>
      </c>
      <c r="R691" s="13" t="s">
        <v>318</v>
      </c>
      <c r="S691" s="14">
        <v>2249.04</v>
      </c>
      <c r="T691" s="12">
        <v>3.4018959200369833E-2</v>
      </c>
    </row>
    <row r="692" spans="1:20">
      <c r="B692" t="s">
        <v>1267</v>
      </c>
    </row>
    <row r="693" spans="1:20">
      <c r="H693" t="s">
        <v>1266</v>
      </c>
    </row>
    <row r="694" spans="1:20">
      <c r="H694" t="s">
        <v>1265</v>
      </c>
    </row>
    <row r="695" spans="1:20">
      <c r="H695" t="s">
        <v>1264</v>
      </c>
    </row>
    <row r="696" spans="1:20">
      <c r="I696" t="s">
        <v>1263</v>
      </c>
    </row>
    <row r="697" spans="1:20">
      <c r="I697" t="s">
        <v>1262</v>
      </c>
    </row>
    <row r="698" spans="1:20">
      <c r="H698" t="s">
        <v>1261</v>
      </c>
    </row>
    <row r="699" spans="1:20">
      <c r="H699" t="s">
        <v>1260</v>
      </c>
    </row>
    <row r="700" spans="1:20">
      <c r="H700" s="10" t="s">
        <v>1259</v>
      </c>
    </row>
    <row r="701" spans="1:20">
      <c r="H701" s="10" t="s">
        <v>1258</v>
      </c>
    </row>
    <row r="702" spans="1:20">
      <c r="H702" t="s">
        <v>1257</v>
      </c>
    </row>
    <row r="703" spans="1:20">
      <c r="I703" t="s">
        <v>1256</v>
      </c>
    </row>
    <row r="704" spans="1:20">
      <c r="I704" t="s">
        <v>1255</v>
      </c>
    </row>
    <row r="705" spans="1:20">
      <c r="H705" s="10" t="s">
        <v>1254</v>
      </c>
      <c r="I705" s="10"/>
    </row>
    <row r="706" spans="1:20">
      <c r="B706" t="s">
        <v>1253</v>
      </c>
    </row>
    <row r="707" spans="1:20">
      <c r="C707" t="s">
        <v>1252</v>
      </c>
    </row>
    <row r="708" spans="1:20">
      <c r="C708" t="s">
        <v>1251</v>
      </c>
    </row>
    <row r="709" spans="1:20">
      <c r="C709" t="s">
        <v>1250</v>
      </c>
    </row>
    <row r="711" spans="1:20">
      <c r="B711" t="s">
        <v>1249</v>
      </c>
    </row>
    <row r="712" spans="1:20">
      <c r="C712" t="s">
        <v>1248</v>
      </c>
    </row>
    <row r="713" spans="1:20">
      <c r="C713" t="s">
        <v>1247</v>
      </c>
    </row>
    <row r="714" spans="1:20">
      <c r="C714" t="s">
        <v>1246</v>
      </c>
    </row>
    <row r="715" spans="1:20">
      <c r="C715" t="s">
        <v>1245</v>
      </c>
    </row>
    <row r="716" spans="1:20">
      <c r="C716" t="s">
        <v>1244</v>
      </c>
    </row>
    <row r="717" spans="1:20">
      <c r="B717" t="s">
        <v>1243</v>
      </c>
    </row>
    <row r="718" spans="1:20">
      <c r="B718" t="s">
        <v>1242</v>
      </c>
    </row>
    <row r="720" spans="1:20">
      <c r="A720" s="9" t="s">
        <v>1241</v>
      </c>
      <c r="C720" s="13" t="s">
        <v>272</v>
      </c>
      <c r="D720" s="14">
        <v>44371.51</v>
      </c>
      <c r="E720" s="12">
        <v>-1.0299852315145389E-2</v>
      </c>
      <c r="F720" s="13" t="s">
        <v>273</v>
      </c>
      <c r="G720" s="14">
        <v>6259.75</v>
      </c>
      <c r="H720" s="12">
        <v>-3.1311154598826414E-3</v>
      </c>
      <c r="I720" s="13" t="s">
        <v>274</v>
      </c>
      <c r="J720" s="14">
        <v>20585.53</v>
      </c>
      <c r="K720" s="12">
        <v>-7.5635652810492179E-4</v>
      </c>
      <c r="L720" s="13" t="s">
        <v>276</v>
      </c>
      <c r="M720" s="14">
        <v>313.51</v>
      </c>
      <c r="N720" s="12">
        <v>-5.8690312908680166E-3</v>
      </c>
      <c r="O720" s="13" t="s">
        <v>374</v>
      </c>
      <c r="P720" s="14">
        <v>246.17</v>
      </c>
      <c r="Q720" s="12">
        <v>1.1496120567087721E-2</v>
      </c>
      <c r="R720" s="13" t="s">
        <v>318</v>
      </c>
      <c r="S720" s="14">
        <v>2234.83</v>
      </c>
      <c r="T720" s="12">
        <v>-6.3584254730785061E-3</v>
      </c>
    </row>
    <row r="721" spans="2:16">
      <c r="B721" t="s">
        <v>1240</v>
      </c>
    </row>
    <row r="722" spans="2:16">
      <c r="K722" t="s">
        <v>1239</v>
      </c>
    </row>
    <row r="723" spans="2:16">
      <c r="L723" t="s">
        <v>1238</v>
      </c>
    </row>
    <row r="724" spans="2:16">
      <c r="L724" t="s">
        <v>1237</v>
      </c>
    </row>
    <row r="725" spans="2:16">
      <c r="L725" t="s">
        <v>1236</v>
      </c>
    </row>
    <row r="726" spans="2:16">
      <c r="K726" t="s">
        <v>1235</v>
      </c>
    </row>
    <row r="727" spans="2:16">
      <c r="L727" t="s">
        <v>1234</v>
      </c>
    </row>
    <row r="728" spans="2:16">
      <c r="L728" t="s">
        <v>1233</v>
      </c>
    </row>
    <row r="729" spans="2:16">
      <c r="K729" t="s">
        <v>1232</v>
      </c>
    </row>
    <row r="730" spans="2:16">
      <c r="O730" t="s">
        <v>1231</v>
      </c>
    </row>
    <row r="731" spans="2:16">
      <c r="P731" s="10" t="s">
        <v>1230</v>
      </c>
    </row>
    <row r="732" spans="2:16">
      <c r="P732" s="10"/>
    </row>
    <row r="740" spans="3:21">
      <c r="C740" t="s">
        <v>1229</v>
      </c>
    </row>
    <row r="741" spans="3:21">
      <c r="D741" t="s">
        <v>1228</v>
      </c>
    </row>
    <row r="742" spans="3:21">
      <c r="E742" t="s">
        <v>1227</v>
      </c>
    </row>
    <row r="743" spans="3:21">
      <c r="E743" t="s">
        <v>1226</v>
      </c>
    </row>
    <row r="744" spans="3:21">
      <c r="E744" t="s">
        <v>1225</v>
      </c>
    </row>
    <row r="745" spans="3:21">
      <c r="E745" s="10" t="s">
        <v>1224</v>
      </c>
      <c r="T745" s="10"/>
      <c r="U745" s="10"/>
    </row>
    <row r="746" spans="3:21">
      <c r="D746" t="s">
        <v>1223</v>
      </c>
    </row>
    <row r="747" spans="3:21">
      <c r="C747" t="s">
        <v>1222</v>
      </c>
    </row>
    <row r="748" spans="3:21">
      <c r="C748" t="s">
        <v>1221</v>
      </c>
    </row>
    <row r="749" spans="3:21">
      <c r="C749" t="s">
        <v>1220</v>
      </c>
    </row>
    <row r="750" spans="3:21">
      <c r="C750" t="s">
        <v>1219</v>
      </c>
    </row>
    <row r="751" spans="3:21">
      <c r="C751" t="s">
        <v>1218</v>
      </c>
    </row>
    <row r="752" spans="3:21">
      <c r="D752" t="s">
        <v>1217</v>
      </c>
    </row>
    <row r="753" spans="1:20">
      <c r="D753" t="s">
        <v>1216</v>
      </c>
    </row>
    <row r="754" spans="1:20">
      <c r="B754" t="s">
        <v>1215</v>
      </c>
    </row>
    <row r="758" spans="1:20">
      <c r="C758" t="s">
        <v>1214</v>
      </c>
    </row>
    <row r="759" spans="1:20">
      <c r="C759" t="s">
        <v>1213</v>
      </c>
    </row>
    <row r="761" spans="1:20">
      <c r="A761" s="9" t="s">
        <v>1212</v>
      </c>
      <c r="C761" s="13" t="s">
        <v>272</v>
      </c>
      <c r="D761" s="14">
        <v>44342.19</v>
      </c>
      <c r="E761" s="12">
        <v>-6.6122128834862929E-4</v>
      </c>
      <c r="F761" s="13" t="s">
        <v>273</v>
      </c>
      <c r="G761" s="14">
        <v>6296.79</v>
      </c>
      <c r="H761" s="12">
        <v>5.8823622830045091E-3</v>
      </c>
      <c r="I761" s="13" t="s">
        <v>274</v>
      </c>
      <c r="J761" s="14">
        <v>20895.66</v>
      </c>
      <c r="K761" s="12">
        <v>1.4841837970181416E-2</v>
      </c>
      <c r="L761" s="13" t="s">
        <v>276</v>
      </c>
      <c r="M761" s="14">
        <v>329.65</v>
      </c>
      <c r="N761" s="12">
        <v>4.8961019262854504E-2</v>
      </c>
      <c r="O761" s="13" t="s">
        <v>374</v>
      </c>
      <c r="P761" s="14">
        <v>246.73</v>
      </c>
      <c r="Q761" s="12">
        <v>2.2696875126656762E-3</v>
      </c>
      <c r="R761" s="13" t="s">
        <v>318</v>
      </c>
      <c r="S761" s="14">
        <v>2240.0100000000002</v>
      </c>
      <c r="T761" s="12">
        <v>2.3124896763855028E-3</v>
      </c>
    </row>
    <row r="762" spans="1:20">
      <c r="B762" t="s">
        <v>1211</v>
      </c>
    </row>
    <row r="763" spans="1:20">
      <c r="C763" t="s">
        <v>1210</v>
      </c>
    </row>
    <row r="764" spans="1:20">
      <c r="C764" t="s">
        <v>1209</v>
      </c>
    </row>
    <row r="765" spans="1:20">
      <c r="C765" t="s">
        <v>1208</v>
      </c>
    </row>
    <row r="766" spans="1:20">
      <c r="D766" t="s">
        <v>1207</v>
      </c>
    </row>
    <row r="767" spans="1:20">
      <c r="D767" t="s">
        <v>1206</v>
      </c>
    </row>
    <row r="768" spans="1:20">
      <c r="D768" t="s">
        <v>1205</v>
      </c>
    </row>
    <row r="769" spans="2:9">
      <c r="D769" t="s">
        <v>1204</v>
      </c>
    </row>
    <row r="770" spans="2:9">
      <c r="D770" t="s">
        <v>1203</v>
      </c>
    </row>
    <row r="771" spans="2:9">
      <c r="D771" t="s">
        <v>1202</v>
      </c>
    </row>
    <row r="772" spans="2:9">
      <c r="C772" s="10" t="s">
        <v>1201</v>
      </c>
    </row>
    <row r="773" spans="2:9">
      <c r="B773" t="s">
        <v>1200</v>
      </c>
    </row>
    <row r="774" spans="2:9">
      <c r="I774" t="s">
        <v>1199</v>
      </c>
    </row>
    <row r="775" spans="2:9">
      <c r="I775" t="s">
        <v>1198</v>
      </c>
    </row>
    <row r="776" spans="2:9">
      <c r="I776" t="s">
        <v>1197</v>
      </c>
    </row>
    <row r="782" spans="2:9">
      <c r="B782" t="s">
        <v>1196</v>
      </c>
    </row>
    <row r="783" spans="2:9">
      <c r="C783" t="s">
        <v>1195</v>
      </c>
    </row>
    <row r="784" spans="2:9">
      <c r="C784" t="s">
        <v>1194</v>
      </c>
    </row>
    <row r="786" spans="1:20">
      <c r="A786" s="9" t="s">
        <v>1193</v>
      </c>
      <c r="C786" s="13" t="s">
        <v>788</v>
      </c>
      <c r="D786" s="14">
        <v>44901.919999999998</v>
      </c>
      <c r="E786" s="12">
        <v>1.2465613942566286E-2</v>
      </c>
      <c r="F786" s="13" t="s">
        <v>787</v>
      </c>
      <c r="G786" s="14">
        <v>6388.64</v>
      </c>
      <c r="H786" s="12">
        <v>1.4377081820230966E-2</v>
      </c>
      <c r="I786" s="13" t="s">
        <v>786</v>
      </c>
      <c r="J786" s="14">
        <v>21108.32</v>
      </c>
      <c r="K786" s="12">
        <v>1.0074700402495312E-2</v>
      </c>
      <c r="L786" s="13" t="s">
        <v>785</v>
      </c>
      <c r="M786" s="14">
        <v>316.06</v>
      </c>
      <c r="N786" s="12">
        <v>-4.299816490539763E-2</v>
      </c>
      <c r="O786" s="13" t="s">
        <v>784</v>
      </c>
      <c r="P786" s="14">
        <v>241.54</v>
      </c>
      <c r="Q786" s="12">
        <v>-2.1487124285832566E-2</v>
      </c>
      <c r="R786" s="13" t="s">
        <v>783</v>
      </c>
      <c r="S786" s="14">
        <v>2261.0700000000002</v>
      </c>
      <c r="T786" s="12">
        <v>9.3141742626278463E-3</v>
      </c>
    </row>
    <row r="787" spans="1:20">
      <c r="B787" t="s">
        <v>1192</v>
      </c>
    </row>
    <row r="788" spans="1:20">
      <c r="G788" t="s">
        <v>1191</v>
      </c>
    </row>
    <row r="789" spans="1:20">
      <c r="G789" t="s">
        <v>1190</v>
      </c>
    </row>
    <row r="790" spans="1:20">
      <c r="H790" t="s">
        <v>1189</v>
      </c>
    </row>
    <row r="791" spans="1:20">
      <c r="H791" t="s">
        <v>1188</v>
      </c>
    </row>
    <row r="792" spans="1:20">
      <c r="H792" t="s">
        <v>1187</v>
      </c>
    </row>
    <row r="793" spans="1:20">
      <c r="H793" t="s">
        <v>1186</v>
      </c>
    </row>
    <row r="794" spans="1:20">
      <c r="H794" t="s">
        <v>1185</v>
      </c>
    </row>
    <row r="795" spans="1:20">
      <c r="G795" t="s">
        <v>1184</v>
      </c>
    </row>
    <row r="796" spans="1:20">
      <c r="G796" t="s">
        <v>1183</v>
      </c>
      <c r="J796" s="11"/>
    </row>
    <row r="797" spans="1:20">
      <c r="G797" t="s">
        <v>1182</v>
      </c>
      <c r="J797" s="11"/>
    </row>
    <row r="798" spans="1:20">
      <c r="B798" t="s">
        <v>1181</v>
      </c>
    </row>
    <row r="799" spans="1:20">
      <c r="C799" t="s">
        <v>1180</v>
      </c>
    </row>
    <row r="800" spans="1:20">
      <c r="C800" t="s">
        <v>1179</v>
      </c>
    </row>
    <row r="801" spans="1:20">
      <c r="H801" t="s">
        <v>1178</v>
      </c>
    </row>
    <row r="802" spans="1:20">
      <c r="C802" t="s">
        <v>1177</v>
      </c>
    </row>
    <row r="803" spans="1:20">
      <c r="C803" t="s">
        <v>1176</v>
      </c>
    </row>
    <row r="804" spans="1:20">
      <c r="B804" t="s">
        <v>1175</v>
      </c>
    </row>
    <row r="805" spans="1:20">
      <c r="C805" s="24" t="s">
        <v>1174</v>
      </c>
      <c r="N805" s="11" t="s">
        <v>1173</v>
      </c>
    </row>
    <row r="807" spans="1:20">
      <c r="A807" s="9" t="s">
        <v>1172</v>
      </c>
      <c r="C807" s="13" t="s">
        <v>788</v>
      </c>
      <c r="D807" s="14">
        <v>44173.64</v>
      </c>
      <c r="E807" s="12">
        <v>-1.6486755449630117E-2</v>
      </c>
      <c r="F807" s="13" t="s">
        <v>787</v>
      </c>
      <c r="G807" s="14">
        <v>6329.94</v>
      </c>
      <c r="H807" s="12">
        <v>-9.2733896371846695E-3</v>
      </c>
      <c r="I807" s="13" t="s">
        <v>786</v>
      </c>
      <c r="J807" s="14">
        <v>21053.58</v>
      </c>
      <c r="K807" s="12">
        <v>-2.6000328685191762E-3</v>
      </c>
      <c r="L807" s="13" t="s">
        <v>785</v>
      </c>
      <c r="M807" s="14">
        <v>309.26</v>
      </c>
      <c r="N807" s="12">
        <v>-2.1987971286296357E-2</v>
      </c>
      <c r="O807" s="13" t="s">
        <v>784</v>
      </c>
      <c r="P807" s="14">
        <v>240.4</v>
      </c>
      <c r="Q807" s="12">
        <v>-4.74209650582357E-3</v>
      </c>
      <c r="R807" s="13" t="s">
        <v>783</v>
      </c>
      <c r="S807" s="14">
        <v>2212.3000000000002</v>
      </c>
      <c r="T807" s="12">
        <v>9.3141742626278463E-3</v>
      </c>
    </row>
    <row r="808" spans="1:20">
      <c r="B808" t="s">
        <v>1171</v>
      </c>
    </row>
    <row r="809" spans="1:20">
      <c r="G809" t="s">
        <v>1170</v>
      </c>
    </row>
    <row r="810" spans="1:20">
      <c r="H810" s="10" t="s">
        <v>1169</v>
      </c>
    </row>
    <row r="811" spans="1:20">
      <c r="H811" s="10" t="s">
        <v>1168</v>
      </c>
    </row>
    <row r="812" spans="1:20">
      <c r="H812" s="10" t="s">
        <v>1167</v>
      </c>
    </row>
    <row r="813" spans="1:20">
      <c r="H813" s="10" t="s">
        <v>1166</v>
      </c>
    </row>
    <row r="814" spans="1:20">
      <c r="H814" s="10" t="s">
        <v>1165</v>
      </c>
    </row>
    <row r="815" spans="1:20">
      <c r="G815" t="s">
        <v>1164</v>
      </c>
    </row>
    <row r="816" spans="1:20">
      <c r="G816" t="s">
        <v>1163</v>
      </c>
    </row>
    <row r="817" spans="2:8">
      <c r="G817" t="s">
        <v>1162</v>
      </c>
    </row>
    <row r="818" spans="2:8">
      <c r="G818" t="s">
        <v>1161</v>
      </c>
    </row>
    <row r="819" spans="2:8">
      <c r="H819" s="10" t="s">
        <v>1160</v>
      </c>
    </row>
    <row r="820" spans="2:8">
      <c r="H820" s="10" t="s">
        <v>1159</v>
      </c>
    </row>
    <row r="821" spans="2:8">
      <c r="H821" s="10" t="s">
        <v>1158</v>
      </c>
    </row>
    <row r="822" spans="2:8">
      <c r="H822" s="10" t="s">
        <v>1157</v>
      </c>
    </row>
    <row r="823" spans="2:8">
      <c r="G823" t="s">
        <v>1156</v>
      </c>
    </row>
    <row r="824" spans="2:8">
      <c r="H824" s="10" t="s">
        <v>1155</v>
      </c>
    </row>
    <row r="825" spans="2:8">
      <c r="H825" s="10" t="s">
        <v>1154</v>
      </c>
    </row>
    <row r="826" spans="2:8">
      <c r="C826" s="10" t="s">
        <v>1153</v>
      </c>
    </row>
    <row r="827" spans="2:8">
      <c r="C827" s="10" t="s">
        <v>1152</v>
      </c>
    </row>
    <row r="828" spans="2:8">
      <c r="B828" t="s">
        <v>1151</v>
      </c>
    </row>
    <row r="829" spans="2:8">
      <c r="C829" t="s">
        <v>1150</v>
      </c>
    </row>
    <row r="830" spans="2:8">
      <c r="C830" t="s">
        <v>1149</v>
      </c>
    </row>
    <row r="831" spans="2:8">
      <c r="C831" t="s">
        <v>1148</v>
      </c>
    </row>
    <row r="833" spans="1:20">
      <c r="A833" s="9" t="s">
        <v>1147</v>
      </c>
      <c r="C833" s="13" t="s">
        <v>788</v>
      </c>
      <c r="D833" s="14">
        <v>44175.61</v>
      </c>
      <c r="E833" s="12">
        <v>4.4594743570064205E-5</v>
      </c>
      <c r="F833" s="13" t="s">
        <v>787</v>
      </c>
      <c r="G833" s="14">
        <v>6389.45</v>
      </c>
      <c r="H833" s="12">
        <v>9.3137907018601314E-3</v>
      </c>
      <c r="I833" s="13" t="s">
        <v>786</v>
      </c>
      <c r="J833" s="14">
        <v>21450.02</v>
      </c>
      <c r="K833" s="12">
        <v>1.8482034049385442E-2</v>
      </c>
      <c r="L833" s="13" t="s">
        <v>785</v>
      </c>
      <c r="M833" s="14">
        <v>329.65</v>
      </c>
      <c r="N833" s="12">
        <v>6.1853480964659452E-2</v>
      </c>
      <c r="O833" s="13" t="s">
        <v>784</v>
      </c>
      <c r="P833" s="14">
        <v>242.87</v>
      </c>
      <c r="Q833" s="12">
        <v>1.0170049820891831E-2</v>
      </c>
      <c r="R833" s="13" t="s">
        <v>783</v>
      </c>
      <c r="S833" s="14">
        <v>2218.42</v>
      </c>
      <c r="T833" s="12">
        <v>2.7587201702111821E-3</v>
      </c>
    </row>
    <row r="834" spans="1:20">
      <c r="B834" t="s">
        <v>1146</v>
      </c>
    </row>
    <row r="835" spans="1:20">
      <c r="C835" s="10" t="s">
        <v>1145</v>
      </c>
    </row>
    <row r="836" spans="1:20">
      <c r="B836" t="s">
        <v>1144</v>
      </c>
    </row>
    <row r="837" spans="1:20">
      <c r="C837" s="10" t="s">
        <v>1143</v>
      </c>
    </row>
    <row r="838" spans="1:20">
      <c r="C838" s="10" t="s">
        <v>1142</v>
      </c>
    </row>
    <row r="839" spans="1:20">
      <c r="B839" t="s">
        <v>1141</v>
      </c>
    </row>
    <row r="840" spans="1:20">
      <c r="C840" s="10" t="s">
        <v>1040</v>
      </c>
      <c r="K840" s="10" t="s">
        <v>1039</v>
      </c>
    </row>
    <row r="850" spans="2:11">
      <c r="C850" s="11" t="s">
        <v>1038</v>
      </c>
      <c r="K850" s="11" t="s">
        <v>1037</v>
      </c>
    </row>
    <row r="851" spans="2:11">
      <c r="C851" t="s">
        <v>1140</v>
      </c>
    </row>
    <row r="852" spans="2:11">
      <c r="C852" t="s">
        <v>1139</v>
      </c>
    </row>
    <row r="853" spans="2:11">
      <c r="C853" t="s">
        <v>1138</v>
      </c>
    </row>
    <row r="854" spans="2:11">
      <c r="C854" t="s">
        <v>1137</v>
      </c>
    </row>
    <row r="855" spans="2:11">
      <c r="C855" s="10" t="s">
        <v>1136</v>
      </c>
    </row>
    <row r="856" spans="2:11">
      <c r="B856" t="s">
        <v>1135</v>
      </c>
      <c r="H856" s="11" t="s">
        <v>1134</v>
      </c>
    </row>
    <row r="858" spans="2:11">
      <c r="J858" t="s">
        <v>1133</v>
      </c>
    </row>
    <row r="859" spans="2:11">
      <c r="J859" t="s">
        <v>1132</v>
      </c>
    </row>
    <row r="860" spans="2:11">
      <c r="J860" t="s">
        <v>1131</v>
      </c>
    </row>
    <row r="867" spans="1:20">
      <c r="A867" s="9" t="s">
        <v>1130</v>
      </c>
      <c r="C867" s="13" t="s">
        <v>788</v>
      </c>
      <c r="D867" s="14">
        <v>44946.12</v>
      </c>
      <c r="E867" s="12">
        <v>1.7142970294210091E-2</v>
      </c>
      <c r="F867" s="13" t="s">
        <v>787</v>
      </c>
      <c r="G867" s="14">
        <v>6449.8</v>
      </c>
      <c r="H867" s="12">
        <v>9.3568792830786007E-3</v>
      </c>
      <c r="I867" s="13" t="s">
        <v>786</v>
      </c>
      <c r="J867" s="14">
        <v>21622.98</v>
      </c>
      <c r="K867" s="12">
        <v>7.9988974692664534E-3</v>
      </c>
      <c r="L867" s="13" t="s">
        <v>785</v>
      </c>
      <c r="M867" s="14">
        <v>330.56</v>
      </c>
      <c r="N867" s="12">
        <v>2.752904162633183E-3</v>
      </c>
      <c r="O867" s="13" t="s">
        <v>784</v>
      </c>
      <c r="P867" s="14">
        <v>248.32</v>
      </c>
      <c r="Q867" s="12">
        <v>2.1947487113402015E-2</v>
      </c>
      <c r="R867" s="13" t="s">
        <v>783</v>
      </c>
      <c r="S867" s="14">
        <v>2286.52</v>
      </c>
      <c r="T867" s="12">
        <v>2.9783251403880093E-2</v>
      </c>
    </row>
    <row r="868" spans="1:20">
      <c r="B868" t="s">
        <v>1129</v>
      </c>
    </row>
    <row r="869" spans="1:20">
      <c r="C869" s="10" t="s">
        <v>1128</v>
      </c>
    </row>
    <row r="870" spans="1:20">
      <c r="C870" s="10" t="s">
        <v>1127</v>
      </c>
    </row>
    <row r="871" spans="1:20">
      <c r="C871" s="10" t="s">
        <v>1126</v>
      </c>
    </row>
    <row r="872" spans="1:20">
      <c r="B872" t="s">
        <v>1125</v>
      </c>
    </row>
    <row r="873" spans="1:20">
      <c r="C873" s="10" t="s">
        <v>1124</v>
      </c>
    </row>
    <row r="874" spans="1:20">
      <c r="C874" s="10" t="s">
        <v>1123</v>
      </c>
    </row>
    <row r="875" spans="1:20">
      <c r="C875" s="10" t="s">
        <v>1122</v>
      </c>
    </row>
    <row r="877" spans="1:20">
      <c r="A877" s="9" t="s">
        <v>1121</v>
      </c>
      <c r="C877" s="13" t="s">
        <v>788</v>
      </c>
      <c r="D877" s="14">
        <v>45631.74</v>
      </c>
      <c r="E877" s="12">
        <v>1.5025068077614296E-2</v>
      </c>
      <c r="F877" s="13" t="s">
        <v>787</v>
      </c>
      <c r="G877" s="14">
        <v>6466.91</v>
      </c>
      <c r="H877" s="12">
        <v>2.645776731081718E-3</v>
      </c>
      <c r="I877" s="13" t="s">
        <v>786</v>
      </c>
      <c r="J877" s="14">
        <v>21496.54</v>
      </c>
      <c r="K877" s="12">
        <v>-5.8818768043600823E-3</v>
      </c>
      <c r="L877" s="13" t="s">
        <v>785</v>
      </c>
      <c r="M877" s="14">
        <v>340.01</v>
      </c>
      <c r="N877" s="12">
        <v>2.7793300197052995E-2</v>
      </c>
      <c r="O877" s="13" t="s">
        <v>784</v>
      </c>
      <c r="P877" s="14">
        <v>249.09</v>
      </c>
      <c r="Q877" s="12">
        <v>3.0912521578546318E-3</v>
      </c>
      <c r="R877" s="13" t="s">
        <v>783</v>
      </c>
      <c r="S877" s="14">
        <v>2361.9499999999998</v>
      </c>
      <c r="T877" s="12">
        <v>3.1935477042274327E-2</v>
      </c>
    </row>
    <row r="878" spans="1:20">
      <c r="B878" t="s">
        <v>1120</v>
      </c>
    </row>
    <row r="879" spans="1:20">
      <c r="C879" t="s">
        <v>1119</v>
      </c>
    </row>
    <row r="880" spans="1:20">
      <c r="C880" t="s">
        <v>1118</v>
      </c>
    </row>
    <row r="881" spans="1:20">
      <c r="J881" s="10" t="s">
        <v>1117</v>
      </c>
    </row>
    <row r="882" spans="1:20">
      <c r="J882" s="10" t="s">
        <v>1116</v>
      </c>
    </row>
    <row r="883" spans="1:20">
      <c r="J883" s="10" t="s">
        <v>1115</v>
      </c>
    </row>
    <row r="884" spans="1:20">
      <c r="J884" s="10" t="s">
        <v>1114</v>
      </c>
    </row>
    <row r="889" spans="1:20">
      <c r="B889" t="s">
        <v>1113</v>
      </c>
    </row>
    <row r="890" spans="1:20">
      <c r="B890" t="s">
        <v>1112</v>
      </c>
    </row>
    <row r="892" spans="1:20">
      <c r="A892" s="9" t="s">
        <v>1111</v>
      </c>
      <c r="C892" s="13" t="s">
        <v>788</v>
      </c>
      <c r="D892" s="14">
        <v>45544.88</v>
      </c>
      <c r="E892" s="12">
        <v>-1.907129846428415E-3</v>
      </c>
      <c r="F892" s="13" t="s">
        <v>787</v>
      </c>
      <c r="G892" s="14">
        <v>6460.26</v>
      </c>
      <c r="H892" s="12">
        <v>-1.0293703349400236E-3</v>
      </c>
      <c r="I892" s="13" t="s">
        <v>786</v>
      </c>
      <c r="J892" s="14">
        <v>21455.55</v>
      </c>
      <c r="K892" s="12">
        <v>-1.9104613957694678E-3</v>
      </c>
      <c r="L892" s="13" t="s">
        <v>785</v>
      </c>
      <c r="M892" s="14">
        <v>333.87</v>
      </c>
      <c r="N892" s="12">
        <v>-1.8390391469733688E-2</v>
      </c>
      <c r="O892" s="13" t="s">
        <v>784</v>
      </c>
      <c r="P892" s="14">
        <v>245.32</v>
      </c>
      <c r="Q892" s="12">
        <v>-1.5367683026251468E-2</v>
      </c>
      <c r="R892" s="13" t="s">
        <v>783</v>
      </c>
      <c r="S892" s="14">
        <v>2366.42</v>
      </c>
      <c r="T892" s="12">
        <v>1.8889292686844494E-3</v>
      </c>
    </row>
    <row r="893" spans="1:20">
      <c r="B893" t="s">
        <v>1110</v>
      </c>
    </row>
    <row r="894" spans="1:20">
      <c r="C894" t="s">
        <v>1109</v>
      </c>
    </row>
    <row r="895" spans="1:20">
      <c r="B895" t="s">
        <v>1108</v>
      </c>
    </row>
    <row r="903" spans="1:20">
      <c r="C903" t="s">
        <v>1107</v>
      </c>
    </row>
    <row r="904" spans="1:20">
      <c r="C904" t="s">
        <v>1106</v>
      </c>
    </row>
    <row r="905" spans="1:20">
      <c r="D905" s="10" t="s">
        <v>1105</v>
      </c>
    </row>
    <row r="907" spans="1:20">
      <c r="A907" s="9" t="s">
        <v>1104</v>
      </c>
      <c r="C907" s="13" t="s">
        <v>788</v>
      </c>
      <c r="D907" s="14">
        <v>45400.86</v>
      </c>
      <c r="E907" s="12">
        <v>-3.172186606156729E-3</v>
      </c>
      <c r="F907" s="13" t="s">
        <v>787</v>
      </c>
      <c r="G907" s="14">
        <v>6481.5</v>
      </c>
      <c r="H907" s="12">
        <v>3.2770192085165135E-3</v>
      </c>
      <c r="I907" s="13" t="s">
        <v>786</v>
      </c>
      <c r="J907" s="14">
        <v>21700.39</v>
      </c>
      <c r="K907" s="12">
        <v>1.1282746531283546E-2</v>
      </c>
      <c r="L907" s="13" t="s">
        <v>785</v>
      </c>
      <c r="M907" s="14">
        <v>350.84</v>
      </c>
      <c r="N907" s="12">
        <v>4.8369627180481052E-2</v>
      </c>
      <c r="O907" s="13" t="s">
        <v>784</v>
      </c>
      <c r="P907" s="14">
        <v>247.05</v>
      </c>
      <c r="Q907" s="12">
        <v>7.0026310463469667E-3</v>
      </c>
      <c r="R907" s="13" t="s">
        <v>783</v>
      </c>
      <c r="S907" s="14">
        <v>2391.0500000000002</v>
      </c>
      <c r="T907" s="12">
        <v>1.0300913824470466E-2</v>
      </c>
    </row>
    <row r="908" spans="1:20">
      <c r="B908" t="s">
        <v>1103</v>
      </c>
    </row>
    <row r="909" spans="1:20">
      <c r="C909" t="s">
        <v>1102</v>
      </c>
    </row>
    <row r="910" spans="1:20">
      <c r="C910" t="s">
        <v>1101</v>
      </c>
    </row>
    <row r="911" spans="1:20">
      <c r="C911" t="s">
        <v>1100</v>
      </c>
    </row>
    <row r="912" spans="1:20">
      <c r="B912" t="s">
        <v>1099</v>
      </c>
    </row>
    <row r="913" spans="1:20">
      <c r="B913" t="s">
        <v>1098</v>
      </c>
    </row>
    <row r="914" spans="1:20">
      <c r="J914" t="s">
        <v>1097</v>
      </c>
    </row>
    <row r="915" spans="1:20">
      <c r="J915" t="s">
        <v>1096</v>
      </c>
    </row>
    <row r="921" spans="1:20">
      <c r="A921" s="9" t="s">
        <v>1095</v>
      </c>
      <c r="C921" s="13" t="s">
        <v>788</v>
      </c>
      <c r="D921" s="14">
        <v>45384.22</v>
      </c>
      <c r="E921" s="12">
        <v>-3.6664726197782881E-4</v>
      </c>
      <c r="F921" s="13" t="s">
        <v>787</v>
      </c>
      <c r="G921" s="14">
        <v>6584.29</v>
      </c>
      <c r="H921" s="12">
        <v>1.5611402292426361E-2</v>
      </c>
      <c r="I921" s="13" t="s">
        <v>786</v>
      </c>
      <c r="J921" s="14">
        <v>22141.1</v>
      </c>
      <c r="K921" s="12">
        <v>1.9904611785322282E-2</v>
      </c>
      <c r="L921" s="13" t="s">
        <v>785</v>
      </c>
      <c r="M921" s="14">
        <v>395.94</v>
      </c>
      <c r="N921" s="12">
        <v>0.11390614739607018</v>
      </c>
      <c r="O921" s="13" t="s">
        <v>784</v>
      </c>
      <c r="P921" s="14">
        <v>255.64</v>
      </c>
      <c r="Q921" s="12">
        <v>3.3601940228446155E-2</v>
      </c>
      <c r="R921" s="13" t="s">
        <v>783</v>
      </c>
      <c r="S921" s="14">
        <v>2397.06</v>
      </c>
      <c r="T921" s="12">
        <v>2.5072380332573085E-3</v>
      </c>
    </row>
    <row r="922" spans="1:20">
      <c r="B922" t="s">
        <v>1094</v>
      </c>
    </row>
    <row r="923" spans="1:20">
      <c r="C923" t="s">
        <v>1093</v>
      </c>
    </row>
    <row r="924" spans="1:20">
      <c r="C924" t="s">
        <v>1092</v>
      </c>
    </row>
    <row r="925" spans="1:20">
      <c r="C925" t="s">
        <v>1091</v>
      </c>
    </row>
    <row r="926" spans="1:20">
      <c r="C926" t="s">
        <v>1090</v>
      </c>
    </row>
    <row r="927" spans="1:20">
      <c r="C927" t="s">
        <v>1089</v>
      </c>
    </row>
    <row r="928" spans="1:20">
      <c r="C928" t="s">
        <v>1088</v>
      </c>
    </row>
    <row r="929" spans="2:12">
      <c r="B929" t="s">
        <v>1087</v>
      </c>
    </row>
    <row r="930" spans="2:12">
      <c r="C930" t="s">
        <v>1086</v>
      </c>
      <c r="K930" t="s">
        <v>1085</v>
      </c>
    </row>
    <row r="938" spans="2:12">
      <c r="C938" s="11"/>
      <c r="K938" s="11"/>
    </row>
    <row r="939" spans="2:12">
      <c r="C939" s="11"/>
      <c r="K939" s="11"/>
    </row>
    <row r="940" spans="2:12">
      <c r="C940" s="11"/>
      <c r="D940" s="11" t="s">
        <v>1084</v>
      </c>
      <c r="K940" s="11"/>
      <c r="L940" s="11" t="s">
        <v>1083</v>
      </c>
    </row>
    <row r="941" spans="2:12">
      <c r="D941" t="s">
        <v>1082</v>
      </c>
      <c r="L941" t="s">
        <v>1081</v>
      </c>
    </row>
    <row r="942" spans="2:12">
      <c r="D942" t="s">
        <v>1080</v>
      </c>
      <c r="L942" t="s">
        <v>1079</v>
      </c>
    </row>
    <row r="943" spans="2:12">
      <c r="C943" t="s">
        <v>1078</v>
      </c>
    </row>
    <row r="944" spans="2:12">
      <c r="C944" t="s">
        <v>1077</v>
      </c>
    </row>
    <row r="945" spans="1:20">
      <c r="C945" t="s">
        <v>1076</v>
      </c>
    </row>
    <row r="946" spans="1:20">
      <c r="C946" t="s">
        <v>1075</v>
      </c>
    </row>
    <row r="947" spans="1:20">
      <c r="B947" t="s">
        <v>1074</v>
      </c>
    </row>
    <row r="948" spans="1:20">
      <c r="C948" t="s">
        <v>1073</v>
      </c>
    </row>
    <row r="949" spans="1:20">
      <c r="C949" t="s">
        <v>1072</v>
      </c>
    </row>
    <row r="950" spans="1:20">
      <c r="C950" t="s">
        <v>1071</v>
      </c>
    </row>
    <row r="951" spans="1:20">
      <c r="C951" t="s">
        <v>1070</v>
      </c>
    </row>
    <row r="952" spans="1:20">
      <c r="C952" t="s">
        <v>1069</v>
      </c>
    </row>
    <row r="953" spans="1:20">
      <c r="C953" t="s">
        <v>1068</v>
      </c>
    </row>
    <row r="954" spans="1:20">
      <c r="C954" t="s">
        <v>1067</v>
      </c>
    </row>
    <row r="955" spans="1:20">
      <c r="C955" t="s">
        <v>1066</v>
      </c>
    </row>
    <row r="957" spans="1:20">
      <c r="A957" s="9" t="s">
        <v>1065</v>
      </c>
      <c r="C957" s="13" t="s">
        <v>788</v>
      </c>
      <c r="D957" s="14">
        <v>46315.27</v>
      </c>
      <c r="E957" s="12">
        <v>2.0102441376245797E-2</v>
      </c>
      <c r="F957" s="13" t="s">
        <v>787</v>
      </c>
      <c r="G957" s="14">
        <v>6664.36</v>
      </c>
      <c r="H957" s="12">
        <v>1.2014657071346644E-2</v>
      </c>
      <c r="I957" s="13" t="s">
        <v>786</v>
      </c>
      <c r="J957" s="14">
        <v>22631.48</v>
      </c>
      <c r="K957" s="12">
        <v>2.1668048223094601E-2</v>
      </c>
      <c r="L957" s="13" t="s">
        <v>785</v>
      </c>
      <c r="M957" s="14">
        <v>426.07</v>
      </c>
      <c r="N957" s="12">
        <v>7.0716079517450181E-2</v>
      </c>
      <c r="O957" s="13" t="s">
        <v>784</v>
      </c>
      <c r="P957" s="14">
        <v>265.86</v>
      </c>
      <c r="Q957" s="12">
        <v>3.8441284886782619E-2</v>
      </c>
      <c r="R957" s="13" t="s">
        <v>783</v>
      </c>
      <c r="S957" s="14">
        <v>2448.77</v>
      </c>
      <c r="T957" s="12">
        <v>2.111672390628766E-2</v>
      </c>
    </row>
    <row r="958" spans="1:20">
      <c r="B958" t="s">
        <v>1064</v>
      </c>
    </row>
    <row r="959" spans="1:20">
      <c r="G959" t="s">
        <v>1063</v>
      </c>
    </row>
    <row r="960" spans="1:20">
      <c r="G960" t="s">
        <v>1062</v>
      </c>
    </row>
    <row r="961" spans="2:21">
      <c r="G961" t="s">
        <v>1061</v>
      </c>
    </row>
    <row r="962" spans="2:21">
      <c r="G962" t="s">
        <v>1060</v>
      </c>
    </row>
    <row r="963" spans="2:21">
      <c r="G963" t="s">
        <v>1059</v>
      </c>
    </row>
    <row r="964" spans="2:21">
      <c r="G964" t="s">
        <v>1058</v>
      </c>
    </row>
    <row r="965" spans="2:21">
      <c r="G965" t="s">
        <v>1057</v>
      </c>
    </row>
    <row r="966" spans="2:21">
      <c r="G966" t="s">
        <v>1056</v>
      </c>
    </row>
    <row r="967" spans="2:21">
      <c r="H967" s="23" t="s">
        <v>1055</v>
      </c>
      <c r="I967" s="22">
        <v>0.05</v>
      </c>
      <c r="J967">
        <v>2026</v>
      </c>
      <c r="K967">
        <v>2027</v>
      </c>
      <c r="L967">
        <v>2028</v>
      </c>
      <c r="M967">
        <v>2029</v>
      </c>
      <c r="N967">
        <v>2030</v>
      </c>
      <c r="O967">
        <v>2031</v>
      </c>
      <c r="P967">
        <v>2032</v>
      </c>
      <c r="Q967">
        <v>2033</v>
      </c>
      <c r="R967">
        <v>2034</v>
      </c>
      <c r="S967">
        <v>2035</v>
      </c>
      <c r="T967">
        <v>2036</v>
      </c>
      <c r="U967">
        <v>2037</v>
      </c>
    </row>
    <row r="968" spans="2:21">
      <c r="H968" t="s">
        <v>1054</v>
      </c>
      <c r="I968" s="21">
        <v>1000000</v>
      </c>
      <c r="J968" s="21">
        <f t="shared" ref="J968:U968" si="0">I968*(1+$I$967)</f>
        <v>1050000</v>
      </c>
      <c r="K968" s="21">
        <f t="shared" si="0"/>
        <v>1102500</v>
      </c>
      <c r="L968" s="21">
        <f t="shared" si="0"/>
        <v>1157625</v>
      </c>
      <c r="M968" s="21">
        <f t="shared" si="0"/>
        <v>1215506.25</v>
      </c>
      <c r="N968" s="21">
        <f t="shared" si="0"/>
        <v>1276281.5625</v>
      </c>
      <c r="O968" s="21">
        <f t="shared" si="0"/>
        <v>1340095.640625</v>
      </c>
      <c r="P968" s="21">
        <f t="shared" si="0"/>
        <v>1407100.42265625</v>
      </c>
      <c r="Q968" s="21">
        <f t="shared" si="0"/>
        <v>1477455.4437890626</v>
      </c>
      <c r="R968" s="21">
        <f t="shared" si="0"/>
        <v>1551328.2159785158</v>
      </c>
      <c r="S968" s="21">
        <f t="shared" si="0"/>
        <v>1628894.6267774417</v>
      </c>
      <c r="T968" s="21">
        <f t="shared" si="0"/>
        <v>1710339.3581163138</v>
      </c>
      <c r="U968" s="21">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20"/>
      <c r="L970" s="19">
        <f>$U$968/(1+$I$967)^12</f>
        <v>1000000.0000000002</v>
      </c>
    </row>
    <row r="971" spans="2:21">
      <c r="G971" t="s">
        <v>1053</v>
      </c>
    </row>
    <row r="972" spans="2:21">
      <c r="G972" t="s">
        <v>1052</v>
      </c>
    </row>
    <row r="973" spans="2:21">
      <c r="G973" t="s">
        <v>1051</v>
      </c>
    </row>
    <row r="974" spans="2:21">
      <c r="G974" t="s">
        <v>1050</v>
      </c>
    </row>
    <row r="975" spans="2:21">
      <c r="G975" t="s">
        <v>1049</v>
      </c>
    </row>
    <row r="976" spans="2:21">
      <c r="B976" t="s">
        <v>1048</v>
      </c>
    </row>
    <row r="977" spans="1:20">
      <c r="C977" t="s">
        <v>1047</v>
      </c>
    </row>
    <row r="978" spans="1:20">
      <c r="C978" t="s">
        <v>1046</v>
      </c>
    </row>
    <row r="979" spans="1:20">
      <c r="B979" t="s">
        <v>1045</v>
      </c>
    </row>
    <row r="980" spans="1:20">
      <c r="C980" t="s">
        <v>1044</v>
      </c>
    </row>
    <row r="981" spans="1:20">
      <c r="B981" t="s">
        <v>1043</v>
      </c>
    </row>
    <row r="983" spans="1:20">
      <c r="A983" s="9" t="s">
        <v>1042</v>
      </c>
      <c r="C983" s="13" t="s">
        <v>788</v>
      </c>
      <c r="D983" s="14">
        <v>46247.29</v>
      </c>
      <c r="E983" s="12">
        <v>-1.4699239674367066E-3</v>
      </c>
      <c r="F983" s="13" t="s">
        <v>787</v>
      </c>
      <c r="G983" s="14">
        <v>6643.7</v>
      </c>
      <c r="H983" s="12">
        <v>-3.1097129611511441E-3</v>
      </c>
      <c r="I983" s="13" t="s">
        <v>786</v>
      </c>
      <c r="J983" s="14">
        <v>22484.07</v>
      </c>
      <c r="K983" s="12">
        <v>-6.5561973432745873E-3</v>
      </c>
      <c r="L983" s="13" t="s">
        <v>785</v>
      </c>
      <c r="M983" s="14">
        <v>440.4</v>
      </c>
      <c r="N983" s="12">
        <v>3.2538601271571266E-2</v>
      </c>
      <c r="O983" s="13" t="s">
        <v>784</v>
      </c>
      <c r="P983" s="14">
        <v>268.83</v>
      </c>
      <c r="Q983" s="12">
        <v>1.1047874121191723E-2</v>
      </c>
      <c r="R983" s="13" t="s">
        <v>783</v>
      </c>
      <c r="S983" s="14">
        <v>2434.3200000000002</v>
      </c>
      <c r="T983" s="12">
        <v>-5.93594925893055E-3</v>
      </c>
    </row>
    <row r="984" spans="1:20">
      <c r="B984" t="s">
        <v>1041</v>
      </c>
    </row>
    <row r="985" spans="1:20">
      <c r="C985" s="10" t="s">
        <v>1040</v>
      </c>
      <c r="K985" s="10" t="s">
        <v>1039</v>
      </c>
    </row>
    <row r="986" spans="1:20">
      <c r="C986" s="11"/>
      <c r="K986" s="11"/>
    </row>
    <row r="996" spans="2:12">
      <c r="C996" s="11" t="s">
        <v>1038</v>
      </c>
      <c r="K996" s="11" t="s">
        <v>1037</v>
      </c>
    </row>
    <row r="997" spans="2:12">
      <c r="C997" s="10" t="s">
        <v>1036</v>
      </c>
      <c r="K997" s="11"/>
      <c r="L997" s="10" t="s">
        <v>1035</v>
      </c>
    </row>
    <row r="998" spans="2:12">
      <c r="C998" s="10" t="s">
        <v>1034</v>
      </c>
      <c r="L998" s="10" t="s">
        <v>1033</v>
      </c>
    </row>
    <row r="999" spans="2:12">
      <c r="C999" s="10" t="s">
        <v>1032</v>
      </c>
      <c r="L999" s="10" t="s">
        <v>1031</v>
      </c>
    </row>
    <row r="1000" spans="2:12">
      <c r="C1000" s="10" t="s">
        <v>1030</v>
      </c>
      <c r="L1000" t="s">
        <v>1029</v>
      </c>
    </row>
    <row r="1001" spans="2:12">
      <c r="C1001" s="10" t="s">
        <v>1028</v>
      </c>
      <c r="L1001" s="10" t="s">
        <v>1027</v>
      </c>
    </row>
    <row r="1002" spans="2:12">
      <c r="C1002" s="10" t="s">
        <v>1026</v>
      </c>
    </row>
    <row r="1003" spans="2:12">
      <c r="C1003" t="s">
        <v>1025</v>
      </c>
    </row>
    <row r="1004" spans="2:12">
      <c r="C1004" t="s">
        <v>1024</v>
      </c>
    </row>
    <row r="1005" spans="2:12">
      <c r="B1005" t="s">
        <v>1023</v>
      </c>
    </row>
    <row r="1006" spans="2:12">
      <c r="C1006" s="10" t="s">
        <v>1022</v>
      </c>
    </row>
    <row r="1007" spans="2:12">
      <c r="C1007" s="10" t="s">
        <v>1021</v>
      </c>
    </row>
    <row r="1008" spans="2:12">
      <c r="C1008" s="10" t="s">
        <v>1020</v>
      </c>
    </row>
    <row r="1009" spans="2:3">
      <c r="C1009" s="10" t="s">
        <v>1019</v>
      </c>
    </row>
    <row r="1018" spans="2:3">
      <c r="B1018" t="s">
        <v>1018</v>
      </c>
      <c r="C1018" s="10"/>
    </row>
    <row r="1028" spans="1:20">
      <c r="C1028" s="11" t="s">
        <v>1017</v>
      </c>
    </row>
    <row r="1029" spans="1:20">
      <c r="C1029" s="10" t="s">
        <v>1016</v>
      </c>
    </row>
    <row r="1030" spans="1:20">
      <c r="C1030" s="10" t="s">
        <v>1015</v>
      </c>
    </row>
    <row r="1032" spans="1:20">
      <c r="A1032" s="9" t="s">
        <v>1014</v>
      </c>
      <c r="C1032" s="13" t="s">
        <v>788</v>
      </c>
      <c r="D1032" s="14">
        <v>45479.6</v>
      </c>
      <c r="E1032" s="12">
        <v>-1.687987581245223E-2</v>
      </c>
      <c r="F1032" s="13" t="s">
        <v>787</v>
      </c>
      <c r="G1032" s="14">
        <v>6552.51</v>
      </c>
      <c r="H1032" s="12">
        <v>-1.3916804400145836E-2</v>
      </c>
      <c r="I1032" s="13" t="s">
        <v>786</v>
      </c>
      <c r="J1032" s="14">
        <v>22204.43</v>
      </c>
      <c r="K1032" s="12">
        <v>-1.259388329265824E-2</v>
      </c>
      <c r="L1032" s="13" t="s">
        <v>785</v>
      </c>
      <c r="M1032" s="14">
        <v>413.49</v>
      </c>
      <c r="N1032" s="12">
        <v>-6.5080171225422548E-2</v>
      </c>
      <c r="O1032" s="13" t="s">
        <v>784</v>
      </c>
      <c r="P1032" s="14">
        <v>271.99</v>
      </c>
      <c r="Q1032" s="12">
        <v>1.1618074193904279E-2</v>
      </c>
      <c r="R1032" s="13" t="s">
        <v>783</v>
      </c>
      <c r="S1032" s="14">
        <v>2394.59</v>
      </c>
      <c r="T1032" s="12">
        <v>-1.6591566823548089E-2</v>
      </c>
    </row>
    <row r="1033" spans="1:20">
      <c r="B1033" t="s">
        <v>1013</v>
      </c>
    </row>
    <row r="1034" spans="1:20">
      <c r="C1034" t="s">
        <v>1012</v>
      </c>
    </row>
    <row r="1035" spans="1:20">
      <c r="C1035" t="s">
        <v>1011</v>
      </c>
    </row>
    <row r="1036" spans="1:20">
      <c r="C1036" t="s">
        <v>1010</v>
      </c>
    </row>
    <row r="1037" spans="1:20">
      <c r="B1037" t="s">
        <v>1009</v>
      </c>
    </row>
    <row r="1038" spans="1:20">
      <c r="J1038" t="s">
        <v>1008</v>
      </c>
    </row>
    <row r="1039" spans="1:20">
      <c r="J1039" t="s">
        <v>1007</v>
      </c>
    </row>
    <row r="1040" spans="1:20">
      <c r="J1040" t="s">
        <v>1006</v>
      </c>
    </row>
    <row r="1041" spans="1:20">
      <c r="J1041" t="s">
        <v>1005</v>
      </c>
    </row>
    <row r="1042" spans="1:20">
      <c r="J1042" t="s">
        <v>1004</v>
      </c>
    </row>
    <row r="1043" spans="1:20">
      <c r="J1043" t="s">
        <v>1003</v>
      </c>
    </row>
    <row r="1044" spans="1:20">
      <c r="J1044" t="s">
        <v>1002</v>
      </c>
    </row>
    <row r="1045" spans="1:20">
      <c r="J1045" t="s">
        <v>1001</v>
      </c>
    </row>
    <row r="1053" spans="1:20">
      <c r="A1053" s="9" t="s">
        <v>1000</v>
      </c>
      <c r="C1053" s="13" t="s">
        <v>788</v>
      </c>
      <c r="D1053" s="14">
        <v>46190.61</v>
      </c>
      <c r="E1053" s="12">
        <v>1.539295540803644E-2</v>
      </c>
      <c r="F1053" s="13" t="s">
        <v>787</v>
      </c>
      <c r="G1053" s="14">
        <v>6664.01</v>
      </c>
      <c r="H1053" s="12">
        <v>1.6731667569526456E-2</v>
      </c>
      <c r="I1053" s="13" t="s">
        <v>786</v>
      </c>
      <c r="J1053" s="14">
        <v>22679.98</v>
      </c>
      <c r="K1053" s="12">
        <v>2.0967831541297624E-2</v>
      </c>
      <c r="L1053" s="13" t="s">
        <v>785</v>
      </c>
      <c r="M1053" s="14">
        <v>439.31</v>
      </c>
      <c r="N1053" s="12">
        <v>5.8773986478796281E-2</v>
      </c>
      <c r="O1053" s="13" t="s">
        <v>784</v>
      </c>
      <c r="P1053" s="14">
        <v>288.17</v>
      </c>
      <c r="Q1053" s="12">
        <v>5.6147412985390589E-2</v>
      </c>
      <c r="R1053" s="13" t="s">
        <v>783</v>
      </c>
      <c r="S1053" s="14">
        <v>2452.17</v>
      </c>
      <c r="T1053" s="12">
        <v>2.3481243143827681E-2</v>
      </c>
    </row>
    <row r="1054" spans="1:20">
      <c r="B1054" t="s">
        <v>999</v>
      </c>
    </row>
    <row r="1055" spans="1:20">
      <c r="C1055" t="s">
        <v>998</v>
      </c>
    </row>
    <row r="1056" spans="1:20">
      <c r="C1056" t="s">
        <v>997</v>
      </c>
    </row>
    <row r="1057" spans="2:17">
      <c r="B1057" t="s">
        <v>996</v>
      </c>
    </row>
    <row r="1058" spans="2:17">
      <c r="C1058" t="s">
        <v>995</v>
      </c>
      <c r="G1058" t="s">
        <v>994</v>
      </c>
      <c r="K1058" t="s">
        <v>993</v>
      </c>
      <c r="O1058" t="s">
        <v>992</v>
      </c>
      <c r="Q1058" s="11" t="s">
        <v>957</v>
      </c>
    </row>
    <row r="1068" spans="2:17">
      <c r="C1068" t="s">
        <v>991</v>
      </c>
    </row>
    <row r="1069" spans="2:17">
      <c r="C1069" t="s">
        <v>990</v>
      </c>
    </row>
    <row r="1070" spans="2:17">
      <c r="C1070" t="s">
        <v>989</v>
      </c>
    </row>
    <row r="1071" spans="2:17">
      <c r="C1071" t="s">
        <v>988</v>
      </c>
    </row>
    <row r="1072" spans="2:17">
      <c r="C1072" t="s">
        <v>987</v>
      </c>
    </row>
    <row r="1073" spans="1:20">
      <c r="C1073" t="s">
        <v>986</v>
      </c>
    </row>
    <row r="1074" spans="1:20">
      <c r="C1074" t="s">
        <v>985</v>
      </c>
    </row>
    <row r="1075" spans="1:20">
      <c r="B1075" t="s">
        <v>984</v>
      </c>
    </row>
    <row r="1084" spans="1:20">
      <c r="C1084" t="s">
        <v>983</v>
      </c>
    </row>
    <row r="1085" spans="1:20">
      <c r="C1085" t="s">
        <v>982</v>
      </c>
    </row>
    <row r="1086" spans="1:20">
      <c r="C1086" t="s">
        <v>981</v>
      </c>
    </row>
    <row r="1088" spans="1:20">
      <c r="A1088" s="9" t="s">
        <v>980</v>
      </c>
      <c r="C1088" s="13" t="s">
        <v>788</v>
      </c>
      <c r="D1088" s="14">
        <v>47207.12</v>
      </c>
      <c r="E1088" s="12">
        <v>2.1532980618177978E-2</v>
      </c>
      <c r="F1088" s="13" t="s">
        <v>787</v>
      </c>
      <c r="G1088" s="14">
        <v>6791.69</v>
      </c>
      <c r="H1088" s="12">
        <v>1.8799444615404913E-2</v>
      </c>
      <c r="I1088" s="13" t="s">
        <v>786</v>
      </c>
      <c r="J1088" s="14">
        <v>23204.87</v>
      </c>
      <c r="K1088" s="12">
        <v>2.2619820753143605E-2</v>
      </c>
      <c r="L1088" s="13" t="s">
        <v>785</v>
      </c>
      <c r="M1088" s="14">
        <v>433.72</v>
      </c>
      <c r="N1088" s="12">
        <v>-1.2888499492760247E-2</v>
      </c>
      <c r="O1088" s="13" t="s">
        <v>784</v>
      </c>
      <c r="P1088" s="14">
        <v>295.86</v>
      </c>
      <c r="Q1088" s="12">
        <v>2.5992023254241863E-2</v>
      </c>
      <c r="R1088" s="13" t="s">
        <v>783</v>
      </c>
      <c r="S1088" s="14">
        <v>2513.4699999999998</v>
      </c>
      <c r="T1088" s="12">
        <v>2.4388594254158485E-2</v>
      </c>
    </row>
    <row r="1089" spans="2:4">
      <c r="B1089" t="s">
        <v>979</v>
      </c>
    </row>
    <row r="1090" spans="2:4">
      <c r="B1090" t="s">
        <v>978</v>
      </c>
    </row>
    <row r="1091" spans="2:4">
      <c r="C1091" s="15" t="s">
        <v>977</v>
      </c>
    </row>
    <row r="1092" spans="2:4">
      <c r="C1092" t="s">
        <v>976</v>
      </c>
    </row>
    <row r="1093" spans="2:4">
      <c r="C1093" t="s">
        <v>975</v>
      </c>
    </row>
    <row r="1094" spans="2:4">
      <c r="C1094" t="s">
        <v>974</v>
      </c>
    </row>
    <row r="1095" spans="2:4">
      <c r="C1095" t="s">
        <v>973</v>
      </c>
    </row>
    <row r="1096" spans="2:4">
      <c r="D1096" s="10" t="s">
        <v>972</v>
      </c>
    </row>
    <row r="1103" spans="2:4">
      <c r="C1103" s="10" t="s">
        <v>971</v>
      </c>
    </row>
    <row r="1105" spans="1:20">
      <c r="A1105" s="9" t="s">
        <v>970</v>
      </c>
      <c r="C1105" s="13" t="s">
        <v>788</v>
      </c>
      <c r="D1105" s="14">
        <v>47562.87</v>
      </c>
      <c r="E1105" s="12">
        <v>7.479573877690728E-3</v>
      </c>
      <c r="F1105" s="13" t="s">
        <v>787</v>
      </c>
      <c r="G1105" s="14">
        <v>6840.2</v>
      </c>
      <c r="H1105" s="12">
        <v>7.0918978977223207E-3</v>
      </c>
      <c r="I1105" s="13" t="s">
        <v>786</v>
      </c>
      <c r="J1105" s="14">
        <v>23724.959999999999</v>
      </c>
      <c r="K1105" s="12">
        <v>2.1921638645544615E-2</v>
      </c>
      <c r="L1105" s="13" t="s">
        <v>785</v>
      </c>
      <c r="M1105" s="14">
        <v>456.56</v>
      </c>
      <c r="N1105" s="12">
        <v>5.0026283511477081E-2</v>
      </c>
      <c r="O1105" s="13" t="s">
        <v>784</v>
      </c>
      <c r="P1105" s="14">
        <v>306.55</v>
      </c>
      <c r="Q1105" s="12">
        <v>3.4871962159517197E-2</v>
      </c>
      <c r="R1105" s="13" t="s">
        <v>783</v>
      </c>
      <c r="S1105" s="14">
        <v>2479.38</v>
      </c>
      <c r="T1105" s="12">
        <v>-1.3749405093208661E-2</v>
      </c>
    </row>
    <row r="1106" spans="1:20">
      <c r="B1106" t="s">
        <v>969</v>
      </c>
    </row>
    <row r="1107" spans="1:20">
      <c r="C1107" t="s">
        <v>968</v>
      </c>
    </row>
    <row r="1108" spans="1:20">
      <c r="C1108" t="s">
        <v>967</v>
      </c>
    </row>
    <row r="1109" spans="1:20">
      <c r="C1109" t="s">
        <v>966</v>
      </c>
    </row>
    <row r="1110" spans="1:20">
      <c r="C1110" t="s">
        <v>965</v>
      </c>
    </row>
    <row r="1111" spans="1:20">
      <c r="C1111" t="s">
        <v>964</v>
      </c>
    </row>
    <row r="1112" spans="1:20">
      <c r="B1112" t="s">
        <v>963</v>
      </c>
    </row>
    <row r="1113" spans="1:20">
      <c r="C1113" t="s">
        <v>962</v>
      </c>
    </row>
    <row r="1114" spans="1:20">
      <c r="C1114" t="s">
        <v>961</v>
      </c>
    </row>
    <row r="1115" spans="1:20">
      <c r="C1115" t="s">
        <v>960</v>
      </c>
    </row>
    <row r="1116" spans="1:20">
      <c r="C1116" t="s">
        <v>959</v>
      </c>
    </row>
    <row r="1117" spans="1:20">
      <c r="D1117" t="s">
        <v>958</v>
      </c>
      <c r="F1117" s="11" t="s">
        <v>957</v>
      </c>
      <c r="L1117" t="s">
        <v>956</v>
      </c>
      <c r="M1117" s="11" t="s">
        <v>955</v>
      </c>
    </row>
    <row r="1124" spans="2:3">
      <c r="B1124" t="s">
        <v>954</v>
      </c>
    </row>
    <row r="1125" spans="2:3">
      <c r="C1125" t="s">
        <v>953</v>
      </c>
    </row>
    <row r="1126" spans="2:3">
      <c r="C1126" t="s">
        <v>952</v>
      </c>
    </row>
    <row r="1127" spans="2:3">
      <c r="B1127" t="s">
        <v>951</v>
      </c>
    </row>
    <row r="1128" spans="2:3">
      <c r="C1128" t="s">
        <v>950</v>
      </c>
    </row>
    <row r="1129" spans="2:3">
      <c r="C1129" t="s">
        <v>949</v>
      </c>
    </row>
    <row r="1130" spans="2:3">
      <c r="C1130" t="s">
        <v>948</v>
      </c>
    </row>
    <row r="1131" spans="2:3">
      <c r="C1131" t="s">
        <v>947</v>
      </c>
    </row>
    <row r="1141" spans="1:20">
      <c r="A1141" s="9" t="s">
        <v>946</v>
      </c>
      <c r="C1141" s="13" t="s">
        <v>788</v>
      </c>
      <c r="D1141" s="14">
        <v>46987.1</v>
      </c>
      <c r="E1141" s="12">
        <v>-1.2253788805863823E-2</v>
      </c>
      <c r="F1141" s="13" t="s">
        <v>787</v>
      </c>
      <c r="G1141" s="14">
        <v>6728.8</v>
      </c>
      <c r="H1141" s="12">
        <v>-1.6555700867911013E-2</v>
      </c>
      <c r="I1141" s="13" t="s">
        <v>786</v>
      </c>
      <c r="J1141" s="14">
        <v>23004.54</v>
      </c>
      <c r="K1141" s="12">
        <v>-3.1316427105258275E-2</v>
      </c>
      <c r="L1141" s="13" t="s">
        <v>785</v>
      </c>
      <c r="M1141" s="14">
        <v>429.52</v>
      </c>
      <c r="N1141" s="12">
        <v>-6.2953995157385034E-2</v>
      </c>
      <c r="O1141" s="13" t="s">
        <v>784</v>
      </c>
      <c r="P1141" s="14">
        <v>294.38</v>
      </c>
      <c r="Q1141" s="12">
        <v>-4.1341123717643917E-2</v>
      </c>
      <c r="R1141" s="13" t="s">
        <v>783</v>
      </c>
      <c r="S1141" s="14">
        <v>2432.8200000000002</v>
      </c>
      <c r="T1141" s="12">
        <v>-1.9138283966754606E-2</v>
      </c>
    </row>
    <row r="1142" spans="1:20">
      <c r="B1142" t="s">
        <v>945</v>
      </c>
    </row>
    <row r="1143" spans="1:20">
      <c r="C1143" t="s">
        <v>944</v>
      </c>
    </row>
    <row r="1144" spans="1:20">
      <c r="C1144" t="s">
        <v>943</v>
      </c>
    </row>
    <row r="1145" spans="1:20">
      <c r="B1145" t="s">
        <v>942</v>
      </c>
    </row>
    <row r="1146" spans="1:20">
      <c r="H1146" t="s">
        <v>941</v>
      </c>
    </row>
    <row r="1147" spans="1:20">
      <c r="H1147" t="s">
        <v>940</v>
      </c>
    </row>
    <row r="1151" spans="1:20">
      <c r="H1151" t="s">
        <v>939</v>
      </c>
    </row>
    <row r="1152" spans="1:20">
      <c r="B1152" t="s">
        <v>938</v>
      </c>
    </row>
    <row r="1163" spans="1:20">
      <c r="C1163" t="s">
        <v>937</v>
      </c>
    </row>
    <row r="1164" spans="1:20">
      <c r="C1164" t="s">
        <v>936</v>
      </c>
    </row>
    <row r="1166" spans="1:20">
      <c r="A1166" s="9" t="s">
        <v>935</v>
      </c>
      <c r="C1166" s="13" t="s">
        <v>788</v>
      </c>
      <c r="D1166" s="14">
        <v>47147.48</v>
      </c>
      <c r="E1166" s="12">
        <v>3.4016664305283051E-3</v>
      </c>
      <c r="F1166" s="13" t="s">
        <v>787</v>
      </c>
      <c r="G1166" s="14">
        <v>6734.11</v>
      </c>
      <c r="H1166" s="12">
        <v>7.8852290800113017E-4</v>
      </c>
      <c r="I1166" s="13" t="s">
        <v>786</v>
      </c>
      <c r="J1166" s="14">
        <v>22900.59</v>
      </c>
      <c r="K1166" s="12">
        <v>-4.5391843616256495E-3</v>
      </c>
      <c r="L1166" s="13" t="s">
        <v>785</v>
      </c>
      <c r="M1166" s="14">
        <v>404.35</v>
      </c>
      <c r="N1166" s="12">
        <v>-6.2248052429825541E-2</v>
      </c>
      <c r="O1166" s="13" t="s">
        <v>784</v>
      </c>
      <c r="P1166" s="14">
        <v>288.52</v>
      </c>
      <c r="Q1166" s="12">
        <v>-2.0310550395119972E-2</v>
      </c>
      <c r="R1166" s="13" t="s">
        <v>783</v>
      </c>
      <c r="S1166" s="14">
        <v>2388.23</v>
      </c>
      <c r="T1166" s="12">
        <v>-1.8670731043492522E-2</v>
      </c>
    </row>
    <row r="1167" spans="1:20">
      <c r="B1167" t="s">
        <v>934</v>
      </c>
    </row>
    <row r="1168" spans="1:20">
      <c r="C1168" t="s">
        <v>933</v>
      </c>
    </row>
    <row r="1169" spans="1:20">
      <c r="C1169" t="s">
        <v>932</v>
      </c>
    </row>
    <row r="1170" spans="1:20">
      <c r="C1170" t="s">
        <v>931</v>
      </c>
    </row>
    <row r="1171" spans="1:20">
      <c r="C1171" t="s">
        <v>930</v>
      </c>
    </row>
    <row r="1179" spans="1:20">
      <c r="B1179" t="s">
        <v>929</v>
      </c>
    </row>
    <row r="1180" spans="1:20">
      <c r="C1180" t="s">
        <v>928</v>
      </c>
    </row>
    <row r="1181" spans="1:20">
      <c r="C1181" t="s">
        <v>927</v>
      </c>
    </row>
    <row r="1182" spans="1:20">
      <c r="C1182" t="s">
        <v>926</v>
      </c>
    </row>
    <row r="1184" spans="1:20">
      <c r="A1184" s="9" t="s">
        <v>925</v>
      </c>
      <c r="C1184" s="13" t="s">
        <v>788</v>
      </c>
      <c r="D1184" s="14">
        <v>46245.41</v>
      </c>
      <c r="E1184" s="12">
        <v>-1.9506152070010833E-2</v>
      </c>
      <c r="F1184" s="13" t="s">
        <v>787</v>
      </c>
      <c r="G1184" s="14">
        <v>6602.99</v>
      </c>
      <c r="H1184" s="12">
        <v>-1.9857670540164366E-2</v>
      </c>
      <c r="I1184" s="13" t="s">
        <v>786</v>
      </c>
      <c r="J1184" s="14">
        <v>22273.08</v>
      </c>
      <c r="K1184" s="12">
        <v>-2.8173472191542363E-2</v>
      </c>
      <c r="L1184" s="13" t="s">
        <v>785</v>
      </c>
      <c r="M1184" s="14">
        <v>391.09</v>
      </c>
      <c r="N1184" s="12">
        <v>-3.3905239203252571E-2</v>
      </c>
      <c r="O1184" s="13" t="s">
        <v>784</v>
      </c>
      <c r="P1184" s="14">
        <v>270.83</v>
      </c>
      <c r="Q1184" s="12">
        <v>-6.5317726987409078E-2</v>
      </c>
      <c r="R1184" s="13" t="s">
        <v>783</v>
      </c>
      <c r="S1184" s="14">
        <v>2369.59</v>
      </c>
      <c r="T1184" s="12">
        <v>-7.8663397465383762E-3</v>
      </c>
    </row>
    <row r="1185" spans="2:23">
      <c r="B1185" t="s">
        <v>924</v>
      </c>
    </row>
    <row r="1186" spans="2:23">
      <c r="C1186" t="s">
        <v>923</v>
      </c>
    </row>
    <row r="1187" spans="2:23">
      <c r="D1187" t="s">
        <v>922</v>
      </c>
    </row>
    <row r="1188" spans="2:23">
      <c r="C1188" t="s">
        <v>273</v>
      </c>
      <c r="D1188" s="11" t="s">
        <v>921</v>
      </c>
      <c r="H1188" t="s">
        <v>920</v>
      </c>
      <c r="L1188" t="s">
        <v>919</v>
      </c>
      <c r="O1188" t="s">
        <v>918</v>
      </c>
      <c r="S1188" t="s">
        <v>917</v>
      </c>
      <c r="W1188" t="s">
        <v>916</v>
      </c>
    </row>
    <row r="1194" spans="2:23">
      <c r="D1194" s="10" t="s">
        <v>915</v>
      </c>
    </row>
    <row r="1195" spans="2:23">
      <c r="D1195" s="10" t="s">
        <v>914</v>
      </c>
    </row>
    <row r="1196" spans="2:23">
      <c r="D1196" s="10" t="s">
        <v>913</v>
      </c>
    </row>
    <row r="1197" spans="2:23">
      <c r="D1197" s="10" t="s">
        <v>912</v>
      </c>
    </row>
    <row r="1198" spans="2:23">
      <c r="D1198" s="10" t="s">
        <v>911</v>
      </c>
    </row>
    <row r="1199" spans="2:23">
      <c r="D1199" s="10" t="s">
        <v>910</v>
      </c>
    </row>
    <row r="1200" spans="2:23">
      <c r="C1200" s="10" t="s">
        <v>909</v>
      </c>
    </row>
    <row r="1201" spans="1:20">
      <c r="C1201" s="10" t="s">
        <v>908</v>
      </c>
    </row>
    <row r="1203" spans="1:20">
      <c r="A1203" s="9" t="s">
        <v>907</v>
      </c>
      <c r="C1203" s="13" t="s">
        <v>788</v>
      </c>
      <c r="D1203" s="14">
        <v>47716.42</v>
      </c>
      <c r="E1203" s="12">
        <v>3.0828171937458737E-2</v>
      </c>
      <c r="F1203" s="13" t="s">
        <v>787</v>
      </c>
      <c r="G1203" s="14">
        <v>6849.09</v>
      </c>
      <c r="H1203" s="12">
        <v>3.5931780718314453E-2</v>
      </c>
      <c r="I1203" s="13" t="s">
        <v>786</v>
      </c>
      <c r="J1203" s="14">
        <v>23365.69</v>
      </c>
      <c r="K1203" s="12">
        <v>4.6761298296776041E-2</v>
      </c>
      <c r="L1203" s="13" t="s">
        <v>785</v>
      </c>
      <c r="M1203" s="14">
        <v>430.17</v>
      </c>
      <c r="N1203" s="12">
        <v>9.0847804356417317E-2</v>
      </c>
      <c r="O1203" s="13" t="s">
        <v>784</v>
      </c>
      <c r="P1203" s="14">
        <v>296.74</v>
      </c>
      <c r="Q1203" s="12">
        <v>8.7315495046168451E-2</v>
      </c>
      <c r="R1203" s="13" t="s">
        <v>783</v>
      </c>
      <c r="S1203" s="14">
        <v>2500.4299999999998</v>
      </c>
      <c r="T1203" s="12">
        <v>5.2326999756041839E-2</v>
      </c>
    </row>
    <row r="1204" spans="1:20">
      <c r="B1204" t="s">
        <v>906</v>
      </c>
    </row>
    <row r="1205" spans="1:20">
      <c r="C1205" t="s">
        <v>905</v>
      </c>
      <c r="H1205" t="s">
        <v>904</v>
      </c>
      <c r="L1205" t="s">
        <v>903</v>
      </c>
    </row>
    <row r="1214" spans="1:20">
      <c r="C1214" s="10" t="s">
        <v>902</v>
      </c>
    </row>
    <row r="1215" spans="1:20">
      <c r="C1215" s="10" t="s">
        <v>901</v>
      </c>
    </row>
    <row r="1216" spans="1:20">
      <c r="C1216" s="10" t="s">
        <v>900</v>
      </c>
    </row>
    <row r="1217" spans="2:9">
      <c r="C1217" s="10" t="s">
        <v>899</v>
      </c>
    </row>
    <row r="1218" spans="2:9">
      <c r="C1218" s="10" t="s">
        <v>898</v>
      </c>
    </row>
    <row r="1219" spans="2:9">
      <c r="B1219" t="s">
        <v>897</v>
      </c>
    </row>
    <row r="1220" spans="2:9">
      <c r="C1220" s="10" t="s">
        <v>896</v>
      </c>
    </row>
    <row r="1224" spans="2:9">
      <c r="C1224" t="s">
        <v>895</v>
      </c>
      <c r="I1224" t="s">
        <v>894</v>
      </c>
    </row>
    <row r="1228" spans="2:9">
      <c r="C1228" s="10"/>
    </row>
    <row r="1231" spans="2:9">
      <c r="C1231" s="10" t="s">
        <v>893</v>
      </c>
    </row>
    <row r="1232" spans="2:9">
      <c r="C1232" s="10" t="s">
        <v>892</v>
      </c>
    </row>
    <row r="1233" spans="1:20">
      <c r="C1233" t="s">
        <v>891</v>
      </c>
    </row>
    <row r="1234" spans="1:20">
      <c r="C1234" t="s">
        <v>890</v>
      </c>
    </row>
    <row r="1235" spans="1:20">
      <c r="C1235" t="s">
        <v>889</v>
      </c>
    </row>
    <row r="1236" spans="1:20">
      <c r="C1236" s="10" t="s">
        <v>888</v>
      </c>
    </row>
    <row r="1238" spans="1:20">
      <c r="A1238" s="9" t="s">
        <v>887</v>
      </c>
      <c r="C1238" s="13" t="s">
        <v>788</v>
      </c>
      <c r="D1238" s="14">
        <v>47956.99</v>
      </c>
      <c r="E1238" s="12">
        <v>5.0163698764246825E-3</v>
      </c>
      <c r="F1238" s="13" t="s">
        <v>787</v>
      </c>
      <c r="G1238" s="14">
        <v>6870.4</v>
      </c>
      <c r="H1238" s="12">
        <v>3.1017116907311789E-3</v>
      </c>
      <c r="I1238" s="13" t="s">
        <v>786</v>
      </c>
      <c r="J1238" s="14">
        <v>23578.13</v>
      </c>
      <c r="K1238" s="12">
        <v>9.0100444776579965E-3</v>
      </c>
      <c r="L1238" s="13" t="s">
        <v>785</v>
      </c>
      <c r="M1238" s="14">
        <v>455</v>
      </c>
      <c r="N1238" s="12">
        <v>5.4571428571428535E-2</v>
      </c>
      <c r="O1238" s="13" t="s">
        <v>784</v>
      </c>
      <c r="P1238" s="14">
        <v>309.39999999999998</v>
      </c>
      <c r="Q1238" s="12">
        <v>4.091790562378788E-2</v>
      </c>
      <c r="R1238" s="13" t="s">
        <v>783</v>
      </c>
      <c r="S1238" s="14">
        <v>2521.48</v>
      </c>
      <c r="T1238" s="12">
        <v>8.3482716499834152E-3</v>
      </c>
    </row>
    <row r="1239" spans="1:20">
      <c r="B1239" t="s">
        <v>886</v>
      </c>
    </row>
    <row r="1240" spans="1:20">
      <c r="C1240" t="s">
        <v>885</v>
      </c>
    </row>
    <row r="1241" spans="1:20">
      <c r="C1241" t="s">
        <v>884</v>
      </c>
    </row>
    <row r="1242" spans="1:20">
      <c r="C1242" t="s">
        <v>883</v>
      </c>
    </row>
    <row r="1243" spans="1:20">
      <c r="C1243" t="s">
        <v>882</v>
      </c>
    </row>
    <row r="1244" spans="1:20">
      <c r="D1244" s="10" t="s">
        <v>881</v>
      </c>
      <c r="H1244" s="10" t="s">
        <v>880</v>
      </c>
      <c r="L1244" s="10" t="s">
        <v>879</v>
      </c>
      <c r="O1244" s="10" t="s">
        <v>878</v>
      </c>
    </row>
    <row r="1254" spans="3:4">
      <c r="C1254" t="s">
        <v>877</v>
      </c>
    </row>
    <row r="1255" spans="3:4">
      <c r="C1255" t="s">
        <v>876</v>
      </c>
    </row>
    <row r="1256" spans="3:4">
      <c r="D1256" t="s">
        <v>875</v>
      </c>
    </row>
    <row r="1257" spans="3:4">
      <c r="C1257" t="s">
        <v>874</v>
      </c>
    </row>
    <row r="1258" spans="3:4">
      <c r="C1258" t="s">
        <v>873</v>
      </c>
    </row>
    <row r="1259" spans="3:4">
      <c r="C1259" t="s">
        <v>872</v>
      </c>
    </row>
    <row r="1260" spans="3:4">
      <c r="C1260" t="s">
        <v>871</v>
      </c>
    </row>
    <row r="1261" spans="3:4">
      <c r="C1261" t="s">
        <v>870</v>
      </c>
    </row>
    <row r="1262" spans="3:4">
      <c r="C1262" t="s">
        <v>869</v>
      </c>
    </row>
    <row r="1263" spans="3:4">
      <c r="C1263" t="s">
        <v>868</v>
      </c>
    </row>
    <row r="1264" spans="3:4">
      <c r="C1264" t="s">
        <v>867</v>
      </c>
    </row>
    <row r="1265" spans="2:16">
      <c r="B1265" t="s">
        <v>866</v>
      </c>
    </row>
    <row r="1266" spans="2:16">
      <c r="C1266" t="s">
        <v>865</v>
      </c>
    </row>
    <row r="1267" spans="2:16">
      <c r="C1267" t="s">
        <v>864</v>
      </c>
      <c r="P1267" s="10"/>
    </row>
    <row r="1268" spans="2:16">
      <c r="C1268" t="s">
        <v>863</v>
      </c>
    </row>
    <row r="1269" spans="2:16">
      <c r="K1269" s="10" t="s">
        <v>862</v>
      </c>
    </row>
    <row r="1270" spans="2:16">
      <c r="K1270" s="10" t="s">
        <v>861</v>
      </c>
    </row>
    <row r="1271" spans="2:16">
      <c r="K1271" s="10" t="s">
        <v>860</v>
      </c>
    </row>
    <row r="1272" spans="2:16">
      <c r="K1272" s="10" t="s">
        <v>859</v>
      </c>
    </row>
    <row r="1273" spans="2:16">
      <c r="K1273" s="10" t="s">
        <v>858</v>
      </c>
    </row>
    <row r="1274" spans="2:16">
      <c r="K1274" s="10" t="s">
        <v>857</v>
      </c>
    </row>
    <row r="1275" spans="2:16">
      <c r="K1275" s="10" t="s">
        <v>856</v>
      </c>
    </row>
    <row r="1276" spans="2:16">
      <c r="K1276" s="10" t="s">
        <v>855</v>
      </c>
    </row>
    <row r="1277" spans="2:16">
      <c r="K1277" s="10" t="s">
        <v>854</v>
      </c>
    </row>
    <row r="1278" spans="2:16">
      <c r="K1278" s="10" t="s">
        <v>853</v>
      </c>
    </row>
    <row r="1279" spans="2:16">
      <c r="K1279" t="s">
        <v>852</v>
      </c>
    </row>
    <row r="1280" spans="2:16">
      <c r="C1280" t="s">
        <v>851</v>
      </c>
    </row>
    <row r="1281" spans="2:3">
      <c r="B1281" t="s">
        <v>850</v>
      </c>
    </row>
    <row r="1282" spans="2:3">
      <c r="C1282" t="s">
        <v>849</v>
      </c>
    </row>
    <row r="1283" spans="2:3">
      <c r="C1283" t="s">
        <v>848</v>
      </c>
    </row>
    <row r="1284" spans="2:3">
      <c r="C1284" t="s">
        <v>847</v>
      </c>
    </row>
    <row r="1285" spans="2:3">
      <c r="C1285" t="s">
        <v>846</v>
      </c>
    </row>
    <row r="1286" spans="2:3">
      <c r="C1286" t="s">
        <v>845</v>
      </c>
    </row>
    <row r="1287" spans="2:3">
      <c r="C1287" t="s">
        <v>844</v>
      </c>
    </row>
    <row r="1288" spans="2:3">
      <c r="C1288" t="s">
        <v>843</v>
      </c>
    </row>
    <row r="1289" spans="2:3">
      <c r="C1289" t="s">
        <v>842</v>
      </c>
    </row>
    <row r="1290" spans="2:3">
      <c r="C1290" t="s">
        <v>841</v>
      </c>
    </row>
    <row r="1291" spans="2:3">
      <c r="C1291" t="s">
        <v>840</v>
      </c>
    </row>
    <row r="1292" spans="2:3">
      <c r="C1292" t="s">
        <v>839</v>
      </c>
    </row>
    <row r="1293" spans="2:3">
      <c r="C1293" t="s">
        <v>838</v>
      </c>
    </row>
    <row r="1294" spans="2:3">
      <c r="C1294" t="s">
        <v>837</v>
      </c>
    </row>
    <row r="1295" spans="2:3">
      <c r="C1295" t="s">
        <v>836</v>
      </c>
    </row>
    <row r="1296" spans="2:3">
      <c r="B1296" t="s">
        <v>835</v>
      </c>
    </row>
    <row r="1297" spans="1:20">
      <c r="C1297" t="s">
        <v>834</v>
      </c>
    </row>
    <row r="1298" spans="1:20">
      <c r="C1298" t="s">
        <v>833</v>
      </c>
    </row>
    <row r="1299" spans="1:20">
      <c r="C1299" t="s">
        <v>832</v>
      </c>
    </row>
    <row r="1300" spans="1:20">
      <c r="C1300" t="s">
        <v>831</v>
      </c>
    </row>
    <row r="1301" spans="1:20">
      <c r="C1301" t="s">
        <v>830</v>
      </c>
    </row>
    <row r="1302" spans="1:20">
      <c r="C1302" t="s">
        <v>829</v>
      </c>
    </row>
    <row r="1303" spans="1:20">
      <c r="C1303" t="s">
        <v>828</v>
      </c>
    </row>
    <row r="1304" spans="1:20">
      <c r="C1304" t="s">
        <v>827</v>
      </c>
    </row>
    <row r="1305" spans="1:20">
      <c r="C1305" t="s">
        <v>826</v>
      </c>
    </row>
    <row r="1306" spans="1:20">
      <c r="C1306" t="s">
        <v>825</v>
      </c>
    </row>
    <row r="1307" spans="1:20">
      <c r="C1307" t="s">
        <v>824</v>
      </c>
    </row>
    <row r="1308" spans="1:20">
      <c r="C1308" t="s">
        <v>823</v>
      </c>
    </row>
    <row r="1309" spans="1:20">
      <c r="C1309" t="s">
        <v>822</v>
      </c>
    </row>
    <row r="1311" spans="1:20">
      <c r="A1311" s="9" t="s">
        <v>821</v>
      </c>
      <c r="C1311" s="13" t="s">
        <v>788</v>
      </c>
      <c r="D1311" s="14">
        <v>48458.05</v>
      </c>
      <c r="E1311" s="12">
        <v>1.0340077654796363E-2</v>
      </c>
      <c r="F1311" s="13" t="s">
        <v>787</v>
      </c>
      <c r="G1311" s="14">
        <v>6827.41</v>
      </c>
      <c r="H1311" s="12">
        <v>-6.2966776566809055E-3</v>
      </c>
      <c r="I1311" s="13" t="s">
        <v>786</v>
      </c>
      <c r="J1311" s="14">
        <v>23195.19</v>
      </c>
      <c r="K1311" s="12">
        <v>-1.6509457348700414E-2</v>
      </c>
      <c r="L1311" s="13" t="s">
        <v>785</v>
      </c>
      <c r="M1311" s="14">
        <v>458.96</v>
      </c>
      <c r="N1311" s="12">
        <v>8.6282028934982994E-3</v>
      </c>
      <c r="O1311" s="13" t="s">
        <v>784</v>
      </c>
      <c r="P1311" s="14">
        <v>299.48</v>
      </c>
      <c r="Q1311" s="12">
        <v>-3.3124081741685449E-2</v>
      </c>
      <c r="R1311" s="13" t="s">
        <v>783</v>
      </c>
      <c r="S1311" s="14">
        <v>2551.46</v>
      </c>
      <c r="T1311" s="12">
        <v>1.1750135216699466E-2</v>
      </c>
    </row>
    <row r="1312" spans="1:20">
      <c r="B1312" t="s">
        <v>820</v>
      </c>
    </row>
    <row r="1313" spans="2:7">
      <c r="C1313" s="10" t="s">
        <v>819</v>
      </c>
    </row>
    <row r="1314" spans="2:7">
      <c r="C1314" s="10" t="s">
        <v>818</v>
      </c>
    </row>
    <row r="1315" spans="2:7">
      <c r="C1315" s="10" t="s">
        <v>817</v>
      </c>
    </row>
    <row r="1316" spans="2:7">
      <c r="B1316" t="s">
        <v>816</v>
      </c>
    </row>
    <row r="1317" spans="2:7">
      <c r="G1317" s="10" t="s">
        <v>815</v>
      </c>
    </row>
    <row r="1318" spans="2:7">
      <c r="G1318" s="10" t="s">
        <v>814</v>
      </c>
    </row>
    <row r="1319" spans="2:7">
      <c r="G1319" s="10" t="s">
        <v>813</v>
      </c>
    </row>
    <row r="1320" spans="2:7">
      <c r="G1320" s="10" t="s">
        <v>812</v>
      </c>
    </row>
    <row r="1321" spans="2:7">
      <c r="G1321" s="10" t="s">
        <v>811</v>
      </c>
    </row>
    <row r="1322" spans="2:7">
      <c r="G1322" s="10" t="s">
        <v>810</v>
      </c>
    </row>
    <row r="1323" spans="2:7">
      <c r="G1323" t="s">
        <v>809</v>
      </c>
    </row>
    <row r="1324" spans="2:7">
      <c r="C1324" s="10"/>
      <c r="G1324" s="10" t="s">
        <v>808</v>
      </c>
    </row>
    <row r="1325" spans="2:7">
      <c r="G1325" s="10" t="s">
        <v>807</v>
      </c>
    </row>
    <row r="1326" spans="2:7">
      <c r="B1326" t="s">
        <v>806</v>
      </c>
    </row>
    <row r="1327" spans="2:7">
      <c r="C1327" t="s">
        <v>805</v>
      </c>
    </row>
    <row r="1328" spans="2:7">
      <c r="C1328" t="s">
        <v>804</v>
      </c>
    </row>
    <row r="1329" spans="1:20">
      <c r="C1329" t="s">
        <v>803</v>
      </c>
    </row>
    <row r="1330" spans="1:20">
      <c r="C1330" t="s">
        <v>802</v>
      </c>
    </row>
    <row r="1331" spans="1:20">
      <c r="C1331" t="s">
        <v>801</v>
      </c>
    </row>
    <row r="1332" spans="1:20">
      <c r="C1332" t="s">
        <v>800</v>
      </c>
    </row>
    <row r="1333" spans="1:20">
      <c r="C1333" t="s">
        <v>799</v>
      </c>
    </row>
    <row r="1334" spans="1:20">
      <c r="C1334" t="s">
        <v>798</v>
      </c>
    </row>
    <row r="1335" spans="1:20">
      <c r="C1335" t="s">
        <v>797</v>
      </c>
    </row>
    <row r="1336" spans="1:20">
      <c r="C1336" t="s">
        <v>796</v>
      </c>
    </row>
    <row r="1337" spans="1:20">
      <c r="C1337" t="s">
        <v>795</v>
      </c>
    </row>
    <row r="1338" spans="1:20">
      <c r="C1338" t="s">
        <v>794</v>
      </c>
    </row>
    <row r="1339" spans="1:20">
      <c r="C1339" t="s">
        <v>793</v>
      </c>
    </row>
    <row r="1340" spans="1:20">
      <c r="C1340" t="s">
        <v>792</v>
      </c>
    </row>
    <row r="1341" spans="1:20">
      <c r="C1341" t="s">
        <v>791</v>
      </c>
    </row>
    <row r="1342" spans="1:20">
      <c r="C1342" s="10" t="s">
        <v>790</v>
      </c>
    </row>
    <row r="1344" spans="1:20">
      <c r="A1344" s="9" t="s">
        <v>789</v>
      </c>
      <c r="C1344" s="13" t="s">
        <v>788</v>
      </c>
      <c r="D1344" s="14">
        <v>48134.89</v>
      </c>
      <c r="E1344" s="12">
        <v>-6.7136332917765778E-3</v>
      </c>
      <c r="F1344" s="13" t="s">
        <v>787</v>
      </c>
      <c r="G1344" s="14">
        <v>6834.5</v>
      </c>
      <c r="H1344" s="12">
        <v>1.0373838612919959E-3</v>
      </c>
      <c r="I1344" s="13" t="s">
        <v>786</v>
      </c>
      <c r="J1344" s="14">
        <v>23307.62</v>
      </c>
      <c r="K1344" s="12">
        <v>4.8237443376887169E-3</v>
      </c>
      <c r="L1344" s="13" t="s">
        <v>785</v>
      </c>
      <c r="M1344" s="14">
        <v>481.2</v>
      </c>
      <c r="N1344" s="12">
        <v>4.6217788861180401E-2</v>
      </c>
      <c r="O1344" s="13" t="s">
        <v>784</v>
      </c>
      <c r="P1344" s="14">
        <v>299.81</v>
      </c>
      <c r="Q1344" s="12">
        <v>1.1006971081684537E-3</v>
      </c>
      <c r="R1344" s="13" t="s">
        <v>783</v>
      </c>
      <c r="S1344" s="14">
        <v>2529.42</v>
      </c>
      <c r="T1344" s="12">
        <v>-8.7134600026883488E-3</v>
      </c>
    </row>
    <row r="1345" spans="1:20">
      <c r="A1345" s="9"/>
      <c r="B1345" t="s">
        <v>782</v>
      </c>
      <c r="C1345" s="13"/>
      <c r="D1345" s="14"/>
      <c r="E1345" s="12"/>
      <c r="F1345" s="13"/>
      <c r="G1345" s="14" t="s">
        <v>781</v>
      </c>
      <c r="H1345" s="12"/>
      <c r="I1345" s="13"/>
      <c r="J1345" s="14"/>
      <c r="K1345" s="12"/>
      <c r="L1345" s="13"/>
      <c r="M1345" s="14"/>
      <c r="N1345" s="12"/>
      <c r="O1345" s="13"/>
      <c r="P1345" s="14"/>
      <c r="Q1345" s="12"/>
      <c r="R1345" s="13"/>
      <c r="S1345" s="14"/>
      <c r="T1345" s="12"/>
    </row>
    <row r="1346" spans="1:20">
      <c r="A1346" s="9"/>
      <c r="C1346" s="13"/>
      <c r="D1346" s="14"/>
      <c r="E1346" s="12"/>
      <c r="F1346" s="13"/>
      <c r="G1346" s="14"/>
      <c r="H1346" s="12"/>
      <c r="I1346" s="13"/>
      <c r="J1346" s="10" t="s">
        <v>780</v>
      </c>
      <c r="K1346" s="12"/>
      <c r="L1346" s="13"/>
      <c r="M1346" s="14"/>
      <c r="N1346" s="12"/>
      <c r="O1346" s="13"/>
      <c r="P1346" s="14"/>
      <c r="Q1346" s="12"/>
      <c r="R1346" s="13"/>
      <c r="S1346" s="14"/>
      <c r="T1346" s="12"/>
    </row>
    <row r="1347" spans="1:20">
      <c r="A1347" s="9"/>
      <c r="C1347" s="13"/>
      <c r="D1347" s="14"/>
      <c r="E1347" s="12"/>
      <c r="F1347" s="13"/>
      <c r="G1347" s="14"/>
      <c r="H1347" s="12"/>
      <c r="I1347" s="13"/>
      <c r="J1347" s="10" t="s">
        <v>779</v>
      </c>
      <c r="K1347" s="12"/>
      <c r="L1347" s="13"/>
      <c r="M1347" s="14"/>
      <c r="N1347" s="12"/>
      <c r="O1347" s="13"/>
      <c r="P1347" s="14"/>
      <c r="Q1347" s="12"/>
      <c r="R1347" s="13"/>
      <c r="S1347" s="14"/>
      <c r="T1347" s="12"/>
    </row>
    <row r="1348" spans="1:20">
      <c r="A1348" s="9"/>
      <c r="C1348" s="13"/>
      <c r="D1348" s="14"/>
      <c r="E1348" s="12"/>
      <c r="F1348" s="13"/>
      <c r="G1348" s="14"/>
      <c r="H1348" s="12"/>
      <c r="I1348" s="13"/>
      <c r="J1348" s="10" t="s">
        <v>778</v>
      </c>
      <c r="K1348" s="12"/>
      <c r="L1348" s="13"/>
      <c r="M1348" s="14"/>
      <c r="N1348" s="12"/>
      <c r="O1348" s="13"/>
      <c r="P1348" s="14"/>
      <c r="Q1348" s="12"/>
      <c r="R1348" s="13"/>
      <c r="S1348" s="14"/>
      <c r="T1348" s="12"/>
    </row>
    <row r="1349" spans="1:20">
      <c r="A1349" s="9"/>
      <c r="C1349" s="13"/>
      <c r="D1349" s="14"/>
      <c r="E1349" s="12"/>
      <c r="F1349" s="13"/>
      <c r="G1349" s="14"/>
      <c r="H1349" s="12"/>
      <c r="I1349" s="13"/>
      <c r="J1349" s="10" t="s">
        <v>777</v>
      </c>
      <c r="K1349" s="12"/>
      <c r="L1349" s="13"/>
      <c r="M1349" s="14"/>
      <c r="N1349" s="12"/>
      <c r="O1349" s="13"/>
      <c r="P1349" s="14"/>
      <c r="Q1349" s="12"/>
      <c r="R1349" s="13"/>
      <c r="S1349" s="14"/>
      <c r="T1349" s="12"/>
    </row>
    <row r="1350" spans="1:20">
      <c r="A1350" s="9"/>
      <c r="C1350" s="13"/>
      <c r="D1350" s="14"/>
      <c r="E1350" s="12"/>
      <c r="F1350" s="13"/>
      <c r="G1350" s="14"/>
      <c r="H1350" s="12"/>
      <c r="I1350" s="13"/>
      <c r="J1350" s="10" t="s">
        <v>776</v>
      </c>
      <c r="K1350" s="12"/>
      <c r="L1350" s="13"/>
      <c r="M1350" s="14"/>
      <c r="N1350" s="12"/>
      <c r="O1350" s="13"/>
      <c r="P1350" s="14"/>
      <c r="Q1350" s="12"/>
      <c r="R1350" s="13"/>
      <c r="S1350" s="14"/>
      <c r="T1350" s="12"/>
    </row>
    <row r="1351" spans="1:20">
      <c r="A1351" s="9"/>
      <c r="C1351" s="13"/>
      <c r="D1351" s="14"/>
      <c r="E1351" s="12"/>
      <c r="F1351" s="13"/>
      <c r="G1351" s="14"/>
      <c r="H1351" s="12"/>
      <c r="I1351" s="13"/>
      <c r="J1351" s="14"/>
      <c r="K1351" s="12"/>
      <c r="L1351" s="13"/>
      <c r="M1351" s="14"/>
      <c r="N1351" s="12"/>
      <c r="O1351" s="13"/>
      <c r="P1351" s="14"/>
      <c r="Q1351" s="12"/>
      <c r="R1351" s="13"/>
      <c r="S1351" s="14"/>
      <c r="T1351" s="12"/>
    </row>
    <row r="1352" spans="1:20">
      <c r="A1352" s="9"/>
      <c r="C1352" s="13"/>
      <c r="D1352" s="14"/>
      <c r="E1352" s="12"/>
      <c r="F1352" s="13"/>
      <c r="G1352" s="14"/>
      <c r="H1352" s="12"/>
      <c r="I1352" s="13"/>
      <c r="J1352" s="14"/>
      <c r="K1352" s="12"/>
      <c r="L1352" s="13"/>
      <c r="M1352" s="14"/>
      <c r="N1352" s="12"/>
      <c r="O1352" s="13"/>
      <c r="P1352" s="14"/>
      <c r="Q1352" s="12"/>
      <c r="R1352" s="13"/>
      <c r="S1352" s="14"/>
      <c r="T1352" s="12"/>
    </row>
    <row r="1353" spans="1:20">
      <c r="A1353" s="9"/>
      <c r="C1353" s="13"/>
      <c r="D1353" s="14"/>
      <c r="E1353" s="12"/>
      <c r="F1353" s="13"/>
      <c r="G1353" s="14"/>
      <c r="H1353" s="12"/>
      <c r="I1353" s="13"/>
      <c r="J1353" s="14"/>
      <c r="K1353" s="12"/>
      <c r="L1353" s="13"/>
      <c r="M1353" s="14"/>
      <c r="N1353" s="12"/>
      <c r="O1353" s="13"/>
      <c r="P1353" s="14"/>
      <c r="Q1353" s="12"/>
      <c r="R1353" s="13"/>
      <c r="S1353" s="14"/>
      <c r="T1353" s="12"/>
    </row>
    <row r="1354" spans="1:20">
      <c r="B1354" t="s">
        <v>775</v>
      </c>
    </row>
    <row r="1355" spans="1:20">
      <c r="C1355" s="10" t="s">
        <v>774</v>
      </c>
    </row>
    <row r="1356" spans="1:20">
      <c r="C1356" t="s">
        <v>773</v>
      </c>
    </row>
    <row r="1357" spans="1:20">
      <c r="C1357" t="s">
        <v>772</v>
      </c>
    </row>
    <row r="1358" spans="1:20">
      <c r="C1358" t="s">
        <v>771</v>
      </c>
    </row>
    <row r="1359" spans="1:20">
      <c r="C1359" t="s">
        <v>770</v>
      </c>
    </row>
    <row r="1360" spans="1:20">
      <c r="C1360" t="s">
        <v>769</v>
      </c>
    </row>
    <row r="1361" spans="2:4">
      <c r="C1361" t="s">
        <v>768</v>
      </c>
    </row>
    <row r="1362" spans="2:4">
      <c r="C1362" t="s">
        <v>767</v>
      </c>
    </row>
    <row r="1363" spans="2:4">
      <c r="C1363" t="s">
        <v>766</v>
      </c>
    </row>
    <row r="1369" spans="2:4">
      <c r="D1369" s="10" t="s">
        <v>765</v>
      </c>
    </row>
    <row r="1370" spans="2:4">
      <c r="D1370" s="10" t="s">
        <v>764</v>
      </c>
    </row>
    <row r="1371" spans="2:4">
      <c r="D1371" s="10" t="s">
        <v>763</v>
      </c>
    </row>
    <row r="1372" spans="2:4">
      <c r="D1372" s="10" t="s">
        <v>762</v>
      </c>
    </row>
    <row r="1373" spans="2:4">
      <c r="D1373" t="s">
        <v>761</v>
      </c>
    </row>
    <row r="1374" spans="2:4">
      <c r="B1374" t="s">
        <v>760</v>
      </c>
    </row>
    <row r="1375" spans="2:4">
      <c r="C1375" t="s">
        <v>759</v>
      </c>
    </row>
    <row r="1376" spans="2:4">
      <c r="C1376" t="s">
        <v>758</v>
      </c>
    </row>
    <row r="1377" spans="3:4">
      <c r="C1377" t="s">
        <v>757</v>
      </c>
    </row>
    <row r="1378" spans="3:4">
      <c r="C1378" t="s">
        <v>756</v>
      </c>
    </row>
    <row r="1379" spans="3:4">
      <c r="C1379" t="s">
        <v>755</v>
      </c>
    </row>
    <row r="1380" spans="3:4">
      <c r="C1380" s="10" t="s">
        <v>754</v>
      </c>
      <c r="D1380" s="10"/>
    </row>
    <row r="1381" spans="3:4">
      <c r="C1381" s="10" t="s">
        <v>753</v>
      </c>
      <c r="D1381" s="10"/>
    </row>
    <row r="1382" spans="3:4">
      <c r="C1382" t="s">
        <v>752</v>
      </c>
      <c r="D1382" s="10"/>
    </row>
    <row r="1383" spans="3:4">
      <c r="C1383" t="s">
        <v>751</v>
      </c>
    </row>
    <row r="1384" spans="3:4">
      <c r="C1384" t="s">
        <v>750</v>
      </c>
    </row>
    <row r="1385" spans="3:4">
      <c r="C1385" t="s">
        <v>749</v>
      </c>
    </row>
    <row r="1386" spans="3:4">
      <c r="D1386" s="10" t="s">
        <v>748</v>
      </c>
    </row>
    <row r="1387" spans="3:4">
      <c r="C1387" t="s">
        <v>747</v>
      </c>
    </row>
    <row r="1388" spans="3:4">
      <c r="C1388" t="s">
        <v>746</v>
      </c>
    </row>
    <row r="1389" spans="3:4">
      <c r="C1389" t="s">
        <v>745</v>
      </c>
    </row>
    <row r="1390" spans="3:4">
      <c r="C1390" s="10" t="s">
        <v>744</v>
      </c>
    </row>
    <row r="1391" spans="3:4">
      <c r="C1391" s="10" t="s">
        <v>743</v>
      </c>
    </row>
    <row r="1392" spans="3:4">
      <c r="C1392" t="s">
        <v>742</v>
      </c>
    </row>
    <row r="1393" spans="2:9">
      <c r="C1393" t="s">
        <v>741</v>
      </c>
    </row>
    <row r="1394" spans="2:9">
      <c r="C1394" s="10" t="s">
        <v>740</v>
      </c>
    </row>
    <row r="1395" spans="2:9">
      <c r="B1395" t="s">
        <v>739</v>
      </c>
    </row>
    <row r="1396" spans="2:9">
      <c r="C1396" s="10" t="s">
        <v>738</v>
      </c>
    </row>
    <row r="1397" spans="2:9">
      <c r="C1397" s="10" t="s">
        <v>737</v>
      </c>
      <c r="I1397" s="11" t="s">
        <v>736</v>
      </c>
    </row>
    <row r="1398" spans="2:9">
      <c r="C1398" s="10" t="s">
        <v>735</v>
      </c>
    </row>
  </sheetData>
  <phoneticPr fontId="1" type="noConversion"/>
  <conditionalFormatting sqref="C5:E5 C287:E287 C319:E339 C867:E867">
    <cfRule type="expression" dxfId="491" priority="294">
      <formula>$E5&gt;0</formula>
    </cfRule>
  </conditionalFormatting>
  <conditionalFormatting sqref="C26:E26">
    <cfRule type="expression" dxfId="490" priority="288">
      <formula>$E26&gt;0</formula>
    </cfRule>
  </conditionalFormatting>
  <conditionalFormatting sqref="C52:E52">
    <cfRule type="expression" dxfId="489" priority="282">
      <formula>$E52&gt;0</formula>
    </cfRule>
  </conditionalFormatting>
  <conditionalFormatting sqref="C65:E65">
    <cfRule type="expression" dxfId="488" priority="276">
      <formula>$E65&gt;0</formula>
    </cfRule>
  </conditionalFormatting>
  <conditionalFormatting sqref="C84:E84">
    <cfRule type="expression" dxfId="487" priority="270">
      <formula>$E84&gt;0</formula>
    </cfRule>
  </conditionalFormatting>
  <conditionalFormatting sqref="C100:E100">
    <cfRule type="expression" dxfId="486" priority="264">
      <formula>$E100&gt;0</formula>
    </cfRule>
  </conditionalFormatting>
  <conditionalFormatting sqref="C131:E131">
    <cfRule type="expression" dxfId="485" priority="258">
      <formula>$E131&gt;0</formula>
    </cfRule>
  </conditionalFormatting>
  <conditionalFormatting sqref="C147:E147">
    <cfRule type="expression" dxfId="484" priority="252">
      <formula>$E147&gt;0</formula>
    </cfRule>
  </conditionalFormatting>
  <conditionalFormatting sqref="C171:E171">
    <cfRule type="expression" dxfId="483" priority="246">
      <formula>$E171&gt;0</formula>
    </cfRule>
  </conditionalFormatting>
  <conditionalFormatting sqref="C196:E196">
    <cfRule type="expression" dxfId="482" priority="240">
      <formula>$E196&gt;0</formula>
    </cfRule>
  </conditionalFormatting>
  <conditionalFormatting sqref="C224:E224">
    <cfRule type="expression" dxfId="481" priority="234">
      <formula>$E224&gt;0</formula>
    </cfRule>
  </conditionalFormatting>
  <conditionalFormatting sqref="C261:E261">
    <cfRule type="expression" dxfId="480" priority="228">
      <formula>$E261&gt;0</formula>
    </cfRule>
  </conditionalFormatting>
  <conditionalFormatting sqref="C364:E364">
    <cfRule type="expression" dxfId="479" priority="210">
      <formula>$E364&gt;0</formula>
    </cfRule>
  </conditionalFormatting>
  <conditionalFormatting sqref="C386:E386">
    <cfRule type="expression" dxfId="478" priority="204">
      <formula>$E386&gt;0</formula>
    </cfRule>
  </conditionalFormatting>
  <conditionalFormatting sqref="C438:E438">
    <cfRule type="expression" dxfId="477" priority="198">
      <formula>$E438&gt;0</formula>
    </cfRule>
  </conditionalFormatting>
  <conditionalFormatting sqref="C454:E454">
    <cfRule type="expression" dxfId="476" priority="192">
      <formula>$E454&gt;0</formula>
    </cfRule>
  </conditionalFormatting>
  <conditionalFormatting sqref="C482:E482">
    <cfRule type="expression" dxfId="475" priority="186">
      <formula>$E482&gt;0</formula>
    </cfRule>
  </conditionalFormatting>
  <conditionalFormatting sqref="C512:E512">
    <cfRule type="expression" dxfId="474" priority="180">
      <formula>$E512&gt;0</formula>
    </cfRule>
  </conditionalFormatting>
  <conditionalFormatting sqref="C547:E558">
    <cfRule type="expression" dxfId="473" priority="174">
      <formula>$E547&gt;0</formula>
    </cfRule>
  </conditionalFormatting>
  <conditionalFormatting sqref="C588:E588">
    <cfRule type="expression" dxfId="472" priority="168">
      <formula>$E588&gt;0</formula>
    </cfRule>
  </conditionalFormatting>
  <conditionalFormatting sqref="C611:E611">
    <cfRule type="expression" dxfId="471" priority="162">
      <formula>$E611&gt;0</formula>
    </cfRule>
  </conditionalFormatting>
  <conditionalFormatting sqref="C647:E647">
    <cfRule type="expression" dxfId="470" priority="156">
      <formula>$E647&gt;0</formula>
    </cfRule>
  </conditionalFormatting>
  <conditionalFormatting sqref="C675:E675">
    <cfRule type="expression" dxfId="469" priority="150">
      <formula>$E675&gt;0</formula>
    </cfRule>
  </conditionalFormatting>
  <conditionalFormatting sqref="C691:E691">
    <cfRule type="expression" dxfId="468" priority="144">
      <formula>$E691&gt;0</formula>
    </cfRule>
  </conditionalFormatting>
  <conditionalFormatting sqref="C720:E720">
    <cfRule type="expression" dxfId="467" priority="138">
      <formula>$E720&gt;0</formula>
    </cfRule>
  </conditionalFormatting>
  <conditionalFormatting sqref="C761:E761">
    <cfRule type="expression" dxfId="466" priority="132">
      <formula>$E761&gt;0</formula>
    </cfRule>
  </conditionalFormatting>
  <conditionalFormatting sqref="C786:E786">
    <cfRule type="expression" dxfId="465" priority="126">
      <formula>$E786&gt;0</formula>
    </cfRule>
  </conditionalFormatting>
  <conditionalFormatting sqref="C807:E807">
    <cfRule type="expression" dxfId="464" priority="120">
      <formula>$E807&gt;0</formula>
    </cfRule>
  </conditionalFormatting>
  <conditionalFormatting sqref="C833:E833">
    <cfRule type="expression" dxfId="463" priority="114">
      <formula>$E833&gt;0</formula>
    </cfRule>
  </conditionalFormatting>
  <conditionalFormatting sqref="C877:E877">
    <cfRule type="expression" dxfId="462" priority="103">
      <formula>$E877&gt;0</formula>
    </cfRule>
  </conditionalFormatting>
  <conditionalFormatting sqref="C892:E892">
    <cfRule type="expression" dxfId="461" priority="97">
      <formula>$E892&gt;0</formula>
    </cfRule>
  </conditionalFormatting>
  <conditionalFormatting sqref="C907:E907">
    <cfRule type="expression" dxfId="460" priority="91">
      <formula>$E907&gt;0</formula>
    </cfRule>
  </conditionalFormatting>
  <conditionalFormatting sqref="C921:E921">
    <cfRule type="expression" dxfId="459" priority="85">
      <formula>$E921&gt;0</formula>
    </cfRule>
  </conditionalFormatting>
  <conditionalFormatting sqref="C957:E957">
    <cfRule type="expression" dxfId="458" priority="79">
      <formula>$E957&gt;0</formula>
    </cfRule>
  </conditionalFormatting>
  <conditionalFormatting sqref="C983:E983">
    <cfRule type="expression" dxfId="457" priority="73">
      <formula>$E983&gt;0</formula>
    </cfRule>
  </conditionalFormatting>
  <conditionalFormatting sqref="C1032:E1032">
    <cfRule type="expression" dxfId="456" priority="67">
      <formula>$E1032&gt;0</formula>
    </cfRule>
  </conditionalFormatting>
  <conditionalFormatting sqref="C1053:E1053">
    <cfRule type="expression" dxfId="455" priority="61">
      <formula>$E1053&gt;0</formula>
    </cfRule>
  </conditionalFormatting>
  <conditionalFormatting sqref="C1088:E1088">
    <cfRule type="expression" dxfId="454" priority="55">
      <formula>$E1088&gt;0</formula>
    </cfRule>
  </conditionalFormatting>
  <conditionalFormatting sqref="C1105:E1105">
    <cfRule type="expression" dxfId="453" priority="49">
      <formula>$E1105&gt;0</formula>
    </cfRule>
  </conditionalFormatting>
  <conditionalFormatting sqref="C1141:E1141">
    <cfRule type="expression" dxfId="452" priority="43">
      <formula>$E1141&gt;0</formula>
    </cfRule>
  </conditionalFormatting>
  <conditionalFormatting sqref="C1166:E1166">
    <cfRule type="expression" dxfId="451" priority="37">
      <formula>$E1166&gt;0</formula>
    </cfRule>
  </conditionalFormatting>
  <conditionalFormatting sqref="C1184:E1184">
    <cfRule type="expression" dxfId="450" priority="31">
      <formula>$E1184&gt;0</formula>
    </cfRule>
  </conditionalFormatting>
  <conditionalFormatting sqref="C1203:E1203">
    <cfRule type="expression" dxfId="449" priority="25">
      <formula>$E1203&gt;0</formula>
    </cfRule>
  </conditionalFormatting>
  <conditionalFormatting sqref="C1238:E1238">
    <cfRule type="expression" dxfId="448" priority="19">
      <formula>$E1238&gt;0</formula>
    </cfRule>
  </conditionalFormatting>
  <conditionalFormatting sqref="C1311:E1311">
    <cfRule type="expression" dxfId="447" priority="13">
      <formula>$E1311&gt;0</formula>
    </cfRule>
  </conditionalFormatting>
  <conditionalFormatting sqref="C1344:E1353">
    <cfRule type="expression" dxfId="446" priority="6">
      <formula>$E1344&gt;0</formula>
    </cfRule>
  </conditionalFormatting>
  <conditionalFormatting sqref="F5:H5">
    <cfRule type="expression" dxfId="445" priority="293">
      <formula>$H5&gt;0</formula>
    </cfRule>
  </conditionalFormatting>
  <conditionalFormatting sqref="F26:H26">
    <cfRule type="expression" dxfId="444" priority="287">
      <formula>$H26&gt;0</formula>
    </cfRule>
  </conditionalFormatting>
  <conditionalFormatting sqref="F52:H52">
    <cfRule type="expression" dxfId="443" priority="281">
      <formula>$H52&gt;0</formula>
    </cfRule>
  </conditionalFormatting>
  <conditionalFormatting sqref="F65:H65">
    <cfRule type="expression" dxfId="442" priority="275">
      <formula>$H65&gt;0</formula>
    </cfRule>
  </conditionalFormatting>
  <conditionalFormatting sqref="F84:H84">
    <cfRule type="expression" dxfId="441" priority="269">
      <formula>$H84&gt;0</formula>
    </cfRule>
  </conditionalFormatting>
  <conditionalFormatting sqref="F100:H100">
    <cfRule type="expression" dxfId="440" priority="263">
      <formula>$H100&gt;0</formula>
    </cfRule>
  </conditionalFormatting>
  <conditionalFormatting sqref="F131:H131">
    <cfRule type="expression" dxfId="439" priority="257">
      <formula>$H131&gt;0</formula>
    </cfRule>
  </conditionalFormatting>
  <conditionalFormatting sqref="F147:H147">
    <cfRule type="expression" dxfId="438" priority="251">
      <formula>$H147&gt;0</formula>
    </cfRule>
  </conditionalFormatting>
  <conditionalFormatting sqref="F171:H171">
    <cfRule type="expression" dxfId="437" priority="245">
      <formula>$H171&gt;0</formula>
    </cfRule>
  </conditionalFormatting>
  <conditionalFormatting sqref="F196:H196">
    <cfRule type="expression" dxfId="436" priority="239">
      <formula>$H196&gt;0</formula>
    </cfRule>
  </conditionalFormatting>
  <conditionalFormatting sqref="F224:H224">
    <cfRule type="expression" dxfId="435" priority="233">
      <formula>$H224&gt;0</formula>
    </cfRule>
  </conditionalFormatting>
  <conditionalFormatting sqref="F261:H261">
    <cfRule type="expression" dxfId="434" priority="227">
      <formula>$H261&gt;0</formula>
    </cfRule>
  </conditionalFormatting>
  <conditionalFormatting sqref="F287:H287">
    <cfRule type="expression" dxfId="433" priority="222">
      <formula>$H287&gt;0</formula>
    </cfRule>
  </conditionalFormatting>
  <conditionalFormatting sqref="F319:H324 F325:G325 F326:H334 F335:G338 F339:H339">
    <cfRule type="expression" dxfId="432" priority="217">
      <formula>$H319&gt;0</formula>
    </cfRule>
  </conditionalFormatting>
  <conditionalFormatting sqref="F364:H364">
    <cfRule type="expression" dxfId="431" priority="209">
      <formula>$H364&gt;0</formula>
    </cfRule>
  </conditionalFormatting>
  <conditionalFormatting sqref="F386:H386">
    <cfRule type="expression" dxfId="430" priority="203">
      <formula>$H386&gt;0</formula>
    </cfRule>
  </conditionalFormatting>
  <conditionalFormatting sqref="F438:H438">
    <cfRule type="expression" dxfId="429" priority="197">
      <formula>$H438&gt;0</formula>
    </cfRule>
  </conditionalFormatting>
  <conditionalFormatting sqref="F454:H454">
    <cfRule type="expression" dxfId="428" priority="191">
      <formula>$H454&gt;0</formula>
    </cfRule>
  </conditionalFormatting>
  <conditionalFormatting sqref="F482:H482">
    <cfRule type="expression" dxfId="427" priority="185">
      <formula>$H482&gt;0</formula>
    </cfRule>
  </conditionalFormatting>
  <conditionalFormatting sqref="F512:H512">
    <cfRule type="expression" dxfId="426" priority="179">
      <formula>$H512&gt;0</formula>
    </cfRule>
  </conditionalFormatting>
  <conditionalFormatting sqref="F547:H558">
    <cfRule type="expression" dxfId="425" priority="173">
      <formula>$H547&gt;0</formula>
    </cfRule>
  </conditionalFormatting>
  <conditionalFormatting sqref="F588:H588">
    <cfRule type="expression" dxfId="424" priority="167">
      <formula>$H588&gt;0</formula>
    </cfRule>
  </conditionalFormatting>
  <conditionalFormatting sqref="F611:H611">
    <cfRule type="expression" dxfId="423" priority="161">
      <formula>$H611&gt;0</formula>
    </cfRule>
  </conditionalFormatting>
  <conditionalFormatting sqref="F647:H647">
    <cfRule type="expression" dxfId="422" priority="155">
      <formula>$H647&gt;0</formula>
    </cfRule>
  </conditionalFormatting>
  <conditionalFormatting sqref="F675:H675">
    <cfRule type="expression" dxfId="421" priority="149">
      <formula>$H675&gt;0</formula>
    </cfRule>
  </conditionalFormatting>
  <conditionalFormatting sqref="F691:H691">
    <cfRule type="expression" dxfId="420" priority="143">
      <formula>$H691&gt;0</formula>
    </cfRule>
  </conditionalFormatting>
  <conditionalFormatting sqref="F720:H720">
    <cfRule type="expression" dxfId="419" priority="137">
      <formula>$H720&gt;0</formula>
    </cfRule>
  </conditionalFormatting>
  <conditionalFormatting sqref="F761:H761">
    <cfRule type="expression" dxfId="418" priority="131">
      <formula>$H761&gt;0</formula>
    </cfRule>
  </conditionalFormatting>
  <conditionalFormatting sqref="F786:H786">
    <cfRule type="expression" dxfId="417" priority="125">
      <formula>$H786&gt;0</formula>
    </cfRule>
  </conditionalFormatting>
  <conditionalFormatting sqref="F807:H807">
    <cfRule type="expression" dxfId="416" priority="119">
      <formula>$H807&gt;0</formula>
    </cfRule>
  </conditionalFormatting>
  <conditionalFormatting sqref="F833:H833">
    <cfRule type="expression" dxfId="415" priority="113">
      <formula>$H833&gt;0</formula>
    </cfRule>
  </conditionalFormatting>
  <conditionalFormatting sqref="F867:H867">
    <cfRule type="expression" dxfId="414" priority="108">
      <formula>$H867&gt;0</formula>
    </cfRule>
  </conditionalFormatting>
  <conditionalFormatting sqref="F877:H877">
    <cfRule type="expression" dxfId="413" priority="102">
      <formula>$H877&gt;0</formula>
    </cfRule>
  </conditionalFormatting>
  <conditionalFormatting sqref="F892:H892">
    <cfRule type="expression" dxfId="412" priority="96">
      <formula>$H892&gt;0</formula>
    </cfRule>
  </conditionalFormatting>
  <conditionalFormatting sqref="F907:H907">
    <cfRule type="expression" dxfId="411" priority="90">
      <formula>$H907&gt;0</formula>
    </cfRule>
  </conditionalFormatting>
  <conditionalFormatting sqref="F921:H921">
    <cfRule type="expression" dxfId="410" priority="84">
      <formula>$H921&gt;0</formula>
    </cfRule>
  </conditionalFormatting>
  <conditionalFormatting sqref="F957:H957">
    <cfRule type="expression" dxfId="409" priority="78">
      <formula>$H957&gt;0</formula>
    </cfRule>
  </conditionalFormatting>
  <conditionalFormatting sqref="F983:H983">
    <cfRule type="expression" dxfId="408" priority="72">
      <formula>$H983&gt;0</formula>
    </cfRule>
  </conditionalFormatting>
  <conditionalFormatting sqref="F1032:H1032">
    <cfRule type="expression" dxfId="407" priority="66">
      <formula>$H1032&gt;0</formula>
    </cfRule>
  </conditionalFormatting>
  <conditionalFormatting sqref="F1053:H1053">
    <cfRule type="expression" dxfId="406" priority="60">
      <formula>$H1053&gt;0</formula>
    </cfRule>
  </conditionalFormatting>
  <conditionalFormatting sqref="F1088:H1088">
    <cfRule type="expression" dxfId="405" priority="54">
      <formula>$H1088&gt;0</formula>
    </cfRule>
  </conditionalFormatting>
  <conditionalFormatting sqref="F1105:H1105">
    <cfRule type="expression" dxfId="404" priority="48">
      <formula>$H1105&gt;0</formula>
    </cfRule>
  </conditionalFormatting>
  <conditionalFormatting sqref="F1141:H1141">
    <cfRule type="expression" dxfId="403" priority="42">
      <formula>$H1141&gt;0</formula>
    </cfRule>
  </conditionalFormatting>
  <conditionalFormatting sqref="F1166:H1166">
    <cfRule type="expression" dxfId="402" priority="36">
      <formula>$H1166&gt;0</formula>
    </cfRule>
  </conditionalFormatting>
  <conditionalFormatting sqref="F1184:H1184">
    <cfRule type="expression" dxfId="401" priority="30">
      <formula>$H1184&gt;0</formula>
    </cfRule>
  </conditionalFormatting>
  <conditionalFormatting sqref="F1203:H1203">
    <cfRule type="expression" dxfId="400" priority="24">
      <formula>$H1203&gt;0</formula>
    </cfRule>
  </conditionalFormatting>
  <conditionalFormatting sqref="F1238:H1238">
    <cfRule type="expression" dxfId="399" priority="18">
      <formula>$H1238&gt;0</formula>
    </cfRule>
  </conditionalFormatting>
  <conditionalFormatting sqref="F1311:H1311">
    <cfRule type="expression" dxfId="398" priority="12">
      <formula>$H1311&gt;0</formula>
    </cfRule>
  </conditionalFormatting>
  <conditionalFormatting sqref="F1344:H1353">
    <cfRule type="expression" dxfId="397" priority="5">
      <formula>$H1344&gt;0</formula>
    </cfRule>
  </conditionalFormatting>
  <conditionalFormatting sqref="H325">
    <cfRule type="expression" dxfId="396" priority="212">
      <formula>$E325&gt;0</formula>
    </cfRule>
  </conditionalFormatting>
  <conditionalFormatting sqref="H335:H338">
    <cfRule type="expression" dxfId="395" priority="211">
      <formula>$E335&gt;0</formula>
    </cfRule>
  </conditionalFormatting>
  <conditionalFormatting sqref="I1346:I1350 K1346:K1350">
    <cfRule type="expression" dxfId="394" priority="7">
      <formula>$K1346&gt;0</formula>
    </cfRule>
  </conditionalFormatting>
  <conditionalFormatting sqref="I5:K5 I1351:K1353">
    <cfRule type="expression" dxfId="393" priority="292">
      <formula>$K5&gt;0</formula>
    </cfRule>
  </conditionalFormatting>
  <conditionalFormatting sqref="I26:K26">
    <cfRule type="expression" dxfId="392" priority="286">
      <formula>$K26&gt;0</formula>
    </cfRule>
  </conditionalFormatting>
  <conditionalFormatting sqref="I52:K52">
    <cfRule type="expression" dxfId="391" priority="280">
      <formula>$K52&gt;0</formula>
    </cfRule>
  </conditionalFormatting>
  <conditionalFormatting sqref="I65:K65">
    <cfRule type="expression" dxfId="390" priority="274">
      <formula>$K65&gt;0</formula>
    </cfRule>
  </conditionalFormatting>
  <conditionalFormatting sqref="I84:K84">
    <cfRule type="expression" dxfId="389" priority="268">
      <formula>$K84&gt;0</formula>
    </cfRule>
  </conditionalFormatting>
  <conditionalFormatting sqref="I100:K100">
    <cfRule type="expression" dxfId="388" priority="262">
      <formula>$K100&gt;0</formula>
    </cfRule>
  </conditionalFormatting>
  <conditionalFormatting sqref="I131:K131">
    <cfRule type="expression" dxfId="387" priority="256">
      <formula>$K131&gt;0</formula>
    </cfRule>
  </conditionalFormatting>
  <conditionalFormatting sqref="I147:K147">
    <cfRule type="expression" dxfId="386" priority="250">
      <formula>$K147&gt;0</formula>
    </cfRule>
  </conditionalFormatting>
  <conditionalFormatting sqref="I171:K171">
    <cfRule type="expression" dxfId="385" priority="244">
      <formula>$K171&gt;0</formula>
    </cfRule>
  </conditionalFormatting>
  <conditionalFormatting sqref="I196:K196">
    <cfRule type="expression" dxfId="384" priority="238">
      <formula>$K196&gt;0</formula>
    </cfRule>
  </conditionalFormatting>
  <conditionalFormatting sqref="I224:K224">
    <cfRule type="expression" dxfId="383" priority="232">
      <formula>$K224&gt;0</formula>
    </cfRule>
  </conditionalFormatting>
  <conditionalFormatting sqref="I261:K261">
    <cfRule type="expression" dxfId="382" priority="226">
      <formula>$K261&gt;0</formula>
    </cfRule>
  </conditionalFormatting>
  <conditionalFormatting sqref="I287:K287">
    <cfRule type="expression" dxfId="381" priority="221">
      <formula>$K287&gt;0</formula>
    </cfRule>
  </conditionalFormatting>
  <conditionalFormatting sqref="I319:K339">
    <cfRule type="expression" dxfId="380" priority="216">
      <formula>$K319&gt;0</formula>
    </cfRule>
  </conditionalFormatting>
  <conditionalFormatting sqref="I364:K364">
    <cfRule type="expression" dxfId="379" priority="208">
      <formula>$K364&gt;0</formula>
    </cfRule>
  </conditionalFormatting>
  <conditionalFormatting sqref="I386:K386">
    <cfRule type="expression" dxfId="378" priority="202">
      <formula>$K386&gt;0</formula>
    </cfRule>
  </conditionalFormatting>
  <conditionalFormatting sqref="I438:K438">
    <cfRule type="expression" dxfId="377" priority="196">
      <formula>$K438&gt;0</formula>
    </cfRule>
  </conditionalFormatting>
  <conditionalFormatting sqref="I454:K454">
    <cfRule type="expression" dxfId="376" priority="190">
      <formula>$K454&gt;0</formula>
    </cfRule>
  </conditionalFormatting>
  <conditionalFormatting sqref="I482:K482">
    <cfRule type="expression" dxfId="375" priority="184">
      <formula>$K482&gt;0</formula>
    </cfRule>
  </conditionalFormatting>
  <conditionalFormatting sqref="I512:K512">
    <cfRule type="expression" dxfId="374" priority="178">
      <formula>$K512&gt;0</formula>
    </cfRule>
  </conditionalFormatting>
  <conditionalFormatting sqref="I547:K558">
    <cfRule type="expression" dxfId="373" priority="172">
      <formula>$K547&gt;0</formula>
    </cfRule>
  </conditionalFormatting>
  <conditionalFormatting sqref="I588:K588">
    <cfRule type="expression" dxfId="372" priority="166">
      <formula>$K588&gt;0</formula>
    </cfRule>
  </conditionalFormatting>
  <conditionalFormatting sqref="I611:K611">
    <cfRule type="expression" dxfId="371" priority="160">
      <formula>$K611&gt;0</formula>
    </cfRule>
  </conditionalFormatting>
  <conditionalFormatting sqref="I647:K647">
    <cfRule type="expression" dxfId="370" priority="154">
      <formula>$K647&gt;0</formula>
    </cfRule>
  </conditionalFormatting>
  <conditionalFormatting sqref="I675:K675">
    <cfRule type="expression" dxfId="369" priority="148">
      <formula>$K675&gt;0</formula>
    </cfRule>
  </conditionalFormatting>
  <conditionalFormatting sqref="I691:K691">
    <cfRule type="expression" dxfId="368" priority="142">
      <formula>$K691&gt;0</formula>
    </cfRule>
  </conditionalFormatting>
  <conditionalFormatting sqref="I720:K720">
    <cfRule type="expression" dxfId="367" priority="136">
      <formula>$K720&gt;0</formula>
    </cfRule>
  </conditionalFormatting>
  <conditionalFormatting sqref="I761:K761">
    <cfRule type="expression" dxfId="366" priority="130">
      <formula>$K761&gt;0</formula>
    </cfRule>
  </conditionalFormatting>
  <conditionalFormatting sqref="I786:K786">
    <cfRule type="expression" dxfId="365" priority="124">
      <formula>$K786&gt;0</formula>
    </cfRule>
  </conditionalFormatting>
  <conditionalFormatting sqref="I807:K807">
    <cfRule type="expression" dxfId="364" priority="118">
      <formula>$K807&gt;0</formula>
    </cfRule>
  </conditionalFormatting>
  <conditionalFormatting sqref="I833:K833">
    <cfRule type="expression" dxfId="363" priority="112">
      <formula>$K833&gt;0</formula>
    </cfRule>
  </conditionalFormatting>
  <conditionalFormatting sqref="I867:K867">
    <cfRule type="expression" dxfId="362" priority="107">
      <formula>$K867&gt;0</formula>
    </cfRule>
  </conditionalFormatting>
  <conditionalFormatting sqref="I877:K877">
    <cfRule type="expression" dxfId="361" priority="101">
      <formula>$K877&gt;0</formula>
    </cfRule>
  </conditionalFormatting>
  <conditionalFormatting sqref="I892:K892">
    <cfRule type="expression" dxfId="360" priority="95">
      <formula>$K892&gt;0</formula>
    </cfRule>
  </conditionalFormatting>
  <conditionalFormatting sqref="I907:K907">
    <cfRule type="expression" dxfId="359" priority="89">
      <formula>$K907&gt;0</formula>
    </cfRule>
  </conditionalFormatting>
  <conditionalFormatting sqref="I921:K921">
    <cfRule type="expression" dxfId="358" priority="83">
      <formula>$K921&gt;0</formula>
    </cfRule>
  </conditionalFormatting>
  <conditionalFormatting sqref="I957:K957">
    <cfRule type="expression" dxfId="357" priority="77">
      <formula>$K957&gt;0</formula>
    </cfRule>
  </conditionalFormatting>
  <conditionalFormatting sqref="I983:K983">
    <cfRule type="expression" dxfId="356" priority="71">
      <formula>$K983&gt;0</formula>
    </cfRule>
  </conditionalFormatting>
  <conditionalFormatting sqref="I1032:K1032">
    <cfRule type="expression" dxfId="355" priority="65">
      <formula>$K1032&gt;0</formula>
    </cfRule>
  </conditionalFormatting>
  <conditionalFormatting sqref="I1053:K1053">
    <cfRule type="expression" dxfId="354" priority="59">
      <formula>$K1053&gt;0</formula>
    </cfRule>
  </conditionalFormatting>
  <conditionalFormatting sqref="I1088:K1088">
    <cfRule type="expression" dxfId="353" priority="53">
      <formula>$K1088&gt;0</formula>
    </cfRule>
  </conditionalFormatting>
  <conditionalFormatting sqref="I1105:K1105">
    <cfRule type="expression" dxfId="352" priority="47">
      <formula>$K1105&gt;0</formula>
    </cfRule>
  </conditionalFormatting>
  <conditionalFormatting sqref="I1141:K1141">
    <cfRule type="expression" dxfId="351" priority="41">
      <formula>$K1141&gt;0</formula>
    </cfRule>
  </conditionalFormatting>
  <conditionalFormatting sqref="I1166:K1166">
    <cfRule type="expression" dxfId="350" priority="35">
      <formula>$K1166&gt;0</formula>
    </cfRule>
  </conditionalFormatting>
  <conditionalFormatting sqref="I1184:K1184">
    <cfRule type="expression" dxfId="349" priority="29">
      <formula>$K1184&gt;0</formula>
    </cfRule>
  </conditionalFormatting>
  <conditionalFormatting sqref="I1203:K1203">
    <cfRule type="expression" dxfId="348" priority="23">
      <formula>$K1203&gt;0</formula>
    </cfRule>
  </conditionalFormatting>
  <conditionalFormatting sqref="I1238:K1238">
    <cfRule type="expression" dxfId="347" priority="17">
      <formula>$K1238&gt;0</formula>
    </cfRule>
  </conditionalFormatting>
  <conditionalFormatting sqref="I1311:K1311">
    <cfRule type="expression" dxfId="346" priority="11">
      <formula>$K1311&gt;0</formula>
    </cfRule>
  </conditionalFormatting>
  <conditionalFormatting sqref="I1344:K1345">
    <cfRule type="expression" dxfId="345" priority="1">
      <formula>$K1344&gt;0</formula>
    </cfRule>
  </conditionalFormatting>
  <conditionalFormatting sqref="L5:N5">
    <cfRule type="expression" dxfId="344" priority="291">
      <formula>$N5&gt;0</formula>
    </cfRule>
  </conditionalFormatting>
  <conditionalFormatting sqref="L26:N26">
    <cfRule type="expression" dxfId="343" priority="285">
      <formula>$N26&gt;0</formula>
    </cfRule>
  </conditionalFormatting>
  <conditionalFormatting sqref="L52:N52">
    <cfRule type="expression" dxfId="342" priority="279">
      <formula>$N52&gt;0</formula>
    </cfRule>
  </conditionalFormatting>
  <conditionalFormatting sqref="L65:N65">
    <cfRule type="expression" dxfId="341" priority="273">
      <formula>$N65&gt;0</formula>
    </cfRule>
  </conditionalFormatting>
  <conditionalFormatting sqref="L84:N84">
    <cfRule type="expression" dxfId="340" priority="267">
      <formula>$N84&gt;0</formula>
    </cfRule>
  </conditionalFormatting>
  <conditionalFormatting sqref="L100:N100">
    <cfRule type="expression" dxfId="339" priority="261">
      <formula>$N100&gt;0</formula>
    </cfRule>
  </conditionalFormatting>
  <conditionalFormatting sqref="L131:N131">
    <cfRule type="expression" dxfId="338" priority="255">
      <formula>$N131&gt;0</formula>
    </cfRule>
  </conditionalFormatting>
  <conditionalFormatting sqref="L147:N147">
    <cfRule type="expression" dxfId="337" priority="249">
      <formula>$N147&gt;0</formula>
    </cfRule>
  </conditionalFormatting>
  <conditionalFormatting sqref="L171:N171">
    <cfRule type="expression" dxfId="336" priority="243">
      <formula>$N171&gt;0</formula>
    </cfRule>
  </conditionalFormatting>
  <conditionalFormatting sqref="L196:N196">
    <cfRule type="expression" dxfId="335" priority="237">
      <formula>$N196&gt;0</formula>
    </cfRule>
  </conditionalFormatting>
  <conditionalFormatting sqref="L224:N224">
    <cfRule type="expression" dxfId="334" priority="231">
      <formula>$N224&gt;0</formula>
    </cfRule>
  </conditionalFormatting>
  <conditionalFormatting sqref="L261:N261">
    <cfRule type="expression" dxfId="333" priority="225">
      <formula>$N261&gt;0</formula>
    </cfRule>
  </conditionalFormatting>
  <conditionalFormatting sqref="L287:N287">
    <cfRule type="expression" dxfId="332" priority="220">
      <formula>$N287&gt;0</formula>
    </cfRule>
  </conditionalFormatting>
  <conditionalFormatting sqref="L319:N339">
    <cfRule type="expression" dxfId="331" priority="215">
      <formula>$N319&gt;0</formula>
    </cfRule>
  </conditionalFormatting>
  <conditionalFormatting sqref="L364:N364">
    <cfRule type="expression" dxfId="330" priority="207">
      <formula>$N364&gt;0</formula>
    </cfRule>
  </conditionalFormatting>
  <conditionalFormatting sqref="L386:N386">
    <cfRule type="expression" dxfId="329" priority="201">
      <formula>$N386&gt;0</formula>
    </cfRule>
  </conditionalFormatting>
  <conditionalFormatting sqref="L438:N438">
    <cfRule type="expression" dxfId="328" priority="195">
      <formula>$N438&gt;0</formula>
    </cfRule>
  </conditionalFormatting>
  <conditionalFormatting sqref="L454:N454">
    <cfRule type="expression" dxfId="327" priority="189">
      <formula>$N454&gt;0</formula>
    </cfRule>
  </conditionalFormatting>
  <conditionalFormatting sqref="L482:N482">
    <cfRule type="expression" dxfId="326" priority="183">
      <formula>$N482&gt;0</formula>
    </cfRule>
  </conditionalFormatting>
  <conditionalFormatting sqref="L512:N512">
    <cfRule type="expression" dxfId="325" priority="177">
      <formula>$N512&gt;0</formula>
    </cfRule>
  </conditionalFormatting>
  <conditionalFormatting sqref="L547:N558">
    <cfRule type="expression" dxfId="324" priority="171">
      <formula>$N547&gt;0</formula>
    </cfRule>
  </conditionalFormatting>
  <conditionalFormatting sqref="L588:N588">
    <cfRule type="expression" dxfId="323" priority="165">
      <formula>$N588&gt;0</formula>
    </cfRule>
  </conditionalFormatting>
  <conditionalFormatting sqref="L611:N611">
    <cfRule type="expression" dxfId="322" priority="159">
      <formula>$N611&gt;0</formula>
    </cfRule>
  </conditionalFormatting>
  <conditionalFormatting sqref="L647:N647">
    <cfRule type="expression" dxfId="321" priority="153">
      <formula>$N647&gt;0</formula>
    </cfRule>
  </conditionalFormatting>
  <conditionalFormatting sqref="L675:N675">
    <cfRule type="expression" dxfId="320" priority="147">
      <formula>$N675&gt;0</formula>
    </cfRule>
  </conditionalFormatting>
  <conditionalFormatting sqref="L691:N691">
    <cfRule type="expression" dxfId="319" priority="141">
      <formula>$N691&gt;0</formula>
    </cfRule>
  </conditionalFormatting>
  <conditionalFormatting sqref="L720:N720">
    <cfRule type="expression" dxfId="318" priority="135">
      <formula>$N720&gt;0</formula>
    </cfRule>
  </conditionalFormatting>
  <conditionalFormatting sqref="L761:N761">
    <cfRule type="expression" dxfId="317" priority="129">
      <formula>$N761&gt;0</formula>
    </cfRule>
  </conditionalFormatting>
  <conditionalFormatting sqref="L786:N786">
    <cfRule type="expression" dxfId="316" priority="123">
      <formula>$N786&gt;0</formula>
    </cfRule>
  </conditionalFormatting>
  <conditionalFormatting sqref="L807:N807">
    <cfRule type="expression" dxfId="315" priority="117">
      <formula>$N807&gt;0</formula>
    </cfRule>
  </conditionalFormatting>
  <conditionalFormatting sqref="L833:N833">
    <cfRule type="expression" dxfId="314" priority="111">
      <formula>$N833&gt;0</formula>
    </cfRule>
  </conditionalFormatting>
  <conditionalFormatting sqref="L867:N867">
    <cfRule type="expression" dxfId="313" priority="106">
      <formula>$N867&gt;0</formula>
    </cfRule>
  </conditionalFormatting>
  <conditionalFormatting sqref="L877:N877">
    <cfRule type="expression" dxfId="312" priority="100">
      <formula>$N877&gt;0</formula>
    </cfRule>
  </conditionalFormatting>
  <conditionalFormatting sqref="L892:N892">
    <cfRule type="expression" dxfId="311" priority="94">
      <formula>$N892&gt;0</formula>
    </cfRule>
  </conditionalFormatting>
  <conditionalFormatting sqref="L907:N907">
    <cfRule type="expression" dxfId="310" priority="88">
      <formula>$N907&gt;0</formula>
    </cfRule>
  </conditionalFormatting>
  <conditionalFormatting sqref="L921:N921">
    <cfRule type="expression" dxfId="309" priority="82">
      <formula>$N921&gt;0</formula>
    </cfRule>
  </conditionalFormatting>
  <conditionalFormatting sqref="L957:N957">
    <cfRule type="expression" dxfId="308" priority="76">
      <formula>$N957&gt;0</formula>
    </cfRule>
  </conditionalFormatting>
  <conditionalFormatting sqref="L983:N983">
    <cfRule type="expression" dxfId="307" priority="70">
      <formula>$N983&gt;0</formula>
    </cfRule>
  </conditionalFormatting>
  <conditionalFormatting sqref="L1032:N1032">
    <cfRule type="expression" dxfId="306" priority="64">
      <formula>$N1032&gt;0</formula>
    </cfRule>
  </conditionalFormatting>
  <conditionalFormatting sqref="L1053:N1053">
    <cfRule type="expression" dxfId="305" priority="58">
      <formula>$N1053&gt;0</formula>
    </cfRule>
  </conditionalFormatting>
  <conditionalFormatting sqref="L1088:N1088">
    <cfRule type="expression" dxfId="304" priority="52">
      <formula>$N1088&gt;0</formula>
    </cfRule>
  </conditionalFormatting>
  <conditionalFormatting sqref="L1105:N1105">
    <cfRule type="expression" dxfId="303" priority="46">
      <formula>$N1105&gt;0</formula>
    </cfRule>
  </conditionalFormatting>
  <conditionalFormatting sqref="L1141:N1141">
    <cfRule type="expression" dxfId="302" priority="40">
      <formula>$N1141&gt;0</formula>
    </cfRule>
  </conditionalFormatting>
  <conditionalFormatting sqref="L1166:N1166">
    <cfRule type="expression" dxfId="301" priority="34">
      <formula>$N1166&gt;0</formula>
    </cfRule>
  </conditionalFormatting>
  <conditionalFormatting sqref="L1184:N1184">
    <cfRule type="expression" dxfId="300" priority="28">
      <formula>$N1184&gt;0</formula>
    </cfRule>
  </conditionalFormatting>
  <conditionalFormatting sqref="L1203:N1203">
    <cfRule type="expression" dxfId="299" priority="22">
      <formula>$N1203&gt;0</formula>
    </cfRule>
  </conditionalFormatting>
  <conditionalFormatting sqref="L1238:N1238">
    <cfRule type="expression" dxfId="298" priority="16">
      <formula>$N1238&gt;0</formula>
    </cfRule>
  </conditionalFormatting>
  <conditionalFormatting sqref="L1311:N1311">
    <cfRule type="expression" dxfId="297" priority="10">
      <formula>$N1311&gt;0</formula>
    </cfRule>
  </conditionalFormatting>
  <conditionalFormatting sqref="L1344:N1353">
    <cfRule type="expression" dxfId="296" priority="4">
      <formula>$N1344&gt;0</formula>
    </cfRule>
  </conditionalFormatting>
  <conditionalFormatting sqref="O5:Q5">
    <cfRule type="expression" dxfId="295" priority="290">
      <formula>$Q5&gt;0</formula>
    </cfRule>
  </conditionalFormatting>
  <conditionalFormatting sqref="O26:Q26">
    <cfRule type="expression" dxfId="294" priority="284">
      <formula>$Q26&gt;0</formula>
    </cfRule>
  </conditionalFormatting>
  <conditionalFormatting sqref="O52:Q52">
    <cfRule type="expression" dxfId="293" priority="278">
      <formula>$Q52&gt;0</formula>
    </cfRule>
  </conditionalFormatting>
  <conditionalFormatting sqref="O65:Q65">
    <cfRule type="expression" dxfId="292" priority="272">
      <formula>$Q65&gt;0</formula>
    </cfRule>
  </conditionalFormatting>
  <conditionalFormatting sqref="O84:Q84">
    <cfRule type="expression" dxfId="291" priority="266">
      <formula>$Q84&gt;0</formula>
    </cfRule>
  </conditionalFormatting>
  <conditionalFormatting sqref="O100:Q100">
    <cfRule type="expression" dxfId="290" priority="260">
      <formula>$Q100&gt;0</formula>
    </cfRule>
  </conditionalFormatting>
  <conditionalFormatting sqref="O131:Q131">
    <cfRule type="expression" dxfId="289" priority="254">
      <formula>$Q131&gt;0</formula>
    </cfRule>
  </conditionalFormatting>
  <conditionalFormatting sqref="O147:Q147">
    <cfRule type="expression" dxfId="288" priority="248">
      <formula>$Q147&gt;0</formula>
    </cfRule>
  </conditionalFormatting>
  <conditionalFormatting sqref="O171:Q171">
    <cfRule type="expression" dxfId="287" priority="242">
      <formula>$Q171&gt;0</formula>
    </cfRule>
  </conditionalFormatting>
  <conditionalFormatting sqref="O196:Q196">
    <cfRule type="expression" dxfId="286" priority="236">
      <formula>$Q196&gt;0</formula>
    </cfRule>
  </conditionalFormatting>
  <conditionalFormatting sqref="O224:Q224">
    <cfRule type="expression" dxfId="285" priority="230">
      <formula>$Q224&gt;0</formula>
    </cfRule>
  </conditionalFormatting>
  <conditionalFormatting sqref="O261:Q261">
    <cfRule type="expression" dxfId="284" priority="224">
      <formula>$Q261&gt;0</formula>
    </cfRule>
  </conditionalFormatting>
  <conditionalFormatting sqref="O287:Q287">
    <cfRule type="expression" dxfId="283" priority="219">
      <formula>$Q287&gt;0</formula>
    </cfRule>
  </conditionalFormatting>
  <conditionalFormatting sqref="O319:Q339">
    <cfRule type="expression" dxfId="282" priority="214">
      <formula>$Q319&gt;0</formula>
    </cfRule>
  </conditionalFormatting>
  <conditionalFormatting sqref="O364:Q364">
    <cfRule type="expression" dxfId="281" priority="206">
      <formula>$Q364&gt;0</formula>
    </cfRule>
  </conditionalFormatting>
  <conditionalFormatting sqref="O386:Q386">
    <cfRule type="expression" dxfId="280" priority="200">
      <formula>$Q386&gt;0</formula>
    </cfRule>
  </conditionalFormatting>
  <conditionalFormatting sqref="O438:Q438">
    <cfRule type="expression" dxfId="279" priority="194">
      <formula>$Q438&gt;0</formula>
    </cfRule>
  </conditionalFormatting>
  <conditionalFormatting sqref="O454:Q454">
    <cfRule type="expression" dxfId="278" priority="188">
      <formula>$Q454&gt;0</formula>
    </cfRule>
  </conditionalFormatting>
  <conditionalFormatting sqref="O482:Q482">
    <cfRule type="expression" dxfId="277" priority="182">
      <formula>$Q482&gt;0</formula>
    </cfRule>
  </conditionalFormatting>
  <conditionalFormatting sqref="O512:Q512">
    <cfRule type="expression" dxfId="276" priority="176">
      <formula>$Q512&gt;0</formula>
    </cfRule>
  </conditionalFormatting>
  <conditionalFormatting sqref="O547:Q558">
    <cfRule type="expression" dxfId="275" priority="170">
      <formula>$Q547&gt;0</formula>
    </cfRule>
  </conditionalFormatting>
  <conditionalFormatting sqref="O588:Q588">
    <cfRule type="expression" dxfId="274" priority="164">
      <formula>$Q588&gt;0</formula>
    </cfRule>
  </conditionalFormatting>
  <conditionalFormatting sqref="O611:Q611">
    <cfRule type="expression" dxfId="273" priority="158">
      <formula>$Q611&gt;0</formula>
    </cfRule>
  </conditionalFormatting>
  <conditionalFormatting sqref="O647:Q647">
    <cfRule type="expression" dxfId="272" priority="152">
      <formula>$Q647&gt;0</formula>
    </cfRule>
  </conditionalFormatting>
  <conditionalFormatting sqref="O675:Q675">
    <cfRule type="expression" dxfId="271" priority="146">
      <formula>$Q675&gt;0</formula>
    </cfRule>
  </conditionalFormatting>
  <conditionalFormatting sqref="O691:Q691">
    <cfRule type="expression" dxfId="270" priority="140">
      <formula>$Q691&gt;0</formula>
    </cfRule>
  </conditionalFormatting>
  <conditionalFormatting sqref="O720:Q720">
    <cfRule type="expression" dxfId="269" priority="134">
      <formula>$Q720&gt;0</formula>
    </cfRule>
  </conditionalFormatting>
  <conditionalFormatting sqref="O761:Q761">
    <cfRule type="expression" dxfId="268" priority="128">
      <formula>$Q761&gt;0</formula>
    </cfRule>
  </conditionalFormatting>
  <conditionalFormatting sqref="O786:Q786">
    <cfRule type="expression" dxfId="267" priority="122">
      <formula>$Q786&gt;0</formula>
    </cfRule>
  </conditionalFormatting>
  <conditionalFormatting sqref="O807:Q807">
    <cfRule type="expression" dxfId="266" priority="116">
      <formula>$Q807&gt;0</formula>
    </cfRule>
  </conditionalFormatting>
  <conditionalFormatting sqref="O833:Q833">
    <cfRule type="expression" dxfId="265" priority="110">
      <formula>$Q833&gt;0</formula>
    </cfRule>
  </conditionalFormatting>
  <conditionalFormatting sqref="O867:Q867">
    <cfRule type="expression" dxfId="264" priority="105">
      <formula>$Q867&gt;0</formula>
    </cfRule>
  </conditionalFormatting>
  <conditionalFormatting sqref="O877:Q877">
    <cfRule type="expression" dxfId="263" priority="99">
      <formula>$Q877&gt;0</formula>
    </cfRule>
  </conditionalFormatting>
  <conditionalFormatting sqref="O892:Q892">
    <cfRule type="expression" dxfId="262" priority="93">
      <formula>$Q892&gt;0</formula>
    </cfRule>
  </conditionalFormatting>
  <conditionalFormatting sqref="O907:Q907">
    <cfRule type="expression" dxfId="261" priority="87">
      <formula>$Q907&gt;0</formula>
    </cfRule>
  </conditionalFormatting>
  <conditionalFormatting sqref="O921:Q921">
    <cfRule type="expression" dxfId="260" priority="81">
      <formula>$Q921&gt;0</formula>
    </cfRule>
  </conditionalFormatting>
  <conditionalFormatting sqref="O957:Q957">
    <cfRule type="expression" dxfId="259" priority="75">
      <formula>$Q957&gt;0</formula>
    </cfRule>
  </conditionalFormatting>
  <conditionalFormatting sqref="O983:Q983">
    <cfRule type="expression" dxfId="258" priority="69">
      <formula>$Q983&gt;0</formula>
    </cfRule>
  </conditionalFormatting>
  <conditionalFormatting sqref="O1032:Q1032">
    <cfRule type="expression" dxfId="257" priority="63">
      <formula>$Q1032&gt;0</formula>
    </cfRule>
  </conditionalFormatting>
  <conditionalFormatting sqref="O1053:Q1053">
    <cfRule type="expression" dxfId="256" priority="57">
      <formula>$Q1053&gt;0</formula>
    </cfRule>
  </conditionalFormatting>
  <conditionalFormatting sqref="O1088:Q1088">
    <cfRule type="expression" dxfId="255" priority="51">
      <formula>$Q1088&gt;0</formula>
    </cfRule>
  </conditionalFormatting>
  <conditionalFormatting sqref="O1105:Q1105">
    <cfRule type="expression" dxfId="254" priority="45">
      <formula>$Q1105&gt;0</formula>
    </cfRule>
  </conditionalFormatting>
  <conditionalFormatting sqref="O1141:Q1141">
    <cfRule type="expression" dxfId="253" priority="39">
      <formula>$Q1141&gt;0</formula>
    </cfRule>
  </conditionalFormatting>
  <conditionalFormatting sqref="O1166:Q1166">
    <cfRule type="expression" dxfId="252" priority="33">
      <formula>$Q1166&gt;0</formula>
    </cfRule>
  </conditionalFormatting>
  <conditionalFormatting sqref="O1184:Q1184">
    <cfRule type="expression" dxfId="251" priority="27">
      <formula>$Q1184&gt;0</formula>
    </cfRule>
  </conditionalFormatting>
  <conditionalFormatting sqref="O1203:Q1203">
    <cfRule type="expression" dxfId="250" priority="21">
      <formula>$Q1203&gt;0</formula>
    </cfRule>
  </conditionalFormatting>
  <conditionalFormatting sqref="O1238:Q1238">
    <cfRule type="expression" dxfId="249" priority="15">
      <formula>$Q1238&gt;0</formula>
    </cfRule>
  </conditionalFormatting>
  <conditionalFormatting sqref="O1311:Q1311">
    <cfRule type="expression" dxfId="248" priority="9">
      <formula>$Q1311&gt;0</formula>
    </cfRule>
  </conditionalFormatting>
  <conditionalFormatting sqref="O1344:Q1353">
    <cfRule type="expression" dxfId="247" priority="3">
      <formula>$Q1344&gt;0</formula>
    </cfRule>
  </conditionalFormatting>
  <conditionalFormatting sqref="R5:T5">
    <cfRule type="expression" dxfId="246" priority="289">
      <formula>$T5&gt;0</formula>
    </cfRule>
  </conditionalFormatting>
  <conditionalFormatting sqref="R26:T26">
    <cfRule type="expression" dxfId="245" priority="283">
      <formula>$T26&gt;0</formula>
    </cfRule>
  </conditionalFormatting>
  <conditionalFormatting sqref="R52:T52">
    <cfRule type="expression" dxfId="244" priority="277">
      <formula>$T52&gt;0</formula>
    </cfRule>
  </conditionalFormatting>
  <conditionalFormatting sqref="R65:T65">
    <cfRule type="expression" dxfId="243" priority="271">
      <formula>$T65&gt;0</formula>
    </cfRule>
  </conditionalFormatting>
  <conditionalFormatting sqref="R84:T84">
    <cfRule type="expression" dxfId="242" priority="265">
      <formula>$T84&gt;0</formula>
    </cfRule>
  </conditionalFormatting>
  <conditionalFormatting sqref="R100:T100">
    <cfRule type="expression" dxfId="241" priority="259">
      <formula>$T100&gt;0</formula>
    </cfRule>
  </conditionalFormatting>
  <conditionalFormatting sqref="R131:T131">
    <cfRule type="expression" dxfId="240" priority="253">
      <formula>$T131&gt;0</formula>
    </cfRule>
  </conditionalFormatting>
  <conditionalFormatting sqref="R147:T147">
    <cfRule type="expression" dxfId="239" priority="247">
      <formula>$T147&gt;0</formula>
    </cfRule>
  </conditionalFormatting>
  <conditionalFormatting sqref="R171:T171">
    <cfRule type="expression" dxfId="238" priority="241">
      <formula>$T171&gt;0</formula>
    </cfRule>
  </conditionalFormatting>
  <conditionalFormatting sqref="R196:T196">
    <cfRule type="expression" dxfId="237" priority="235">
      <formula>$T196&gt;0</formula>
    </cfRule>
  </conditionalFormatting>
  <conditionalFormatting sqref="R224:T224">
    <cfRule type="expression" dxfId="236" priority="229">
      <formula>$T224&gt;0</formula>
    </cfRule>
  </conditionalFormatting>
  <conditionalFormatting sqref="R261:T261">
    <cfRule type="expression" dxfId="235" priority="223">
      <formula>$T261&gt;0</formula>
    </cfRule>
  </conditionalFormatting>
  <conditionalFormatting sqref="R287:T287">
    <cfRule type="expression" dxfId="234" priority="218">
      <formula>$T287&gt;0</formula>
    </cfRule>
  </conditionalFormatting>
  <conditionalFormatting sqref="R319:T339">
    <cfRule type="expression" dxfId="233" priority="213">
      <formula>$T319&gt;0</formula>
    </cfRule>
  </conditionalFormatting>
  <conditionalFormatting sqref="R364:T364">
    <cfRule type="expression" dxfId="232" priority="205">
      <formula>$T364&gt;0</formula>
    </cfRule>
  </conditionalFormatting>
  <conditionalFormatting sqref="R386:T386">
    <cfRule type="expression" dxfId="231" priority="199">
      <formula>$T386&gt;0</formula>
    </cfRule>
  </conditionalFormatting>
  <conditionalFormatting sqref="R438:T438">
    <cfRule type="expression" dxfId="230" priority="193">
      <formula>$T438&gt;0</formula>
    </cfRule>
  </conditionalFormatting>
  <conditionalFormatting sqref="R454:T454">
    <cfRule type="expression" dxfId="229" priority="187">
      <formula>$T454&gt;0</formula>
    </cfRule>
  </conditionalFormatting>
  <conditionalFormatting sqref="R482:T482">
    <cfRule type="expression" dxfId="228" priority="181">
      <formula>$T482&gt;0</formula>
    </cfRule>
  </conditionalFormatting>
  <conditionalFormatting sqref="R512:T512">
    <cfRule type="expression" dxfId="227" priority="175">
      <formula>$T512&gt;0</formula>
    </cfRule>
  </conditionalFormatting>
  <conditionalFormatting sqref="R547:T558">
    <cfRule type="expression" dxfId="226" priority="169">
      <formula>$T547&gt;0</formula>
    </cfRule>
  </conditionalFormatting>
  <conditionalFormatting sqref="R588:T588">
    <cfRule type="expression" dxfId="225" priority="163">
      <formula>$T588&gt;0</formula>
    </cfRule>
  </conditionalFormatting>
  <conditionalFormatting sqref="R611:T611">
    <cfRule type="expression" dxfId="224" priority="157">
      <formula>$T611&gt;0</formula>
    </cfRule>
  </conditionalFormatting>
  <conditionalFormatting sqref="R647:T647">
    <cfRule type="expression" dxfId="223" priority="151">
      <formula>$T647&gt;0</formula>
    </cfRule>
  </conditionalFormatting>
  <conditionalFormatting sqref="R675:T675">
    <cfRule type="expression" dxfId="222" priority="145">
      <formula>$T675&gt;0</formula>
    </cfRule>
  </conditionalFormatting>
  <conditionalFormatting sqref="R691:T691">
    <cfRule type="expression" dxfId="221" priority="139">
      <formula>$T691&gt;0</formula>
    </cfRule>
  </conditionalFormatting>
  <conditionalFormatting sqref="R720:T720">
    <cfRule type="expression" dxfId="220" priority="133">
      <formula>$T720&gt;0</formula>
    </cfRule>
  </conditionalFormatting>
  <conditionalFormatting sqref="R761:T761">
    <cfRule type="expression" dxfId="219" priority="127">
      <formula>$T761&gt;0</formula>
    </cfRule>
  </conditionalFormatting>
  <conditionalFormatting sqref="R786:T786">
    <cfRule type="expression" dxfId="218" priority="121">
      <formula>$T786&gt;0</formula>
    </cfRule>
  </conditionalFormatting>
  <conditionalFormatting sqref="R807:T807">
    <cfRule type="expression" dxfId="217" priority="115">
      <formula>$T807&gt;0</formula>
    </cfRule>
  </conditionalFormatting>
  <conditionalFormatting sqref="R833:T833">
    <cfRule type="expression" dxfId="216" priority="109">
      <formula>$T833&gt;0</formula>
    </cfRule>
  </conditionalFormatting>
  <conditionalFormatting sqref="R867:T867">
    <cfRule type="expression" dxfId="215" priority="104">
      <formula>$T867&gt;0</formula>
    </cfRule>
  </conditionalFormatting>
  <conditionalFormatting sqref="R877:T877">
    <cfRule type="expression" dxfId="214" priority="98">
      <formula>$T877&gt;0</formula>
    </cfRule>
  </conditionalFormatting>
  <conditionalFormatting sqref="R892:T892">
    <cfRule type="expression" dxfId="213" priority="92">
      <formula>$T892&gt;0</formula>
    </cfRule>
  </conditionalFormatting>
  <conditionalFormatting sqref="R907:T907">
    <cfRule type="expression" dxfId="212" priority="86">
      <formula>$T907&gt;0</formula>
    </cfRule>
  </conditionalFormatting>
  <conditionalFormatting sqref="R921:T921">
    <cfRule type="expression" dxfId="211" priority="80">
      <formula>$T921&gt;0</formula>
    </cfRule>
  </conditionalFormatting>
  <conditionalFormatting sqref="R957:T957">
    <cfRule type="expression" dxfId="210" priority="74">
      <formula>$T957&gt;0</formula>
    </cfRule>
  </conditionalFormatting>
  <conditionalFormatting sqref="R983:T983">
    <cfRule type="expression" dxfId="209" priority="68">
      <formula>$T983&gt;0</formula>
    </cfRule>
  </conditionalFormatting>
  <conditionalFormatting sqref="R1032:T1032">
    <cfRule type="expression" dxfId="208" priority="62">
      <formula>$T1032&gt;0</formula>
    </cfRule>
  </conditionalFormatting>
  <conditionalFormatting sqref="R1053:T1053">
    <cfRule type="expression" dxfId="207" priority="56">
      <formula>$T1053&gt;0</formula>
    </cfRule>
  </conditionalFormatting>
  <conditionalFormatting sqref="R1088:T1088">
    <cfRule type="expression" dxfId="206" priority="50">
      <formula>$T1088&gt;0</formula>
    </cfRule>
  </conditionalFormatting>
  <conditionalFormatting sqref="R1105:T1105">
    <cfRule type="expression" dxfId="205" priority="44">
      <formula>$T1105&gt;0</formula>
    </cfRule>
  </conditionalFormatting>
  <conditionalFormatting sqref="R1141:T1141">
    <cfRule type="expression" dxfId="204" priority="38">
      <formula>$T1141&gt;0</formula>
    </cfRule>
  </conditionalFormatting>
  <conditionalFormatting sqref="R1166:T1166">
    <cfRule type="expression" dxfId="203" priority="32">
      <formula>$T1166&gt;0</formula>
    </cfRule>
  </conditionalFormatting>
  <conditionalFormatting sqref="R1184:T1184">
    <cfRule type="expression" dxfId="202" priority="26">
      <formula>$T1184&gt;0</formula>
    </cfRule>
  </conditionalFormatting>
  <conditionalFormatting sqref="R1203:T1203">
    <cfRule type="expression" dxfId="201" priority="20">
      <formula>$T1203&gt;0</formula>
    </cfRule>
  </conditionalFormatting>
  <conditionalFormatting sqref="R1238:T1238">
    <cfRule type="expression" dxfId="200" priority="14">
      <formula>$T1238&gt;0</formula>
    </cfRule>
  </conditionalFormatting>
  <conditionalFormatting sqref="R1311:T1311">
    <cfRule type="expression" dxfId="199" priority="8">
      <formula>$T1311&gt;0</formula>
    </cfRule>
  </conditionalFormatting>
  <conditionalFormatting sqref="R1344:T1353">
    <cfRule type="expression" dxfId="198"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608"/>
  <sheetViews>
    <sheetView tabSelected="1" zoomScaleNormal="100" workbookViewId="0">
      <pane ySplit="4" topLeftCell="A590" activePane="bottomLeft" state="frozen"/>
      <selection pane="bottomLeft" activeCell="A602" sqref="A602"/>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 customWidth="1"/>
    <col min="15" max="15" width="7.09765625" customWidth="1"/>
    <col min="16" max="16" width="9.59765625" bestFit="1" customWidth="1"/>
    <col min="17" max="17" width="8.19921875" customWidth="1"/>
    <col min="19" max="19" width="9.59765625" bestFit="1" customWidth="1"/>
    <col min="20" max="20" width="7" customWidth="1"/>
    <col min="22" max="22" width="7.5" customWidth="1"/>
    <col min="23" max="23" width="8.3984375" customWidth="1"/>
  </cols>
  <sheetData>
    <row r="1" spans="1:23">
      <c r="A1" s="9" t="s">
        <v>1607</v>
      </c>
      <c r="G1" s="11" t="s">
        <v>216</v>
      </c>
      <c r="M1" s="9" t="s">
        <v>1606</v>
      </c>
      <c r="O1" s="11" t="s">
        <v>1017</v>
      </c>
    </row>
    <row r="2" spans="1:23">
      <c r="A2" s="9" t="s">
        <v>215</v>
      </c>
      <c r="D2" s="11" t="s">
        <v>213</v>
      </c>
      <c r="M2" s="9" t="s">
        <v>1605</v>
      </c>
      <c r="O2" s="11" t="s">
        <v>1134</v>
      </c>
    </row>
    <row r="3" spans="1:23">
      <c r="A3" s="9" t="s">
        <v>217</v>
      </c>
      <c r="E3" s="11" t="s">
        <v>218</v>
      </c>
    </row>
    <row r="4" spans="1:23">
      <c r="A4" s="9" t="s">
        <v>1604</v>
      </c>
      <c r="B4" s="11"/>
      <c r="C4" s="11" t="s">
        <v>1603</v>
      </c>
    </row>
    <row r="5" spans="1:23">
      <c r="A5" s="9" t="s">
        <v>1609</v>
      </c>
      <c r="C5" s="13" t="s">
        <v>788</v>
      </c>
      <c r="D5" s="14">
        <v>48382.39</v>
      </c>
      <c r="E5" s="12">
        <v>5.1154976015033568E-3</v>
      </c>
      <c r="F5" s="13" t="s">
        <v>787</v>
      </c>
      <c r="G5" s="14">
        <v>6858.47</v>
      </c>
      <c r="H5" s="12">
        <v>3.4949485818265959E-3</v>
      </c>
      <c r="I5" s="13" t="s">
        <v>786</v>
      </c>
      <c r="J5" s="14">
        <v>23235.63</v>
      </c>
      <c r="K5" s="12">
        <v>-3.0982590099772615E-3</v>
      </c>
      <c r="L5" s="13" t="s">
        <v>785</v>
      </c>
      <c r="M5" s="14">
        <v>438.07</v>
      </c>
      <c r="N5" s="12">
        <v>-9.8454584883694379E-2</v>
      </c>
      <c r="O5" s="13" t="s">
        <v>784</v>
      </c>
      <c r="P5" s="14">
        <v>313.69</v>
      </c>
      <c r="Q5" s="12">
        <v>4.4247505499059564E-2</v>
      </c>
      <c r="R5" s="13" t="s">
        <v>783</v>
      </c>
      <c r="S5" s="14">
        <v>2508.34</v>
      </c>
      <c r="T5" s="12">
        <v>-8.4039643748454861E-3</v>
      </c>
      <c r="U5" s="13" t="s">
        <v>1610</v>
      </c>
      <c r="V5" s="14">
        <v>31.19</v>
      </c>
      <c r="W5" s="12">
        <v>6.0916960564283834E-3</v>
      </c>
    </row>
    <row r="6" spans="1:23">
      <c r="A6" s="38"/>
      <c r="B6" s="38" t="s">
        <v>1611</v>
      </c>
    </row>
    <row r="7" spans="1:23">
      <c r="C7" s="10" t="s">
        <v>1612</v>
      </c>
    </row>
    <row r="8" spans="1:23">
      <c r="A8" s="38"/>
      <c r="B8" s="38" t="s">
        <v>1613</v>
      </c>
    </row>
    <row r="9" spans="1:23">
      <c r="I9" t="s">
        <v>1614</v>
      </c>
    </row>
    <row r="10" spans="1:23">
      <c r="I10" t="s">
        <v>1615</v>
      </c>
    </row>
    <row r="11" spans="1:23">
      <c r="I11" t="s">
        <v>1616</v>
      </c>
    </row>
    <row r="14" spans="1:23">
      <c r="B14" t="s">
        <v>1617</v>
      </c>
    </row>
    <row r="15" spans="1:23">
      <c r="C15" t="s">
        <v>1618</v>
      </c>
    </row>
    <row r="16" spans="1:23">
      <c r="C16" t="s">
        <v>1619</v>
      </c>
    </row>
    <row r="17" spans="1:23">
      <c r="C17" t="s">
        <v>1620</v>
      </c>
    </row>
    <row r="18" spans="1:23">
      <c r="D18" s="10" t="s">
        <v>1621</v>
      </c>
    </row>
    <row r="19" spans="1:23">
      <c r="D19" s="10" t="s">
        <v>1622</v>
      </c>
    </row>
    <row r="20" spans="1:23">
      <c r="B20" t="s">
        <v>1623</v>
      </c>
    </row>
    <row r="21" spans="1:23">
      <c r="C21" t="s">
        <v>1624</v>
      </c>
    </row>
    <row r="22" spans="1:23">
      <c r="C22" t="s">
        <v>1625</v>
      </c>
    </row>
    <row r="23" spans="1:23">
      <c r="C23" t="s">
        <v>1626</v>
      </c>
    </row>
    <row r="24" spans="1:23">
      <c r="D24" s="10" t="s">
        <v>1627</v>
      </c>
    </row>
    <row r="25" spans="1:23">
      <c r="D25" s="10" t="s">
        <v>1628</v>
      </c>
    </row>
    <row r="26" spans="1:23">
      <c r="D26" s="10" t="s">
        <v>1629</v>
      </c>
    </row>
    <row r="27" spans="1:23">
      <c r="D27" s="10" t="s">
        <v>1630</v>
      </c>
    </row>
    <row r="28" spans="1:23">
      <c r="D28" t="s">
        <v>1631</v>
      </c>
    </row>
    <row r="30" spans="1:23">
      <c r="A30" s="9" t="s">
        <v>1632</v>
      </c>
      <c r="C30" s="13" t="s">
        <v>788</v>
      </c>
      <c r="D30" s="14">
        <v>49504.07</v>
      </c>
      <c r="E30" s="12">
        <v>2.2658339001217481E-2</v>
      </c>
      <c r="F30" s="13" t="s">
        <v>787</v>
      </c>
      <c r="G30" s="14">
        <v>6966.28</v>
      </c>
      <c r="H30" s="12">
        <v>1.5475978571059373E-2</v>
      </c>
      <c r="I30" s="13" t="s">
        <v>786</v>
      </c>
      <c r="J30" s="14">
        <v>23671.35</v>
      </c>
      <c r="K30" s="12">
        <v>1.8407061701170298E-2</v>
      </c>
      <c r="L30" s="13" t="s">
        <v>785</v>
      </c>
      <c r="M30" s="14">
        <v>445.01</v>
      </c>
      <c r="N30" s="12">
        <v>1.5595155165052466E-2</v>
      </c>
      <c r="O30" s="13" t="s">
        <v>784</v>
      </c>
      <c r="P30" s="14">
        <v>328.78</v>
      </c>
      <c r="Q30" s="12">
        <v>4.589695236936546E-2</v>
      </c>
      <c r="R30" s="13" t="s">
        <v>783</v>
      </c>
      <c r="S30" s="14">
        <v>2624.22</v>
      </c>
      <c r="T30" s="12">
        <v>4.4157883104312776E-2</v>
      </c>
      <c r="U30" s="13" t="s">
        <v>1610</v>
      </c>
      <c r="V30" s="14">
        <v>30.06</v>
      </c>
      <c r="W30" s="12">
        <v>-3.7600000000000001E-2</v>
      </c>
    </row>
    <row r="31" spans="1:23">
      <c r="B31" t="s">
        <v>1633</v>
      </c>
      <c r="E31" s="11" t="s">
        <v>1017</v>
      </c>
    </row>
    <row r="39" spans="2:10">
      <c r="J39" t="s">
        <v>1634</v>
      </c>
    </row>
    <row r="40" spans="2:10">
      <c r="J40" t="s">
        <v>1635</v>
      </c>
    </row>
    <row r="46" spans="2:10">
      <c r="B46" t="s">
        <v>1636</v>
      </c>
    </row>
    <row r="47" spans="2:10">
      <c r="C47" s="10" t="s">
        <v>1637</v>
      </c>
    </row>
    <row r="48" spans="2:10">
      <c r="C48" s="10" t="s">
        <v>1638</v>
      </c>
    </row>
    <row r="49" spans="2:4">
      <c r="C49" s="10" t="s">
        <v>1639</v>
      </c>
    </row>
    <row r="50" spans="2:4">
      <c r="C50" s="10" t="s">
        <v>1640</v>
      </c>
    </row>
    <row r="51" spans="2:4">
      <c r="B51" t="s">
        <v>1641</v>
      </c>
    </row>
    <row r="52" spans="2:4">
      <c r="C52" t="s">
        <v>1642</v>
      </c>
    </row>
    <row r="53" spans="2:4">
      <c r="D53" s="10" t="s">
        <v>1643</v>
      </c>
    </row>
    <row r="54" spans="2:4">
      <c r="D54" s="10" t="s">
        <v>1644</v>
      </c>
    </row>
    <row r="55" spans="2:4">
      <c r="D55" s="10" t="s">
        <v>1645</v>
      </c>
    </row>
    <row r="56" spans="2:4">
      <c r="D56" s="10" t="s">
        <v>1646</v>
      </c>
    </row>
    <row r="57" spans="2:4">
      <c r="D57" s="10" t="s">
        <v>1647</v>
      </c>
    </row>
    <row r="58" spans="2:4">
      <c r="D58" s="10" t="s">
        <v>1648</v>
      </c>
    </row>
    <row r="59" spans="2:4">
      <c r="C59" t="s">
        <v>1649</v>
      </c>
    </row>
    <row r="60" spans="2:4">
      <c r="D60" s="10" t="s">
        <v>1650</v>
      </c>
    </row>
    <row r="61" spans="2:4">
      <c r="D61" s="10" t="s">
        <v>1651</v>
      </c>
    </row>
    <row r="62" spans="2:4">
      <c r="D62" s="10" t="s">
        <v>1652</v>
      </c>
    </row>
    <row r="63" spans="2:4">
      <c r="D63" s="10" t="s">
        <v>1653</v>
      </c>
    </row>
    <row r="64" spans="2:4">
      <c r="C64" t="s">
        <v>1654</v>
      </c>
    </row>
    <row r="65" spans="1:23">
      <c r="D65" s="10" t="s">
        <v>1655</v>
      </c>
    </row>
    <row r="66" spans="1:23">
      <c r="D66" s="10" t="s">
        <v>1656</v>
      </c>
    </row>
    <row r="67" spans="1:23">
      <c r="C67" t="s">
        <v>1657</v>
      </c>
    </row>
    <row r="69" spans="1:23">
      <c r="A69" s="9" t="s">
        <v>1658</v>
      </c>
      <c r="C69" s="13" t="s">
        <v>788</v>
      </c>
      <c r="D69" s="14">
        <v>49359.33</v>
      </c>
      <c r="E69" s="12">
        <v>-2.9323736768711805E-3</v>
      </c>
      <c r="F69" s="13" t="s">
        <v>787</v>
      </c>
      <c r="G69" s="14">
        <v>6940.01</v>
      </c>
      <c r="H69" s="12">
        <v>-3.7852971393412295E-3</v>
      </c>
      <c r="I69" s="13" t="s">
        <v>786</v>
      </c>
      <c r="J69" s="14">
        <v>23515.39</v>
      </c>
      <c r="K69" s="12">
        <v>-6.6322523249667193E-3</v>
      </c>
      <c r="L69" s="13" t="s">
        <v>785</v>
      </c>
      <c r="M69" s="14">
        <v>437.5</v>
      </c>
      <c r="N69" s="12">
        <v>-1.7165714285714263E-2</v>
      </c>
      <c r="O69" s="13" t="s">
        <v>784</v>
      </c>
      <c r="P69" s="14">
        <v>342.47</v>
      </c>
      <c r="Q69" s="12">
        <v>3.9974304318626606E-2</v>
      </c>
      <c r="R69" s="13" t="s">
        <v>783</v>
      </c>
      <c r="S69" s="14">
        <v>2677.74</v>
      </c>
      <c r="T69" s="12">
        <v>1.998700396603105E-2</v>
      </c>
      <c r="U69" s="13" t="s">
        <v>1610</v>
      </c>
      <c r="V69" s="14">
        <v>31.16</v>
      </c>
      <c r="W69" s="12">
        <v>3.5301668806161791E-2</v>
      </c>
    </row>
    <row r="70" spans="1:23">
      <c r="B70" t="s">
        <v>1659</v>
      </c>
    </row>
    <row r="71" spans="1:23">
      <c r="C71" t="s">
        <v>1660</v>
      </c>
      <c r="F71" s="11" t="s">
        <v>1661</v>
      </c>
    </row>
    <row r="72" spans="1:23">
      <c r="D72" s="10"/>
      <c r="H72" s="10" t="s">
        <v>1662</v>
      </c>
      <c r="K72" s="10"/>
    </row>
    <row r="73" spans="1:23">
      <c r="D73" s="10"/>
      <c r="H73" s="10" t="s">
        <v>1663</v>
      </c>
      <c r="K73" s="10"/>
    </row>
    <row r="74" spans="1:23">
      <c r="H74" s="10" t="s">
        <v>1664</v>
      </c>
    </row>
    <row r="75" spans="1:23">
      <c r="H75" s="10" t="s">
        <v>1665</v>
      </c>
    </row>
    <row r="80" spans="1:23">
      <c r="B80" s="10" t="s">
        <v>1666</v>
      </c>
    </row>
    <row r="81" spans="1:23">
      <c r="C81" s="10" t="s">
        <v>1667</v>
      </c>
    </row>
    <row r="82" spans="1:23">
      <c r="B82" t="s">
        <v>1668</v>
      </c>
    </row>
    <row r="83" spans="1:23">
      <c r="C83" t="s">
        <v>1669</v>
      </c>
    </row>
    <row r="84" spans="1:23">
      <c r="C84" t="s">
        <v>1670</v>
      </c>
    </row>
    <row r="85" spans="1:23">
      <c r="C85" t="s">
        <v>1671</v>
      </c>
      <c r="F85" s="11" t="s">
        <v>1672</v>
      </c>
    </row>
    <row r="86" spans="1:23">
      <c r="H86" s="10" t="s">
        <v>1673</v>
      </c>
    </row>
    <row r="95" spans="1:23">
      <c r="A95" s="9" t="s">
        <v>1674</v>
      </c>
      <c r="C95" s="13" t="s">
        <v>788</v>
      </c>
      <c r="D95" s="14">
        <v>49098.71</v>
      </c>
      <c r="E95" s="12">
        <v>-8.2560213903787004E-3</v>
      </c>
      <c r="F95" s="13" t="s">
        <v>787</v>
      </c>
      <c r="G95" s="14">
        <v>6915.61</v>
      </c>
      <c r="H95" s="12">
        <v>-7.3269024713655158E-3</v>
      </c>
      <c r="I95" s="13" t="s">
        <v>786</v>
      </c>
      <c r="J95" s="14">
        <v>23501.24</v>
      </c>
      <c r="K95" s="12">
        <v>-7.2383414662373956E-3</v>
      </c>
      <c r="L95" s="13" t="s">
        <v>785</v>
      </c>
      <c r="M95" s="14">
        <v>449.06</v>
      </c>
      <c r="N95" s="12">
        <v>9.0188393533158408E-3</v>
      </c>
      <c r="O95" s="13" t="s">
        <v>784</v>
      </c>
      <c r="P95" s="14">
        <v>344.71</v>
      </c>
      <c r="Q95" s="12">
        <v>4.6212758550665797E-2</v>
      </c>
      <c r="R95" s="13" t="s">
        <v>783</v>
      </c>
      <c r="S95" s="14">
        <v>2669.16</v>
      </c>
      <c r="T95" s="12">
        <v>1.6836757631614463E-2</v>
      </c>
      <c r="U95" s="13" t="s">
        <v>1610</v>
      </c>
      <c r="V95" s="14">
        <v>28.8</v>
      </c>
      <c r="W95" s="12">
        <v>-4.3749999999999928E-2</v>
      </c>
    </row>
    <row r="96" spans="1:23">
      <c r="B96" t="s">
        <v>1675</v>
      </c>
    </row>
    <row r="97" spans="2:5">
      <c r="C97" t="s">
        <v>1676</v>
      </c>
    </row>
    <row r="98" spans="2:5">
      <c r="C98" t="s">
        <v>1677</v>
      </c>
    </row>
    <row r="99" spans="2:5">
      <c r="C99" t="s">
        <v>1678</v>
      </c>
    </row>
    <row r="100" spans="2:5">
      <c r="C100" t="s">
        <v>1679</v>
      </c>
    </row>
    <row r="101" spans="2:5">
      <c r="C101" t="s">
        <v>1680</v>
      </c>
    </row>
    <row r="102" spans="2:5">
      <c r="C102" s="10" t="s">
        <v>1681</v>
      </c>
    </row>
    <row r="103" spans="2:5">
      <c r="B103" t="s">
        <v>1682</v>
      </c>
    </row>
    <row r="104" spans="2:5">
      <c r="C104" t="s">
        <v>1683</v>
      </c>
    </row>
    <row r="105" spans="2:5">
      <c r="C105" t="s">
        <v>1684</v>
      </c>
    </row>
    <row r="106" spans="2:5">
      <c r="C106" t="s">
        <v>1685</v>
      </c>
    </row>
    <row r="107" spans="2:5">
      <c r="C107" t="s">
        <v>1686</v>
      </c>
    </row>
    <row r="108" spans="2:5">
      <c r="C108" t="s">
        <v>1687</v>
      </c>
    </row>
    <row r="109" spans="2:5">
      <c r="C109" t="s">
        <v>1688</v>
      </c>
    </row>
    <row r="110" spans="2:5">
      <c r="B110" t="s">
        <v>1689</v>
      </c>
      <c r="E110" s="11" t="s">
        <v>1690</v>
      </c>
    </row>
    <row r="111" spans="2:5">
      <c r="C111" s="10" t="s">
        <v>1691</v>
      </c>
    </row>
    <row r="112" spans="2:5">
      <c r="C112" s="10" t="s">
        <v>1692</v>
      </c>
    </row>
    <row r="113" spans="3:4">
      <c r="C113" s="10" t="s">
        <v>1693</v>
      </c>
    </row>
    <row r="114" spans="3:4">
      <c r="C114" s="27"/>
      <c r="D114" s="27" t="s">
        <v>1694</v>
      </c>
    </row>
    <row r="115" spans="3:4">
      <c r="C115" s="29"/>
      <c r="D115" s="29" t="s">
        <v>1695</v>
      </c>
    </row>
    <row r="116" spans="3:4">
      <c r="C116" s="29"/>
      <c r="D116" s="29" t="s">
        <v>1696</v>
      </c>
    </row>
    <row r="117" spans="3:4">
      <c r="C117" s="28"/>
      <c r="D117" s="28" t="s">
        <v>1697</v>
      </c>
    </row>
    <row r="118" spans="3:4">
      <c r="C118" s="28"/>
      <c r="D118" s="28" t="s">
        <v>1698</v>
      </c>
    </row>
    <row r="119" spans="3:4">
      <c r="C119" s="28"/>
      <c r="D119" s="28" t="s">
        <v>1699</v>
      </c>
    </row>
    <row r="120" spans="3:4">
      <c r="C120" s="29"/>
      <c r="D120" s="29" t="s">
        <v>1700</v>
      </c>
    </row>
    <row r="121" spans="3:4">
      <c r="C121" s="28"/>
      <c r="D121" s="28" t="s">
        <v>1701</v>
      </c>
    </row>
    <row r="122" spans="3:4">
      <c r="C122" s="28"/>
      <c r="D122" s="28" t="s">
        <v>1702</v>
      </c>
    </row>
    <row r="123" spans="3:4">
      <c r="C123" s="28"/>
      <c r="D123" s="28" t="s">
        <v>1703</v>
      </c>
    </row>
    <row r="124" spans="3:4">
      <c r="C124" s="28"/>
      <c r="D124" s="28" t="s">
        <v>1704</v>
      </c>
    </row>
    <row r="125" spans="3:4">
      <c r="C125" s="28"/>
      <c r="D125" s="28" t="s">
        <v>1705</v>
      </c>
    </row>
    <row r="126" spans="3:4">
      <c r="C126" s="28"/>
      <c r="D126" s="28" t="s">
        <v>1706</v>
      </c>
    </row>
    <row r="127" spans="3:4">
      <c r="C127" s="29"/>
      <c r="D127" s="29" t="s">
        <v>1707</v>
      </c>
    </row>
    <row r="128" spans="3:4">
      <c r="C128" s="10" t="s">
        <v>1708</v>
      </c>
    </row>
    <row r="130" spans="1:23">
      <c r="A130" s="9" t="s">
        <v>1709</v>
      </c>
      <c r="C130" s="13" t="s">
        <v>788</v>
      </c>
      <c r="D130" s="14">
        <v>48892.47</v>
      </c>
      <c r="E130" s="12">
        <v>-4.2182364687240789E-3</v>
      </c>
      <c r="F130" s="13" t="s">
        <v>787</v>
      </c>
      <c r="G130" s="14">
        <v>6939.03</v>
      </c>
      <c r="H130" s="12">
        <v>3.3751115069397416E-3</v>
      </c>
      <c r="I130" s="13" t="s">
        <v>786</v>
      </c>
      <c r="J130" s="14">
        <v>23461.82</v>
      </c>
      <c r="K130" s="12">
        <v>-1.6801765591928457E-3</v>
      </c>
      <c r="L130" s="13" t="s">
        <v>785</v>
      </c>
      <c r="M130" s="14">
        <v>430.41</v>
      </c>
      <c r="N130" s="12">
        <v>-4.3330777630631201E-2</v>
      </c>
      <c r="O130" s="13" t="s">
        <v>784</v>
      </c>
      <c r="P130" s="14">
        <v>346.3</v>
      </c>
      <c r="Q130" s="12">
        <v>4.5913947444413275E-3</v>
      </c>
      <c r="R130" s="13" t="s">
        <v>783</v>
      </c>
      <c r="S130" s="14">
        <v>2613.7399999999998</v>
      </c>
      <c r="T130" s="12">
        <v>-2.1203333154789717E-2</v>
      </c>
      <c r="U130" s="13" t="s">
        <v>1610</v>
      </c>
      <c r="V130" s="14">
        <v>25.1</v>
      </c>
      <c r="W130" s="12">
        <v>-0.147410358565737</v>
      </c>
    </row>
    <row r="131" spans="1:23">
      <c r="B131" t="s">
        <v>1710</v>
      </c>
    </row>
    <row r="132" spans="1:23">
      <c r="B132" t="s">
        <v>1711</v>
      </c>
    </row>
    <row r="142" spans="1:23">
      <c r="B142" t="s">
        <v>1712</v>
      </c>
    </row>
    <row r="143" spans="1:23">
      <c r="C143" t="s">
        <v>1713</v>
      </c>
    </row>
    <row r="144" spans="1:23">
      <c r="C144" t="s">
        <v>1714</v>
      </c>
    </row>
    <row r="145" spans="1:23">
      <c r="D145" s="10" t="s">
        <v>1715</v>
      </c>
    </row>
    <row r="146" spans="1:23">
      <c r="D146" s="10" t="s">
        <v>1716</v>
      </c>
    </row>
    <row r="147" spans="1:23">
      <c r="D147" s="10" t="s">
        <v>1717</v>
      </c>
    </row>
    <row r="148" spans="1:23">
      <c r="D148" s="10" t="s">
        <v>1718</v>
      </c>
    </row>
    <row r="149" spans="1:23">
      <c r="D149" s="10" t="s">
        <v>1719</v>
      </c>
    </row>
    <row r="150" spans="1:23">
      <c r="D150" s="10" t="s">
        <v>1720</v>
      </c>
    </row>
    <row r="151" spans="1:23">
      <c r="C151" t="s">
        <v>1721</v>
      </c>
    </row>
    <row r="153" spans="1:23">
      <c r="A153" s="9" t="s">
        <v>1722</v>
      </c>
      <c r="C153" s="13" t="s">
        <v>788</v>
      </c>
      <c r="D153" s="14">
        <v>50115.67</v>
      </c>
      <c r="E153" s="12">
        <v>2.4407535607126416E-2</v>
      </c>
      <c r="F153" s="13" t="s">
        <v>787</v>
      </c>
      <c r="G153" s="14">
        <v>6932.3</v>
      </c>
      <c r="H153" s="12">
        <v>-9.7081776610930903E-4</v>
      </c>
      <c r="I153" s="13" t="s">
        <v>786</v>
      </c>
      <c r="J153" s="14">
        <v>23031.21</v>
      </c>
      <c r="K153" s="12">
        <v>-1.8696803164054369E-2</v>
      </c>
      <c r="L153" s="13" t="s">
        <v>785</v>
      </c>
      <c r="M153" s="14">
        <v>411.11</v>
      </c>
      <c r="N153" s="12">
        <v>-4.6946072827223885E-2</v>
      </c>
      <c r="O153" s="13" t="s">
        <v>784</v>
      </c>
      <c r="P153" s="14">
        <v>348.51</v>
      </c>
      <c r="Q153" s="12">
        <v>6.3412814553383823E-3</v>
      </c>
      <c r="R153" s="13" t="s">
        <v>783</v>
      </c>
      <c r="S153" s="14">
        <v>2670.34</v>
      </c>
      <c r="T153" s="12">
        <v>2.1195802781668386E-2</v>
      </c>
      <c r="U153" s="13" t="s">
        <v>1610</v>
      </c>
      <c r="V153" s="14">
        <v>20.47</v>
      </c>
      <c r="W153" s="12">
        <v>-0.22618466047874952</v>
      </c>
    </row>
    <row r="154" spans="1:23">
      <c r="B154" t="s">
        <v>1723</v>
      </c>
    </row>
    <row r="155" spans="1:23">
      <c r="C155" s="10" t="s">
        <v>1724</v>
      </c>
    </row>
    <row r="156" spans="1:23">
      <c r="C156" s="10" t="s">
        <v>1725</v>
      </c>
    </row>
    <row r="157" spans="1:23">
      <c r="C157" s="10" t="s">
        <v>1726</v>
      </c>
    </row>
    <row r="158" spans="1:23">
      <c r="B158" t="s">
        <v>1727</v>
      </c>
    </row>
    <row r="159" spans="1:23">
      <c r="I159" s="10" t="s">
        <v>1728</v>
      </c>
    </row>
    <row r="160" spans="1:23">
      <c r="I160" s="10" t="s">
        <v>1729</v>
      </c>
    </row>
    <row r="161" spans="2:9">
      <c r="I161" s="10" t="s">
        <v>1730</v>
      </c>
    </row>
    <row r="162" spans="2:9">
      <c r="I162" s="10" t="s">
        <v>1731</v>
      </c>
    </row>
    <row r="163" spans="2:9">
      <c r="I163" s="10" t="s">
        <v>1732</v>
      </c>
    </row>
    <row r="165" spans="2:9">
      <c r="B165" t="s">
        <v>1733</v>
      </c>
    </row>
    <row r="166" spans="2:9">
      <c r="C166" s="10" t="s">
        <v>1734</v>
      </c>
    </row>
    <row r="167" spans="2:9">
      <c r="C167" s="10" t="s">
        <v>1735</v>
      </c>
    </row>
    <row r="168" spans="2:9">
      <c r="C168" s="10" t="s">
        <v>1736</v>
      </c>
    </row>
    <row r="169" spans="2:9">
      <c r="C169" t="s">
        <v>1737</v>
      </c>
    </row>
    <row r="170" spans="2:9">
      <c r="C170" t="s">
        <v>1738</v>
      </c>
    </row>
    <row r="171" spans="2:9">
      <c r="C171" t="s">
        <v>1739</v>
      </c>
    </row>
    <row r="172" spans="2:9">
      <c r="C172" t="s">
        <v>1740</v>
      </c>
    </row>
    <row r="173" spans="2:9">
      <c r="C173" t="s">
        <v>1741</v>
      </c>
    </row>
    <row r="174" spans="2:9">
      <c r="C174" t="s">
        <v>1742</v>
      </c>
    </row>
    <row r="175" spans="2:9">
      <c r="C175" t="s">
        <v>1743</v>
      </c>
    </row>
    <row r="177" spans="1:23">
      <c r="A177" s="9" t="s">
        <v>1744</v>
      </c>
      <c r="C177" s="13" t="s">
        <v>788</v>
      </c>
      <c r="D177" s="14">
        <v>49625.51</v>
      </c>
      <c r="E177" s="12">
        <v>-9.8771780884467728E-3</v>
      </c>
      <c r="F177" s="13" t="s">
        <v>787</v>
      </c>
      <c r="G177" s="14">
        <v>6909.51</v>
      </c>
      <c r="H177" s="12">
        <v>-3.298352560456525E-3</v>
      </c>
      <c r="I177" s="13" t="s">
        <v>786</v>
      </c>
      <c r="J177" s="14">
        <v>22886.07</v>
      </c>
      <c r="K177" s="12">
        <v>-6.3418489937328432E-3</v>
      </c>
      <c r="L177" s="13" t="s">
        <v>785</v>
      </c>
      <c r="M177" s="14">
        <v>411.82</v>
      </c>
      <c r="N177" s="12">
        <v>1.7240541984361603E-3</v>
      </c>
      <c r="O177" s="13" t="s">
        <v>784</v>
      </c>
      <c r="P177" s="14">
        <v>359.43</v>
      </c>
      <c r="Q177" s="12">
        <v>3.0381437275686547E-2</v>
      </c>
      <c r="R177" s="13" t="s">
        <v>783</v>
      </c>
      <c r="S177" s="14">
        <v>2663.78</v>
      </c>
      <c r="T177" s="12">
        <v>-2.4626658357671974E-3</v>
      </c>
      <c r="U177" s="13" t="s">
        <v>1610</v>
      </c>
      <c r="V177" s="14">
        <v>20.13</v>
      </c>
      <c r="W177" s="12">
        <v>-1.6890213611525082E-2</v>
      </c>
    </row>
    <row r="178" spans="1:23">
      <c r="B178" t="s">
        <v>1745</v>
      </c>
    </row>
    <row r="179" spans="1:23">
      <c r="C179" s="10"/>
      <c r="K179" s="10" t="s">
        <v>1746</v>
      </c>
      <c r="M179" s="10"/>
    </row>
    <row r="180" spans="1:23">
      <c r="C180" s="10"/>
      <c r="K180" s="10" t="s">
        <v>1747</v>
      </c>
      <c r="M180" s="10"/>
    </row>
    <row r="181" spans="1:23">
      <c r="K181" s="10" t="s">
        <v>1748</v>
      </c>
    </row>
    <row r="182" spans="1:23">
      <c r="K182" s="10" t="s">
        <v>1749</v>
      </c>
    </row>
    <row r="183" spans="1:23">
      <c r="K183" s="10" t="s">
        <v>1750</v>
      </c>
    </row>
    <row r="184" spans="1:23">
      <c r="K184" s="10" t="s">
        <v>1751</v>
      </c>
    </row>
    <row r="185" spans="1:23">
      <c r="K185" s="10" t="s">
        <v>1752</v>
      </c>
    </row>
    <row r="187" spans="1:23">
      <c r="K187" s="10"/>
    </row>
    <row r="191" spans="1:23">
      <c r="B191" t="s">
        <v>1753</v>
      </c>
    </row>
    <row r="192" spans="1:23">
      <c r="C192" s="10" t="s">
        <v>1754</v>
      </c>
    </row>
    <row r="193" spans="1:23">
      <c r="M193" s="10" t="s">
        <v>1755</v>
      </c>
    </row>
    <row r="194" spans="1:23">
      <c r="M194" s="10" t="s">
        <v>1756</v>
      </c>
    </row>
    <row r="195" spans="1:23">
      <c r="M195" s="10" t="s">
        <v>1757</v>
      </c>
    </row>
    <row r="196" spans="1:23">
      <c r="M196" s="10" t="s">
        <v>1758</v>
      </c>
    </row>
    <row r="204" spans="1:23">
      <c r="B204" t="s">
        <v>1759</v>
      </c>
    </row>
    <row r="205" spans="1:23">
      <c r="C205" s="10" t="s">
        <v>1760</v>
      </c>
    </row>
    <row r="206" spans="1:23">
      <c r="C206" s="10" t="s">
        <v>1761</v>
      </c>
    </row>
    <row r="208" spans="1:23">
      <c r="A208" s="9" t="s">
        <v>1762</v>
      </c>
      <c r="C208" s="13" t="s">
        <v>788</v>
      </c>
      <c r="D208" s="14">
        <v>48904.78</v>
      </c>
      <c r="E208" s="12">
        <v>-1.4737414215951962E-2</v>
      </c>
      <c r="F208" s="13" t="s">
        <v>787</v>
      </c>
      <c r="G208" s="14">
        <v>6881.6</v>
      </c>
      <c r="H208" s="12">
        <v>-4.0557428504998626E-3</v>
      </c>
      <c r="I208" s="13" t="s">
        <v>786</v>
      </c>
      <c r="J208" s="14">
        <v>22748.86</v>
      </c>
      <c r="K208" s="12">
        <v>-6.0315110295636404E-3</v>
      </c>
      <c r="L208" s="13" t="s">
        <v>785</v>
      </c>
      <c r="M208" s="14">
        <v>403.32</v>
      </c>
      <c r="N208" s="12">
        <v>-2.1075076862045027E-2</v>
      </c>
      <c r="O208" s="13" t="s">
        <v>784</v>
      </c>
      <c r="P208" s="14">
        <v>352.09</v>
      </c>
      <c r="Q208" s="12">
        <v>-2.0846942543099867E-2</v>
      </c>
      <c r="R208" s="13" t="s">
        <v>783</v>
      </c>
      <c r="S208" s="14">
        <v>2654.99</v>
      </c>
      <c r="T208" s="12">
        <v>-3.3107469331336158E-3</v>
      </c>
      <c r="U208" s="13" t="s">
        <v>1610</v>
      </c>
      <c r="V208" s="14">
        <v>20.43</v>
      </c>
      <c r="W208" s="12">
        <v>1.468428781204115E-2</v>
      </c>
    </row>
    <row r="209" spans="2:8">
      <c r="B209" t="s">
        <v>1763</v>
      </c>
    </row>
    <row r="210" spans="2:8">
      <c r="C210" s="10" t="s">
        <v>1764</v>
      </c>
    </row>
    <row r="211" spans="2:8">
      <c r="C211" s="10" t="s">
        <v>1765</v>
      </c>
    </row>
    <row r="212" spans="2:8">
      <c r="C212" s="10" t="s">
        <v>1766</v>
      </c>
    </row>
    <row r="213" spans="2:8">
      <c r="C213" s="10" t="s">
        <v>1767</v>
      </c>
    </row>
    <row r="214" spans="2:8">
      <c r="C214" s="10" t="s">
        <v>1768</v>
      </c>
    </row>
    <row r="215" spans="2:8">
      <c r="B215" t="s">
        <v>1769</v>
      </c>
    </row>
    <row r="216" spans="2:8">
      <c r="H216" s="10" t="s">
        <v>1770</v>
      </c>
    </row>
    <row r="217" spans="2:8">
      <c r="H217" t="s">
        <v>1771</v>
      </c>
    </row>
    <row r="218" spans="2:8">
      <c r="H218" t="s">
        <v>1772</v>
      </c>
    </row>
    <row r="219" spans="2:8">
      <c r="H219" t="s">
        <v>1773</v>
      </c>
    </row>
    <row r="220" spans="2:8">
      <c r="H220" t="s">
        <v>1774</v>
      </c>
    </row>
    <row r="226" spans="1:23">
      <c r="A226" s="9" t="s">
        <v>1785</v>
      </c>
      <c r="C226" s="13" t="s">
        <v>788</v>
      </c>
      <c r="D226" s="14">
        <v>47501.55</v>
      </c>
      <c r="E226" s="12">
        <v>-2.9540720250181222E-2</v>
      </c>
      <c r="F226" s="13" t="s">
        <v>787</v>
      </c>
      <c r="G226" s="14">
        <v>6740.02</v>
      </c>
      <c r="H226" s="12">
        <v>-2.1005872386135341E-2</v>
      </c>
      <c r="I226" s="13" t="s">
        <v>786</v>
      </c>
      <c r="J226" s="14">
        <v>22387.68</v>
      </c>
      <c r="K226" s="12">
        <v>-1.6132980282012262E-2</v>
      </c>
      <c r="L226" s="13" t="s">
        <v>785</v>
      </c>
      <c r="M226" s="14">
        <v>396.73</v>
      </c>
      <c r="N226" s="12">
        <v>-1.6610793234693555E-2</v>
      </c>
      <c r="O226" s="13" t="s">
        <v>784</v>
      </c>
      <c r="P226" s="14">
        <v>323.51</v>
      </c>
      <c r="Q226" s="12">
        <v>-8.8343482427127404E-2</v>
      </c>
      <c r="R226" s="13" t="s">
        <v>783</v>
      </c>
      <c r="S226" s="14">
        <v>2525.3000000000002</v>
      </c>
      <c r="T226" s="12">
        <v>-5.1356274502039202E-2</v>
      </c>
      <c r="U226" s="13" t="s">
        <v>1610</v>
      </c>
      <c r="V226" s="14">
        <v>18.88</v>
      </c>
      <c r="W226" s="12">
        <v>-8.2097457627118689E-2</v>
      </c>
    </row>
    <row r="227" spans="1:23">
      <c r="B227" t="s">
        <v>1763</v>
      </c>
    </row>
    <row r="228" spans="1:23">
      <c r="C228" s="10" t="s">
        <v>1786</v>
      </c>
    </row>
    <row r="229" spans="1:23">
      <c r="C229" s="10" t="s">
        <v>1787</v>
      </c>
    </row>
    <row r="230" spans="1:23">
      <c r="C230" t="s">
        <v>1788</v>
      </c>
    </row>
    <row r="231" spans="1:23">
      <c r="C231" t="s">
        <v>1789</v>
      </c>
    </row>
    <row r="232" spans="1:23">
      <c r="B232" t="s">
        <v>1790</v>
      </c>
    </row>
    <row r="233" spans="1:23">
      <c r="C233" t="s">
        <v>1791</v>
      </c>
      <c r="L233" t="s">
        <v>1792</v>
      </c>
    </row>
    <row r="234" spans="1:23">
      <c r="L234" t="s">
        <v>1793</v>
      </c>
    </row>
    <row r="235" spans="1:23">
      <c r="L235" t="s">
        <v>1794</v>
      </c>
    </row>
    <row r="236" spans="1:23">
      <c r="L236" t="s">
        <v>1795</v>
      </c>
    </row>
    <row r="237" spans="1:23">
      <c r="L237" t="s">
        <v>1796</v>
      </c>
    </row>
    <row r="238" spans="1:23">
      <c r="L238" t="s">
        <v>1797</v>
      </c>
    </row>
    <row r="239" spans="1:23">
      <c r="L239" t="s">
        <v>1798</v>
      </c>
    </row>
    <row r="249" spans="1:23">
      <c r="L249" s="10" t="s">
        <v>1799</v>
      </c>
    </row>
    <row r="250" spans="1:23">
      <c r="L250" t="s">
        <v>1800</v>
      </c>
    </row>
    <row r="251" spans="1:23">
      <c r="L251" s="10"/>
    </row>
    <row r="254" spans="1:23">
      <c r="A254" s="9" t="s">
        <v>1801</v>
      </c>
      <c r="C254" s="13" t="s">
        <v>788</v>
      </c>
      <c r="D254" s="14">
        <v>46558.47</v>
      </c>
      <c r="E254" s="12">
        <v>-2.025582026213494E-2</v>
      </c>
      <c r="F254" s="13" t="s">
        <v>787</v>
      </c>
      <c r="G254" s="14">
        <v>6632.19</v>
      </c>
      <c r="H254" s="12">
        <v>-1.6258581252949756E-2</v>
      </c>
      <c r="I254" s="13" t="s">
        <v>786</v>
      </c>
      <c r="J254" s="14">
        <v>22105.360000000001</v>
      </c>
      <c r="K254" s="12">
        <v>-1.277156309600928E-2</v>
      </c>
      <c r="L254" s="13" t="s">
        <v>785</v>
      </c>
      <c r="M254" s="14">
        <v>391.2</v>
      </c>
      <c r="N254" s="12">
        <v>-1.4135991820040977E-2</v>
      </c>
      <c r="O254" s="13" t="s">
        <v>784</v>
      </c>
      <c r="P254" s="14">
        <v>331.32</v>
      </c>
      <c r="Q254" s="12">
        <v>2.3572377158034535E-2</v>
      </c>
      <c r="R254" s="13" t="s">
        <v>783</v>
      </c>
      <c r="S254" s="14">
        <v>2480.0500000000002</v>
      </c>
      <c r="T254" s="12">
        <v>-1.8245599887099048E-2</v>
      </c>
      <c r="U254" s="13" t="s">
        <v>1610</v>
      </c>
      <c r="V254" s="14">
        <v>20.54</v>
      </c>
      <c r="W254" s="12">
        <v>8.0817916260954248E-2</v>
      </c>
    </row>
    <row r="255" spans="1:23">
      <c r="B255" t="s">
        <v>1802</v>
      </c>
      <c r="E255" s="11" t="s">
        <v>957</v>
      </c>
    </row>
    <row r="256" spans="1:23">
      <c r="H256" s="10" t="s">
        <v>1803</v>
      </c>
    </row>
    <row r="257" spans="2:8">
      <c r="H257" s="10" t="s">
        <v>1804</v>
      </c>
    </row>
    <row r="258" spans="2:8">
      <c r="H258" s="10" t="s">
        <v>1805</v>
      </c>
    </row>
    <row r="259" spans="2:8">
      <c r="H259" s="10" t="s">
        <v>1806</v>
      </c>
    </row>
    <row r="263" spans="2:8">
      <c r="B263" t="s">
        <v>1807</v>
      </c>
    </row>
    <row r="264" spans="2:8">
      <c r="C264" t="s">
        <v>1808</v>
      </c>
      <c r="G264" s="11" t="s">
        <v>1809</v>
      </c>
    </row>
    <row r="265" spans="2:8">
      <c r="C265" t="s">
        <v>1810</v>
      </c>
    </row>
    <row r="266" spans="2:8">
      <c r="C266" t="s">
        <v>1811</v>
      </c>
    </row>
    <row r="267" spans="2:8">
      <c r="C267" t="s">
        <v>1812</v>
      </c>
    </row>
    <row r="268" spans="2:8">
      <c r="C268" s="10" t="s">
        <v>1813</v>
      </c>
    </row>
    <row r="269" spans="2:8">
      <c r="C269" t="s">
        <v>1814</v>
      </c>
    </row>
    <row r="270" spans="2:8">
      <c r="G270" t="s">
        <v>1815</v>
      </c>
    </row>
    <row r="271" spans="2:8">
      <c r="G271" t="s">
        <v>1816</v>
      </c>
    </row>
    <row r="272" spans="2:8">
      <c r="G272" t="s">
        <v>1817</v>
      </c>
    </row>
    <row r="273" spans="1:23">
      <c r="G273" t="s">
        <v>1818</v>
      </c>
    </row>
    <row r="274" spans="1:23">
      <c r="G274" t="s">
        <v>1819</v>
      </c>
    </row>
    <row r="275" spans="1:23">
      <c r="G275" t="s">
        <v>1820</v>
      </c>
    </row>
    <row r="276" spans="1:23">
      <c r="G276" s="10" t="s">
        <v>1821</v>
      </c>
    </row>
    <row r="280" spans="1:23">
      <c r="B280" t="s">
        <v>1822</v>
      </c>
    </row>
    <row r="281" spans="1:23">
      <c r="C281" s="10" t="s">
        <v>1823</v>
      </c>
    </row>
    <row r="282" spans="1:23">
      <c r="C282" s="10" t="s">
        <v>1824</v>
      </c>
    </row>
    <row r="283" spans="1:23">
      <c r="C283" s="10" t="s">
        <v>1825</v>
      </c>
    </row>
    <row r="284" spans="1:23">
      <c r="C284" s="10" t="s">
        <v>1826</v>
      </c>
    </row>
    <row r="286" spans="1:23">
      <c r="A286" s="9" t="s">
        <v>1827</v>
      </c>
      <c r="C286" s="13" t="s">
        <v>788</v>
      </c>
      <c r="D286" s="14">
        <v>45577.47</v>
      </c>
      <c r="E286" s="12">
        <v>-2.1523792347403224E-2</v>
      </c>
      <c r="F286" s="13" t="s">
        <v>787</v>
      </c>
      <c r="G286" s="14">
        <v>6506.48</v>
      </c>
      <c r="H286" s="12">
        <v>-1.9320738709717088E-2</v>
      </c>
      <c r="I286" s="13" t="s">
        <v>786</v>
      </c>
      <c r="J286" s="14">
        <v>21647.61</v>
      </c>
      <c r="K286" s="12">
        <v>-2.1145521376262782E-2</v>
      </c>
      <c r="L286" s="13" t="s">
        <v>785</v>
      </c>
      <c r="M286" s="14">
        <v>367.96</v>
      </c>
      <c r="N286" s="12">
        <v>-6.3159039025981106E-2</v>
      </c>
      <c r="O286" s="13" t="s">
        <v>784</v>
      </c>
      <c r="P286" s="14">
        <v>332.51</v>
      </c>
      <c r="Q286" s="12">
        <v>3.5788397341433272E-3</v>
      </c>
      <c r="R286" s="13" t="s">
        <v>783</v>
      </c>
      <c r="S286" s="14">
        <v>2438.4499999999998</v>
      </c>
      <c r="T286" s="12">
        <v>-1.7060017634152994E-2</v>
      </c>
      <c r="U286" s="13" t="s">
        <v>1610</v>
      </c>
      <c r="V286" s="14">
        <v>20.94</v>
      </c>
      <c r="W286" s="12">
        <v>1.9102196752626654E-2</v>
      </c>
    </row>
    <row r="287" spans="1:23">
      <c r="B287" t="s">
        <v>1828</v>
      </c>
      <c r="C287" s="10"/>
    </row>
    <row r="288" spans="1:23">
      <c r="C288" t="s">
        <v>1829</v>
      </c>
    </row>
    <row r="289" spans="2:3">
      <c r="C289" t="s">
        <v>1830</v>
      </c>
    </row>
    <row r="290" spans="2:3">
      <c r="C290" t="s">
        <v>1831</v>
      </c>
    </row>
    <row r="291" spans="2:3">
      <c r="B291" t="s">
        <v>1832</v>
      </c>
    </row>
    <row r="292" spans="2:3">
      <c r="C292" t="s">
        <v>1833</v>
      </c>
    </row>
    <row r="293" spans="2:3">
      <c r="C293" t="s">
        <v>1834</v>
      </c>
    </row>
    <row r="294" spans="2:3">
      <c r="C294" t="s">
        <v>1835</v>
      </c>
    </row>
    <row r="295" spans="2:3">
      <c r="C295" t="s">
        <v>1836</v>
      </c>
    </row>
    <row r="296" spans="2:3">
      <c r="C296" t="s">
        <v>1837</v>
      </c>
    </row>
    <row r="297" spans="2:3">
      <c r="C297" t="s">
        <v>1838</v>
      </c>
    </row>
    <row r="298" spans="2:3">
      <c r="C298" t="s">
        <v>1839</v>
      </c>
    </row>
    <row r="299" spans="2:3">
      <c r="C299" t="s">
        <v>1840</v>
      </c>
    </row>
    <row r="300" spans="2:3">
      <c r="C300" t="s">
        <v>1841</v>
      </c>
    </row>
    <row r="301" spans="2:3">
      <c r="C301" t="s">
        <v>1842</v>
      </c>
    </row>
    <row r="302" spans="2:3">
      <c r="C302" t="s">
        <v>1843</v>
      </c>
    </row>
    <row r="303" spans="2:3">
      <c r="C303" t="s">
        <v>1844</v>
      </c>
    </row>
    <row r="304" spans="2:3">
      <c r="C304" t="s">
        <v>1845</v>
      </c>
    </row>
    <row r="305" spans="1:23">
      <c r="C305" t="s">
        <v>1846</v>
      </c>
    </row>
    <row r="306" spans="1:23">
      <c r="C306" t="s">
        <v>1847</v>
      </c>
    </row>
    <row r="307" spans="1:23">
      <c r="C307" t="s">
        <v>1848</v>
      </c>
    </row>
    <row r="308" spans="1:23">
      <c r="C308" t="s">
        <v>1849</v>
      </c>
    </row>
    <row r="309" spans="1:23">
      <c r="B309" t="s">
        <v>1850</v>
      </c>
    </row>
    <row r="310" spans="1:23">
      <c r="C310" t="s">
        <v>1851</v>
      </c>
    </row>
    <row r="311" spans="1:23">
      <c r="C311" t="s">
        <v>1852</v>
      </c>
    </row>
    <row r="312" spans="1:23">
      <c r="C312" t="s">
        <v>1853</v>
      </c>
    </row>
    <row r="313" spans="1:23">
      <c r="C313" t="s">
        <v>1854</v>
      </c>
    </row>
    <row r="314" spans="1:23">
      <c r="C314" t="s">
        <v>1855</v>
      </c>
    </row>
    <row r="316" spans="1:23">
      <c r="A316" s="9" t="s">
        <v>1856</v>
      </c>
      <c r="C316" s="13" t="s">
        <v>788</v>
      </c>
      <c r="D316" s="14">
        <v>45166.64</v>
      </c>
      <c r="E316" s="12">
        <v>-9.0958725289284684E-3</v>
      </c>
      <c r="F316" s="13" t="s">
        <v>787</v>
      </c>
      <c r="G316" s="14">
        <v>6368.85</v>
      </c>
      <c r="H316" s="12">
        <v>-2.1609866773436209E-2</v>
      </c>
      <c r="I316" s="13" t="s">
        <v>786</v>
      </c>
      <c r="J316" s="14">
        <v>20948.36</v>
      </c>
      <c r="K316" s="12">
        <v>-3.3379701322681109E-2</v>
      </c>
      <c r="L316" s="13" t="s">
        <v>785</v>
      </c>
      <c r="M316" s="14">
        <v>361.83</v>
      </c>
      <c r="N316" s="12">
        <v>-1.694165768454798E-2</v>
      </c>
      <c r="O316" s="13" t="s">
        <v>784</v>
      </c>
      <c r="P316" s="14">
        <v>323.48</v>
      </c>
      <c r="Q316" s="12">
        <v>-2.7915172499072501E-2</v>
      </c>
      <c r="R316" s="13" t="s">
        <v>783</v>
      </c>
      <c r="S316" s="14">
        <v>2449.6999999999998</v>
      </c>
      <c r="T316" s="12">
        <v>4.5923990692737886E-3</v>
      </c>
      <c r="U316" s="13" t="s">
        <v>1610</v>
      </c>
      <c r="V316" s="14">
        <v>18.39</v>
      </c>
      <c r="W316" s="12">
        <v>-0.13866231647634589</v>
      </c>
    </row>
    <row r="317" spans="1:23">
      <c r="B317" t="s">
        <v>1857</v>
      </c>
    </row>
    <row r="318" spans="1:23">
      <c r="C318" s="10" t="s">
        <v>1858</v>
      </c>
      <c r="H318" s="10"/>
    </row>
    <row r="319" spans="1:23">
      <c r="C319" s="10" t="s">
        <v>1859</v>
      </c>
      <c r="H319" s="10"/>
    </row>
    <row r="320" spans="1:23">
      <c r="C320" s="10" t="s">
        <v>1860</v>
      </c>
      <c r="H320" s="10"/>
    </row>
    <row r="322" spans="2:11">
      <c r="B322" t="s">
        <v>1861</v>
      </c>
    </row>
    <row r="323" spans="2:11">
      <c r="C323" s="10" t="s">
        <v>1862</v>
      </c>
      <c r="F323" s="11" t="s">
        <v>1863</v>
      </c>
    </row>
    <row r="324" spans="2:11">
      <c r="C324" t="s">
        <v>1864</v>
      </c>
    </row>
    <row r="325" spans="2:11">
      <c r="C325" t="s">
        <v>1865</v>
      </c>
    </row>
    <row r="326" spans="2:11">
      <c r="C326" t="s">
        <v>1866</v>
      </c>
    </row>
    <row r="327" spans="2:11">
      <c r="C327" t="s">
        <v>1867</v>
      </c>
      <c r="G327" s="11"/>
      <c r="H327" s="11" t="s">
        <v>1868</v>
      </c>
    </row>
    <row r="328" spans="2:11">
      <c r="C328" t="s">
        <v>1869</v>
      </c>
    </row>
    <row r="332" spans="2:11">
      <c r="C332" t="s">
        <v>1870</v>
      </c>
      <c r="J332" s="11" t="s">
        <v>1871</v>
      </c>
    </row>
    <row r="334" spans="2:11">
      <c r="K334" s="10" t="s">
        <v>1872</v>
      </c>
    </row>
    <row r="335" spans="2:11">
      <c r="K335" s="10" t="s">
        <v>1873</v>
      </c>
    </row>
    <row r="336" spans="2:11">
      <c r="K336" s="10" t="s">
        <v>1874</v>
      </c>
    </row>
    <row r="337" spans="1:23">
      <c r="K337" s="10" t="s">
        <v>1875</v>
      </c>
    </row>
    <row r="338" spans="1:23">
      <c r="K338" s="10" t="s">
        <v>1876</v>
      </c>
    </row>
    <row r="339" spans="1:23">
      <c r="L339" t="s">
        <v>1877</v>
      </c>
    </row>
    <row r="340" spans="1:23">
      <c r="K340" s="10"/>
      <c r="L340" t="s">
        <v>1878</v>
      </c>
    </row>
    <row r="341" spans="1:23">
      <c r="L341" t="s">
        <v>1879</v>
      </c>
    </row>
    <row r="343" spans="1:23">
      <c r="A343" s="9" t="s">
        <v>1880</v>
      </c>
      <c r="C343" s="13" t="s">
        <v>788</v>
      </c>
      <c r="D343" s="14">
        <v>46504.67</v>
      </c>
      <c r="E343" s="12">
        <v>2.8771949139731533E-2</v>
      </c>
      <c r="F343" s="13" t="s">
        <v>787</v>
      </c>
      <c r="G343" s="14">
        <v>6582.69</v>
      </c>
      <c r="H343" s="12">
        <v>3.2485199819526557E-2</v>
      </c>
      <c r="I343" s="13" t="s">
        <v>786</v>
      </c>
      <c r="J343" s="14">
        <v>21879.18</v>
      </c>
      <c r="K343" s="12">
        <v>4.2543641946361781E-2</v>
      </c>
      <c r="L343" s="13" t="s">
        <v>785</v>
      </c>
      <c r="M343" s="14">
        <v>360.59</v>
      </c>
      <c r="N343" s="12">
        <v>-3.4388086192074356E-3</v>
      </c>
      <c r="O343" s="13" t="s">
        <v>784</v>
      </c>
      <c r="P343" s="14">
        <v>339.61</v>
      </c>
      <c r="Q343" s="12">
        <v>4.7495656782780234E-2</v>
      </c>
      <c r="R343" s="13" t="s">
        <v>783</v>
      </c>
      <c r="S343" s="14">
        <v>2530.04</v>
      </c>
      <c r="T343" s="12">
        <v>3.1754438665001404E-2</v>
      </c>
      <c r="U343" s="13" t="s">
        <v>1610</v>
      </c>
      <c r="V343" s="14">
        <v>19.45</v>
      </c>
      <c r="W343" s="12">
        <v>5.4498714652956234E-2</v>
      </c>
    </row>
    <row r="344" spans="1:23">
      <c r="B344" t="s">
        <v>1881</v>
      </c>
    </row>
    <row r="345" spans="1:23">
      <c r="C345" s="10" t="s">
        <v>1882</v>
      </c>
    </row>
    <row r="346" spans="1:23">
      <c r="B346" t="s">
        <v>1883</v>
      </c>
    </row>
    <row r="347" spans="1:23">
      <c r="B347" t="s">
        <v>1884</v>
      </c>
    </row>
    <row r="348" spans="1:23">
      <c r="C348" s="10" t="s">
        <v>1885</v>
      </c>
    </row>
    <row r="349" spans="1:23">
      <c r="B349" t="s">
        <v>1886</v>
      </c>
    </row>
    <row r="350" spans="1:23">
      <c r="C350" s="10" t="s">
        <v>1887</v>
      </c>
    </row>
    <row r="351" spans="1:23">
      <c r="C351" s="10" t="s">
        <v>1888</v>
      </c>
    </row>
    <row r="352" spans="1:23">
      <c r="C352" s="10" t="s">
        <v>1889</v>
      </c>
    </row>
    <row r="353" spans="1:23">
      <c r="C353" s="10" t="s">
        <v>1890</v>
      </c>
    </row>
    <row r="354" spans="1:23">
      <c r="C354" s="10" t="s">
        <v>1891</v>
      </c>
    </row>
    <row r="355" spans="1:23">
      <c r="B355" t="s">
        <v>1892</v>
      </c>
    </row>
    <row r="356" spans="1:23">
      <c r="C356" s="10" t="s">
        <v>1893</v>
      </c>
    </row>
    <row r="357" spans="1:23">
      <c r="C357" s="10" t="s">
        <v>1894</v>
      </c>
    </row>
    <row r="358" spans="1:23">
      <c r="C358" s="10" t="s">
        <v>1895</v>
      </c>
    </row>
    <row r="359" spans="1:23">
      <c r="C359" s="10" t="s">
        <v>1896</v>
      </c>
    </row>
    <row r="360" spans="1:23">
      <c r="C360" s="10" t="s">
        <v>1897</v>
      </c>
    </row>
    <row r="361" spans="1:23">
      <c r="C361" s="10" t="s">
        <v>1898</v>
      </c>
    </row>
    <row r="362" spans="1:23">
      <c r="C362" s="10" t="s">
        <v>1899</v>
      </c>
    </row>
    <row r="364" spans="1:23">
      <c r="A364" s="9" t="s">
        <v>1900</v>
      </c>
      <c r="C364" s="13" t="s">
        <v>788</v>
      </c>
      <c r="D364" s="14">
        <v>47916.57</v>
      </c>
      <c r="E364" s="12">
        <v>2.9465798574480635E-2</v>
      </c>
      <c r="F364" s="13" t="s">
        <v>787</v>
      </c>
      <c r="G364" s="14">
        <v>6816.89</v>
      </c>
      <c r="H364" s="12">
        <v>3.4355842620315234E-2</v>
      </c>
      <c r="I364" s="13" t="s">
        <v>786</v>
      </c>
      <c r="J364" s="14">
        <v>22902.89</v>
      </c>
      <c r="K364" s="12">
        <v>4.469785254175343E-2</v>
      </c>
      <c r="L364" s="13" t="s">
        <v>785</v>
      </c>
      <c r="M364" s="14">
        <v>348.95</v>
      </c>
      <c r="N364" s="12">
        <v>-3.3357214500644751E-2</v>
      </c>
      <c r="O364" s="13" t="s">
        <v>784</v>
      </c>
      <c r="P364" s="14">
        <v>386.6</v>
      </c>
      <c r="Q364" s="12">
        <v>0.12154681841696846</v>
      </c>
      <c r="R364" s="13" t="s">
        <v>783</v>
      </c>
      <c r="S364" s="14">
        <v>2630.59</v>
      </c>
      <c r="T364" s="12">
        <v>3.8223364340319158E-2</v>
      </c>
      <c r="U364" s="13" t="s">
        <v>1610</v>
      </c>
      <c r="V364" s="14">
        <v>21.28</v>
      </c>
      <c r="W364" s="12">
        <v>8.5996240601503848E-2</v>
      </c>
    </row>
    <row r="365" spans="1:23">
      <c r="B365" t="s">
        <v>1901</v>
      </c>
    </row>
    <row r="366" spans="1:23">
      <c r="C366" s="10" t="s">
        <v>1902</v>
      </c>
    </row>
    <row r="367" spans="1:23">
      <c r="C367" s="10" t="s">
        <v>1903</v>
      </c>
    </row>
    <row r="368" spans="1:23">
      <c r="C368" s="10" t="s">
        <v>1904</v>
      </c>
    </row>
    <row r="369" spans="2:11">
      <c r="B369" t="s">
        <v>1905</v>
      </c>
    </row>
    <row r="370" spans="2:11">
      <c r="K370" s="10" t="s">
        <v>1906</v>
      </c>
    </row>
    <row r="371" spans="2:11">
      <c r="K371" s="10" t="s">
        <v>1907</v>
      </c>
    </row>
    <row r="372" spans="2:11">
      <c r="K372" s="10" t="s">
        <v>1908</v>
      </c>
    </row>
    <row r="373" spans="2:11">
      <c r="K373" s="10" t="s">
        <v>1909</v>
      </c>
    </row>
    <row r="374" spans="2:11">
      <c r="K374" t="s">
        <v>1910</v>
      </c>
    </row>
    <row r="375" spans="2:11">
      <c r="K375" t="s">
        <v>1911</v>
      </c>
    </row>
    <row r="376" spans="2:11">
      <c r="K376" t="s">
        <v>1912</v>
      </c>
    </row>
    <row r="377" spans="2:11">
      <c r="K377" t="s">
        <v>1913</v>
      </c>
    </row>
    <row r="379" spans="2:11">
      <c r="G379" s="52" t="s">
        <v>1914</v>
      </c>
      <c r="H379" s="52"/>
      <c r="I379" s="52"/>
      <c r="J379" s="52"/>
      <c r="K379" s="52"/>
    </row>
    <row r="380" spans="2:11">
      <c r="G380" s="52"/>
      <c r="H380" s="52"/>
      <c r="I380" s="52"/>
      <c r="J380" s="52"/>
      <c r="K380" s="52"/>
    </row>
    <row r="381" spans="2:11">
      <c r="G381" s="52"/>
      <c r="H381" s="52"/>
      <c r="I381" s="52"/>
      <c r="J381" s="52"/>
      <c r="K381" s="52"/>
    </row>
    <row r="382" spans="2:11">
      <c r="G382" s="52"/>
      <c r="H382" s="52"/>
      <c r="I382" s="52"/>
      <c r="J382" s="52"/>
      <c r="K382" s="52"/>
    </row>
    <row r="383" spans="2:11" ht="17.399999999999999" customHeight="1">
      <c r="G383" s="52"/>
      <c r="H383" s="52"/>
      <c r="I383" s="52"/>
      <c r="J383" s="52"/>
      <c r="K383" s="52"/>
    </row>
    <row r="384" spans="2:11">
      <c r="G384" s="52"/>
      <c r="H384" s="52"/>
      <c r="I384" s="52"/>
      <c r="J384" s="52"/>
      <c r="K384" s="52"/>
    </row>
    <row r="385" spans="1:23">
      <c r="G385" s="52"/>
      <c r="H385" s="52"/>
      <c r="I385" s="52"/>
      <c r="J385" s="52"/>
      <c r="K385" s="52"/>
    </row>
    <row r="386" spans="1:23">
      <c r="G386" s="52"/>
      <c r="H386" s="52"/>
      <c r="I386" s="52"/>
      <c r="J386" s="52"/>
      <c r="K386" s="52"/>
    </row>
    <row r="387" spans="1:23">
      <c r="G387" s="52"/>
      <c r="H387" s="52"/>
      <c r="I387" s="52"/>
      <c r="J387" s="52"/>
      <c r="K387" s="52"/>
    </row>
    <row r="388" spans="1:23">
      <c r="A388" s="9" t="s">
        <v>1915</v>
      </c>
      <c r="C388" s="13" t="s">
        <v>788</v>
      </c>
      <c r="D388" s="14">
        <v>49609.16</v>
      </c>
      <c r="E388" s="12">
        <v>3.4118497471031635E-2</v>
      </c>
      <c r="F388" s="13" t="s">
        <v>787</v>
      </c>
      <c r="G388" s="14">
        <v>7398.93</v>
      </c>
      <c r="H388" s="12">
        <v>7.8665428649818278E-2</v>
      </c>
      <c r="I388" s="13" t="s">
        <v>786</v>
      </c>
      <c r="J388" s="14">
        <v>26247.08</v>
      </c>
      <c r="K388" s="12">
        <v>0.1274118873413729</v>
      </c>
      <c r="L388" s="13" t="s">
        <v>785</v>
      </c>
      <c r="M388" s="14">
        <v>428.35</v>
      </c>
      <c r="N388" s="12">
        <v>0.1853624372592507</v>
      </c>
      <c r="O388" s="13" t="s">
        <v>784</v>
      </c>
      <c r="P388" s="14">
        <v>520.29999999999995</v>
      </c>
      <c r="Q388" s="12">
        <v>0.25696713434556978</v>
      </c>
      <c r="R388" s="13" t="s">
        <v>783</v>
      </c>
      <c r="S388" s="14">
        <v>2861.21</v>
      </c>
      <c r="T388" s="12">
        <v>8.0602262679076289E-2</v>
      </c>
      <c r="U388" s="13" t="s">
        <v>1610</v>
      </c>
      <c r="V388" s="14">
        <v>22.17</v>
      </c>
      <c r="W388" s="12">
        <v>4.0144339197113237E-2</v>
      </c>
    </row>
    <row r="389" spans="1:23">
      <c r="B389" t="s">
        <v>1916</v>
      </c>
    </row>
    <row r="390" spans="1:23">
      <c r="C390" t="s">
        <v>1917</v>
      </c>
      <c r="G390" s="50"/>
      <c r="H390" s="50"/>
      <c r="I390" s="50"/>
      <c r="J390" s="50"/>
    </row>
    <row r="391" spans="1:23">
      <c r="C391" t="s">
        <v>1918</v>
      </c>
      <c r="G391" s="50"/>
      <c r="H391" s="50"/>
      <c r="I391" s="50"/>
      <c r="J391" s="50"/>
    </row>
    <row r="392" spans="1:23">
      <c r="B392" t="s">
        <v>1919</v>
      </c>
    </row>
    <row r="393" spans="1:23">
      <c r="I393" t="s">
        <v>1920</v>
      </c>
    </row>
    <row r="394" spans="1:23">
      <c r="I394" t="s">
        <v>1921</v>
      </c>
    </row>
    <row r="395" spans="1:23">
      <c r="I395" t="s">
        <v>1922</v>
      </c>
    </row>
    <row r="396" spans="1:23">
      <c r="I396" t="s">
        <v>1923</v>
      </c>
    </row>
    <row r="397" spans="1:23">
      <c r="I397" s="10" t="s">
        <v>1924</v>
      </c>
    </row>
    <row r="399" spans="1:23">
      <c r="B399" t="s">
        <v>1925</v>
      </c>
    </row>
    <row r="400" spans="1:23">
      <c r="C400" t="s">
        <v>1926</v>
      </c>
    </row>
    <row r="401" spans="1:23">
      <c r="C401" t="s">
        <v>1927</v>
      </c>
    </row>
    <row r="402" spans="1:23">
      <c r="C402" t="s">
        <v>1928</v>
      </c>
    </row>
    <row r="403" spans="1:23">
      <c r="C403" t="s">
        <v>1929</v>
      </c>
    </row>
    <row r="404" spans="1:23">
      <c r="D404" t="s">
        <v>1930</v>
      </c>
    </row>
    <row r="406" spans="1:23">
      <c r="A406" s="9" t="s">
        <v>1931</v>
      </c>
      <c r="C406" s="13" t="s">
        <v>788</v>
      </c>
      <c r="D406" s="14">
        <v>49526.17</v>
      </c>
      <c r="E406" s="12">
        <v>-1.6756797466875642E-3</v>
      </c>
      <c r="F406" s="13" t="s">
        <v>787</v>
      </c>
      <c r="G406" s="14">
        <v>7408.5</v>
      </c>
      <c r="H406" s="12">
        <v>1.2917594654788026E-3</v>
      </c>
      <c r="I406" s="13" t="s">
        <v>786</v>
      </c>
      <c r="J406" s="14">
        <v>26225.15</v>
      </c>
      <c r="K406" s="12">
        <v>-8.3622019321148938E-4</v>
      </c>
      <c r="L406" s="13" t="s">
        <v>785</v>
      </c>
      <c r="M406" s="14">
        <v>422.24</v>
      </c>
      <c r="N406" s="12">
        <v>-1.4470443349753727E-2</v>
      </c>
      <c r="O406" s="13" t="s">
        <v>784</v>
      </c>
      <c r="P406" s="14">
        <v>508.52</v>
      </c>
      <c r="Q406" s="12">
        <v>-2.316526390309127E-2</v>
      </c>
      <c r="R406" s="13" t="s">
        <v>783</v>
      </c>
      <c r="S406" s="14">
        <v>2793.3</v>
      </c>
      <c r="T406" s="12">
        <v>-2.4311745963555596E-2</v>
      </c>
      <c r="U406" s="13" t="s">
        <v>1610</v>
      </c>
      <c r="V406" s="14">
        <v>19.87</v>
      </c>
      <c r="W406" s="12">
        <v>-0.11575239053850028</v>
      </c>
    </row>
    <row r="407" spans="1:23">
      <c r="B407" t="s">
        <v>1932</v>
      </c>
    </row>
    <row r="408" spans="1:23">
      <c r="C408" s="10" t="s">
        <v>1933</v>
      </c>
      <c r="H408" t="s">
        <v>1934</v>
      </c>
    </row>
    <row r="409" spans="1:23">
      <c r="H409" t="s">
        <v>1935</v>
      </c>
    </row>
    <row r="410" spans="1:23">
      <c r="H410" t="s">
        <v>1936</v>
      </c>
    </row>
    <row r="411" spans="1:23">
      <c r="H411" t="s">
        <v>1937</v>
      </c>
    </row>
    <row r="412" spans="1:23">
      <c r="B412" t="s">
        <v>1938</v>
      </c>
    </row>
    <row r="413" spans="1:23">
      <c r="C413" s="10"/>
    </row>
    <row r="422" spans="1:23">
      <c r="C422" s="10" t="s">
        <v>1939</v>
      </c>
    </row>
    <row r="423" spans="1:23">
      <c r="C423" s="10" t="s">
        <v>1940</v>
      </c>
    </row>
    <row r="424" spans="1:23">
      <c r="C424" s="10" t="s">
        <v>1941</v>
      </c>
    </row>
    <row r="426" spans="1:23">
      <c r="A426" s="9" t="s">
        <v>1998</v>
      </c>
      <c r="C426" s="13" t="s">
        <v>788</v>
      </c>
      <c r="D426" s="14">
        <v>50579.7</v>
      </c>
      <c r="E426" s="12">
        <v>2.0829107329620358E-2</v>
      </c>
      <c r="F426" s="13" t="s">
        <v>787</v>
      </c>
      <c r="G426" s="14">
        <v>7473.47</v>
      </c>
      <c r="H426" s="12">
        <v>8.6934181845916628E-3</v>
      </c>
      <c r="I426" s="13" t="s">
        <v>786</v>
      </c>
      <c r="J426" s="14">
        <v>26343.97</v>
      </c>
      <c r="K426" s="12">
        <v>4.5103300679434312E-3</v>
      </c>
      <c r="L426" s="13" t="s">
        <v>785</v>
      </c>
      <c r="M426" s="14">
        <v>426.01</v>
      </c>
      <c r="N426" s="12">
        <v>8.849557522123852E-3</v>
      </c>
      <c r="O426" s="13" t="s">
        <v>784</v>
      </c>
      <c r="P426" s="14">
        <v>537.33000000000004</v>
      </c>
      <c r="Q426" s="12">
        <v>5.3616957921575302E-2</v>
      </c>
      <c r="R426" s="13" t="s">
        <v>783</v>
      </c>
      <c r="S426" s="14">
        <v>2869.23</v>
      </c>
      <c r="T426" s="12">
        <v>2.6463545968779024E-2</v>
      </c>
      <c r="U426" s="13" t="s">
        <v>1610</v>
      </c>
      <c r="V426" s="14">
        <v>18.88</v>
      </c>
      <c r="W426" s="12">
        <v>-5.2436440677966212E-2</v>
      </c>
    </row>
    <row r="427" spans="1:23">
      <c r="B427" t="s">
        <v>1942</v>
      </c>
    </row>
    <row r="428" spans="1:23">
      <c r="C428" s="10" t="s">
        <v>1943</v>
      </c>
    </row>
    <row r="429" spans="1:23">
      <c r="B429" t="s">
        <v>1944</v>
      </c>
    </row>
    <row r="430" spans="1:23">
      <c r="G430" s="10" t="s">
        <v>1945</v>
      </c>
    </row>
    <row r="431" spans="1:23">
      <c r="G431" s="10" t="s">
        <v>1946</v>
      </c>
    </row>
    <row r="432" spans="1:23">
      <c r="G432" t="s">
        <v>1947</v>
      </c>
      <c r="K432" s="11" t="s">
        <v>1948</v>
      </c>
    </row>
    <row r="433" spans="2:13">
      <c r="G433" s="10" t="s">
        <v>1949</v>
      </c>
    </row>
    <row r="434" spans="2:13">
      <c r="G434" s="10" t="s">
        <v>1950</v>
      </c>
    </row>
    <row r="435" spans="2:13">
      <c r="G435" s="10" t="s">
        <v>1951</v>
      </c>
    </row>
    <row r="438" spans="2:13">
      <c r="B438" t="s">
        <v>1952</v>
      </c>
      <c r="J438" s="11" t="s">
        <v>1953</v>
      </c>
    </row>
    <row r="439" spans="2:13">
      <c r="C439" s="11"/>
      <c r="K439" s="10" t="s">
        <v>1954</v>
      </c>
      <c r="M439" s="10"/>
    </row>
    <row r="440" spans="2:13">
      <c r="K440" s="10" t="s">
        <v>1955</v>
      </c>
      <c r="M440" s="10"/>
    </row>
    <row r="441" spans="2:13">
      <c r="K441" t="s">
        <v>1956</v>
      </c>
    </row>
    <row r="442" spans="2:13">
      <c r="K442" t="s">
        <v>1957</v>
      </c>
    </row>
    <row r="443" spans="2:13">
      <c r="K443" t="s">
        <v>1958</v>
      </c>
    </row>
    <row r="444" spans="2:13">
      <c r="K444" s="10" t="s">
        <v>1959</v>
      </c>
      <c r="M444" s="10"/>
    </row>
    <row r="445" spans="2:13">
      <c r="L445" t="s">
        <v>1960</v>
      </c>
    </row>
    <row r="455" spans="1:23">
      <c r="A455" s="9" t="s">
        <v>1999</v>
      </c>
      <c r="C455" s="13" t="s">
        <v>788</v>
      </c>
      <c r="D455" s="14">
        <v>50579.7</v>
      </c>
      <c r="E455" s="12">
        <v>8.9514172681926154E-3</v>
      </c>
      <c r="F455" s="13" t="s">
        <v>787</v>
      </c>
      <c r="G455" s="14">
        <v>7473.47</v>
      </c>
      <c r="H455" s="12">
        <v>1.4262451043491196E-2</v>
      </c>
      <c r="I455" s="13" t="s">
        <v>786</v>
      </c>
      <c r="J455" s="14">
        <v>26343.97</v>
      </c>
      <c r="K455" s="12">
        <v>2.3863145911569052E-2</v>
      </c>
      <c r="L455" s="13" t="s">
        <v>785</v>
      </c>
      <c r="M455" s="14">
        <v>426.01</v>
      </c>
      <c r="N455" s="12">
        <v>2.2957207577286989E-2</v>
      </c>
      <c r="O455" s="13" t="s">
        <v>784</v>
      </c>
      <c r="P455" s="14">
        <v>537.33000000000004</v>
      </c>
      <c r="Q455" s="12">
        <v>5.9088455883721358E-2</v>
      </c>
      <c r="R455" s="13" t="s">
        <v>783</v>
      </c>
      <c r="S455" s="14">
        <v>2869.23</v>
      </c>
      <c r="T455" s="12">
        <v>1.7464615942256328E-2</v>
      </c>
      <c r="U455" s="13" t="s">
        <v>1610</v>
      </c>
      <c r="V455" s="14">
        <v>18.88</v>
      </c>
      <c r="W455" s="12">
        <v>2.0656779661016981E-2</v>
      </c>
    </row>
    <row r="456" spans="1:23">
      <c r="B456" t="s">
        <v>1961</v>
      </c>
    </row>
    <row r="457" spans="1:23">
      <c r="C457" t="s">
        <v>1962</v>
      </c>
    </row>
    <row r="458" spans="1:23">
      <c r="C458" t="s">
        <v>1963</v>
      </c>
    </row>
    <row r="459" spans="1:23">
      <c r="D459" t="s">
        <v>1964</v>
      </c>
    </row>
    <row r="460" spans="1:23">
      <c r="C460" t="s">
        <v>1965</v>
      </c>
    </row>
    <row r="461" spans="1:23">
      <c r="D461" t="s">
        <v>1966</v>
      </c>
    </row>
    <row r="462" spans="1:23">
      <c r="C462" t="s">
        <v>1967</v>
      </c>
    </row>
    <row r="463" spans="1:23">
      <c r="C463" t="s">
        <v>1968</v>
      </c>
    </row>
    <row r="464" spans="1:23">
      <c r="D464" t="s">
        <v>1969</v>
      </c>
    </row>
    <row r="465" spans="1:23">
      <c r="C465" t="s">
        <v>1970</v>
      </c>
    </row>
    <row r="466" spans="1:23">
      <c r="D466" t="s">
        <v>1971</v>
      </c>
    </row>
    <row r="467" spans="1:23">
      <c r="C467" t="s">
        <v>1972</v>
      </c>
    </row>
    <row r="468" spans="1:23">
      <c r="C468" t="s">
        <v>1973</v>
      </c>
    </row>
    <row r="469" spans="1:23">
      <c r="C469" t="s">
        <v>1974</v>
      </c>
    </row>
    <row r="470" spans="1:23">
      <c r="D470" t="s">
        <v>1975</v>
      </c>
    </row>
    <row r="472" spans="1:23">
      <c r="A472" s="9" t="s">
        <v>2000</v>
      </c>
      <c r="C472" s="13" t="s">
        <v>788</v>
      </c>
      <c r="D472" s="14">
        <v>50866.78</v>
      </c>
      <c r="E472" s="12">
        <v>5.6437619994818182E-3</v>
      </c>
      <c r="F472" s="13" t="s">
        <v>787</v>
      </c>
      <c r="G472" s="14">
        <v>7383.74</v>
      </c>
      <c r="H472" s="12">
        <v>-1.2152378063149633E-2</v>
      </c>
      <c r="I472" s="13" t="s">
        <v>786</v>
      </c>
      <c r="J472" s="14">
        <v>25709.43</v>
      </c>
      <c r="K472" s="12">
        <v>-2.4681216191879823E-2</v>
      </c>
      <c r="L472" s="13" t="s">
        <v>785</v>
      </c>
      <c r="M472" s="14">
        <v>391</v>
      </c>
      <c r="N472" s="12">
        <v>-8.9539641943733997E-2</v>
      </c>
      <c r="O472" s="13" t="s">
        <v>784</v>
      </c>
      <c r="P472" s="14">
        <v>539.77</v>
      </c>
      <c r="Q472" s="12">
        <v>4.520443892769033E-3</v>
      </c>
      <c r="R472" s="13" t="s">
        <v>783</v>
      </c>
      <c r="S472" s="14">
        <v>2833.5</v>
      </c>
      <c r="T472" s="12">
        <v>-1.2609846479618853E-2</v>
      </c>
      <c r="U472" s="13" t="s">
        <v>1610</v>
      </c>
      <c r="V472" s="14">
        <v>15.9</v>
      </c>
      <c r="W472" s="12">
        <v>-0.18742138364779865</v>
      </c>
    </row>
    <row r="473" spans="1:23">
      <c r="B473" t="s">
        <v>1976</v>
      </c>
    </row>
    <row r="474" spans="1:23">
      <c r="C474" t="s">
        <v>1977</v>
      </c>
    </row>
    <row r="475" spans="1:23">
      <c r="C475" t="s">
        <v>1978</v>
      </c>
    </row>
    <row r="476" spans="1:23">
      <c r="C476" t="s">
        <v>1979</v>
      </c>
    </row>
    <row r="477" spans="1:23">
      <c r="B477" t="s">
        <v>1980</v>
      </c>
    </row>
    <row r="478" spans="1:23">
      <c r="C478" t="s">
        <v>1981</v>
      </c>
    </row>
    <row r="479" spans="1:23">
      <c r="C479" t="s">
        <v>1982</v>
      </c>
    </row>
    <row r="480" spans="1:23">
      <c r="C480" t="s">
        <v>1983</v>
      </c>
    </row>
    <row r="481" spans="2:12">
      <c r="B481" t="s">
        <v>1984</v>
      </c>
      <c r="L481" s="11" t="s">
        <v>1985</v>
      </c>
    </row>
    <row r="482" spans="2:12">
      <c r="C482" t="s">
        <v>2015</v>
      </c>
    </row>
    <row r="483" spans="2:12">
      <c r="C483" t="s">
        <v>2016</v>
      </c>
    </row>
    <row r="484" spans="2:12">
      <c r="C484" t="s">
        <v>1986</v>
      </c>
    </row>
    <row r="485" spans="2:12">
      <c r="C485" t="s">
        <v>1987</v>
      </c>
    </row>
    <row r="486" spans="2:12">
      <c r="C486" t="s">
        <v>1988</v>
      </c>
    </row>
    <row r="487" spans="2:12">
      <c r="C487" t="s">
        <v>1989</v>
      </c>
    </row>
    <row r="488" spans="2:12">
      <c r="C488" t="s">
        <v>1990</v>
      </c>
    </row>
    <row r="489" spans="2:12">
      <c r="C489" t="s">
        <v>1991</v>
      </c>
    </row>
    <row r="490" spans="2:12">
      <c r="C490" t="s">
        <v>1992</v>
      </c>
    </row>
    <row r="491" spans="2:12">
      <c r="C491" t="s">
        <v>1993</v>
      </c>
    </row>
    <row r="492" spans="2:12">
      <c r="C492" t="s">
        <v>1994</v>
      </c>
    </row>
    <row r="493" spans="2:12">
      <c r="C493" t="s">
        <v>1995</v>
      </c>
    </row>
    <row r="494" spans="2:12">
      <c r="C494" t="s">
        <v>1996</v>
      </c>
    </row>
    <row r="495" spans="2:12">
      <c r="C495" t="s">
        <v>1997</v>
      </c>
    </row>
    <row r="497" spans="1:23">
      <c r="A497" s="37" t="s">
        <v>2027</v>
      </c>
      <c r="C497" s="13" t="s">
        <v>788</v>
      </c>
      <c r="D497" s="14">
        <v>51202.26</v>
      </c>
      <c r="E497" s="12">
        <v>6.5952670878715036E-3</v>
      </c>
      <c r="F497" s="13" t="s">
        <v>787</v>
      </c>
      <c r="G497" s="14">
        <v>7431.46</v>
      </c>
      <c r="H497" s="12">
        <v>6.4628494502785294E-3</v>
      </c>
      <c r="I497" s="13" t="s">
        <v>786</v>
      </c>
      <c r="J497" s="14">
        <v>25888.84</v>
      </c>
      <c r="K497" s="12">
        <v>6.9783733050479135E-3</v>
      </c>
      <c r="L497" s="13" t="s">
        <v>785</v>
      </c>
      <c r="M497" s="14">
        <v>406.43</v>
      </c>
      <c r="N497" s="12">
        <v>3.9462915601023107E-2</v>
      </c>
      <c r="O497" s="13" t="s">
        <v>784</v>
      </c>
      <c r="P497" s="14">
        <v>596.25</v>
      </c>
      <c r="Q497" s="12">
        <v>0.10463716027196779</v>
      </c>
      <c r="R497" s="13" t="s">
        <v>783</v>
      </c>
      <c r="S497" s="14">
        <v>2943.99</v>
      </c>
      <c r="T497" s="12">
        <v>3.8994176813128556E-2</v>
      </c>
      <c r="U497" s="13" t="s">
        <v>2001</v>
      </c>
      <c r="V497" s="14">
        <v>16.11</v>
      </c>
      <c r="W497" s="12">
        <v>1.3207547169811207E-2</v>
      </c>
    </row>
    <row r="498" spans="1:23">
      <c r="B498" s="38" t="s">
        <v>2002</v>
      </c>
    </row>
    <row r="499" spans="1:23">
      <c r="H499" s="38"/>
    </row>
    <row r="500" spans="1:23">
      <c r="H500" s="51" t="s">
        <v>2019</v>
      </c>
      <c r="I500" t="s">
        <v>2023</v>
      </c>
    </row>
    <row r="501" spans="1:23">
      <c r="H501" s="51" t="s">
        <v>2020</v>
      </c>
      <c r="I501" s="26" t="s">
        <v>2024</v>
      </c>
    </row>
    <row r="502" spans="1:23">
      <c r="H502" s="51" t="s">
        <v>2021</v>
      </c>
      <c r="I502" s="26" t="s">
        <v>2025</v>
      </c>
    </row>
    <row r="503" spans="1:23">
      <c r="H503" s="51"/>
      <c r="I503" s="10" t="s">
        <v>2003</v>
      </c>
      <c r="J503" s="10"/>
    </row>
    <row r="504" spans="1:23">
      <c r="H504" s="51"/>
      <c r="I504" s="10" t="s">
        <v>2004</v>
      </c>
      <c r="J504" s="10"/>
    </row>
    <row r="505" spans="1:23">
      <c r="H505" s="51"/>
      <c r="I505" t="s">
        <v>2005</v>
      </c>
    </row>
    <row r="506" spans="1:23">
      <c r="H506" s="51"/>
      <c r="I506" s="10" t="s">
        <v>2006</v>
      </c>
      <c r="J506" s="10"/>
    </row>
    <row r="507" spans="1:23">
      <c r="H507" s="51"/>
      <c r="I507" t="s">
        <v>2007</v>
      </c>
    </row>
    <row r="508" spans="1:23">
      <c r="H508" s="51"/>
      <c r="I508" t="s">
        <v>2017</v>
      </c>
    </row>
    <row r="509" spans="1:23">
      <c r="H509" s="51" t="s">
        <v>2022</v>
      </c>
      <c r="I509" t="s">
        <v>2026</v>
      </c>
    </row>
    <row r="510" spans="1:23">
      <c r="I510" s="10" t="s">
        <v>2008</v>
      </c>
      <c r="J510" s="10"/>
    </row>
    <row r="511" spans="1:23">
      <c r="I511" s="10" t="s">
        <v>2009</v>
      </c>
      <c r="J511" s="10"/>
    </row>
    <row r="512" spans="1:23">
      <c r="B512" s="38" t="s">
        <v>2013</v>
      </c>
    </row>
    <row r="513" spans="1:23">
      <c r="K513" s="10"/>
    </row>
    <row r="514" spans="1:23">
      <c r="K514" s="10" t="s">
        <v>2010</v>
      </c>
    </row>
    <row r="515" spans="1:23">
      <c r="K515" s="10" t="s">
        <v>2014</v>
      </c>
    </row>
    <row r="516" spans="1:23">
      <c r="K516" s="10" t="s">
        <v>2011</v>
      </c>
    </row>
    <row r="517" spans="1:23">
      <c r="K517" s="10" t="s">
        <v>2012</v>
      </c>
    </row>
    <row r="518" spans="1:23">
      <c r="K518" s="10" t="s">
        <v>2018</v>
      </c>
    </row>
    <row r="519" spans="1:23">
      <c r="K519" s="10"/>
    </row>
    <row r="520" spans="1:23">
      <c r="K520" s="10"/>
    </row>
    <row r="521" spans="1:23">
      <c r="K521" s="10"/>
    </row>
    <row r="523" spans="1:23">
      <c r="A523" s="37" t="s">
        <v>2028</v>
      </c>
      <c r="C523" s="13" t="s">
        <v>788</v>
      </c>
      <c r="D523" s="14">
        <v>51564.7</v>
      </c>
      <c r="E523" s="12">
        <v>7.0785937964457091E-3</v>
      </c>
      <c r="F523" s="13" t="s">
        <v>787</v>
      </c>
      <c r="G523" s="14">
        <v>7500.58</v>
      </c>
      <c r="H523" s="12">
        <v>9.3009987270333827E-3</v>
      </c>
      <c r="I523" s="13" t="s">
        <v>786</v>
      </c>
      <c r="J523" s="14">
        <v>26517.93</v>
      </c>
      <c r="K523" s="12">
        <v>2.4299659621674907E-2</v>
      </c>
      <c r="L523" s="13" t="s">
        <v>785</v>
      </c>
      <c r="M523" s="14">
        <v>400.49</v>
      </c>
      <c r="N523" s="12">
        <v>-1.4615062864453909E-2</v>
      </c>
      <c r="O523" s="13" t="s">
        <v>784</v>
      </c>
      <c r="P523" s="14">
        <v>639.45000000000005</v>
      </c>
      <c r="Q523" s="12">
        <v>7.2452830188679318E-2</v>
      </c>
      <c r="R523" s="13" t="s">
        <v>783</v>
      </c>
      <c r="S523" s="14">
        <v>2979.77</v>
      </c>
      <c r="T523" s="12">
        <v>1.2153573891215741E-2</v>
      </c>
      <c r="U523" s="13" t="s">
        <v>2001</v>
      </c>
      <c r="V523" s="14">
        <v>16.14</v>
      </c>
      <c r="W523" s="12">
        <v>1.8621973929238145E-3</v>
      </c>
    </row>
    <row r="524" spans="1:23">
      <c r="B524" s="26" t="s">
        <v>2030</v>
      </c>
      <c r="C524" s="38"/>
    </row>
    <row r="525" spans="1:23">
      <c r="I525" s="51"/>
    </row>
    <row r="526" spans="1:23">
      <c r="I526" s="51" t="s">
        <v>2029</v>
      </c>
      <c r="J526" t="s">
        <v>2031</v>
      </c>
    </row>
    <row r="527" spans="1:23">
      <c r="I527" s="51" t="s">
        <v>2032</v>
      </c>
      <c r="J527" t="s">
        <v>2033</v>
      </c>
    </row>
    <row r="528" spans="1:23">
      <c r="I528" s="51" t="s">
        <v>2034</v>
      </c>
      <c r="J528" t="s">
        <v>2035</v>
      </c>
    </row>
    <row r="529" spans="2:10">
      <c r="I529" s="51" t="s">
        <v>2036</v>
      </c>
      <c r="J529" t="s">
        <v>2037</v>
      </c>
    </row>
    <row r="530" spans="2:10">
      <c r="I530" s="51" t="s">
        <v>2038</v>
      </c>
      <c r="J530" t="s">
        <v>2039</v>
      </c>
    </row>
    <row r="531" spans="2:10">
      <c r="I531" s="51" t="s">
        <v>2040</v>
      </c>
      <c r="J531" t="s">
        <v>2041</v>
      </c>
    </row>
    <row r="532" spans="2:10">
      <c r="I532" s="51"/>
    </row>
    <row r="537" spans="2:10">
      <c r="B537" s="26" t="s">
        <v>2042</v>
      </c>
    </row>
    <row r="538" spans="2:10">
      <c r="C538" s="51"/>
    </row>
    <row r="539" spans="2:10">
      <c r="C539" s="51"/>
      <c r="I539" s="51" t="s">
        <v>2043</v>
      </c>
      <c r="J539" t="s">
        <v>2044</v>
      </c>
    </row>
    <row r="540" spans="2:10">
      <c r="C540" s="51"/>
      <c r="I540" s="51" t="s">
        <v>2045</v>
      </c>
      <c r="J540" t="s">
        <v>2046</v>
      </c>
    </row>
    <row r="541" spans="2:10">
      <c r="I541" s="51" t="s">
        <v>2047</v>
      </c>
      <c r="J541" t="s">
        <v>2048</v>
      </c>
    </row>
    <row r="542" spans="2:10">
      <c r="I542" s="51" t="s">
        <v>2049</v>
      </c>
      <c r="J542" t="s">
        <v>2060</v>
      </c>
    </row>
    <row r="543" spans="2:10">
      <c r="I543" s="51" t="s">
        <v>2050</v>
      </c>
      <c r="J543" t="s">
        <v>2051</v>
      </c>
    </row>
    <row r="544" spans="2:10">
      <c r="I544" s="51" t="s">
        <v>2052</v>
      </c>
      <c r="J544" t="s">
        <v>2053</v>
      </c>
    </row>
    <row r="545" spans="1:23">
      <c r="I545" s="51" t="s">
        <v>2054</v>
      </c>
      <c r="J545" t="s">
        <v>2055</v>
      </c>
    </row>
    <row r="546" spans="1:23">
      <c r="I546" s="51" t="s">
        <v>2056</v>
      </c>
      <c r="J546" t="s">
        <v>2057</v>
      </c>
    </row>
    <row r="547" spans="1:23">
      <c r="I547" s="51" t="s">
        <v>2058</v>
      </c>
      <c r="J547" t="s">
        <v>2059</v>
      </c>
    </row>
    <row r="549" spans="1:23">
      <c r="A549" s="37" t="s">
        <v>2061</v>
      </c>
      <c r="C549" s="13" t="s">
        <v>788</v>
      </c>
      <c r="D549" s="14">
        <v>51876.11</v>
      </c>
      <c r="E549" s="12">
        <v>6.0392089937497673E-3</v>
      </c>
      <c r="F549" s="13" t="s">
        <v>787</v>
      </c>
      <c r="G549" s="14">
        <v>7354.02</v>
      </c>
      <c r="H549" s="12">
        <v>-1.953982225374562E-2</v>
      </c>
      <c r="I549" s="13" t="s">
        <v>786</v>
      </c>
      <c r="J549" s="14">
        <v>25297.62</v>
      </c>
      <c r="K549" s="12">
        <v>-4.6018297808313124E-2</v>
      </c>
      <c r="L549" s="13" t="s">
        <v>785</v>
      </c>
      <c r="M549" s="14">
        <v>379.71</v>
      </c>
      <c r="N549" s="12">
        <v>-5.188643911208779E-2</v>
      </c>
      <c r="O549" s="13" t="s">
        <v>784</v>
      </c>
      <c r="P549" s="14">
        <v>589.94000000000005</v>
      </c>
      <c r="Q549" s="12">
        <v>-7.7425912893893223E-2</v>
      </c>
      <c r="R549" s="13" t="s">
        <v>783</v>
      </c>
      <c r="S549" s="14">
        <v>3010.08</v>
      </c>
      <c r="T549" s="12">
        <v>1.0171926021135924E-2</v>
      </c>
      <c r="U549" s="13" t="s">
        <v>2001</v>
      </c>
      <c r="V549" s="14">
        <v>13.56</v>
      </c>
      <c r="W549" s="12">
        <v>-0.1598513011152416</v>
      </c>
    </row>
    <row r="550" spans="1:23">
      <c r="B550" t="s">
        <v>2062</v>
      </c>
    </row>
    <row r="551" spans="1:23">
      <c r="I551" s="51"/>
    </row>
    <row r="552" spans="1:23">
      <c r="I552" s="51" t="s">
        <v>2029</v>
      </c>
      <c r="J552" t="s">
        <v>2063</v>
      </c>
    </row>
    <row r="553" spans="1:23">
      <c r="I553" s="51" t="s">
        <v>2032</v>
      </c>
      <c r="J553" t="s">
        <v>2065</v>
      </c>
    </row>
    <row r="554" spans="1:23">
      <c r="I554" s="51" t="s">
        <v>2034</v>
      </c>
      <c r="J554" t="s">
        <v>2064</v>
      </c>
    </row>
    <row r="558" spans="1:23">
      <c r="B558" t="s">
        <v>2066</v>
      </c>
    </row>
    <row r="560" spans="1:23">
      <c r="I560" s="51" t="s">
        <v>2043</v>
      </c>
      <c r="J560" t="s">
        <v>2067</v>
      </c>
    </row>
    <row r="561" spans="1:23">
      <c r="I561" s="51" t="s">
        <v>2045</v>
      </c>
      <c r="J561" t="s">
        <v>2068</v>
      </c>
    </row>
    <row r="562" spans="1:23">
      <c r="I562" s="51" t="s">
        <v>2047</v>
      </c>
      <c r="J562" t="s">
        <v>2069</v>
      </c>
    </row>
    <row r="563" spans="1:23">
      <c r="I563" s="51" t="s">
        <v>2049</v>
      </c>
      <c r="J563" t="s">
        <v>2070</v>
      </c>
    </row>
    <row r="564" spans="1:23">
      <c r="I564" s="51" t="s">
        <v>2050</v>
      </c>
      <c r="J564" t="s">
        <v>2071</v>
      </c>
    </row>
    <row r="565" spans="1:23">
      <c r="I565" s="51" t="s">
        <v>2052</v>
      </c>
      <c r="J565" t="s">
        <v>2072</v>
      </c>
    </row>
    <row r="567" spans="1:23">
      <c r="A567" s="37" t="s">
        <v>2073</v>
      </c>
      <c r="C567" s="13" t="s">
        <v>788</v>
      </c>
      <c r="D567" s="14">
        <v>52900.07</v>
      </c>
      <c r="E567" s="12">
        <v>1.9738565594066282E-2</v>
      </c>
      <c r="F567" s="13" t="s">
        <v>787</v>
      </c>
      <c r="G567" s="14">
        <v>7483.24</v>
      </c>
      <c r="H567" s="12">
        <v>1.7571341932711482E-2</v>
      </c>
      <c r="I567" s="13" t="s">
        <v>786</v>
      </c>
      <c r="J567" s="14">
        <v>25832.67</v>
      </c>
      <c r="K567" s="12">
        <v>2.1150210968462702E-2</v>
      </c>
      <c r="L567" s="13" t="s">
        <v>785</v>
      </c>
      <c r="M567" s="14">
        <v>393.45</v>
      </c>
      <c r="N567" s="12">
        <v>3.6185509994469456E-2</v>
      </c>
      <c r="O567" s="13" t="s">
        <v>784</v>
      </c>
      <c r="P567" s="14">
        <v>566.32000000000005</v>
      </c>
      <c r="Q567" s="12">
        <v>-4.0037969963047093E-2</v>
      </c>
      <c r="R567" s="13" t="s">
        <v>783</v>
      </c>
      <c r="S567" s="14">
        <v>2996.11</v>
      </c>
      <c r="T567" s="12">
        <v>-4.6410726625205623E-3</v>
      </c>
      <c r="U567" s="13" t="s">
        <v>2001</v>
      </c>
      <c r="V567" s="14">
        <v>14.36</v>
      </c>
      <c r="W567" s="12">
        <v>5.8997050147492569E-2</v>
      </c>
    </row>
    <row r="569" spans="1:23">
      <c r="A569" s="37" t="s">
        <v>2074</v>
      </c>
      <c r="C569" s="13" t="s">
        <v>788</v>
      </c>
      <c r="D569" s="14">
        <v>52637.01</v>
      </c>
      <c r="E569" s="12">
        <v>-4.9727722477493908E-3</v>
      </c>
      <c r="F569" s="13" t="s">
        <v>787</v>
      </c>
      <c r="G569" s="14">
        <v>7575.39</v>
      </c>
      <c r="H569" s="12">
        <v>1.2314184764887992E-2</v>
      </c>
      <c r="I569" s="13" t="s">
        <v>786</v>
      </c>
      <c r="J569" s="14">
        <v>26281.61</v>
      </c>
      <c r="K569" s="12">
        <v>1.737876882258016E-2</v>
      </c>
      <c r="L569" s="13" t="s">
        <v>785</v>
      </c>
      <c r="M569" s="14">
        <v>407.76</v>
      </c>
      <c r="N569" s="12">
        <v>3.6370568051849128E-2</v>
      </c>
      <c r="O569" s="13" t="s">
        <v>784</v>
      </c>
      <c r="P569" s="14">
        <v>581.34</v>
      </c>
      <c r="Q569" s="12">
        <v>2.6522107642322323E-2</v>
      </c>
      <c r="R569" s="13" t="s">
        <v>783</v>
      </c>
      <c r="S569" s="14">
        <v>2977.81</v>
      </c>
      <c r="T569" s="12">
        <v>-6.1079199361839809E-3</v>
      </c>
      <c r="U569" s="13" t="s">
        <v>2001</v>
      </c>
      <c r="V569" s="14">
        <v>14.98</v>
      </c>
      <c r="W569" s="12">
        <v>4.3175487465181073E-2</v>
      </c>
    </row>
    <row r="570" spans="1:23">
      <c r="B570" t="s">
        <v>2075</v>
      </c>
    </row>
    <row r="571" spans="1:23">
      <c r="C571" t="s">
        <v>2076</v>
      </c>
    </row>
    <row r="572" spans="1:23">
      <c r="C572" t="s">
        <v>2077</v>
      </c>
    </row>
    <row r="573" spans="1:23">
      <c r="C573" t="s">
        <v>2078</v>
      </c>
    </row>
    <row r="574" spans="1:23">
      <c r="B574" t="s">
        <v>2079</v>
      </c>
    </row>
    <row r="585" spans="1:23">
      <c r="C585" t="s">
        <v>2080</v>
      </c>
    </row>
    <row r="586" spans="1:23">
      <c r="C586" t="s">
        <v>2081</v>
      </c>
    </row>
    <row r="587" spans="1:23">
      <c r="C587" t="s">
        <v>2082</v>
      </c>
    </row>
    <row r="588" spans="1:23">
      <c r="C588" t="s">
        <v>2083</v>
      </c>
    </row>
    <row r="589" spans="1:23">
      <c r="C589" t="s">
        <v>2084</v>
      </c>
    </row>
    <row r="590" spans="1:23">
      <c r="C590" t="s">
        <v>2085</v>
      </c>
    </row>
    <row r="592" spans="1:23">
      <c r="A592" s="37" t="s">
        <v>2086</v>
      </c>
      <c r="C592" s="13" t="s">
        <v>788</v>
      </c>
      <c r="D592" s="14">
        <v>52146.42</v>
      </c>
      <c r="E592" s="12">
        <v>-9.3202482435837952E-3</v>
      </c>
      <c r="F592" s="13" t="s">
        <v>787</v>
      </c>
      <c r="G592" s="14">
        <v>7457.69</v>
      </c>
      <c r="H592" s="12">
        <v>-1.5537153862705488E-2</v>
      </c>
      <c r="I592" s="13" t="s">
        <v>786</v>
      </c>
      <c r="J592" s="14">
        <v>25520.240000000002</v>
      </c>
      <c r="K592" s="12">
        <v>-2.8969686408100492E-2</v>
      </c>
      <c r="L592" s="13" t="s">
        <v>785</v>
      </c>
      <c r="M592" s="14">
        <v>380.84</v>
      </c>
      <c r="N592" s="12">
        <v>-6.6019226996272384E-2</v>
      </c>
      <c r="O592" s="13" t="s">
        <v>784</v>
      </c>
      <c r="P592" s="14">
        <v>521.80999999999995</v>
      </c>
      <c r="Q592" s="12">
        <v>-0.10240134860838768</v>
      </c>
      <c r="R592" s="13" t="s">
        <v>783</v>
      </c>
      <c r="S592" s="14">
        <v>2962.22</v>
      </c>
      <c r="T592" s="12">
        <v>-5.2353911095738281E-3</v>
      </c>
      <c r="U592" s="13" t="s">
        <v>2001</v>
      </c>
      <c r="V592" s="14">
        <v>15.69</v>
      </c>
      <c r="W592" s="12">
        <v>4.7396528704939822E-2</v>
      </c>
    </row>
    <row r="593" spans="2:8">
      <c r="B593" t="s">
        <v>2087</v>
      </c>
    </row>
    <row r="594" spans="2:8">
      <c r="C594" t="s">
        <v>2088</v>
      </c>
    </row>
    <row r="595" spans="2:8">
      <c r="C595" t="s">
        <v>2089</v>
      </c>
    </row>
    <row r="596" spans="2:8">
      <c r="C596" t="s">
        <v>2090</v>
      </c>
    </row>
    <row r="597" spans="2:8">
      <c r="C597" t="s">
        <v>2091</v>
      </c>
    </row>
    <row r="599" spans="2:8">
      <c r="B599" t="s">
        <v>2092</v>
      </c>
    </row>
    <row r="600" spans="2:8">
      <c r="H600" t="s">
        <v>2093</v>
      </c>
    </row>
    <row r="601" spans="2:8">
      <c r="H601" t="s">
        <v>2094</v>
      </c>
    </row>
    <row r="602" spans="2:8">
      <c r="H602" t="s">
        <v>2095</v>
      </c>
    </row>
    <row r="603" spans="2:8">
      <c r="H603" t="s">
        <v>2096</v>
      </c>
    </row>
    <row r="604" spans="2:8">
      <c r="H604" t="s">
        <v>2097</v>
      </c>
    </row>
    <row r="606">
      <c r="A606" s="37" t="inlineStr">
        <is>
          <t>W2630</t>
        </is>
      </c>
      <c r="C606" s="13" t="inlineStr">
        <is>
          <t>Dow</t>
        </is>
      </c>
      <c r="D606" s="14">
        <v>51947.25</v>
      </c>
      <c r="E606" s="12">
        <v>-0.0038194376526710094</v>
      </c>
      <c r="F606" s="13" t="inlineStr">
        <is>
          <t>S&amp;P500</t>
        </is>
      </c>
      <c r="G606" s="14">
        <v>7411.98</v>
      </c>
      <c r="H606" s="12">
        <v>-0.006129243773876358</v>
      </c>
      <c r="I606" s="13" t="inlineStr">
        <is>
          <t>나스닥</t>
        </is>
      </c>
      <c r="J606" s="14">
        <v>24975.82</v>
      </c>
      <c r="K606" s="12">
        <v>-0.0213328714776978</v>
      </c>
      <c r="L606" s="13" t="inlineStr">
        <is>
          <t>TSLA</t>
        </is>
      </c>
      <c r="M606" s="14">
        <v>313.03</v>
      </c>
      <c r="N606" s="12">
        <v>-0.17805377586387983</v>
      </c>
      <c r="O606" s="13" t="inlineStr">
        <is>
          <t>SOXX</t>
        </is>
      </c>
      <c r="P606" s="14">
        <v>527.01</v>
      </c>
      <c r="Q606" s="12">
        <v>0.009965313044978164</v>
      </c>
      <c r="R606" s="13" t="inlineStr">
        <is>
          <t>러셀2000</t>
        </is>
      </c>
      <c r="S606" s="14">
        <v>2930.0</v>
      </c>
      <c r="T606" s="12">
        <v>-0.010876977402083488</v>
      </c>
      <c r="U606" s="13" t="inlineStr">
        <is>
          <t>BMNR</t>
        </is>
      </c>
      <c r="V606" s="14">
        <v>15.79</v>
      </c>
      <c r="W606" s="12">
        <v>0.006373486297004405</v>
      </c>
    </row>
    <row r="608">
      <c r="A608" s="37" t="inlineStr">
        <is>
          <t>W2631</t>
        </is>
      </c>
      <c r="C608" s="13" t="inlineStr">
        <is>
          <t>Dow</t>
        </is>
      </c>
      <c r="D608" s="14">
        <v>52485.03</v>
      </c>
      <c r="E608" s="12">
        <v>0.010352424815557981</v>
      </c>
      <c r="F608" s="13" t="inlineStr">
        <is>
          <t>S&amp;P500</t>
        </is>
      </c>
      <c r="G608" s="14">
        <v>7489.72</v>
      </c>
      <c r="H608" s="12">
        <v>0.010488425494942</v>
      </c>
      <c r="I608" s="13" t="inlineStr">
        <is>
          <t>나스닥</t>
        </is>
      </c>
      <c r="J608" s="14">
        <v>25373.85</v>
      </c>
      <c r="K608" s="12">
        <v>0.015936613892957308</v>
      </c>
      <c r="L608" s="13" t="inlineStr">
        <is>
          <t>TSLA</t>
        </is>
      </c>
      <c r="M608" s="14">
        <v>311.21</v>
      </c>
      <c r="N608" s="12">
        <v>-0.005814139219883052</v>
      </c>
      <c r="O608" s="13" t="inlineStr">
        <is>
          <t>SOXX</t>
        </is>
      </c>
      <c r="P608" s="14">
        <v>504.89</v>
      </c>
      <c r="Q608" s="12">
        <v>-0.04197263809035878</v>
      </c>
      <c r="R608" s="13" t="inlineStr">
        <is>
          <t>러셀2000</t>
        </is>
      </c>
      <c r="S608" s="14">
        <v>2931.34</v>
      </c>
      <c r="T608" s="12">
        <v>0.00045733788395918573</v>
      </c>
      <c r="U608" s="13" t="inlineStr">
        <is>
          <t>BMNR</t>
        </is>
      </c>
      <c r="V608" s="14">
        <v>17.28</v>
      </c>
      <c r="W608" s="12">
        <v>0.0943635212159597</v>
      </c>
    </row>
  </sheetData>
  <mergeCells count="1">
    <mergeCell ref="G379:K387"/>
  </mergeCells>
  <phoneticPr fontId="1" type="noConversion"/>
  <conditionalFormatting sqref="C538:C540">
    <cfRule type="expression" dxfId="197" priority="11">
      <formula>AND(ISNUMBER($K538),$K538&gt;0,$K538&lt;1)</formula>
    </cfRule>
    <cfRule type="expression" dxfId="196" priority="12">
      <formula>AND(ISNUMBER($K538),$K538&lt;0,$K538&gt;-1)</formula>
    </cfRule>
    <cfRule type="expression" dxfId="195" priority="13">
      <formula>AND(ISNUMBER($K538),$K538&gt;0,$K538&lt;1)</formula>
    </cfRule>
  </conditionalFormatting>
  <conditionalFormatting sqref="C1:E523 D524:E524 C525:E537 D538:E540 C541:E2985">
    <cfRule type="expression" dxfId="194" priority="9119">
      <formula>AND(ISNUMBER($E1),$E1&gt;0,$E1&lt;1)</formula>
    </cfRule>
    <cfRule type="expression" dxfId="193" priority="9120">
      <formula>AND(ISNUMBER($E1),$E1&lt;0,$E1&gt;-1)</formula>
    </cfRule>
  </conditionalFormatting>
  <conditionalFormatting sqref="C1:E523 D524:E524 C525:E537 D538:E540 C541:E3003">
    <cfRule type="expression" dxfId="192" priority="9115">
      <formula>AND(ISNUMBER($E1),$E1&gt;0,$E1&lt;1)</formula>
    </cfRule>
    <cfRule type="expression" dxfId="191" priority="9116">
      <formula>AND(ISNUMBER($E1),$E1&lt;0,$E1&gt;-1)</formula>
    </cfRule>
  </conditionalFormatting>
  <conditionalFormatting sqref="C1:E3000">
    <cfRule type="expression" dxfId="190" priority="9101">
      <formula>AND(ISNUMBER($E1),$E1&gt;0,$E1&lt;1)</formula>
    </cfRule>
    <cfRule type="expression" dxfId="189" priority="9102">
      <formula>AND(ISNUMBER($E1),$E1&lt;0,$E1&gt;-1)</formula>
    </cfRule>
    <cfRule type="expression" dxfId="188" priority="9103">
      <formula>AND(ISNUMBER($E1),$E1&gt;0,$E1&lt;1)</formula>
    </cfRule>
    <cfRule type="expression" dxfId="187" priority="9104">
      <formula>AND(ISNUMBER($E1),$E1&lt;0,$E1&gt;-1)</formula>
    </cfRule>
  </conditionalFormatting>
  <conditionalFormatting sqref="C5:E5 C364:E364">
    <cfRule type="expression" dxfId="186" priority="149">
      <formula>$E5&gt;0</formula>
    </cfRule>
  </conditionalFormatting>
  <conditionalFormatting sqref="C30:E30">
    <cfRule type="expression" dxfId="185" priority="143">
      <formula>$E30&gt;0</formula>
    </cfRule>
  </conditionalFormatting>
  <conditionalFormatting sqref="C69:E69">
    <cfRule type="expression" dxfId="184" priority="136">
      <formula>$E69&gt;0</formula>
    </cfRule>
  </conditionalFormatting>
  <conditionalFormatting sqref="C95:E95">
    <cfRule type="expression" dxfId="183" priority="129">
      <formula>$E95&gt;0</formula>
    </cfRule>
  </conditionalFormatting>
  <conditionalFormatting sqref="C130:E130">
    <cfRule type="expression" dxfId="182" priority="122">
      <formula>$E130&gt;0</formula>
    </cfRule>
  </conditionalFormatting>
  <conditionalFormatting sqref="C153:E153">
    <cfRule type="expression" dxfId="181" priority="115">
      <formula>$E153&gt;0</formula>
    </cfRule>
  </conditionalFormatting>
  <conditionalFormatting sqref="C177:E177">
    <cfRule type="expression" dxfId="180" priority="108">
      <formula>$E177&gt;0</formula>
    </cfRule>
  </conditionalFormatting>
  <conditionalFormatting sqref="C208:E208">
    <cfRule type="expression" dxfId="179" priority="101">
      <formula>$E208&gt;0</formula>
    </cfRule>
  </conditionalFormatting>
  <conditionalFormatting sqref="C226:E226">
    <cfRule type="expression" dxfId="178" priority="94">
      <formula>$E226&gt;0</formula>
    </cfRule>
  </conditionalFormatting>
  <conditionalFormatting sqref="C254:E254">
    <cfRule type="expression" dxfId="177" priority="87">
      <formula>$E254&gt;0</formula>
    </cfRule>
  </conditionalFormatting>
  <conditionalFormatting sqref="C286:E286">
    <cfRule type="expression" dxfId="176" priority="80">
      <formula>$E286&gt;0</formula>
    </cfRule>
  </conditionalFormatting>
  <conditionalFormatting sqref="C316:E316">
    <cfRule type="expression" dxfId="175" priority="73">
      <formula>$E316&gt;0</formula>
    </cfRule>
  </conditionalFormatting>
  <conditionalFormatting sqref="C343:E343">
    <cfRule type="expression" dxfId="174" priority="66">
      <formula>$E343&gt;0</formula>
    </cfRule>
  </conditionalFormatting>
  <conditionalFormatting sqref="C388:E388">
    <cfRule type="expression" dxfId="173" priority="53">
      <formula>$E388&gt;0</formula>
    </cfRule>
  </conditionalFormatting>
  <conditionalFormatting sqref="C406:E406">
    <cfRule type="expression" dxfId="172" priority="46">
      <formula>$E406&gt;0</formula>
    </cfRule>
  </conditionalFormatting>
  <conditionalFormatting sqref="C426:E426">
    <cfRule type="expression" dxfId="171" priority="39">
      <formula>$E426&gt;0</formula>
    </cfRule>
  </conditionalFormatting>
  <conditionalFormatting sqref="C455:E455">
    <cfRule type="expression" dxfId="170" priority="32">
      <formula>$E455&gt;0</formula>
    </cfRule>
  </conditionalFormatting>
  <conditionalFormatting sqref="C472:E472">
    <cfRule type="expression" dxfId="169" priority="25">
      <formula>$E472&gt;0</formula>
    </cfRule>
  </conditionalFormatting>
  <conditionalFormatting sqref="F500:G511 I500:I502 I509">
    <cfRule type="expression" dxfId="168" priority="9139">
      <formula>AND(ISNUMBER($I500),$I500&gt;0,$I500&lt;1)</formula>
    </cfRule>
  </conditionalFormatting>
  <conditionalFormatting sqref="F1:H499 F512:H2985">
    <cfRule type="expression" dxfId="167" priority="9121">
      <formula>AND(ISNUMBER($H1),$H1&gt;0,$H1&lt;1)</formula>
    </cfRule>
    <cfRule type="expression" dxfId="166" priority="9122">
      <formula>AND(ISNUMBER($H1),$H1&lt;0,$H1&gt;-1)</formula>
    </cfRule>
  </conditionalFormatting>
  <conditionalFormatting sqref="F1:H3000">
    <cfRule type="expression" dxfId="165" priority="9105">
      <formula>AND(ISNUMBER($H1),$H1&gt;0,$H1&lt;1)</formula>
    </cfRule>
    <cfRule type="expression" dxfId="164" priority="9106">
      <formula>AND(ISNUMBER($H1),$H1&lt;0,$H1&gt;-1)</formula>
    </cfRule>
    <cfRule type="expression" dxfId="163" priority="9149">
      <formula>AND(ISNUMBER($H1),$H1&lt;0,$H1&gt;-1)</formula>
    </cfRule>
    <cfRule type="expression" dxfId="162" priority="9149">
      <formula>AND(ISNUMBER($H1),$H1&gt;0,$H1&lt;1)</formula>
    </cfRule>
  </conditionalFormatting>
  <conditionalFormatting sqref="F1:H3003">
    <cfRule type="expression" dxfId="161" priority="9117">
      <formula>AND(ISNUMBER($H1),$H1&gt;0,$H1&lt;1)</formula>
    </cfRule>
    <cfRule type="expression" dxfId="160" priority="9118">
      <formula>AND(ISNUMBER($H1),$H1&lt;0,$H1&gt;-1)</formula>
    </cfRule>
  </conditionalFormatting>
  <conditionalFormatting sqref="F5:H5">
    <cfRule type="expression" dxfId="159" priority="148">
      <formula>$H5&gt;0</formula>
    </cfRule>
  </conditionalFormatting>
  <conditionalFormatting sqref="F30:H30">
    <cfRule type="expression" dxfId="158" priority="142">
      <formula>$H30&gt;0</formula>
    </cfRule>
  </conditionalFormatting>
  <conditionalFormatting sqref="F69:H69">
    <cfRule type="expression" dxfId="157" priority="135">
      <formula>$H69&gt;0</formula>
    </cfRule>
  </conditionalFormatting>
  <conditionalFormatting sqref="F95:H95">
    <cfRule type="expression" dxfId="156" priority="128">
      <formula>$H95&gt;0</formula>
    </cfRule>
  </conditionalFormatting>
  <conditionalFormatting sqref="F130:H130">
    <cfRule type="expression" dxfId="155" priority="121">
      <formula>$H130&gt;0</formula>
    </cfRule>
  </conditionalFormatting>
  <conditionalFormatting sqref="F153:H153">
    <cfRule type="expression" dxfId="154" priority="114">
      <formula>$H153&gt;0</formula>
    </cfRule>
  </conditionalFormatting>
  <conditionalFormatting sqref="F177:H177">
    <cfRule type="expression" dxfId="153" priority="107">
      <formula>$H177&gt;0</formula>
    </cfRule>
  </conditionalFormatting>
  <conditionalFormatting sqref="F208:H208">
    <cfRule type="expression" dxfId="152" priority="100">
      <formula>$H208&gt;0</formula>
    </cfRule>
  </conditionalFormatting>
  <conditionalFormatting sqref="F226:H226">
    <cfRule type="expression" dxfId="151" priority="93">
      <formula>$H226&gt;0</formula>
    </cfRule>
  </conditionalFormatting>
  <conditionalFormatting sqref="F254:H254">
    <cfRule type="expression" dxfId="150" priority="86">
      <formula>$H254&gt;0</formula>
    </cfRule>
  </conditionalFormatting>
  <conditionalFormatting sqref="F286:H286">
    <cfRule type="expression" dxfId="149" priority="79">
      <formula>$H286&gt;0</formula>
    </cfRule>
  </conditionalFormatting>
  <conditionalFormatting sqref="F316:H316">
    <cfRule type="expression" dxfId="148" priority="72">
      <formula>$H316&gt;0</formula>
    </cfRule>
  </conditionalFormatting>
  <conditionalFormatting sqref="F343:H343">
    <cfRule type="expression" dxfId="147" priority="65">
      <formula>$H343&gt;0</formula>
    </cfRule>
  </conditionalFormatting>
  <conditionalFormatting sqref="F364:H364">
    <cfRule type="expression" dxfId="146" priority="59">
      <formula>$H364&gt;0</formula>
    </cfRule>
  </conditionalFormatting>
  <conditionalFormatting sqref="F388:H388">
    <cfRule type="expression" dxfId="145" priority="52">
      <formula>$H388&gt;0</formula>
    </cfRule>
  </conditionalFormatting>
  <conditionalFormatting sqref="F406:H406">
    <cfRule type="expression" dxfId="144" priority="45">
      <formula>$H406&gt;0</formula>
    </cfRule>
  </conditionalFormatting>
  <conditionalFormatting sqref="F426:H426">
    <cfRule type="expression" dxfId="143" priority="38">
      <formula>$H426&gt;0</formula>
    </cfRule>
  </conditionalFormatting>
  <conditionalFormatting sqref="F455:H455">
    <cfRule type="expression" dxfId="142" priority="31">
      <formula>$H455&gt;0</formula>
    </cfRule>
  </conditionalFormatting>
  <conditionalFormatting sqref="F472:H472">
    <cfRule type="expression" dxfId="141" priority="24">
      <formula>$H472&gt;0</formula>
    </cfRule>
  </conditionalFormatting>
  <conditionalFormatting sqref="H1:H499 E1:E2985 K1:K2985 N1:N2985 Q1:Q2985 T1:T2985 W1:W2985 I500:I502 I509 H512:H2985">
    <cfRule type="cellIs" dxfId="140" priority="9019" operator="between">
      <formula>0.000001</formula>
      <formula>0.9999</formula>
    </cfRule>
    <cfRule type="cellIs" dxfId="139" priority="9020" operator="between">
      <formula>-0.9999</formula>
      <formula>-0.000001</formula>
    </cfRule>
  </conditionalFormatting>
  <conditionalFormatting sqref="I500:I502 F500:G511 I509">
    <cfRule type="expression" dxfId="138" priority="9140">
      <formula>AND(ISNUMBER($I500),$I500&lt;0,$I500&gt;-1)</formula>
    </cfRule>
  </conditionalFormatting>
  <conditionalFormatting sqref="I503:I508">
    <cfRule type="expression" dxfId="137" priority="17">
      <formula>AND(ISNUMBER($K503),$K503&gt;0,$K503&lt;1)</formula>
    </cfRule>
    <cfRule type="expression" dxfId="136" priority="18">
      <formula>AND(ISNUMBER($K503),$K503&lt;0,$K503&gt;-1)</formula>
    </cfRule>
  </conditionalFormatting>
  <conditionalFormatting sqref="I510:I511">
    <cfRule type="expression" dxfId="135" priority="15">
      <formula>AND(ISNUMBER($K510),$K510&gt;0,$K510&lt;1)</formula>
    </cfRule>
    <cfRule type="expression" dxfId="134" priority="16">
      <formula>AND(ISNUMBER($K510),$K510&lt;0,$K510&gt;-1)</formula>
    </cfRule>
  </conditionalFormatting>
  <conditionalFormatting sqref="I539:I547">
    <cfRule type="expression" dxfId="133" priority="3">
      <formula>AND(ISNUMBER($K539),$K539&gt;0,$K539&lt;1)</formula>
    </cfRule>
    <cfRule type="expression" dxfId="132" priority="4">
      <formula>AND(ISNUMBER($K539),$K539&lt;0,$K539&gt;-1)</formula>
    </cfRule>
    <cfRule type="expression" dxfId="131" priority="5">
      <formula>AND(ISNUMBER($K539),$K539&gt;0,$K539&lt;1)</formula>
    </cfRule>
    <cfRule type="expression" dxfId="130" priority="9146">
      <formula>AND(ISNUMBER($K539),$K539&lt;0,$K539&gt;-1)</formula>
    </cfRule>
  </conditionalFormatting>
  <conditionalFormatting sqref="I551:I554">
    <cfRule type="expression" dxfId="129" priority="2">
      <formula>AND(ISNUMBER($K551),$K551&lt;0,$K551&gt;-1)</formula>
    </cfRule>
  </conditionalFormatting>
  <conditionalFormatting sqref="I560:I563">
    <cfRule type="expression" dxfId="128" priority="1">
      <formula>AND(ISNUMBER($K560),$K560&lt;0,$K560&gt;-1)</formula>
    </cfRule>
  </conditionalFormatting>
  <conditionalFormatting sqref="I1:K499 J500:K511 I512:K538 K539:K541 J542:K547 I548:K2985">
    <cfRule type="expression" dxfId="127" priority="9123">
      <formula>AND(ISNUMBER($K1),$K1&gt;0,$K1&lt;1)</formula>
    </cfRule>
  </conditionalFormatting>
  <conditionalFormatting sqref="I1:K499 J500:K511 I512:K538 K539:K541 J542:K547 I548:K3003">
    <cfRule type="expression" dxfId="126" priority="9124">
      <formula>AND(ISNUMBER($K1),$K1&lt;0,$K1&gt;-1)</formula>
    </cfRule>
  </conditionalFormatting>
  <conditionalFormatting sqref="I1:K538 K539:K541 J542:K547 I548:K3003">
    <cfRule type="expression" dxfId="125" priority="9141">
      <formula>AND(ISNUMBER($K1),$K1&gt;0,$K1&lt;1)</formula>
    </cfRule>
  </conditionalFormatting>
  <conditionalFormatting sqref="I1:K3000">
    <cfRule type="expression" dxfId="124" priority="9107">
      <formula>AND(ISNUMBER($K1),$K1&gt;0,$K1&lt;1)</formula>
    </cfRule>
    <cfRule type="expression" dxfId="123" priority="9108">
      <formula>AND(ISNUMBER($K1),$K1&lt;0,$K1&gt;-1)</formula>
    </cfRule>
    <cfRule type="expression" dxfId="122" priority="9147">
      <formula>AND(ISNUMBER($K1),$K1&lt;0,$K1&gt;-1)</formula>
    </cfRule>
    <cfRule type="expression" dxfId="121" priority="9150">
      <formula>AND(ISNUMBER($K1),$K1&gt;0,$K1&lt;1)</formula>
    </cfRule>
  </conditionalFormatting>
  <conditionalFormatting sqref="I5:K5">
    <cfRule type="expression" dxfId="120" priority="144">
      <formula>$K5&gt;0</formula>
    </cfRule>
  </conditionalFormatting>
  <conditionalFormatting sqref="I30:K30">
    <cfRule type="expression" dxfId="119" priority="138">
      <formula>$K30&gt;0</formula>
    </cfRule>
  </conditionalFormatting>
  <conditionalFormatting sqref="I69:K69">
    <cfRule type="expression" dxfId="118" priority="131">
      <formula>$K69&gt;0</formula>
    </cfRule>
  </conditionalFormatting>
  <conditionalFormatting sqref="I95:K95">
    <cfRule type="expression" dxfId="117" priority="124">
      <formula>$K95&gt;0</formula>
    </cfRule>
  </conditionalFormatting>
  <conditionalFormatting sqref="I130:K130">
    <cfRule type="expression" dxfId="116" priority="117">
      <formula>$K130&gt;0</formula>
    </cfRule>
  </conditionalFormatting>
  <conditionalFormatting sqref="I153:K153">
    <cfRule type="expression" dxfId="115" priority="110">
      <formula>$K153&gt;0</formula>
    </cfRule>
  </conditionalFormatting>
  <conditionalFormatting sqref="I177:K177">
    <cfRule type="expression" dxfId="114" priority="103">
      <formula>$K177&gt;0</formula>
    </cfRule>
  </conditionalFormatting>
  <conditionalFormatting sqref="I208:K208">
    <cfRule type="expression" dxfId="113" priority="96">
      <formula>$K208&gt;0</formula>
    </cfRule>
  </conditionalFormatting>
  <conditionalFormatting sqref="I226:K226">
    <cfRule type="expression" dxfId="112" priority="89">
      <formula>$K226&gt;0</formula>
    </cfRule>
  </conditionalFormatting>
  <conditionalFormatting sqref="I254:K254">
    <cfRule type="expression" dxfId="111" priority="82">
      <formula>$K254&gt;0</formula>
    </cfRule>
  </conditionalFormatting>
  <conditionalFormatting sqref="I286:K286">
    <cfRule type="expression" dxfId="110" priority="75">
      <formula>$K286&gt;0</formula>
    </cfRule>
  </conditionalFormatting>
  <conditionalFormatting sqref="I316:K316">
    <cfRule type="expression" dxfId="109" priority="68">
      <formula>$K316&gt;0</formula>
    </cfRule>
  </conditionalFormatting>
  <conditionalFormatting sqref="I343:K343">
    <cfRule type="expression" dxfId="108" priority="61">
      <formula>$K343&gt;0</formula>
    </cfRule>
  </conditionalFormatting>
  <conditionalFormatting sqref="I364:K364">
    <cfRule type="expression" dxfId="107" priority="55">
      <formula>$K364&gt;0</formula>
    </cfRule>
  </conditionalFormatting>
  <conditionalFormatting sqref="I388:K388">
    <cfRule type="expression" dxfId="106" priority="48">
      <formula>$K388&gt;0</formula>
    </cfRule>
  </conditionalFormatting>
  <conditionalFormatting sqref="I406:K406">
    <cfRule type="expression" dxfId="105" priority="41">
      <formula>$K406&gt;0</formula>
    </cfRule>
  </conditionalFormatting>
  <conditionalFormatting sqref="I426:K426">
    <cfRule type="expression" dxfId="104" priority="34">
      <formula>$K426&gt;0</formula>
    </cfRule>
  </conditionalFormatting>
  <conditionalFormatting sqref="I455:K455">
    <cfRule type="expression" dxfId="103" priority="27">
      <formula>$K455&gt;0</formula>
    </cfRule>
  </conditionalFormatting>
  <conditionalFormatting sqref="I472:K472">
    <cfRule type="expression" dxfId="102" priority="20">
      <formula>$K472&gt;0</formula>
    </cfRule>
  </conditionalFormatting>
  <conditionalFormatting sqref="J539:J541">
    <cfRule type="expression" dxfId="101" priority="6">
      <formula>AND(ISNUMBER($E539),$E539&gt;0,$E539&lt;1)</formula>
    </cfRule>
    <cfRule type="expression" dxfId="100" priority="7">
      <formula>AND(ISNUMBER($E539),$E539&lt;0,$E539&gt;-1)</formula>
    </cfRule>
    <cfRule type="expression" dxfId="99" priority="8">
      <formula>AND(ISNUMBER($E539),$E539&gt;0,$E539&lt;1)</formula>
    </cfRule>
    <cfRule type="expression" dxfId="98" priority="9">
      <formula>AND(ISNUMBER($E539),$E539&lt;0,$E539&gt;-1)</formula>
    </cfRule>
  </conditionalFormatting>
  <conditionalFormatting sqref="L1:N2985">
    <cfRule type="expression" dxfId="97" priority="9125">
      <formula>AND(ISNUMBER($N1),$N1&gt;0,$N1&lt;1)</formula>
    </cfRule>
  </conditionalFormatting>
  <conditionalFormatting sqref="L1:N3000">
    <cfRule type="expression" dxfId="96" priority="9109">
      <formula>AND(ISNUMBER($N1),$N1&gt;0,$N1&lt;1)</formula>
    </cfRule>
    <cfRule type="expression" dxfId="95" priority="9110">
      <formula>AND(ISNUMBER($N1),$N1&lt;0,$N1&gt;-1)</formula>
    </cfRule>
    <cfRule type="expression" dxfId="94" priority="9151">
      <formula>AND(ISNUMBER($N1),$N1&lt;0,$N1&gt;-1)</formula>
    </cfRule>
  </conditionalFormatting>
  <conditionalFormatting sqref="L1:N3003">
    <cfRule type="expression" dxfId="93" priority="9126">
      <formula>AND(ISNUMBER($N1),$N1&lt;0,$N1&gt;-1)</formula>
    </cfRule>
    <cfRule type="expression" dxfId="92" priority="9142">
      <formula>AND(ISNUMBER($N1),$N1&gt;0,$N1&lt;1)</formula>
    </cfRule>
  </conditionalFormatting>
  <conditionalFormatting sqref="L5:N5">
    <cfRule type="expression" dxfId="91" priority="147">
      <formula>$N5&gt;0</formula>
    </cfRule>
  </conditionalFormatting>
  <conditionalFormatting sqref="L30:N30">
    <cfRule type="expression" dxfId="90" priority="141">
      <formula>$N30&gt;0</formula>
    </cfRule>
  </conditionalFormatting>
  <conditionalFormatting sqref="L69:N69">
    <cfRule type="expression" dxfId="89" priority="134">
      <formula>$N69&gt;0</formula>
    </cfRule>
  </conditionalFormatting>
  <conditionalFormatting sqref="L95:N95">
    <cfRule type="expression" dxfId="88" priority="127">
      <formula>$N95&gt;0</formula>
    </cfRule>
  </conditionalFormatting>
  <conditionalFormatting sqref="L130:N130">
    <cfRule type="expression" dxfId="87" priority="120">
      <formula>$N130&gt;0</formula>
    </cfRule>
  </conditionalFormatting>
  <conditionalFormatting sqref="L153:N153">
    <cfRule type="expression" dxfId="86" priority="113">
      <formula>$N153&gt;0</formula>
    </cfRule>
  </conditionalFormatting>
  <conditionalFormatting sqref="L177:N177">
    <cfRule type="expression" dxfId="85" priority="106">
      <formula>$N177&gt;0</formula>
    </cfRule>
  </conditionalFormatting>
  <conditionalFormatting sqref="L208:N208">
    <cfRule type="expression" dxfId="84" priority="99">
      <formula>$N208&gt;0</formula>
    </cfRule>
  </conditionalFormatting>
  <conditionalFormatting sqref="L226:N226">
    <cfRule type="expression" dxfId="83" priority="92">
      <formula>$N226&gt;0</formula>
    </cfRule>
  </conditionalFormatting>
  <conditionalFormatting sqref="L254:N254">
    <cfRule type="expression" dxfId="82" priority="85">
      <formula>$N254&gt;0</formula>
    </cfRule>
  </conditionalFormatting>
  <conditionalFormatting sqref="L286:N286">
    <cfRule type="expression" dxfId="81" priority="78">
      <formula>$N286&gt;0</formula>
    </cfRule>
  </conditionalFormatting>
  <conditionalFormatting sqref="L316:N316">
    <cfRule type="expression" dxfId="80" priority="71">
      <formula>$N316&gt;0</formula>
    </cfRule>
  </conditionalFormatting>
  <conditionalFormatting sqref="L343:N343">
    <cfRule type="expression" dxfId="79" priority="64">
      <formula>$N343&gt;0</formula>
    </cfRule>
  </conditionalFormatting>
  <conditionalFormatting sqref="L364:N364">
    <cfRule type="expression" dxfId="78" priority="58">
      <formula>$N364&gt;0</formula>
    </cfRule>
  </conditionalFormatting>
  <conditionalFormatting sqref="L388:N388">
    <cfRule type="expression" dxfId="77" priority="51">
      <formula>$N388&gt;0</formula>
    </cfRule>
  </conditionalFormatting>
  <conditionalFormatting sqref="L406:N406">
    <cfRule type="expression" dxfId="76" priority="44">
      <formula>$N406&gt;0</formula>
    </cfRule>
  </conditionalFormatting>
  <conditionalFormatting sqref="L426:N426">
    <cfRule type="expression" dxfId="75" priority="37">
      <formula>$N426&gt;0</formula>
    </cfRule>
  </conditionalFormatting>
  <conditionalFormatting sqref="L455:N455">
    <cfRule type="expression" dxfId="74" priority="30">
      <formula>$N455&gt;0</formula>
    </cfRule>
  </conditionalFormatting>
  <conditionalFormatting sqref="L472:N472">
    <cfRule type="expression" dxfId="73" priority="23">
      <formula>$N472&gt;0</formula>
    </cfRule>
  </conditionalFormatting>
  <conditionalFormatting sqref="O1:Q2985">
    <cfRule type="expression" dxfId="72" priority="9127">
      <formula>AND(ISNUMBER($Q1),$Q1&gt;0,$Q1&lt;1)</formula>
    </cfRule>
  </conditionalFormatting>
  <conditionalFormatting sqref="O1:Q3000">
    <cfRule type="expression" dxfId="71" priority="9111">
      <formula>AND(ISNUMBER($Q1),$Q1&gt;0,$Q1&lt;1)</formula>
    </cfRule>
    <cfRule type="expression" dxfId="70" priority="9112">
      <formula>AND(ISNUMBER($Q1),$Q1&lt;0,$Q1&gt;-1)</formula>
    </cfRule>
    <cfRule type="expression" dxfId="69" priority="9152">
      <formula>AND(ISNUMBER($Q1),$Q1&lt;0,$Q1&gt;-1)</formula>
    </cfRule>
  </conditionalFormatting>
  <conditionalFormatting sqref="O1:Q3003">
    <cfRule type="expression" dxfId="68" priority="9128">
      <formula>AND(ISNUMBER($Q1),$Q1&lt;0,$Q1&gt;-1)</formula>
    </cfRule>
    <cfRule type="expression" dxfId="67" priority="9143">
      <formula>AND(ISNUMBER($Q1),$Q1&gt;0,$Q1&lt;1)</formula>
    </cfRule>
  </conditionalFormatting>
  <conditionalFormatting sqref="O5:Q5">
    <cfRule type="expression" dxfId="66" priority="146">
      <formula>$Q5&gt;0</formula>
    </cfRule>
  </conditionalFormatting>
  <conditionalFormatting sqref="O30:Q30">
    <cfRule type="expression" dxfId="65" priority="140">
      <formula>$Q30&gt;0</formula>
    </cfRule>
  </conditionalFormatting>
  <conditionalFormatting sqref="O69:Q69">
    <cfRule type="expression" dxfId="64" priority="133">
      <formula>$Q69&gt;0</formula>
    </cfRule>
  </conditionalFormatting>
  <conditionalFormatting sqref="O95:Q95">
    <cfRule type="expression" dxfId="63" priority="126">
      <formula>$Q95&gt;0</formula>
    </cfRule>
  </conditionalFormatting>
  <conditionalFormatting sqref="O130:Q130">
    <cfRule type="expression" dxfId="62" priority="119">
      <formula>$Q130&gt;0</formula>
    </cfRule>
  </conditionalFormatting>
  <conditionalFormatting sqref="O153:Q153">
    <cfRule type="expression" dxfId="61" priority="112">
      <formula>$Q153&gt;0</formula>
    </cfRule>
  </conditionalFormatting>
  <conditionalFormatting sqref="O177:Q177">
    <cfRule type="expression" dxfId="60" priority="105">
      <formula>$Q177&gt;0</formula>
    </cfRule>
  </conditionalFormatting>
  <conditionalFormatting sqref="O208:Q208">
    <cfRule type="expression" dxfId="59" priority="98">
      <formula>$Q208&gt;0</formula>
    </cfRule>
  </conditionalFormatting>
  <conditionalFormatting sqref="O226:Q226">
    <cfRule type="expression" dxfId="58" priority="91">
      <formula>$Q226&gt;0</formula>
    </cfRule>
  </conditionalFormatting>
  <conditionalFormatting sqref="O254:Q254">
    <cfRule type="expression" dxfId="57" priority="84">
      <formula>$Q254&gt;0</formula>
    </cfRule>
  </conditionalFormatting>
  <conditionalFormatting sqref="O286:Q286">
    <cfRule type="expression" dxfId="56" priority="77">
      <formula>$Q286&gt;0</formula>
    </cfRule>
  </conditionalFormatting>
  <conditionalFormatting sqref="O316:Q316">
    <cfRule type="expression" dxfId="55" priority="70">
      <formula>$Q316&gt;0</formula>
    </cfRule>
  </conditionalFormatting>
  <conditionalFormatting sqref="O343:Q343">
    <cfRule type="expression" dxfId="54" priority="63">
      <formula>$Q343&gt;0</formula>
    </cfRule>
  </conditionalFormatting>
  <conditionalFormatting sqref="O364:Q364">
    <cfRule type="expression" dxfId="53" priority="57">
      <formula>$Q364&gt;0</formula>
    </cfRule>
  </conditionalFormatting>
  <conditionalFormatting sqref="O388:Q388">
    <cfRule type="expression" dxfId="52" priority="50">
      <formula>$Q388&gt;0</formula>
    </cfRule>
  </conditionalFormatting>
  <conditionalFormatting sqref="O406:Q406">
    <cfRule type="expression" dxfId="51" priority="43">
      <formula>$Q406&gt;0</formula>
    </cfRule>
  </conditionalFormatting>
  <conditionalFormatting sqref="O426:Q426">
    <cfRule type="expression" dxfId="50" priority="36">
      <formula>$Q426&gt;0</formula>
    </cfRule>
  </conditionalFormatting>
  <conditionalFormatting sqref="O455:Q455">
    <cfRule type="expression" dxfId="49" priority="29">
      <formula>$Q455&gt;0</formula>
    </cfRule>
  </conditionalFormatting>
  <conditionalFormatting sqref="O472:Q472">
    <cfRule type="expression" dxfId="48" priority="22">
      <formula>$Q472&gt;0</formula>
    </cfRule>
  </conditionalFormatting>
  <conditionalFormatting sqref="R1:T2985">
    <cfRule type="expression" dxfId="47" priority="9129">
      <formula>AND(ISNUMBER($T1),$T1&gt;0,$T1&lt;1)</formula>
    </cfRule>
  </conditionalFormatting>
  <conditionalFormatting sqref="R1:T3000">
    <cfRule type="expression" dxfId="46" priority="9113">
      <formula>AND(ISNUMBER($T1),$T1&gt;0,$T1&lt;1)</formula>
    </cfRule>
    <cfRule type="expression" dxfId="45" priority="9114">
      <formula>AND(ISNUMBER($T1),$T1&lt;0,$T1&gt;-1)</formula>
    </cfRule>
    <cfRule type="expression" dxfId="44" priority="9153">
      <formula>AND(ISNUMBER($T1),$T1&lt;0,$T1&gt;-1)</formula>
    </cfRule>
  </conditionalFormatting>
  <conditionalFormatting sqref="R1:T3003">
    <cfRule type="expression" dxfId="43" priority="9130">
      <formula>AND(ISNUMBER($T1),$T1&lt;0,$T1&gt;-1)</formula>
    </cfRule>
    <cfRule type="expression" dxfId="42" priority="9144">
      <formula>AND(ISNUMBER($T1),$T1&gt;0,$T1&lt;1)</formula>
    </cfRule>
  </conditionalFormatting>
  <conditionalFormatting sqref="R30:T30">
    <cfRule type="expression" dxfId="41" priority="139">
      <formula>$T30&gt;0</formula>
    </cfRule>
  </conditionalFormatting>
  <conditionalFormatting sqref="R69:T69">
    <cfRule type="expression" dxfId="40" priority="132">
      <formula>$T69&gt;0</formula>
    </cfRule>
  </conditionalFormatting>
  <conditionalFormatting sqref="R95:T95">
    <cfRule type="expression" dxfId="39" priority="125">
      <formula>$T95&gt;0</formula>
    </cfRule>
  </conditionalFormatting>
  <conditionalFormatting sqref="R130:T130">
    <cfRule type="expression" dxfId="38" priority="118">
      <formula>$T130&gt;0</formula>
    </cfRule>
  </conditionalFormatting>
  <conditionalFormatting sqref="R153:T153">
    <cfRule type="expression" dxfId="37" priority="111">
      <formula>$T153&gt;0</formula>
    </cfRule>
  </conditionalFormatting>
  <conditionalFormatting sqref="R177:T177">
    <cfRule type="expression" dxfId="36" priority="104">
      <formula>$T177&gt;0</formula>
    </cfRule>
  </conditionalFormatting>
  <conditionalFormatting sqref="R208:T208">
    <cfRule type="expression" dxfId="35" priority="97">
      <formula>$T208&gt;0</formula>
    </cfRule>
  </conditionalFormatting>
  <conditionalFormatting sqref="R226:T226">
    <cfRule type="expression" dxfId="34" priority="90">
      <formula>$T226&gt;0</formula>
    </cfRule>
  </conditionalFormatting>
  <conditionalFormatting sqref="R254:T254">
    <cfRule type="expression" dxfId="33" priority="83">
      <formula>$T254&gt;0</formula>
    </cfRule>
  </conditionalFormatting>
  <conditionalFormatting sqref="R286:T286">
    <cfRule type="expression" dxfId="32" priority="76">
      <formula>$T286&gt;0</formula>
    </cfRule>
  </conditionalFormatting>
  <conditionalFormatting sqref="R316:T316">
    <cfRule type="expression" dxfId="31" priority="69">
      <formula>$T316&gt;0</formula>
    </cfRule>
  </conditionalFormatting>
  <conditionalFormatting sqref="R343:T343">
    <cfRule type="expression" dxfId="30" priority="62">
      <formula>$T343&gt;0</formula>
    </cfRule>
  </conditionalFormatting>
  <conditionalFormatting sqref="R364:T364">
    <cfRule type="expression" dxfId="29" priority="56">
      <formula>$T364&gt;0</formula>
    </cfRule>
  </conditionalFormatting>
  <conditionalFormatting sqref="R388:T388">
    <cfRule type="expression" dxfId="28" priority="49">
      <formula>$T388&gt;0</formula>
    </cfRule>
  </conditionalFormatting>
  <conditionalFormatting sqref="R406:T406">
    <cfRule type="expression" dxfId="27" priority="42">
      <formula>$T406&gt;0</formula>
    </cfRule>
  </conditionalFormatting>
  <conditionalFormatting sqref="R426:T426">
    <cfRule type="expression" dxfId="26" priority="35">
      <formula>$T426&gt;0</formula>
    </cfRule>
  </conditionalFormatting>
  <conditionalFormatting sqref="R455:T455">
    <cfRule type="expression" dxfId="25" priority="28">
      <formula>$T455&gt;0</formula>
    </cfRule>
  </conditionalFormatting>
  <conditionalFormatting sqref="R472:T472">
    <cfRule type="expression" dxfId="24" priority="21">
      <formula>$T472&gt;0</formula>
    </cfRule>
  </conditionalFormatting>
  <conditionalFormatting sqref="R5:W5">
    <cfRule type="expression" dxfId="23" priority="145">
      <formula>$T5&gt;0</formula>
    </cfRule>
  </conditionalFormatting>
  <conditionalFormatting sqref="U1:W2985">
    <cfRule type="expression" dxfId="22" priority="9131">
      <formula>AND(ISNUMBER($W1),$W1&gt;0,$W1&lt;1)</formula>
    </cfRule>
  </conditionalFormatting>
  <conditionalFormatting sqref="U1:W3000">
    <cfRule type="expression" dxfId="21" priority="9148">
      <formula>AND(ISNUMBER($W1),$W1&lt;0,$W1&gt;-1)</formula>
    </cfRule>
    <cfRule type="expression" dxfId="20" priority="9154">
      <formula>AND(ISNUMBER($W1),$W1&gt;0,$W1&lt;1)</formula>
    </cfRule>
  </conditionalFormatting>
  <conditionalFormatting sqref="U1:W3003">
    <cfRule type="expression" dxfId="19" priority="9132">
      <formula>AND(ISNUMBER($W1),$W1&lt;0,$W1&gt;-1)</formula>
    </cfRule>
    <cfRule type="expression" dxfId="18" priority="9145">
      <formula>AND(ISNUMBER($W1),$W1&gt;0,$W1&lt;1)</formula>
    </cfRule>
  </conditionalFormatting>
  <conditionalFormatting sqref="U30:W30">
    <cfRule type="expression" dxfId="17" priority="137">
      <formula>$W30&gt;0</formula>
    </cfRule>
  </conditionalFormatting>
  <conditionalFormatting sqref="U69:W69">
    <cfRule type="expression" dxfId="16" priority="130">
      <formula>$W69&gt;0</formula>
    </cfRule>
  </conditionalFormatting>
  <conditionalFormatting sqref="U95:W95">
    <cfRule type="expression" dxfId="15" priority="123">
      <formula>$W95&gt;0</formula>
    </cfRule>
  </conditionalFormatting>
  <conditionalFormatting sqref="U130:W130">
    <cfRule type="expression" dxfId="14" priority="116">
      <formula>$W130&gt;0</formula>
    </cfRule>
  </conditionalFormatting>
  <conditionalFormatting sqref="U153:W153">
    <cfRule type="expression" dxfId="13" priority="109">
      <formula>$W153&gt;0</formula>
    </cfRule>
  </conditionalFormatting>
  <conditionalFormatting sqref="U177:W177">
    <cfRule type="expression" dxfId="12" priority="102">
      <formula>$W177&gt;0</formula>
    </cfRule>
  </conditionalFormatting>
  <conditionalFormatting sqref="U208:W208">
    <cfRule type="expression" dxfId="11" priority="95">
      <formula>$W208&gt;0</formula>
    </cfRule>
  </conditionalFormatting>
  <conditionalFormatting sqref="U226:W226">
    <cfRule type="expression" dxfId="10" priority="88">
      <formula>$W226&gt;0</formula>
    </cfRule>
  </conditionalFormatting>
  <conditionalFormatting sqref="U254:W254">
    <cfRule type="expression" dxfId="9" priority="81">
      <formula>$W254&gt;0</formula>
    </cfRule>
  </conditionalFormatting>
  <conditionalFormatting sqref="U286:W286">
    <cfRule type="expression" dxfId="8" priority="74">
      <formula>$W286&gt;0</formula>
    </cfRule>
  </conditionalFormatting>
  <conditionalFormatting sqref="U316:W316">
    <cfRule type="expression" dxfId="7" priority="67">
      <formula>$W316&gt;0</formula>
    </cfRule>
  </conditionalFormatting>
  <conditionalFormatting sqref="U343:W343">
    <cfRule type="expression" dxfId="6" priority="60">
      <formula>$W343&gt;0</formula>
    </cfRule>
  </conditionalFormatting>
  <conditionalFormatting sqref="U364:W364">
    <cfRule type="expression" dxfId="5" priority="54">
      <formula>$W364&gt;0</formula>
    </cfRule>
  </conditionalFormatting>
  <conditionalFormatting sqref="U388:W388">
    <cfRule type="expression" dxfId="4" priority="47">
      <formula>$W388&gt;0</formula>
    </cfRule>
  </conditionalFormatting>
  <conditionalFormatting sqref="U406:W406">
    <cfRule type="expression" dxfId="3" priority="40">
      <formula>$W406&gt;0</formula>
    </cfRule>
  </conditionalFormatting>
  <conditionalFormatting sqref="U426:W426">
    <cfRule type="expression" dxfId="2" priority="33">
      <formula>$W426&gt;0</formula>
    </cfRule>
  </conditionalFormatting>
  <conditionalFormatting sqref="U455:W455">
    <cfRule type="expression" dxfId="1" priority="26">
      <formula>$W455&gt;0</formula>
    </cfRule>
  </conditionalFormatting>
  <conditionalFormatting sqref="U472:W472">
    <cfRule type="expression" dxfId="0" priority="19">
      <formula>$W472&gt;0</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56"/>
  <sheetViews>
    <sheetView zoomScale="70" zoomScaleNormal="70" workbookViewId="0">
      <pane ySplit="1" topLeftCell="A233" activePane="bottomLeft" state="frozen"/>
      <selection activeCell="I44" sqref="I44"/>
      <selection pane="bottomLeft" activeCell="A254" sqref="A254"/>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43" customWidth="1"/>
    <col min="6" max="8" width="10.69921875" customWidth="1"/>
    <col min="9" max="9" width="9.69921875" customWidth="1"/>
  </cols>
  <sheetData>
    <row r="1" spans="1:9" ht="52.2">
      <c r="A1" s="41" t="s">
        <v>1776</v>
      </c>
      <c r="B1" s="42" t="s">
        <v>1777</v>
      </c>
      <c r="C1" t="s">
        <v>1778</v>
      </c>
      <c r="D1" t="s">
        <v>1779</v>
      </c>
      <c r="E1" t="s">
        <v>1780</v>
      </c>
      <c r="F1" s="42" t="s">
        <v>1781</v>
      </c>
      <c r="G1" s="42" t="s">
        <v>1782</v>
      </c>
      <c r="H1" s="42" t="s">
        <v>1783</v>
      </c>
      <c r="I1" s="42" t="s">
        <v>1784</v>
      </c>
    </row>
    <row r="2" spans="1:9">
      <c r="A2" s="1">
        <v>44078</v>
      </c>
      <c r="B2">
        <v>-22.4</v>
      </c>
      <c r="C2">
        <v>21</v>
      </c>
      <c r="D2">
        <v>44</v>
      </c>
      <c r="E2" s="43">
        <f>D2/(C2+D2)</f>
        <v>0.67692307692307696</v>
      </c>
      <c r="F2">
        <v>22.5</v>
      </c>
    </row>
    <row r="3" spans="1:9">
      <c r="A3" s="1">
        <v>44085</v>
      </c>
      <c r="B3">
        <v>-22.2</v>
      </c>
      <c r="C3">
        <v>22</v>
      </c>
      <c r="D3">
        <v>43</v>
      </c>
      <c r="E3" s="43">
        <f t="shared" ref="E3:E66" si="0">D3/(C3+D3)</f>
        <v>0.66153846153846152</v>
      </c>
      <c r="F3">
        <v>21.7</v>
      </c>
    </row>
    <row r="4" spans="1:9">
      <c r="A4" s="1">
        <v>44092</v>
      </c>
      <c r="B4">
        <v>-21.8</v>
      </c>
      <c r="C4">
        <v>22</v>
      </c>
      <c r="D4">
        <v>44</v>
      </c>
      <c r="E4" s="43">
        <f t="shared" si="0"/>
        <v>0.66666666666666663</v>
      </c>
      <c r="F4">
        <v>21.7</v>
      </c>
    </row>
    <row r="5" spans="1:9">
      <c r="A5" s="1">
        <v>44099</v>
      </c>
      <c r="B5">
        <v>-21.2</v>
      </c>
      <c r="C5">
        <v>22</v>
      </c>
      <c r="D5">
        <v>45</v>
      </c>
      <c r="E5" s="43">
        <f t="shared" si="0"/>
        <v>0.67164179104477617</v>
      </c>
      <c r="F5">
        <v>20.9</v>
      </c>
    </row>
    <row r="6" spans="1:9">
      <c r="A6" s="1">
        <v>44106</v>
      </c>
      <c r="B6">
        <v>-21</v>
      </c>
      <c r="C6">
        <v>22</v>
      </c>
      <c r="D6">
        <v>45</v>
      </c>
      <c r="E6" s="43">
        <f t="shared" si="0"/>
        <v>0.67164179104477617</v>
      </c>
      <c r="F6">
        <v>21.6</v>
      </c>
    </row>
    <row r="7" spans="1:9">
      <c r="A7" s="1">
        <v>44113</v>
      </c>
      <c r="B7">
        <v>-20.05</v>
      </c>
      <c r="C7">
        <v>23</v>
      </c>
      <c r="D7">
        <v>46</v>
      </c>
      <c r="E7" s="43">
        <f t="shared" si="0"/>
        <v>0.66666666666666663</v>
      </c>
      <c r="F7">
        <v>21.9</v>
      </c>
    </row>
    <row r="8" spans="1:9">
      <c r="A8" s="1">
        <v>44120</v>
      </c>
      <c r="B8">
        <v>-18.399999999999999</v>
      </c>
      <c r="C8">
        <v>2</v>
      </c>
      <c r="D8">
        <v>6</v>
      </c>
      <c r="E8" s="43">
        <f t="shared" si="0"/>
        <v>0.75</v>
      </c>
      <c r="F8">
        <v>22</v>
      </c>
    </row>
    <row r="9" spans="1:9">
      <c r="A9" s="1">
        <v>44127</v>
      </c>
      <c r="B9">
        <v>-16.5</v>
      </c>
      <c r="C9">
        <v>5</v>
      </c>
      <c r="D9">
        <v>19</v>
      </c>
      <c r="E9" s="43">
        <f t="shared" si="0"/>
        <v>0.79166666666666663</v>
      </c>
      <c r="F9">
        <v>21.7</v>
      </c>
    </row>
    <row r="10" spans="1:9">
      <c r="A10" s="1">
        <v>44134</v>
      </c>
      <c r="B10">
        <v>-9.8000000000000007</v>
      </c>
      <c r="C10">
        <v>15</v>
      </c>
      <c r="D10">
        <v>31</v>
      </c>
      <c r="E10" s="43">
        <f t="shared" si="0"/>
        <v>0.67391304347826086</v>
      </c>
      <c r="F10">
        <v>20.6</v>
      </c>
    </row>
    <row r="11" spans="1:9">
      <c r="A11" s="1">
        <v>44141</v>
      </c>
      <c r="B11">
        <v>-7.5</v>
      </c>
      <c r="C11">
        <v>19</v>
      </c>
      <c r="D11">
        <v>41</v>
      </c>
      <c r="E11" s="43">
        <f t="shared" si="0"/>
        <v>0.68333333333333335</v>
      </c>
      <c r="F11">
        <v>21.6</v>
      </c>
    </row>
    <row r="12" spans="1:9">
      <c r="A12" s="1">
        <v>44148</v>
      </c>
      <c r="B12">
        <v>-7.1</v>
      </c>
      <c r="C12">
        <v>19</v>
      </c>
      <c r="D12">
        <v>44</v>
      </c>
      <c r="E12" s="43">
        <f t="shared" si="0"/>
        <v>0.69841269841269837</v>
      </c>
      <c r="F12">
        <v>21.6</v>
      </c>
    </row>
    <row r="13" spans="1:9">
      <c r="A13" s="1">
        <v>44155</v>
      </c>
      <c r="B13">
        <v>-6.3</v>
      </c>
      <c r="C13">
        <v>20</v>
      </c>
      <c r="D13">
        <v>46</v>
      </c>
      <c r="E13" s="43">
        <f t="shared" si="0"/>
        <v>0.69696969696969702</v>
      </c>
      <c r="F13">
        <v>21.7</v>
      </c>
    </row>
    <row r="14" spans="1:9">
      <c r="A14" s="1">
        <v>44169</v>
      </c>
      <c r="B14">
        <v>-10.1</v>
      </c>
      <c r="C14">
        <v>25</v>
      </c>
      <c r="D14">
        <v>56</v>
      </c>
      <c r="E14" s="43">
        <f t="shared" si="0"/>
        <v>0.69135802469135799</v>
      </c>
      <c r="F14">
        <v>22</v>
      </c>
    </row>
    <row r="15" spans="1:9">
      <c r="A15" s="1">
        <v>44204</v>
      </c>
      <c r="B15">
        <v>-8.8000000000000007</v>
      </c>
      <c r="C15">
        <v>29</v>
      </c>
      <c r="D15">
        <v>56</v>
      </c>
      <c r="E15" s="43">
        <f t="shared" si="0"/>
        <v>0.6588235294117647</v>
      </c>
      <c r="F15">
        <v>22.6</v>
      </c>
      <c r="G15">
        <v>17.5</v>
      </c>
      <c r="H15">
        <v>15.7</v>
      </c>
    </row>
    <row r="16" spans="1:9">
      <c r="A16" s="1">
        <v>44211</v>
      </c>
      <c r="B16">
        <v>-6.8</v>
      </c>
      <c r="C16">
        <v>29</v>
      </c>
      <c r="D16">
        <v>56</v>
      </c>
      <c r="E16" s="43">
        <f t="shared" si="0"/>
        <v>0.6588235294117647</v>
      </c>
      <c r="F16">
        <v>22.4</v>
      </c>
      <c r="G16">
        <v>17.5</v>
      </c>
      <c r="H16">
        <v>15.7</v>
      </c>
    </row>
    <row r="17" spans="1:8">
      <c r="A17" s="1">
        <v>44232</v>
      </c>
      <c r="B17">
        <v>1.7</v>
      </c>
      <c r="C17">
        <v>20</v>
      </c>
      <c r="D17">
        <v>35</v>
      </c>
      <c r="E17" s="43">
        <f t="shared" si="0"/>
        <v>0.63636363636363635</v>
      </c>
      <c r="F17">
        <v>22</v>
      </c>
      <c r="G17">
        <v>17.600000000000001</v>
      </c>
      <c r="H17">
        <v>15.8</v>
      </c>
    </row>
    <row r="18" spans="1:8">
      <c r="A18" s="1">
        <v>44239</v>
      </c>
      <c r="B18">
        <v>2.9</v>
      </c>
      <c r="C18">
        <v>26</v>
      </c>
      <c r="D18">
        <v>46</v>
      </c>
      <c r="E18" s="43">
        <f t="shared" si="0"/>
        <v>0.63888888888888884</v>
      </c>
      <c r="F18">
        <v>22.2</v>
      </c>
      <c r="G18">
        <v>17.7</v>
      </c>
      <c r="H18">
        <v>15.8</v>
      </c>
    </row>
    <row r="19" spans="1:8">
      <c r="A19" s="1">
        <v>44246</v>
      </c>
      <c r="B19">
        <v>3.2</v>
      </c>
      <c r="C19">
        <v>31</v>
      </c>
      <c r="D19">
        <v>53</v>
      </c>
      <c r="E19" s="43">
        <f t="shared" si="0"/>
        <v>0.63095238095238093</v>
      </c>
      <c r="F19">
        <v>22.1</v>
      </c>
      <c r="G19">
        <v>17.7</v>
      </c>
      <c r="H19">
        <v>15.8</v>
      </c>
    </row>
    <row r="20" spans="1:8">
      <c r="A20" s="1">
        <v>44253</v>
      </c>
      <c r="B20">
        <v>3.9</v>
      </c>
      <c r="C20">
        <v>33</v>
      </c>
      <c r="D20">
        <v>59</v>
      </c>
      <c r="E20" s="43">
        <f t="shared" si="0"/>
        <v>0.64130434782608692</v>
      </c>
      <c r="F20">
        <v>21.5</v>
      </c>
      <c r="G20">
        <v>17.7</v>
      </c>
      <c r="H20">
        <v>15.8</v>
      </c>
    </row>
    <row r="21" spans="1:8">
      <c r="A21" s="1">
        <v>44260</v>
      </c>
      <c r="B21">
        <v>21.8</v>
      </c>
      <c r="C21">
        <v>34</v>
      </c>
      <c r="D21">
        <v>60</v>
      </c>
      <c r="E21" s="43">
        <f t="shared" si="0"/>
        <v>0.63829787234042556</v>
      </c>
      <c r="F21">
        <v>21.1</v>
      </c>
      <c r="G21">
        <v>17.7</v>
      </c>
      <c r="H21">
        <v>15.8</v>
      </c>
    </row>
    <row r="22" spans="1:8">
      <c r="A22" s="1">
        <v>44267</v>
      </c>
      <c r="B22">
        <v>22.1</v>
      </c>
      <c r="C22">
        <v>34</v>
      </c>
      <c r="D22">
        <v>60</v>
      </c>
      <c r="E22" s="43">
        <f t="shared" si="0"/>
        <v>0.63829787234042556</v>
      </c>
      <c r="F22">
        <v>21.9</v>
      </c>
      <c r="G22" s="44">
        <v>17.7</v>
      </c>
      <c r="H22" s="44">
        <v>15.9</v>
      </c>
    </row>
    <row r="23" spans="1:8">
      <c r="A23" s="1">
        <v>44274</v>
      </c>
      <c r="B23" s="45">
        <v>22.6</v>
      </c>
      <c r="C23" s="45">
        <v>34</v>
      </c>
      <c r="D23" s="45">
        <v>61</v>
      </c>
      <c r="E23" s="46">
        <f t="shared" si="0"/>
        <v>0.64210526315789473</v>
      </c>
      <c r="F23" s="45">
        <v>21.7</v>
      </c>
      <c r="G23" s="45">
        <v>17.7</v>
      </c>
      <c r="H23" s="45">
        <v>15.9</v>
      </c>
    </row>
    <row r="24" spans="1:8">
      <c r="A24" s="1">
        <v>44281</v>
      </c>
      <c r="B24">
        <v>23.3</v>
      </c>
      <c r="C24">
        <v>34</v>
      </c>
      <c r="D24">
        <v>60</v>
      </c>
      <c r="E24" s="43">
        <f t="shared" si="0"/>
        <v>0.63829787234042556</v>
      </c>
      <c r="F24">
        <v>21.6</v>
      </c>
      <c r="G24">
        <v>17.8</v>
      </c>
      <c r="H24">
        <v>15.9</v>
      </c>
    </row>
    <row r="25" spans="1:8">
      <c r="A25" s="1">
        <v>44288</v>
      </c>
      <c r="B25">
        <v>23.8</v>
      </c>
      <c r="C25">
        <v>34</v>
      </c>
      <c r="D25">
        <v>61</v>
      </c>
      <c r="E25" s="43">
        <f t="shared" si="0"/>
        <v>0.64210526315789473</v>
      </c>
      <c r="F25">
        <v>21.9</v>
      </c>
      <c r="G25">
        <v>17.8</v>
      </c>
      <c r="H25">
        <v>15.9</v>
      </c>
    </row>
    <row r="26" spans="1:8">
      <c r="A26" s="1">
        <v>44295</v>
      </c>
      <c r="B26">
        <v>24.5</v>
      </c>
      <c r="C26">
        <v>35</v>
      </c>
      <c r="D26">
        <v>61</v>
      </c>
      <c r="E26" s="43">
        <f t="shared" si="0"/>
        <v>0.63541666666666663</v>
      </c>
      <c r="F26">
        <v>22.4</v>
      </c>
      <c r="G26">
        <v>17.8</v>
      </c>
      <c r="H26">
        <v>15.9</v>
      </c>
    </row>
    <row r="27" spans="1:8">
      <c r="A27" s="1">
        <v>44302</v>
      </c>
      <c r="B27">
        <v>23.8</v>
      </c>
      <c r="C27">
        <v>0</v>
      </c>
      <c r="D27">
        <v>5</v>
      </c>
      <c r="E27" s="43">
        <f t="shared" si="0"/>
        <v>1</v>
      </c>
      <c r="F27">
        <v>22.5</v>
      </c>
      <c r="G27">
        <v>17.8</v>
      </c>
      <c r="H27">
        <v>15.9</v>
      </c>
    </row>
    <row r="28" spans="1:8">
      <c r="A28" s="1">
        <v>44309</v>
      </c>
      <c r="B28">
        <v>33.799999999999997</v>
      </c>
      <c r="C28">
        <v>5</v>
      </c>
      <c r="D28">
        <v>12</v>
      </c>
      <c r="E28" s="43">
        <f t="shared" si="0"/>
        <v>0.70588235294117652</v>
      </c>
      <c r="F28">
        <v>22.5</v>
      </c>
      <c r="G28">
        <v>17.899999999999999</v>
      </c>
      <c r="H28">
        <v>16</v>
      </c>
    </row>
    <row r="29" spans="1:8">
      <c r="A29" s="1">
        <v>44316</v>
      </c>
      <c r="B29">
        <v>45.8</v>
      </c>
      <c r="C29">
        <v>18</v>
      </c>
      <c r="D29">
        <v>30</v>
      </c>
      <c r="E29" s="43">
        <f t="shared" si="0"/>
        <v>0.625</v>
      </c>
      <c r="F29">
        <v>22</v>
      </c>
      <c r="G29">
        <v>17.899999999999999</v>
      </c>
      <c r="H29">
        <v>16</v>
      </c>
    </row>
    <row r="30" spans="1:8">
      <c r="A30" s="1">
        <v>44323</v>
      </c>
      <c r="B30">
        <v>49.4</v>
      </c>
      <c r="C30">
        <v>29</v>
      </c>
      <c r="D30">
        <v>42</v>
      </c>
      <c r="E30" s="43">
        <f t="shared" si="0"/>
        <v>0.59154929577464788</v>
      </c>
      <c r="F30">
        <v>21.6</v>
      </c>
      <c r="G30">
        <v>17.899999999999999</v>
      </c>
      <c r="H30">
        <v>16</v>
      </c>
    </row>
    <row r="31" spans="1:8">
      <c r="A31" s="1">
        <v>44330</v>
      </c>
      <c r="B31">
        <v>50.3</v>
      </c>
      <c r="C31">
        <v>31</v>
      </c>
      <c r="D31">
        <v>44</v>
      </c>
      <c r="E31" s="43">
        <f t="shared" si="0"/>
        <v>0.58666666666666667</v>
      </c>
      <c r="F31">
        <v>21</v>
      </c>
      <c r="G31">
        <v>17.899999999999999</v>
      </c>
      <c r="H31">
        <v>16</v>
      </c>
    </row>
    <row r="32" spans="1:8">
      <c r="A32" s="1">
        <v>44337</v>
      </c>
      <c r="B32">
        <v>51.9</v>
      </c>
      <c r="C32">
        <v>33</v>
      </c>
      <c r="D32">
        <v>54</v>
      </c>
      <c r="E32" s="43">
        <f t="shared" si="0"/>
        <v>0.62068965517241381</v>
      </c>
      <c r="F32">
        <v>21.2</v>
      </c>
      <c r="G32">
        <v>18</v>
      </c>
      <c r="H32">
        <v>16</v>
      </c>
    </row>
    <row r="33" spans="1:8">
      <c r="A33" s="1">
        <v>44351</v>
      </c>
      <c r="B33">
        <v>61</v>
      </c>
      <c r="C33">
        <v>39</v>
      </c>
      <c r="D33">
        <v>63</v>
      </c>
      <c r="E33" s="43">
        <f t="shared" si="0"/>
        <v>0.61764705882352944</v>
      </c>
      <c r="F33">
        <v>21.1</v>
      </c>
      <c r="G33">
        <v>18</v>
      </c>
      <c r="H33">
        <v>16.100000000000001</v>
      </c>
    </row>
    <row r="34" spans="1:8">
      <c r="A34" s="1">
        <v>44358</v>
      </c>
      <c r="B34">
        <v>61.5</v>
      </c>
      <c r="C34">
        <v>37</v>
      </c>
      <c r="D34">
        <v>65</v>
      </c>
      <c r="E34" s="43">
        <f t="shared" si="0"/>
        <v>0.63725490196078427</v>
      </c>
      <c r="F34">
        <v>21.3</v>
      </c>
      <c r="G34">
        <v>18</v>
      </c>
      <c r="H34">
        <v>16.100000000000001</v>
      </c>
    </row>
    <row r="35" spans="1:8">
      <c r="A35" s="1">
        <v>44372</v>
      </c>
      <c r="B35">
        <v>62.8</v>
      </c>
      <c r="C35">
        <v>37</v>
      </c>
      <c r="D35">
        <v>66</v>
      </c>
      <c r="E35" s="43">
        <f t="shared" si="0"/>
        <v>0.64077669902912626</v>
      </c>
    </row>
    <row r="36" spans="1:8">
      <c r="A36" s="1">
        <v>44379</v>
      </c>
      <c r="B36">
        <v>63.6</v>
      </c>
      <c r="C36">
        <v>37</v>
      </c>
      <c r="D36">
        <v>66</v>
      </c>
      <c r="E36" s="43">
        <f t="shared" si="0"/>
        <v>0.64077669902912626</v>
      </c>
      <c r="F36">
        <v>21.4</v>
      </c>
      <c r="G36">
        <v>18.100000000000001</v>
      </c>
      <c r="H36">
        <v>16.100000000000001</v>
      </c>
    </row>
    <row r="37" spans="1:8">
      <c r="A37" s="1">
        <v>44386</v>
      </c>
      <c r="B37">
        <v>64</v>
      </c>
      <c r="C37">
        <v>37</v>
      </c>
      <c r="D37">
        <v>66</v>
      </c>
      <c r="E37" s="43">
        <f t="shared" si="0"/>
        <v>0.64077669902912626</v>
      </c>
      <c r="F37">
        <v>21.4</v>
      </c>
      <c r="G37">
        <v>18.100000000000001</v>
      </c>
      <c r="H37">
        <v>16.2</v>
      </c>
    </row>
    <row r="38" spans="1:8">
      <c r="A38" s="1">
        <v>44393</v>
      </c>
      <c r="B38">
        <v>69.3</v>
      </c>
      <c r="C38">
        <v>0</v>
      </c>
      <c r="D38">
        <v>3</v>
      </c>
      <c r="E38" s="43">
        <f t="shared" si="0"/>
        <v>1</v>
      </c>
      <c r="F38">
        <v>21.4</v>
      </c>
      <c r="G38">
        <v>18.100000000000001</v>
      </c>
      <c r="H38">
        <v>16.2</v>
      </c>
    </row>
    <row r="39" spans="1:8">
      <c r="A39" s="1">
        <v>44400</v>
      </c>
      <c r="B39">
        <v>74.2</v>
      </c>
      <c r="C39">
        <v>4</v>
      </c>
      <c r="D39">
        <v>8</v>
      </c>
      <c r="E39" s="43">
        <f t="shared" si="0"/>
        <v>0.66666666666666663</v>
      </c>
      <c r="F39">
        <v>21.3</v>
      </c>
      <c r="G39">
        <v>18.100000000000001</v>
      </c>
      <c r="H39">
        <v>16.2</v>
      </c>
    </row>
    <row r="40" spans="1:8">
      <c r="A40" s="1">
        <v>44407</v>
      </c>
      <c r="B40">
        <v>85.1</v>
      </c>
      <c r="C40">
        <v>19</v>
      </c>
      <c r="D40">
        <v>29</v>
      </c>
      <c r="E40" s="43">
        <f t="shared" si="0"/>
        <v>0.60416666666666663</v>
      </c>
      <c r="F40">
        <v>21.2</v>
      </c>
      <c r="G40">
        <v>18.100000000000001</v>
      </c>
      <c r="H40">
        <v>16.2</v>
      </c>
    </row>
    <row r="41" spans="1:8">
      <c r="A41" s="1">
        <v>44414</v>
      </c>
      <c r="B41">
        <v>88.8</v>
      </c>
      <c r="C41">
        <v>29</v>
      </c>
      <c r="D41">
        <v>42</v>
      </c>
      <c r="E41" s="43">
        <f t="shared" si="0"/>
        <v>0.59154929577464788</v>
      </c>
      <c r="F41">
        <v>21.1</v>
      </c>
      <c r="G41">
        <v>18.100000000000001</v>
      </c>
      <c r="H41">
        <v>16.2</v>
      </c>
    </row>
    <row r="42" spans="1:8">
      <c r="A42" s="1">
        <v>44421</v>
      </c>
      <c r="B42">
        <v>89.3</v>
      </c>
      <c r="C42">
        <v>31</v>
      </c>
      <c r="D42">
        <v>42</v>
      </c>
      <c r="E42" s="43">
        <f t="shared" si="0"/>
        <v>0.57534246575342463</v>
      </c>
      <c r="F42">
        <v>21.1</v>
      </c>
      <c r="G42">
        <v>18.2</v>
      </c>
      <c r="H42">
        <v>16.3</v>
      </c>
    </row>
    <row r="43" spans="1:8">
      <c r="A43" s="1">
        <v>44442</v>
      </c>
      <c r="B43">
        <v>90.9</v>
      </c>
      <c r="C43">
        <v>46</v>
      </c>
      <c r="D43">
        <v>55</v>
      </c>
      <c r="E43" s="43">
        <f t="shared" si="0"/>
        <v>0.54455445544554459</v>
      </c>
      <c r="F43">
        <v>21.3</v>
      </c>
      <c r="G43">
        <v>18.2</v>
      </c>
      <c r="H43">
        <v>16.3</v>
      </c>
    </row>
    <row r="44" spans="1:8">
      <c r="A44" s="1">
        <v>44449</v>
      </c>
      <c r="B44">
        <v>27.9</v>
      </c>
      <c r="C44">
        <v>47</v>
      </c>
      <c r="D44">
        <v>54</v>
      </c>
      <c r="E44" s="43">
        <f t="shared" si="0"/>
        <v>0.53465346534653468</v>
      </c>
      <c r="F44">
        <v>21</v>
      </c>
      <c r="G44">
        <v>18.2</v>
      </c>
      <c r="H44">
        <v>16.3</v>
      </c>
    </row>
    <row r="45" spans="1:8">
      <c r="A45" s="1">
        <v>44456</v>
      </c>
      <c r="B45">
        <v>27.6</v>
      </c>
      <c r="C45">
        <v>47</v>
      </c>
      <c r="D45">
        <v>55</v>
      </c>
      <c r="E45" s="43">
        <f t="shared" si="0"/>
        <v>0.53921568627450978</v>
      </c>
      <c r="F45">
        <v>20.9</v>
      </c>
      <c r="G45">
        <v>18.2</v>
      </c>
      <c r="H45">
        <v>16.3</v>
      </c>
    </row>
    <row r="46" spans="1:8">
      <c r="A46" s="1">
        <v>44463</v>
      </c>
      <c r="B46">
        <v>27.6</v>
      </c>
      <c r="C46">
        <v>47</v>
      </c>
      <c r="D46">
        <v>55</v>
      </c>
      <c r="E46" s="43">
        <f t="shared" si="0"/>
        <v>0.53921568627450978</v>
      </c>
      <c r="F46">
        <v>20.8</v>
      </c>
      <c r="G46">
        <v>18.3</v>
      </c>
      <c r="H46">
        <v>16.399999999999999</v>
      </c>
    </row>
    <row r="47" spans="1:8">
      <c r="A47" s="1">
        <v>44470</v>
      </c>
      <c r="B47">
        <v>27.6</v>
      </c>
      <c r="C47">
        <v>47</v>
      </c>
      <c r="D47">
        <v>56</v>
      </c>
      <c r="E47" s="43">
        <f t="shared" si="0"/>
        <v>0.5436893203883495</v>
      </c>
      <c r="F47">
        <v>20.100000000000001</v>
      </c>
      <c r="G47">
        <v>18.3</v>
      </c>
      <c r="H47">
        <v>16.399999999999999</v>
      </c>
    </row>
    <row r="48" spans="1:8">
      <c r="A48" s="1">
        <v>44477</v>
      </c>
      <c r="B48">
        <v>27.6</v>
      </c>
      <c r="C48">
        <v>47</v>
      </c>
      <c r="D48">
        <v>56</v>
      </c>
      <c r="E48" s="43">
        <f t="shared" si="0"/>
        <v>0.5436893203883495</v>
      </c>
      <c r="F48">
        <v>20.5</v>
      </c>
      <c r="G48">
        <v>18.3</v>
      </c>
      <c r="H48">
        <v>16.399999999999999</v>
      </c>
    </row>
    <row r="49" spans="1:8">
      <c r="A49" s="1">
        <v>44484</v>
      </c>
      <c r="B49">
        <v>30</v>
      </c>
      <c r="C49">
        <v>3</v>
      </c>
      <c r="D49">
        <v>2</v>
      </c>
      <c r="E49" s="43">
        <f t="shared" si="0"/>
        <v>0.4</v>
      </c>
      <c r="F49">
        <v>20.3</v>
      </c>
      <c r="G49">
        <v>18.3</v>
      </c>
      <c r="H49">
        <v>16.399999999999999</v>
      </c>
    </row>
    <row r="50" spans="1:8">
      <c r="A50" s="1">
        <v>44491</v>
      </c>
      <c r="B50">
        <v>32.700000000000003</v>
      </c>
      <c r="C50">
        <v>8</v>
      </c>
      <c r="D50">
        <v>4</v>
      </c>
      <c r="E50" s="43">
        <f t="shared" si="0"/>
        <v>0.33333333333333331</v>
      </c>
      <c r="F50">
        <v>21</v>
      </c>
      <c r="G50">
        <v>18.3</v>
      </c>
      <c r="H50">
        <v>16.399999999999999</v>
      </c>
    </row>
    <row r="51" spans="1:8">
      <c r="A51" s="1">
        <v>44498</v>
      </c>
      <c r="B51">
        <v>36.6</v>
      </c>
      <c r="C51">
        <v>25</v>
      </c>
      <c r="D51">
        <v>15</v>
      </c>
      <c r="E51" s="43">
        <f t="shared" si="0"/>
        <v>0.375</v>
      </c>
      <c r="F51">
        <v>21.1</v>
      </c>
      <c r="G51">
        <v>18.3</v>
      </c>
      <c r="H51">
        <v>16.5</v>
      </c>
    </row>
    <row r="52" spans="1:8">
      <c r="A52" s="1">
        <v>44505</v>
      </c>
      <c r="B52">
        <v>39.1</v>
      </c>
      <c r="C52">
        <v>41</v>
      </c>
      <c r="D52">
        <v>26</v>
      </c>
      <c r="E52" s="43">
        <f t="shared" si="0"/>
        <v>0.38805970149253732</v>
      </c>
      <c r="F52">
        <v>21.4</v>
      </c>
      <c r="G52">
        <v>18.399999999999999</v>
      </c>
      <c r="H52">
        <v>16.5</v>
      </c>
    </row>
    <row r="53" spans="1:8">
      <c r="A53" s="1">
        <v>44512</v>
      </c>
      <c r="B53">
        <v>39.1</v>
      </c>
      <c r="C53">
        <v>40</v>
      </c>
      <c r="D53">
        <v>27</v>
      </c>
      <c r="E53" s="43">
        <f t="shared" si="0"/>
        <v>0.40298507462686567</v>
      </c>
      <c r="F53">
        <v>21.2</v>
      </c>
      <c r="G53">
        <v>18.399999999999999</v>
      </c>
      <c r="H53">
        <v>16.5</v>
      </c>
    </row>
    <row r="54" spans="1:8">
      <c r="A54" s="1">
        <v>44519</v>
      </c>
      <c r="B54">
        <v>39.6</v>
      </c>
      <c r="C54">
        <v>46</v>
      </c>
      <c r="D54">
        <v>28</v>
      </c>
      <c r="E54" s="43">
        <f t="shared" si="0"/>
        <v>0.3783783783783784</v>
      </c>
      <c r="F54">
        <v>21.4</v>
      </c>
      <c r="G54">
        <v>18.399999999999999</v>
      </c>
      <c r="H54">
        <v>16.5</v>
      </c>
    </row>
    <row r="55" spans="1:8">
      <c r="A55" s="1">
        <v>44532</v>
      </c>
      <c r="B55">
        <v>20.9</v>
      </c>
      <c r="C55">
        <v>55</v>
      </c>
      <c r="D55">
        <v>37</v>
      </c>
      <c r="E55" s="43">
        <f t="shared" si="0"/>
        <v>0.40217391304347827</v>
      </c>
      <c r="F55">
        <v>20.399999999999999</v>
      </c>
      <c r="G55">
        <v>18.399999999999999</v>
      </c>
      <c r="H55">
        <v>16.600000000000001</v>
      </c>
    </row>
    <row r="56" spans="1:8">
      <c r="A56" s="1">
        <v>44540</v>
      </c>
      <c r="B56">
        <v>21.2</v>
      </c>
      <c r="C56">
        <v>56</v>
      </c>
      <c r="D56">
        <v>37</v>
      </c>
      <c r="E56" s="43">
        <f t="shared" si="0"/>
        <v>0.39784946236559138</v>
      </c>
      <c r="F56">
        <v>21.1</v>
      </c>
      <c r="G56">
        <v>18.399999999999999</v>
      </c>
      <c r="H56">
        <v>16.600000000000001</v>
      </c>
    </row>
    <row r="57" spans="1:8">
      <c r="A57" s="1">
        <v>44547</v>
      </c>
      <c r="B57">
        <v>21.3</v>
      </c>
      <c r="C57">
        <v>57</v>
      </c>
      <c r="D57">
        <v>38</v>
      </c>
      <c r="E57" s="43">
        <f t="shared" si="0"/>
        <v>0.4</v>
      </c>
      <c r="F57">
        <v>21.2</v>
      </c>
      <c r="G57">
        <v>18.5</v>
      </c>
      <c r="H57">
        <v>16.600000000000001</v>
      </c>
    </row>
    <row r="58" spans="1:8">
      <c r="A58" s="1">
        <v>44568</v>
      </c>
      <c r="B58">
        <v>21.7</v>
      </c>
      <c r="C58">
        <v>56</v>
      </c>
      <c r="D58">
        <v>37</v>
      </c>
      <c r="E58" s="43">
        <f t="shared" si="0"/>
        <v>0.39784946236559138</v>
      </c>
      <c r="F58">
        <v>21.2</v>
      </c>
    </row>
    <row r="59" spans="1:8">
      <c r="A59" s="1">
        <v>44574</v>
      </c>
      <c r="B59">
        <v>21.8</v>
      </c>
      <c r="E59" s="43" t="e">
        <f t="shared" si="0"/>
        <v>#DIV/0!</v>
      </c>
      <c r="F59">
        <v>21.1</v>
      </c>
    </row>
    <row r="60" spans="1:8">
      <c r="A60" s="1">
        <v>44596</v>
      </c>
      <c r="B60">
        <v>29.2</v>
      </c>
      <c r="C60">
        <v>34</v>
      </c>
      <c r="D60">
        <v>13</v>
      </c>
      <c r="E60" s="43">
        <f t="shared" si="0"/>
        <v>0.27659574468085107</v>
      </c>
      <c r="F60">
        <v>19.7</v>
      </c>
      <c r="G60">
        <v>18.600000000000001</v>
      </c>
      <c r="H60">
        <v>16.7</v>
      </c>
    </row>
    <row r="61" spans="1:8">
      <c r="A61" s="1">
        <v>44603</v>
      </c>
      <c r="B61">
        <v>21.3</v>
      </c>
      <c r="C61">
        <v>47</v>
      </c>
      <c r="D61">
        <v>17</v>
      </c>
      <c r="E61" s="43">
        <f t="shared" si="0"/>
        <v>0.265625</v>
      </c>
      <c r="F61">
        <v>19.7</v>
      </c>
      <c r="G61">
        <v>18.600000000000001</v>
      </c>
      <c r="H61">
        <v>16.7</v>
      </c>
    </row>
    <row r="62" spans="1:8">
      <c r="A62" s="1">
        <v>44610</v>
      </c>
      <c r="B62">
        <v>30.9</v>
      </c>
      <c r="C62">
        <v>55</v>
      </c>
      <c r="D62">
        <v>22</v>
      </c>
      <c r="E62" s="43">
        <f t="shared" si="0"/>
        <v>0.2857142857142857</v>
      </c>
      <c r="F62">
        <v>19.2</v>
      </c>
      <c r="G62">
        <v>18.600000000000001</v>
      </c>
      <c r="H62">
        <v>16.7</v>
      </c>
    </row>
    <row r="63" spans="1:8">
      <c r="A63" s="1">
        <v>44617</v>
      </c>
      <c r="B63">
        <v>30.7</v>
      </c>
      <c r="C63">
        <v>62</v>
      </c>
      <c r="D63">
        <v>26</v>
      </c>
      <c r="E63" s="43">
        <f t="shared" si="0"/>
        <v>0.29545454545454547</v>
      </c>
      <c r="F63">
        <v>18.8</v>
      </c>
      <c r="G63">
        <v>18.600000000000001</v>
      </c>
      <c r="H63">
        <v>16.7</v>
      </c>
    </row>
    <row r="64" spans="1:8">
      <c r="A64" s="1">
        <v>44624</v>
      </c>
      <c r="B64">
        <v>4.8</v>
      </c>
      <c r="C64">
        <v>64</v>
      </c>
      <c r="D64">
        <v>29</v>
      </c>
      <c r="E64" s="43">
        <f t="shared" si="0"/>
        <v>0.31182795698924731</v>
      </c>
      <c r="F64">
        <v>19</v>
      </c>
      <c r="G64">
        <v>18.600000000000001</v>
      </c>
      <c r="H64">
        <v>16.8</v>
      </c>
    </row>
    <row r="65" spans="1:8">
      <c r="A65" s="1">
        <v>44631</v>
      </c>
      <c r="B65">
        <v>4.8</v>
      </c>
      <c r="C65">
        <v>65</v>
      </c>
      <c r="D65">
        <v>29</v>
      </c>
      <c r="E65" s="43">
        <f t="shared" si="0"/>
        <v>0.30851063829787234</v>
      </c>
      <c r="F65">
        <v>18.5</v>
      </c>
      <c r="G65">
        <v>18.600000000000001</v>
      </c>
      <c r="H65">
        <v>16.8</v>
      </c>
    </row>
    <row r="66" spans="1:8">
      <c r="A66" s="1">
        <v>44638</v>
      </c>
      <c r="B66">
        <v>4.8</v>
      </c>
      <c r="C66">
        <v>66</v>
      </c>
      <c r="D66">
        <v>29</v>
      </c>
      <c r="E66" s="43">
        <f t="shared" si="0"/>
        <v>0.30526315789473685</v>
      </c>
      <c r="F66">
        <v>19.100000000000001</v>
      </c>
      <c r="G66">
        <v>18.600000000000001</v>
      </c>
      <c r="H66">
        <v>16.8</v>
      </c>
    </row>
    <row r="67" spans="1:8">
      <c r="A67" s="1">
        <v>44645</v>
      </c>
      <c r="B67">
        <v>4.8</v>
      </c>
      <c r="C67">
        <v>66</v>
      </c>
      <c r="D67">
        <v>29</v>
      </c>
      <c r="E67" s="43">
        <f t="shared" ref="E67:E130" si="1">D67/(C67+D67)</f>
        <v>0.30526315789473685</v>
      </c>
      <c r="F67">
        <v>19.5</v>
      </c>
      <c r="G67">
        <v>18.600000000000001</v>
      </c>
      <c r="H67">
        <v>16.8</v>
      </c>
    </row>
    <row r="68" spans="1:8">
      <c r="A68" s="1">
        <v>44652</v>
      </c>
      <c r="B68">
        <v>4.7</v>
      </c>
      <c r="C68">
        <v>67</v>
      </c>
      <c r="D68">
        <v>29</v>
      </c>
      <c r="E68" s="43">
        <f t="shared" si="1"/>
        <v>0.30208333333333331</v>
      </c>
      <c r="F68">
        <v>19.5</v>
      </c>
      <c r="G68">
        <v>18.600000000000001</v>
      </c>
      <c r="H68">
        <v>16.8</v>
      </c>
    </row>
    <row r="69" spans="1:8">
      <c r="A69" s="1">
        <v>44659</v>
      </c>
      <c r="B69">
        <v>4.5</v>
      </c>
      <c r="C69">
        <v>67</v>
      </c>
      <c r="D69">
        <v>29</v>
      </c>
      <c r="E69" s="43">
        <f t="shared" si="1"/>
        <v>0.30208333333333331</v>
      </c>
      <c r="F69">
        <v>19.2</v>
      </c>
      <c r="G69">
        <v>18.600000000000001</v>
      </c>
      <c r="H69">
        <v>16.8</v>
      </c>
    </row>
    <row r="70" spans="1:8">
      <c r="A70" s="1">
        <v>44666</v>
      </c>
      <c r="B70">
        <v>5.0999999999999996</v>
      </c>
      <c r="E70" s="43" t="e">
        <f t="shared" si="1"/>
        <v>#DIV/0!</v>
      </c>
      <c r="F70">
        <v>19</v>
      </c>
      <c r="G70">
        <v>18.600000000000001</v>
      </c>
      <c r="H70">
        <v>16.8</v>
      </c>
    </row>
    <row r="71" spans="1:8">
      <c r="A71" s="1">
        <v>44673</v>
      </c>
      <c r="B71">
        <v>4.7</v>
      </c>
      <c r="C71">
        <v>8</v>
      </c>
      <c r="D71">
        <v>4</v>
      </c>
      <c r="E71" s="43">
        <f t="shared" si="1"/>
        <v>0.33333333333333331</v>
      </c>
      <c r="F71">
        <v>18.600000000000001</v>
      </c>
      <c r="G71">
        <v>18.600000000000001</v>
      </c>
      <c r="H71">
        <v>16.8</v>
      </c>
    </row>
    <row r="72" spans="1:8">
      <c r="A72" s="1">
        <v>44680</v>
      </c>
      <c r="B72">
        <v>4.7</v>
      </c>
      <c r="C72">
        <v>26</v>
      </c>
      <c r="D72">
        <v>17</v>
      </c>
      <c r="E72" s="43">
        <f t="shared" si="1"/>
        <v>0.39534883720930231</v>
      </c>
      <c r="F72">
        <v>18.100000000000001</v>
      </c>
      <c r="G72">
        <v>18.600000000000001</v>
      </c>
      <c r="H72">
        <v>16.899999999999999</v>
      </c>
    </row>
    <row r="73" spans="1:8">
      <c r="A73" s="1">
        <v>44687</v>
      </c>
      <c r="B73">
        <v>9.1</v>
      </c>
      <c r="C73">
        <v>50</v>
      </c>
      <c r="D73">
        <v>22</v>
      </c>
      <c r="E73" s="43">
        <f t="shared" si="1"/>
        <v>0.30555555555555558</v>
      </c>
      <c r="F73">
        <v>17.600000000000001</v>
      </c>
      <c r="G73">
        <v>18.600000000000001</v>
      </c>
      <c r="H73">
        <v>16.899999999999999</v>
      </c>
    </row>
    <row r="74" spans="1:8">
      <c r="A74" s="1">
        <v>44694</v>
      </c>
      <c r="B74">
        <v>9.1</v>
      </c>
      <c r="C74">
        <v>53</v>
      </c>
      <c r="D74">
        <v>23</v>
      </c>
      <c r="E74" s="43">
        <f t="shared" si="1"/>
        <v>0.30263157894736842</v>
      </c>
      <c r="F74">
        <v>16.600000000000001</v>
      </c>
      <c r="G74">
        <v>18.600000000000001</v>
      </c>
      <c r="H74">
        <v>16.899999999999999</v>
      </c>
    </row>
    <row r="75" spans="1:8">
      <c r="A75" s="1">
        <v>44701</v>
      </c>
      <c r="B75">
        <v>9.1</v>
      </c>
      <c r="C75">
        <v>62</v>
      </c>
      <c r="D75">
        <v>26</v>
      </c>
      <c r="E75" s="43">
        <f t="shared" si="1"/>
        <v>0.29545454545454547</v>
      </c>
      <c r="F75">
        <v>16.399999999999999</v>
      </c>
      <c r="G75">
        <v>18.600000000000001</v>
      </c>
      <c r="H75">
        <v>16.899999999999999</v>
      </c>
    </row>
    <row r="76" spans="1:8">
      <c r="A76" s="1">
        <v>44708</v>
      </c>
      <c r="B76">
        <v>9.1999999999999993</v>
      </c>
      <c r="C76">
        <v>67</v>
      </c>
      <c r="D76">
        <v>29</v>
      </c>
      <c r="E76" s="43">
        <f t="shared" si="1"/>
        <v>0.30208333333333331</v>
      </c>
      <c r="F76">
        <v>17.100000000000001</v>
      </c>
      <c r="G76">
        <v>18.600000000000001</v>
      </c>
      <c r="H76">
        <v>16.899999999999999</v>
      </c>
    </row>
    <row r="77" spans="1:8">
      <c r="A77" s="1">
        <v>44715</v>
      </c>
      <c r="B77">
        <v>9.1999999999999993</v>
      </c>
      <c r="C77">
        <v>70</v>
      </c>
      <c r="D77">
        <v>31</v>
      </c>
      <c r="E77" s="43">
        <f t="shared" si="1"/>
        <v>0.30693069306930693</v>
      </c>
      <c r="F77">
        <v>17.5</v>
      </c>
      <c r="G77">
        <v>18.600000000000001</v>
      </c>
      <c r="H77">
        <v>16.899999999999999</v>
      </c>
    </row>
    <row r="78" spans="1:8">
      <c r="A78" s="1">
        <v>44722</v>
      </c>
      <c r="B78">
        <v>4</v>
      </c>
      <c r="C78">
        <v>71</v>
      </c>
      <c r="D78">
        <v>31</v>
      </c>
      <c r="E78" s="43">
        <f t="shared" si="1"/>
        <v>0.30392156862745096</v>
      </c>
      <c r="F78">
        <v>16.8</v>
      </c>
      <c r="G78">
        <v>18.600000000000001</v>
      </c>
      <c r="H78">
        <v>16.899999999999999</v>
      </c>
    </row>
    <row r="79" spans="1:8">
      <c r="A79" s="1">
        <v>44729</v>
      </c>
      <c r="B79">
        <v>4.3</v>
      </c>
      <c r="C79">
        <v>72</v>
      </c>
      <c r="D79">
        <v>31</v>
      </c>
      <c r="E79" s="43">
        <f t="shared" si="1"/>
        <v>0.30097087378640774</v>
      </c>
      <c r="F79">
        <v>15.8</v>
      </c>
      <c r="G79">
        <v>18.600000000000001</v>
      </c>
      <c r="H79">
        <v>16.899999999999999</v>
      </c>
    </row>
    <row r="80" spans="1:8">
      <c r="A80" s="1">
        <v>44736</v>
      </c>
      <c r="B80">
        <v>4.3</v>
      </c>
      <c r="C80">
        <v>71</v>
      </c>
      <c r="D80">
        <v>32</v>
      </c>
      <c r="E80" s="43">
        <f t="shared" si="1"/>
        <v>0.31067961165048541</v>
      </c>
      <c r="F80">
        <v>15.8</v>
      </c>
      <c r="G80">
        <v>18.600000000000001</v>
      </c>
      <c r="H80">
        <v>16.899999999999999</v>
      </c>
    </row>
    <row r="81" spans="1:9">
      <c r="A81" s="1">
        <v>44743</v>
      </c>
      <c r="B81">
        <v>4.0999999999999996</v>
      </c>
      <c r="C81">
        <v>71</v>
      </c>
      <c r="D81">
        <v>32</v>
      </c>
      <c r="E81" s="43">
        <f t="shared" si="1"/>
        <v>0.31067961165048541</v>
      </c>
      <c r="F81">
        <v>15.8</v>
      </c>
      <c r="G81">
        <v>18.600000000000001</v>
      </c>
      <c r="H81">
        <v>16.899999999999999</v>
      </c>
    </row>
    <row r="82" spans="1:9">
      <c r="A82" s="1">
        <v>44750</v>
      </c>
      <c r="B82">
        <v>4.3</v>
      </c>
      <c r="C82">
        <v>71</v>
      </c>
      <c r="D82">
        <v>31</v>
      </c>
      <c r="E82" s="43">
        <f t="shared" si="1"/>
        <v>0.30392156862745096</v>
      </c>
      <c r="F82">
        <v>16.3</v>
      </c>
      <c r="G82">
        <v>18.600000000000001</v>
      </c>
      <c r="H82">
        <v>17</v>
      </c>
    </row>
    <row r="83" spans="1:9">
      <c r="A83" s="1">
        <v>44757</v>
      </c>
      <c r="B83">
        <v>4.2</v>
      </c>
      <c r="C83">
        <v>3</v>
      </c>
      <c r="D83">
        <v>1</v>
      </c>
      <c r="E83" s="43">
        <f t="shared" si="1"/>
        <v>0.25</v>
      </c>
      <c r="F83">
        <v>15.8</v>
      </c>
      <c r="G83">
        <v>18.600000000000001</v>
      </c>
      <c r="H83">
        <v>17</v>
      </c>
    </row>
    <row r="84" spans="1:9">
      <c r="A84" s="1">
        <v>44764</v>
      </c>
      <c r="B84">
        <v>4.8</v>
      </c>
      <c r="C84">
        <v>10</v>
      </c>
      <c r="D84">
        <v>1</v>
      </c>
      <c r="E84" s="43">
        <f t="shared" si="1"/>
        <v>9.0909090909090912E-2</v>
      </c>
      <c r="F84">
        <v>16.7</v>
      </c>
      <c r="G84">
        <v>18.600000000000001</v>
      </c>
      <c r="H84">
        <v>17</v>
      </c>
    </row>
    <row r="85" spans="1:9">
      <c r="A85" s="1">
        <v>44771</v>
      </c>
      <c r="B85">
        <v>6</v>
      </c>
      <c r="C85">
        <v>28</v>
      </c>
      <c r="D85">
        <v>17</v>
      </c>
      <c r="E85" s="43">
        <f t="shared" si="1"/>
        <v>0.37777777777777777</v>
      </c>
      <c r="F85">
        <v>17.100000000000001</v>
      </c>
      <c r="G85">
        <v>18.600000000000001</v>
      </c>
      <c r="H85">
        <v>17</v>
      </c>
      <c r="I85">
        <v>22</v>
      </c>
    </row>
    <row r="86" spans="1:9">
      <c r="A86" s="1">
        <v>44784</v>
      </c>
      <c r="B86">
        <v>6.7</v>
      </c>
      <c r="C86">
        <v>42</v>
      </c>
      <c r="D86">
        <v>30</v>
      </c>
      <c r="E86" s="43">
        <f t="shared" si="1"/>
        <v>0.41666666666666669</v>
      </c>
      <c r="F86">
        <v>17.5</v>
      </c>
      <c r="G86">
        <v>18.600000000000001</v>
      </c>
      <c r="H86">
        <v>17</v>
      </c>
      <c r="I86">
        <v>26</v>
      </c>
    </row>
    <row r="87" spans="1:9">
      <c r="A87" s="1">
        <v>44806</v>
      </c>
      <c r="B87">
        <v>6.3</v>
      </c>
      <c r="C87">
        <v>62</v>
      </c>
      <c r="D87">
        <v>40</v>
      </c>
      <c r="E87" s="43">
        <f t="shared" si="1"/>
        <v>0.39215686274509803</v>
      </c>
      <c r="F87">
        <v>16.7</v>
      </c>
      <c r="G87">
        <v>18.600000000000001</v>
      </c>
      <c r="H87">
        <v>17</v>
      </c>
      <c r="I87">
        <v>32</v>
      </c>
    </row>
    <row r="88" spans="1:9">
      <c r="A88" s="1">
        <v>44813</v>
      </c>
      <c r="B88">
        <v>3.7</v>
      </c>
      <c r="C88">
        <v>63</v>
      </c>
      <c r="D88">
        <v>40</v>
      </c>
      <c r="E88" s="43">
        <f t="shared" si="1"/>
        <v>0.38834951456310679</v>
      </c>
      <c r="F88">
        <v>16.8</v>
      </c>
      <c r="G88">
        <v>18.600000000000001</v>
      </c>
      <c r="H88">
        <v>17</v>
      </c>
      <c r="I88">
        <v>28</v>
      </c>
    </row>
    <row r="89" spans="1:9">
      <c r="A89" s="1">
        <v>44820</v>
      </c>
      <c r="B89">
        <v>3.5</v>
      </c>
      <c r="C89">
        <v>65</v>
      </c>
      <c r="D89">
        <v>40</v>
      </c>
      <c r="E89" s="43">
        <f t="shared" si="1"/>
        <v>0.38095238095238093</v>
      </c>
      <c r="F89">
        <v>16.399999999999999</v>
      </c>
      <c r="G89">
        <v>18.600000000000001</v>
      </c>
      <c r="H89">
        <v>17</v>
      </c>
      <c r="I89">
        <v>33</v>
      </c>
    </row>
    <row r="90" spans="1:9">
      <c r="A90" s="1">
        <v>44827</v>
      </c>
      <c r="B90">
        <v>3.2</v>
      </c>
      <c r="C90">
        <v>64</v>
      </c>
      <c r="D90">
        <v>41</v>
      </c>
      <c r="E90" s="43">
        <f t="shared" si="1"/>
        <v>0.39047619047619048</v>
      </c>
      <c r="F90">
        <v>15.8</v>
      </c>
      <c r="G90">
        <v>18.600000000000001</v>
      </c>
      <c r="H90">
        <v>17</v>
      </c>
      <c r="I90">
        <v>42</v>
      </c>
    </row>
    <row r="91" spans="1:9">
      <c r="A91" s="1">
        <v>44834</v>
      </c>
      <c r="B91">
        <v>2.9</v>
      </c>
      <c r="C91">
        <v>65</v>
      </c>
      <c r="D91">
        <v>41</v>
      </c>
      <c r="E91" s="43">
        <f t="shared" si="1"/>
        <v>0.3867924528301887</v>
      </c>
      <c r="F91">
        <v>15.4</v>
      </c>
      <c r="G91">
        <v>18.600000000000001</v>
      </c>
      <c r="H91">
        <v>17.100000000000001</v>
      </c>
      <c r="I91">
        <v>13</v>
      </c>
    </row>
    <row r="92" spans="1:9">
      <c r="A92" s="1">
        <v>44841</v>
      </c>
      <c r="B92">
        <v>2.4</v>
      </c>
      <c r="C92">
        <v>65</v>
      </c>
      <c r="D92">
        <v>41</v>
      </c>
      <c r="E92" s="43">
        <f t="shared" si="1"/>
        <v>0.3867924528301887</v>
      </c>
      <c r="F92">
        <v>15.8</v>
      </c>
      <c r="G92">
        <v>18.5</v>
      </c>
      <c r="H92">
        <v>17.100000000000001</v>
      </c>
      <c r="I92">
        <v>22</v>
      </c>
    </row>
    <row r="93" spans="1:9">
      <c r="A93" s="1">
        <v>44848</v>
      </c>
      <c r="B93">
        <v>1.6</v>
      </c>
      <c r="C93">
        <v>5</v>
      </c>
      <c r="D93">
        <v>4</v>
      </c>
      <c r="E93" s="43">
        <f t="shared" si="1"/>
        <v>0.44444444444444442</v>
      </c>
      <c r="F93">
        <v>15.5</v>
      </c>
      <c r="G93">
        <v>18.5</v>
      </c>
      <c r="H93">
        <v>17.100000000000001</v>
      </c>
      <c r="I93">
        <v>25</v>
      </c>
    </row>
    <row r="94" spans="1:9">
      <c r="A94" s="1">
        <v>44855</v>
      </c>
      <c r="B94">
        <v>1.5</v>
      </c>
      <c r="C94">
        <v>9</v>
      </c>
      <c r="D94">
        <v>6</v>
      </c>
      <c r="E94" s="43">
        <f t="shared" si="1"/>
        <v>0.4</v>
      </c>
      <c r="F94">
        <v>15.6</v>
      </c>
      <c r="G94">
        <v>18.5</v>
      </c>
      <c r="H94">
        <v>17.100000000000001</v>
      </c>
      <c r="I94">
        <v>32</v>
      </c>
    </row>
    <row r="95" spans="1:9">
      <c r="A95" s="1">
        <v>44862</v>
      </c>
      <c r="B95">
        <v>2.2000000000000002</v>
      </c>
      <c r="C95">
        <v>28</v>
      </c>
      <c r="D95">
        <v>14</v>
      </c>
      <c r="E95" s="43">
        <f t="shared" si="1"/>
        <v>0.33333333333333331</v>
      </c>
      <c r="F95">
        <v>16.3</v>
      </c>
      <c r="G95">
        <v>18.5</v>
      </c>
      <c r="H95">
        <v>17.100000000000001</v>
      </c>
      <c r="I95">
        <v>17</v>
      </c>
    </row>
    <row r="96" spans="1:9">
      <c r="A96" s="1">
        <v>44869</v>
      </c>
      <c r="B96">
        <v>2.2000000000000002</v>
      </c>
      <c r="C96">
        <v>50</v>
      </c>
      <c r="D96">
        <v>23</v>
      </c>
      <c r="E96" s="43">
        <f t="shared" si="1"/>
        <v>0.31506849315068491</v>
      </c>
      <c r="F96">
        <v>16.100000000000001</v>
      </c>
      <c r="G96">
        <v>18.5</v>
      </c>
      <c r="H96">
        <v>17.100000000000001</v>
      </c>
      <c r="I96">
        <v>11</v>
      </c>
    </row>
    <row r="97" spans="1:9">
      <c r="A97" s="1">
        <v>44876</v>
      </c>
      <c r="B97">
        <v>2.2000000000000002</v>
      </c>
      <c r="C97">
        <v>52</v>
      </c>
      <c r="D97">
        <v>25</v>
      </c>
      <c r="E97" s="43">
        <f t="shared" si="1"/>
        <v>0.32467532467532467</v>
      </c>
      <c r="F97">
        <v>17.100000000000001</v>
      </c>
      <c r="G97">
        <v>18.5</v>
      </c>
      <c r="H97">
        <v>17.100000000000001</v>
      </c>
      <c r="I97">
        <v>14</v>
      </c>
    </row>
    <row r="98" spans="1:9">
      <c r="A98" s="1">
        <v>44883</v>
      </c>
      <c r="B98">
        <v>2.2000000000000002</v>
      </c>
      <c r="C98">
        <v>55</v>
      </c>
      <c r="D98">
        <v>27</v>
      </c>
      <c r="E98" s="43">
        <f t="shared" si="1"/>
        <v>0.32926829268292684</v>
      </c>
      <c r="F98">
        <v>17.2</v>
      </c>
      <c r="G98">
        <v>18.5</v>
      </c>
      <c r="H98">
        <v>17.100000000000001</v>
      </c>
      <c r="I98">
        <v>25</v>
      </c>
    </row>
    <row r="99" spans="1:9">
      <c r="A99" s="1">
        <v>44896</v>
      </c>
      <c r="B99">
        <v>2.5</v>
      </c>
      <c r="C99">
        <v>63</v>
      </c>
      <c r="D99">
        <v>34</v>
      </c>
      <c r="E99" s="43">
        <f t="shared" si="1"/>
        <v>0.35051546391752575</v>
      </c>
      <c r="F99">
        <v>17.600000000000001</v>
      </c>
      <c r="G99">
        <v>18.5</v>
      </c>
      <c r="H99">
        <v>17.100000000000001</v>
      </c>
      <c r="I99">
        <v>34</v>
      </c>
    </row>
    <row r="100" spans="1:9">
      <c r="A100" s="1">
        <v>44904</v>
      </c>
      <c r="B100">
        <v>-2.5</v>
      </c>
      <c r="C100">
        <v>63</v>
      </c>
      <c r="D100">
        <v>34</v>
      </c>
      <c r="E100" s="43">
        <f t="shared" si="1"/>
        <v>0.35051546391752575</v>
      </c>
      <c r="F100">
        <v>17.100000000000001</v>
      </c>
      <c r="G100">
        <v>18.5</v>
      </c>
      <c r="H100">
        <v>17.100000000000001</v>
      </c>
      <c r="I100">
        <v>39</v>
      </c>
    </row>
    <row r="101" spans="1:9">
      <c r="A101" s="1">
        <v>44910</v>
      </c>
      <c r="B101">
        <v>-2.8</v>
      </c>
      <c r="C101">
        <v>63</v>
      </c>
      <c r="D101">
        <v>34</v>
      </c>
      <c r="E101" s="43">
        <f t="shared" si="1"/>
        <v>0.35051546391752575</v>
      </c>
      <c r="F101">
        <v>17.3</v>
      </c>
      <c r="G101">
        <v>18.5</v>
      </c>
      <c r="H101">
        <v>17.100000000000001</v>
      </c>
      <c r="I101">
        <v>44</v>
      </c>
    </row>
    <row r="102" spans="1:9">
      <c r="A102" s="1">
        <v>44932</v>
      </c>
      <c r="B102">
        <v>-4.0999999999999996</v>
      </c>
      <c r="C102">
        <v>65</v>
      </c>
      <c r="D102">
        <v>35</v>
      </c>
      <c r="E102" s="43">
        <f t="shared" si="1"/>
        <v>0.35</v>
      </c>
      <c r="F102">
        <v>16.5</v>
      </c>
      <c r="G102">
        <v>18.5</v>
      </c>
      <c r="H102">
        <v>17.2</v>
      </c>
      <c r="I102">
        <v>25</v>
      </c>
    </row>
    <row r="103" spans="1:9">
      <c r="A103" s="1">
        <v>44939</v>
      </c>
      <c r="B103">
        <v>-3.9</v>
      </c>
      <c r="C103">
        <v>67</v>
      </c>
      <c r="D103">
        <v>34</v>
      </c>
      <c r="E103" s="43">
        <f t="shared" si="1"/>
        <v>0.33663366336633666</v>
      </c>
      <c r="F103">
        <v>17.3</v>
      </c>
      <c r="G103">
        <v>18.5</v>
      </c>
      <c r="H103">
        <v>17.2</v>
      </c>
      <c r="I103">
        <v>12</v>
      </c>
    </row>
    <row r="104" spans="1:9">
      <c r="A104" s="1">
        <v>44953</v>
      </c>
      <c r="B104">
        <v>-5</v>
      </c>
      <c r="C104">
        <v>17</v>
      </c>
      <c r="D104">
        <v>2</v>
      </c>
      <c r="E104" s="43">
        <f t="shared" si="1"/>
        <v>0.10526315789473684</v>
      </c>
      <c r="F104">
        <v>17.8</v>
      </c>
      <c r="G104">
        <v>18.5</v>
      </c>
      <c r="H104">
        <v>17.2</v>
      </c>
      <c r="I104">
        <v>8</v>
      </c>
    </row>
    <row r="105" spans="1:9">
      <c r="A105" s="1">
        <v>44960</v>
      </c>
      <c r="B105">
        <v>-5.3</v>
      </c>
      <c r="C105">
        <v>37</v>
      </c>
      <c r="D105">
        <v>6</v>
      </c>
      <c r="E105" s="43">
        <f t="shared" si="1"/>
        <v>0.13953488372093023</v>
      </c>
      <c r="F105">
        <v>18.399999999999999</v>
      </c>
      <c r="G105">
        <v>18.5</v>
      </c>
      <c r="H105">
        <v>17.2</v>
      </c>
      <c r="I105">
        <v>15</v>
      </c>
    </row>
    <row r="106" spans="1:9">
      <c r="A106" s="1">
        <v>44970</v>
      </c>
      <c r="B106">
        <v>-4.9000000000000004</v>
      </c>
      <c r="C106">
        <v>58</v>
      </c>
      <c r="D106">
        <v>13</v>
      </c>
      <c r="E106" s="43">
        <f t="shared" si="1"/>
        <v>0.18309859154929578</v>
      </c>
      <c r="F106">
        <v>18</v>
      </c>
      <c r="G106">
        <v>18.5</v>
      </c>
      <c r="H106">
        <v>17.2</v>
      </c>
      <c r="I106">
        <v>20</v>
      </c>
    </row>
    <row r="107" spans="1:9">
      <c r="A107" s="1">
        <v>44974</v>
      </c>
      <c r="B107">
        <v>-4.7</v>
      </c>
      <c r="C107">
        <v>65</v>
      </c>
      <c r="D107">
        <v>20</v>
      </c>
      <c r="E107" s="43">
        <f t="shared" si="1"/>
        <v>0.23529411764705882</v>
      </c>
      <c r="F107">
        <v>18</v>
      </c>
      <c r="G107">
        <v>18.5</v>
      </c>
      <c r="H107">
        <v>17.2</v>
      </c>
      <c r="I107">
        <v>12</v>
      </c>
    </row>
    <row r="108" spans="1:9">
      <c r="A108" s="1">
        <v>44981</v>
      </c>
      <c r="B108">
        <v>-4.8</v>
      </c>
      <c r="C108">
        <v>76</v>
      </c>
      <c r="D108">
        <v>21</v>
      </c>
      <c r="E108" s="43">
        <f t="shared" si="1"/>
        <v>0.21649484536082475</v>
      </c>
      <c r="F108">
        <v>17.7</v>
      </c>
      <c r="G108">
        <v>18.5</v>
      </c>
      <c r="H108">
        <v>17.2</v>
      </c>
      <c r="I108">
        <v>26</v>
      </c>
    </row>
    <row r="109" spans="1:9">
      <c r="A109" s="1">
        <v>44988</v>
      </c>
      <c r="B109">
        <v>-4.5999999999999996</v>
      </c>
      <c r="C109">
        <v>81</v>
      </c>
      <c r="D109">
        <v>24</v>
      </c>
      <c r="E109" s="43">
        <f t="shared" si="1"/>
        <v>0.22857142857142856</v>
      </c>
      <c r="F109">
        <v>17.5</v>
      </c>
      <c r="G109">
        <v>18.5</v>
      </c>
      <c r="H109">
        <v>17.2</v>
      </c>
      <c r="I109">
        <v>32</v>
      </c>
    </row>
    <row r="110" spans="1:9">
      <c r="A110" s="1">
        <v>44995</v>
      </c>
      <c r="B110">
        <v>-6.1</v>
      </c>
      <c r="C110">
        <v>81</v>
      </c>
      <c r="D110">
        <v>25</v>
      </c>
      <c r="E110" s="43">
        <f t="shared" si="1"/>
        <v>0.23584905660377359</v>
      </c>
      <c r="F110">
        <v>17.2</v>
      </c>
      <c r="G110">
        <v>18.5</v>
      </c>
      <c r="H110">
        <v>17.3</v>
      </c>
      <c r="I110">
        <v>56</v>
      </c>
    </row>
    <row r="111" spans="1:9">
      <c r="A111" s="1">
        <v>45001</v>
      </c>
      <c r="B111">
        <v>-6.1</v>
      </c>
      <c r="C111">
        <v>83</v>
      </c>
      <c r="D111">
        <v>25</v>
      </c>
      <c r="E111" s="43">
        <f t="shared" si="1"/>
        <v>0.23148148148148148</v>
      </c>
      <c r="F111">
        <v>17.100000000000001</v>
      </c>
      <c r="G111">
        <v>18.5</v>
      </c>
      <c r="H111">
        <v>17.3</v>
      </c>
      <c r="I111">
        <v>76</v>
      </c>
    </row>
    <row r="112" spans="1:9">
      <c r="A112" s="1">
        <v>45016</v>
      </c>
      <c r="B112">
        <v>-6.6</v>
      </c>
      <c r="C112">
        <v>79</v>
      </c>
      <c r="D112">
        <v>27</v>
      </c>
      <c r="E112" s="43">
        <f t="shared" si="1"/>
        <v>0.25471698113207547</v>
      </c>
      <c r="F112">
        <v>17.8</v>
      </c>
      <c r="G112">
        <v>18.5</v>
      </c>
      <c r="H112">
        <v>17.3</v>
      </c>
      <c r="I112">
        <v>33</v>
      </c>
    </row>
    <row r="113" spans="1:9">
      <c r="A113" s="1">
        <v>45022</v>
      </c>
      <c r="B113">
        <v>-6.8</v>
      </c>
      <c r="C113">
        <v>78</v>
      </c>
      <c r="D113">
        <v>28</v>
      </c>
      <c r="E113" s="43">
        <f t="shared" si="1"/>
        <v>0.26415094339622641</v>
      </c>
      <c r="F113">
        <v>18</v>
      </c>
      <c r="G113">
        <v>18.5</v>
      </c>
      <c r="H113">
        <v>17.3</v>
      </c>
      <c r="I113">
        <v>17</v>
      </c>
    </row>
    <row r="114" spans="1:9">
      <c r="A114" s="1">
        <v>45030</v>
      </c>
      <c r="B114">
        <v>-6.5</v>
      </c>
      <c r="C114">
        <v>80</v>
      </c>
      <c r="D114">
        <v>27</v>
      </c>
      <c r="E114" s="43">
        <f t="shared" si="1"/>
        <v>0.25233644859813081</v>
      </c>
      <c r="F114">
        <v>18.3</v>
      </c>
      <c r="G114">
        <v>18.5</v>
      </c>
      <c r="H114">
        <v>17.3</v>
      </c>
      <c r="I114">
        <v>11</v>
      </c>
    </row>
    <row r="115" spans="1:9">
      <c r="A115" s="1">
        <v>45037</v>
      </c>
      <c r="B115">
        <v>-6.2</v>
      </c>
      <c r="C115">
        <v>9</v>
      </c>
      <c r="D115">
        <v>5</v>
      </c>
      <c r="E115" s="43">
        <f t="shared" si="1"/>
        <v>0.35714285714285715</v>
      </c>
      <c r="F115">
        <v>18.2</v>
      </c>
      <c r="G115">
        <v>18.5</v>
      </c>
      <c r="H115">
        <v>17.3</v>
      </c>
      <c r="I115">
        <v>2</v>
      </c>
    </row>
    <row r="116" spans="1:9">
      <c r="A116" s="1">
        <v>45044</v>
      </c>
      <c r="B116">
        <v>-3.7</v>
      </c>
      <c r="C116">
        <v>28</v>
      </c>
      <c r="D116">
        <v>20</v>
      </c>
      <c r="E116" s="43">
        <f t="shared" si="1"/>
        <v>0.41666666666666669</v>
      </c>
      <c r="F116">
        <v>18.100000000000001</v>
      </c>
      <c r="G116">
        <v>18.5</v>
      </c>
      <c r="H116">
        <v>17.3</v>
      </c>
      <c r="I116">
        <v>0</v>
      </c>
    </row>
    <row r="117" spans="1:9">
      <c r="A117" s="1">
        <v>45051</v>
      </c>
      <c r="B117">
        <v>-2.2000000000000002</v>
      </c>
      <c r="C117">
        <v>44</v>
      </c>
      <c r="D117">
        <v>35</v>
      </c>
      <c r="E117" s="43">
        <f t="shared" si="1"/>
        <v>0.44303797468354428</v>
      </c>
      <c r="F117">
        <v>17.7</v>
      </c>
      <c r="G117">
        <v>18.600000000000001</v>
      </c>
      <c r="H117">
        <v>17.3</v>
      </c>
      <c r="I117">
        <v>1</v>
      </c>
    </row>
    <row r="118" spans="1:9">
      <c r="A118" s="1">
        <v>45058</v>
      </c>
      <c r="B118">
        <v>-2.5</v>
      </c>
      <c r="C118">
        <v>50</v>
      </c>
      <c r="D118">
        <v>37</v>
      </c>
      <c r="E118" s="43">
        <f t="shared" si="1"/>
        <v>0.42528735632183906</v>
      </c>
      <c r="F118">
        <v>18</v>
      </c>
      <c r="G118">
        <v>18.600000000000001</v>
      </c>
      <c r="H118">
        <v>17.3</v>
      </c>
      <c r="I118">
        <v>6</v>
      </c>
    </row>
    <row r="119" spans="1:9">
      <c r="A119" s="1">
        <v>45065</v>
      </c>
      <c r="B119">
        <v>-2.2000000000000002</v>
      </c>
      <c r="C119">
        <v>58</v>
      </c>
      <c r="D119">
        <v>41</v>
      </c>
      <c r="E119" s="43">
        <f t="shared" si="1"/>
        <v>0.41414141414141414</v>
      </c>
      <c r="F119">
        <v>18.3</v>
      </c>
      <c r="G119">
        <v>18.600000000000001</v>
      </c>
      <c r="H119">
        <v>17.3</v>
      </c>
      <c r="I119">
        <v>2</v>
      </c>
    </row>
    <row r="120" spans="1:9">
      <c r="A120" s="1">
        <v>45072</v>
      </c>
      <c r="B120">
        <v>-2.1</v>
      </c>
      <c r="C120">
        <v>63</v>
      </c>
      <c r="D120">
        <v>41</v>
      </c>
      <c r="E120" s="43">
        <f t="shared" si="1"/>
        <v>0.39423076923076922</v>
      </c>
      <c r="F120">
        <v>17.8</v>
      </c>
      <c r="G120">
        <v>18.5</v>
      </c>
      <c r="H120">
        <v>17.3</v>
      </c>
      <c r="I120">
        <v>0</v>
      </c>
    </row>
    <row r="121" spans="1:9">
      <c r="A121" s="1">
        <v>45079</v>
      </c>
      <c r="B121">
        <v>-2.1</v>
      </c>
      <c r="C121">
        <v>66</v>
      </c>
      <c r="D121">
        <v>44</v>
      </c>
      <c r="E121" s="43">
        <f t="shared" si="1"/>
        <v>0.4</v>
      </c>
      <c r="F121">
        <v>18</v>
      </c>
      <c r="G121">
        <v>18.600000000000001</v>
      </c>
      <c r="H121">
        <v>17.8</v>
      </c>
      <c r="I121">
        <v>0</v>
      </c>
    </row>
    <row r="122" spans="1:9">
      <c r="A122" s="1">
        <v>45086</v>
      </c>
      <c r="B122">
        <v>-6.4</v>
      </c>
      <c r="C122">
        <v>66</v>
      </c>
      <c r="D122">
        <v>44</v>
      </c>
      <c r="E122" s="43">
        <f t="shared" si="1"/>
        <v>0.4</v>
      </c>
      <c r="F122">
        <v>18.5</v>
      </c>
      <c r="G122">
        <v>18.600000000000001</v>
      </c>
      <c r="H122">
        <v>17.3</v>
      </c>
      <c r="I122">
        <v>2</v>
      </c>
    </row>
    <row r="123" spans="1:9">
      <c r="A123" s="1">
        <v>45100</v>
      </c>
      <c r="B123">
        <v>-6.5</v>
      </c>
      <c r="C123">
        <v>67</v>
      </c>
      <c r="D123">
        <v>46</v>
      </c>
      <c r="E123" s="43">
        <f t="shared" si="1"/>
        <v>0.40707964601769914</v>
      </c>
      <c r="F123">
        <v>18.8</v>
      </c>
      <c r="G123">
        <v>18.600000000000001</v>
      </c>
      <c r="H123">
        <v>17.399999999999999</v>
      </c>
      <c r="I123">
        <v>0</v>
      </c>
    </row>
    <row r="124" spans="1:9">
      <c r="A124" s="1">
        <v>45107</v>
      </c>
      <c r="B124">
        <v>-6.8</v>
      </c>
      <c r="C124">
        <v>67</v>
      </c>
      <c r="D124">
        <v>46</v>
      </c>
      <c r="E124" s="43">
        <f t="shared" si="1"/>
        <v>0.40707964601769914</v>
      </c>
      <c r="F124">
        <v>18.899999999999999</v>
      </c>
      <c r="G124">
        <v>18.600000000000001</v>
      </c>
      <c r="H124">
        <v>17.399999999999999</v>
      </c>
      <c r="I124">
        <v>0</v>
      </c>
    </row>
    <row r="125" spans="1:9">
      <c r="A125" s="1">
        <v>45114</v>
      </c>
      <c r="B125">
        <v>-7.2</v>
      </c>
      <c r="C125">
        <v>67</v>
      </c>
      <c r="D125">
        <v>46</v>
      </c>
      <c r="E125" s="43">
        <f t="shared" si="1"/>
        <v>0.40707964601769914</v>
      </c>
      <c r="F125">
        <v>18.899999999999999</v>
      </c>
      <c r="G125">
        <v>18.600000000000001</v>
      </c>
      <c r="H125">
        <v>17.399999999999999</v>
      </c>
      <c r="I125">
        <v>0</v>
      </c>
    </row>
    <row r="126" spans="1:9">
      <c r="A126" s="1">
        <v>45121</v>
      </c>
      <c r="B126">
        <v>-7.1</v>
      </c>
      <c r="C126">
        <v>68</v>
      </c>
      <c r="D126">
        <v>65</v>
      </c>
      <c r="E126" s="43">
        <f t="shared" si="1"/>
        <v>0.48872180451127817</v>
      </c>
      <c r="F126">
        <v>18.899999999999999</v>
      </c>
      <c r="G126">
        <v>18.600000000000001</v>
      </c>
      <c r="H126">
        <v>17.399999999999999</v>
      </c>
      <c r="I126">
        <v>1</v>
      </c>
    </row>
    <row r="127" spans="1:9">
      <c r="A127" s="1">
        <v>45128</v>
      </c>
      <c r="B127">
        <v>-9</v>
      </c>
      <c r="C127">
        <v>6</v>
      </c>
      <c r="D127">
        <v>5</v>
      </c>
      <c r="E127" s="43">
        <f t="shared" si="1"/>
        <v>0.45454545454545453</v>
      </c>
      <c r="F127">
        <v>19.5</v>
      </c>
      <c r="G127">
        <v>18.600000000000001</v>
      </c>
      <c r="H127">
        <v>17.399999999999999</v>
      </c>
      <c r="I127">
        <v>0</v>
      </c>
    </row>
    <row r="128" spans="1:9">
      <c r="A128" s="1">
        <v>45129</v>
      </c>
      <c r="B128">
        <v>-7.3</v>
      </c>
      <c r="C128">
        <v>27</v>
      </c>
      <c r="D128">
        <v>18</v>
      </c>
      <c r="E128" s="43">
        <f t="shared" si="1"/>
        <v>0.4</v>
      </c>
      <c r="F128">
        <v>19.399999999999999</v>
      </c>
      <c r="G128">
        <v>18.600000000000001</v>
      </c>
      <c r="H128">
        <v>17.399999999999999</v>
      </c>
      <c r="I128">
        <v>0</v>
      </c>
    </row>
    <row r="129" spans="1:9">
      <c r="A129" s="1">
        <v>45142</v>
      </c>
      <c r="B129">
        <v>-5.2</v>
      </c>
      <c r="C129">
        <v>49</v>
      </c>
      <c r="D129">
        <v>30</v>
      </c>
      <c r="E129" s="43">
        <f t="shared" si="1"/>
        <v>0.379746835443038</v>
      </c>
      <c r="F129">
        <v>19.2</v>
      </c>
      <c r="G129">
        <v>18.600000000000001</v>
      </c>
      <c r="H129">
        <v>17.399999999999999</v>
      </c>
      <c r="I129">
        <v>3</v>
      </c>
    </row>
    <row r="130" spans="1:9">
      <c r="A130" s="1">
        <v>45170</v>
      </c>
      <c r="B130">
        <v>-4.0999999999999996</v>
      </c>
      <c r="C130">
        <v>73</v>
      </c>
      <c r="D130">
        <v>42</v>
      </c>
      <c r="E130" s="43">
        <f t="shared" si="1"/>
        <v>0.36521739130434783</v>
      </c>
      <c r="F130">
        <v>18.8</v>
      </c>
      <c r="G130">
        <v>18.7</v>
      </c>
      <c r="H130">
        <v>17.5</v>
      </c>
      <c r="I130">
        <v>2</v>
      </c>
    </row>
    <row r="131" spans="1:9">
      <c r="A131" s="1">
        <v>45177</v>
      </c>
      <c r="B131">
        <v>0.5</v>
      </c>
      <c r="C131">
        <v>73</v>
      </c>
      <c r="D131">
        <v>42</v>
      </c>
      <c r="E131" s="43">
        <f t="shared" ref="E131:E169" si="2">D131/(C131+D131)</f>
        <v>0.36521739130434783</v>
      </c>
      <c r="F131">
        <v>18.600000000000001</v>
      </c>
      <c r="G131">
        <v>18.7</v>
      </c>
      <c r="H131">
        <v>17.5</v>
      </c>
      <c r="I131">
        <v>0</v>
      </c>
    </row>
    <row r="132" spans="1:9">
      <c r="A132" s="1">
        <v>45184</v>
      </c>
      <c r="B132">
        <v>0.2</v>
      </c>
      <c r="C132">
        <v>74</v>
      </c>
      <c r="D132">
        <v>42</v>
      </c>
      <c r="E132" s="43">
        <f t="shared" si="2"/>
        <v>0.36206896551724138</v>
      </c>
      <c r="F132">
        <v>18.8</v>
      </c>
      <c r="G132">
        <v>18.7</v>
      </c>
      <c r="H132">
        <v>17.5</v>
      </c>
      <c r="I132">
        <v>2</v>
      </c>
    </row>
    <row r="133" spans="1:9">
      <c r="A133" s="1">
        <v>45191</v>
      </c>
      <c r="B133">
        <v>-0.2</v>
      </c>
      <c r="C133">
        <v>74</v>
      </c>
      <c r="D133">
        <v>42</v>
      </c>
      <c r="E133" s="43">
        <f t="shared" si="2"/>
        <v>0.36206896551724138</v>
      </c>
      <c r="F133">
        <v>18</v>
      </c>
      <c r="G133">
        <v>18.7</v>
      </c>
      <c r="H133">
        <v>17.5</v>
      </c>
      <c r="I133">
        <v>1</v>
      </c>
    </row>
    <row r="134" spans="1:9">
      <c r="A134" s="1">
        <v>45198</v>
      </c>
      <c r="B134">
        <v>-0.1</v>
      </c>
      <c r="C134">
        <v>74</v>
      </c>
      <c r="D134">
        <v>42</v>
      </c>
      <c r="E134" s="43">
        <f t="shared" si="2"/>
        <v>0.36206896551724138</v>
      </c>
      <c r="F134">
        <v>18.7</v>
      </c>
      <c r="G134">
        <v>18.7</v>
      </c>
      <c r="H134">
        <v>17.5</v>
      </c>
      <c r="I134">
        <v>1</v>
      </c>
    </row>
    <row r="135" spans="1:9">
      <c r="A135" s="1">
        <v>45205</v>
      </c>
      <c r="B135">
        <v>-0.3</v>
      </c>
      <c r="C135">
        <v>76</v>
      </c>
      <c r="D135">
        <v>42</v>
      </c>
      <c r="E135" s="43">
        <f t="shared" si="2"/>
        <v>0.3559322033898305</v>
      </c>
      <c r="F135">
        <v>17.7</v>
      </c>
      <c r="G135">
        <v>18.7</v>
      </c>
      <c r="H135">
        <v>17.5</v>
      </c>
      <c r="I135">
        <v>7</v>
      </c>
    </row>
    <row r="136" spans="1:9">
      <c r="A136" s="1">
        <v>45212</v>
      </c>
      <c r="B136">
        <v>0.4</v>
      </c>
      <c r="C136">
        <v>4</v>
      </c>
      <c r="D136">
        <v>5</v>
      </c>
      <c r="E136" s="43">
        <f t="shared" si="2"/>
        <v>0.55555555555555558</v>
      </c>
      <c r="F136">
        <v>18.100000000000001</v>
      </c>
      <c r="G136">
        <v>18.7</v>
      </c>
      <c r="H136">
        <v>17.5</v>
      </c>
      <c r="I136">
        <v>2</v>
      </c>
    </row>
    <row r="137" spans="1:9">
      <c r="A137" s="1">
        <v>45219</v>
      </c>
      <c r="B137">
        <v>-0.4</v>
      </c>
      <c r="C137">
        <v>7</v>
      </c>
      <c r="D137">
        <v>6</v>
      </c>
      <c r="E137" s="43">
        <f t="shared" si="2"/>
        <v>0.46153846153846156</v>
      </c>
      <c r="F137">
        <v>17.7</v>
      </c>
      <c r="G137">
        <v>18.7</v>
      </c>
      <c r="H137">
        <v>17.5</v>
      </c>
      <c r="I137">
        <v>7</v>
      </c>
    </row>
    <row r="138" spans="1:9">
      <c r="A138" s="1">
        <v>45226</v>
      </c>
      <c r="B138">
        <v>2.7</v>
      </c>
      <c r="C138">
        <v>28</v>
      </c>
      <c r="D138">
        <v>14</v>
      </c>
      <c r="E138" s="43">
        <f t="shared" si="2"/>
        <v>0.33333333333333331</v>
      </c>
      <c r="F138">
        <v>17.7</v>
      </c>
      <c r="G138">
        <v>18.7</v>
      </c>
      <c r="H138">
        <v>17.5</v>
      </c>
      <c r="I138">
        <v>16</v>
      </c>
    </row>
    <row r="139" spans="1:9">
      <c r="A139" s="1">
        <v>45233</v>
      </c>
      <c r="B139">
        <v>3.7</v>
      </c>
      <c r="C139">
        <v>48</v>
      </c>
      <c r="D139">
        <v>27</v>
      </c>
      <c r="E139" s="43">
        <f t="shared" si="2"/>
        <v>0.36</v>
      </c>
      <c r="F139">
        <v>17.8</v>
      </c>
      <c r="G139">
        <v>18.7</v>
      </c>
      <c r="H139">
        <v>17.5</v>
      </c>
      <c r="I139">
        <v>39</v>
      </c>
    </row>
    <row r="140" spans="1:9">
      <c r="A140" s="1">
        <v>45240</v>
      </c>
      <c r="B140">
        <v>4.0999999999999996</v>
      </c>
      <c r="C140">
        <v>59</v>
      </c>
      <c r="D140">
        <v>30</v>
      </c>
      <c r="E140" s="43">
        <f t="shared" si="2"/>
        <v>0.33707865168539325</v>
      </c>
      <c r="F140">
        <v>18</v>
      </c>
      <c r="G140">
        <v>18.7</v>
      </c>
      <c r="H140">
        <v>17.5</v>
      </c>
      <c r="I140">
        <v>0</v>
      </c>
    </row>
    <row r="141" spans="1:9">
      <c r="A141" s="1">
        <v>45247</v>
      </c>
      <c r="B141">
        <v>4.3</v>
      </c>
      <c r="C141">
        <v>64</v>
      </c>
      <c r="D141">
        <v>32</v>
      </c>
      <c r="E141" s="43">
        <f t="shared" si="2"/>
        <v>0.33333333333333331</v>
      </c>
      <c r="F141">
        <v>18.600000000000001</v>
      </c>
      <c r="G141">
        <v>18.8</v>
      </c>
      <c r="H141">
        <v>17.600000000000001</v>
      </c>
      <c r="I141">
        <v>0</v>
      </c>
    </row>
    <row r="142" spans="1:9">
      <c r="A142" s="1">
        <v>45261</v>
      </c>
      <c r="B142">
        <v>4.8</v>
      </c>
      <c r="C142">
        <v>69</v>
      </c>
      <c r="D142">
        <v>38</v>
      </c>
      <c r="E142" s="43">
        <f t="shared" si="2"/>
        <v>0.35514018691588783</v>
      </c>
      <c r="F142">
        <v>18.7</v>
      </c>
      <c r="G142">
        <v>18.8</v>
      </c>
      <c r="H142">
        <v>17.600000000000001</v>
      </c>
      <c r="I142">
        <v>0</v>
      </c>
    </row>
    <row r="143" spans="1:9">
      <c r="A143" s="1">
        <v>45268</v>
      </c>
      <c r="B143">
        <v>2.7</v>
      </c>
      <c r="C143">
        <v>70</v>
      </c>
      <c r="D143">
        <v>38</v>
      </c>
      <c r="E143" s="43">
        <f t="shared" si="2"/>
        <v>0.35185185185185186</v>
      </c>
      <c r="F143">
        <v>18.8</v>
      </c>
      <c r="G143">
        <v>18.8</v>
      </c>
      <c r="H143">
        <v>17.600000000000001</v>
      </c>
      <c r="I143">
        <v>0</v>
      </c>
    </row>
    <row r="144" spans="1:9">
      <c r="A144" s="1">
        <v>45275</v>
      </c>
      <c r="B144">
        <v>2.4</v>
      </c>
      <c r="C144">
        <v>72</v>
      </c>
      <c r="D144">
        <v>39</v>
      </c>
      <c r="E144" s="43">
        <f t="shared" si="2"/>
        <v>0.35135135135135137</v>
      </c>
      <c r="F144">
        <v>19.3</v>
      </c>
      <c r="G144">
        <v>18.8</v>
      </c>
      <c r="H144">
        <v>17.600000000000001</v>
      </c>
      <c r="I144">
        <v>0</v>
      </c>
    </row>
    <row r="145" spans="1:9">
      <c r="A145" s="1">
        <v>45276</v>
      </c>
      <c r="B145">
        <v>1.3</v>
      </c>
      <c r="C145">
        <v>72</v>
      </c>
      <c r="D145">
        <v>39</v>
      </c>
      <c r="E145" s="43">
        <f t="shared" si="2"/>
        <v>0.35135135135135137</v>
      </c>
      <c r="F145">
        <v>19.2</v>
      </c>
      <c r="G145">
        <v>18.899999999999999</v>
      </c>
      <c r="H145">
        <v>17.600000000000001</v>
      </c>
      <c r="I145">
        <v>0</v>
      </c>
    </row>
    <row r="146" spans="1:9">
      <c r="A146" s="1">
        <v>45277</v>
      </c>
      <c r="B146">
        <v>-0.1</v>
      </c>
      <c r="C146">
        <v>4</v>
      </c>
      <c r="D146">
        <v>3</v>
      </c>
      <c r="E146" s="43">
        <f t="shared" si="2"/>
        <v>0.42857142857142855</v>
      </c>
      <c r="F146">
        <v>19.5</v>
      </c>
      <c r="G146">
        <v>18.899999999999999</v>
      </c>
      <c r="H146">
        <v>17.600000000000001</v>
      </c>
      <c r="I146">
        <v>0</v>
      </c>
    </row>
    <row r="147" spans="1:9">
      <c r="A147" s="1">
        <v>45282</v>
      </c>
      <c r="B147">
        <v>-1.7</v>
      </c>
      <c r="C147">
        <v>5</v>
      </c>
      <c r="D147">
        <v>3</v>
      </c>
      <c r="E147" s="43">
        <f t="shared" si="2"/>
        <v>0.375</v>
      </c>
      <c r="F147">
        <v>19.5</v>
      </c>
      <c r="G147">
        <v>18.899999999999999</v>
      </c>
      <c r="H147">
        <v>17.600000000000001</v>
      </c>
      <c r="I147">
        <v>0</v>
      </c>
    </row>
    <row r="148" spans="1:9">
      <c r="A148" s="1">
        <v>45303</v>
      </c>
      <c r="B148">
        <v>-0.1</v>
      </c>
      <c r="C148">
        <v>4</v>
      </c>
      <c r="D148">
        <v>3</v>
      </c>
      <c r="E148" s="43">
        <f t="shared" si="2"/>
        <v>0.42857142857142855</v>
      </c>
      <c r="F148">
        <v>19.5</v>
      </c>
      <c r="G148">
        <v>18.899999999999999</v>
      </c>
      <c r="H148">
        <v>17.600000000000001</v>
      </c>
      <c r="I148">
        <v>0</v>
      </c>
    </row>
    <row r="149" spans="1:9">
      <c r="A149" s="1">
        <v>45317</v>
      </c>
      <c r="B149">
        <v>-1.4</v>
      </c>
      <c r="C149">
        <v>14</v>
      </c>
      <c r="D149">
        <v>9</v>
      </c>
      <c r="E149" s="43">
        <f t="shared" si="2"/>
        <v>0.39130434782608697</v>
      </c>
      <c r="F149">
        <v>20</v>
      </c>
      <c r="G149">
        <v>18.899999999999999</v>
      </c>
      <c r="H149">
        <v>17.600000000000001</v>
      </c>
      <c r="I149">
        <v>0</v>
      </c>
    </row>
    <row r="150" spans="1:9">
      <c r="A150" s="1">
        <v>45324</v>
      </c>
      <c r="B150">
        <v>1.6</v>
      </c>
      <c r="C150">
        <v>31</v>
      </c>
      <c r="D150">
        <v>17</v>
      </c>
      <c r="E150" s="43">
        <f t="shared" si="2"/>
        <v>0.35416666666666669</v>
      </c>
      <c r="F150">
        <v>20</v>
      </c>
      <c r="G150">
        <v>18.899999999999999</v>
      </c>
      <c r="H150">
        <v>17.600000000000001</v>
      </c>
      <c r="I150">
        <v>0</v>
      </c>
    </row>
    <row r="151" spans="1:9">
      <c r="A151" s="1">
        <v>45331</v>
      </c>
      <c r="B151">
        <v>2.9</v>
      </c>
      <c r="C151">
        <v>52</v>
      </c>
      <c r="D151">
        <v>21</v>
      </c>
      <c r="E151" s="43">
        <f t="shared" si="2"/>
        <v>0.28767123287671231</v>
      </c>
      <c r="F151">
        <v>20.3</v>
      </c>
      <c r="G151">
        <v>18.899999999999999</v>
      </c>
      <c r="H151">
        <v>17.7</v>
      </c>
      <c r="I151">
        <v>0</v>
      </c>
    </row>
    <row r="152" spans="1:9">
      <c r="A152" s="1">
        <v>45338</v>
      </c>
      <c r="B152">
        <v>3.2</v>
      </c>
      <c r="C152">
        <v>59</v>
      </c>
      <c r="D152">
        <v>26</v>
      </c>
      <c r="E152" s="43">
        <f t="shared" si="2"/>
        <v>0.30588235294117649</v>
      </c>
      <c r="F152">
        <v>20.399999999999999</v>
      </c>
      <c r="G152">
        <v>19</v>
      </c>
      <c r="H152">
        <v>17.7</v>
      </c>
      <c r="I152">
        <v>0</v>
      </c>
    </row>
    <row r="153" spans="1:9">
      <c r="A153" s="1">
        <v>45339</v>
      </c>
      <c r="B153">
        <v>4</v>
      </c>
      <c r="C153">
        <v>71</v>
      </c>
      <c r="D153">
        <v>30</v>
      </c>
      <c r="E153" s="43">
        <f t="shared" si="2"/>
        <v>0.29702970297029702</v>
      </c>
      <c r="F153">
        <v>20.399999999999999</v>
      </c>
      <c r="G153">
        <v>19</v>
      </c>
      <c r="H153">
        <v>17.7</v>
      </c>
      <c r="I153">
        <v>0</v>
      </c>
    </row>
    <row r="154" spans="1:9">
      <c r="A154" s="1">
        <v>45359</v>
      </c>
      <c r="B154">
        <v>3.4</v>
      </c>
      <c r="C154">
        <v>74</v>
      </c>
      <c r="D154">
        <v>32</v>
      </c>
      <c r="E154" s="43">
        <f t="shared" si="2"/>
        <v>0.30188679245283018</v>
      </c>
      <c r="F154">
        <v>20.7</v>
      </c>
      <c r="G154">
        <v>19</v>
      </c>
      <c r="H154">
        <v>17.7</v>
      </c>
      <c r="I154">
        <v>0</v>
      </c>
    </row>
    <row r="155" spans="1:9">
      <c r="A155" s="1">
        <v>45366</v>
      </c>
      <c r="B155">
        <v>3.3</v>
      </c>
      <c r="C155">
        <v>78</v>
      </c>
      <c r="D155">
        <v>32</v>
      </c>
      <c r="E155" s="43">
        <f t="shared" si="2"/>
        <v>0.29090909090909089</v>
      </c>
      <c r="F155">
        <v>20.6</v>
      </c>
      <c r="G155">
        <v>19</v>
      </c>
      <c r="H155">
        <v>17.7</v>
      </c>
      <c r="I155">
        <v>0</v>
      </c>
    </row>
    <row r="156" spans="1:9">
      <c r="A156" s="1">
        <v>45372</v>
      </c>
      <c r="B156">
        <v>3.4</v>
      </c>
      <c r="C156">
        <v>78</v>
      </c>
      <c r="D156">
        <v>33</v>
      </c>
      <c r="E156" s="43">
        <f t="shared" si="2"/>
        <v>0.29729729729729731</v>
      </c>
      <c r="F156">
        <v>20.9</v>
      </c>
      <c r="G156">
        <v>19</v>
      </c>
      <c r="H156">
        <v>17.7</v>
      </c>
      <c r="I156">
        <v>0</v>
      </c>
    </row>
    <row r="157" spans="1:9">
      <c r="A157" s="1">
        <v>45379</v>
      </c>
      <c r="B157">
        <v>3.6</v>
      </c>
      <c r="C157">
        <v>79</v>
      </c>
      <c r="D157">
        <v>33</v>
      </c>
      <c r="E157" s="43">
        <f t="shared" si="2"/>
        <v>0.29464285714285715</v>
      </c>
      <c r="F157">
        <v>20.9</v>
      </c>
      <c r="G157">
        <v>19.100000000000001</v>
      </c>
      <c r="H157">
        <v>17.7</v>
      </c>
      <c r="I157">
        <v>0</v>
      </c>
    </row>
    <row r="158" spans="1:9">
      <c r="A158" s="1">
        <v>45387</v>
      </c>
      <c r="B158">
        <v>3.2</v>
      </c>
      <c r="C158">
        <v>79</v>
      </c>
      <c r="D158">
        <v>33</v>
      </c>
      <c r="E158" s="43">
        <f t="shared" si="2"/>
        <v>0.29464285714285715</v>
      </c>
      <c r="F158">
        <v>20.5</v>
      </c>
      <c r="G158">
        <v>19.100000000000001</v>
      </c>
      <c r="H158">
        <v>17.7</v>
      </c>
      <c r="I158">
        <v>0</v>
      </c>
    </row>
    <row r="159" spans="1:9">
      <c r="A159" s="1">
        <v>45394</v>
      </c>
      <c r="B159">
        <v>0.9</v>
      </c>
      <c r="C159">
        <v>79</v>
      </c>
      <c r="D159">
        <v>33</v>
      </c>
      <c r="E159" s="43">
        <f t="shared" si="2"/>
        <v>0.29464285714285715</v>
      </c>
      <c r="F159">
        <v>20.6</v>
      </c>
      <c r="G159">
        <v>19.100000000000001</v>
      </c>
      <c r="H159">
        <v>17.8</v>
      </c>
      <c r="I159">
        <v>7</v>
      </c>
    </row>
    <row r="160" spans="1:9">
      <c r="A160" s="1">
        <v>45401</v>
      </c>
      <c r="B160">
        <v>0.5</v>
      </c>
      <c r="C160">
        <v>7</v>
      </c>
      <c r="D160">
        <v>5</v>
      </c>
      <c r="E160" s="43">
        <f t="shared" si="2"/>
        <v>0.41666666666666669</v>
      </c>
      <c r="F160">
        <v>19.899999999999999</v>
      </c>
      <c r="G160">
        <v>19.100000000000001</v>
      </c>
      <c r="H160">
        <v>17.8</v>
      </c>
      <c r="I160">
        <v>34</v>
      </c>
    </row>
    <row r="161" spans="1:9">
      <c r="A161" s="1">
        <v>45408</v>
      </c>
      <c r="B161">
        <v>3.5</v>
      </c>
      <c r="C161">
        <v>19</v>
      </c>
      <c r="D161">
        <v>20</v>
      </c>
      <c r="E161" s="43">
        <f t="shared" si="2"/>
        <v>0.51282051282051277</v>
      </c>
      <c r="F161">
        <v>20</v>
      </c>
      <c r="G161">
        <v>19.100000000000001</v>
      </c>
      <c r="H161">
        <v>17.8</v>
      </c>
      <c r="I161">
        <v>58</v>
      </c>
    </row>
    <row r="162" spans="1:9">
      <c r="A162" s="1">
        <v>45409</v>
      </c>
      <c r="B162">
        <v>5</v>
      </c>
      <c r="C162">
        <v>41</v>
      </c>
      <c r="D162">
        <v>34</v>
      </c>
      <c r="E162" s="43">
        <f t="shared" si="2"/>
        <v>0.45333333333333331</v>
      </c>
      <c r="F162">
        <v>19.899999999999999</v>
      </c>
      <c r="G162">
        <v>19.100000000000001</v>
      </c>
      <c r="H162">
        <v>17.8</v>
      </c>
      <c r="I162">
        <v>4</v>
      </c>
    </row>
    <row r="163" spans="1:9">
      <c r="A163" s="1">
        <v>45422</v>
      </c>
      <c r="B163">
        <v>5.4</v>
      </c>
      <c r="C163">
        <v>51</v>
      </c>
      <c r="D163">
        <v>36</v>
      </c>
      <c r="E163" s="43">
        <f t="shared" si="2"/>
        <v>0.41379310344827586</v>
      </c>
      <c r="F163">
        <v>20.399999999999999</v>
      </c>
      <c r="G163">
        <v>19.100000000000001</v>
      </c>
      <c r="H163">
        <v>17.8</v>
      </c>
      <c r="I163">
        <v>0</v>
      </c>
    </row>
    <row r="164" spans="1:9">
      <c r="A164" s="1">
        <v>45429</v>
      </c>
      <c r="B164">
        <v>5.7</v>
      </c>
      <c r="C164">
        <v>54</v>
      </c>
      <c r="D164">
        <v>37</v>
      </c>
      <c r="E164" s="43">
        <f t="shared" si="2"/>
        <v>0.40659340659340659</v>
      </c>
      <c r="F164">
        <v>20.7</v>
      </c>
      <c r="G164">
        <v>19.2</v>
      </c>
      <c r="H164">
        <v>17.8</v>
      </c>
      <c r="I164">
        <v>0</v>
      </c>
    </row>
    <row r="165" spans="1:9">
      <c r="A165" s="1">
        <v>45436</v>
      </c>
      <c r="B165">
        <v>6</v>
      </c>
      <c r="C165">
        <v>60</v>
      </c>
      <c r="D165">
        <v>41</v>
      </c>
      <c r="E165" s="43">
        <f t="shared" si="2"/>
        <v>0.40594059405940597</v>
      </c>
      <c r="F165">
        <v>20.5</v>
      </c>
      <c r="G165">
        <v>19.2</v>
      </c>
      <c r="H165">
        <v>17.8</v>
      </c>
      <c r="I165">
        <v>0</v>
      </c>
    </row>
    <row r="166" spans="1:9">
      <c r="A166" s="1">
        <v>45443</v>
      </c>
      <c r="B166">
        <v>5.9</v>
      </c>
      <c r="C166">
        <v>64</v>
      </c>
      <c r="D166">
        <v>42</v>
      </c>
      <c r="E166" s="43">
        <f t="shared" si="2"/>
        <v>0.39622641509433965</v>
      </c>
      <c r="F166">
        <v>20.3</v>
      </c>
      <c r="G166">
        <v>19.2</v>
      </c>
      <c r="H166">
        <v>17.8</v>
      </c>
      <c r="I166">
        <v>0</v>
      </c>
    </row>
    <row r="167" spans="1:9">
      <c r="A167" s="1">
        <v>45450</v>
      </c>
      <c r="B167">
        <v>5.9</v>
      </c>
      <c r="C167">
        <v>67</v>
      </c>
      <c r="D167">
        <v>44</v>
      </c>
      <c r="E167" s="43">
        <f t="shared" si="2"/>
        <v>0.3963963963963964</v>
      </c>
      <c r="F167">
        <v>20.7</v>
      </c>
      <c r="G167">
        <v>19.2</v>
      </c>
      <c r="H167">
        <v>17.8</v>
      </c>
      <c r="I167">
        <v>0</v>
      </c>
    </row>
    <row r="168" spans="1:9">
      <c r="A168" s="1">
        <v>45457</v>
      </c>
      <c r="B168">
        <v>9</v>
      </c>
      <c r="C168">
        <v>67</v>
      </c>
      <c r="D168">
        <v>44</v>
      </c>
      <c r="E168" s="43">
        <f t="shared" si="2"/>
        <v>0.3963963963963964</v>
      </c>
      <c r="F168">
        <v>21</v>
      </c>
      <c r="G168">
        <v>19.2</v>
      </c>
      <c r="H168">
        <v>17.8</v>
      </c>
      <c r="I168">
        <v>0</v>
      </c>
    </row>
    <row r="169" spans="1:9">
      <c r="A169" s="1">
        <v>45464</v>
      </c>
      <c r="B169">
        <v>8.8000000000000007</v>
      </c>
      <c r="C169">
        <v>67</v>
      </c>
      <c r="D169">
        <v>44</v>
      </c>
      <c r="E169" s="43">
        <f t="shared" si="2"/>
        <v>0.3963963963963964</v>
      </c>
      <c r="F169">
        <v>21</v>
      </c>
      <c r="G169">
        <v>19.2</v>
      </c>
      <c r="H169">
        <v>17.8</v>
      </c>
      <c r="I169">
        <v>0</v>
      </c>
    </row>
    <row r="170" spans="1:9">
      <c r="A170" s="1">
        <v>45476</v>
      </c>
      <c r="B170">
        <v>8.8000000000000007</v>
      </c>
      <c r="C170">
        <v>67</v>
      </c>
      <c r="D170">
        <v>45</v>
      </c>
      <c r="E170" s="43">
        <f>D170/(C170+D170)</f>
        <v>0.4017857142857143</v>
      </c>
      <c r="F170">
        <v>21.2</v>
      </c>
      <c r="G170">
        <v>19.3</v>
      </c>
      <c r="H170">
        <v>17.899999999999999</v>
      </c>
    </row>
    <row r="171" spans="1:9">
      <c r="A171" s="1">
        <v>45485</v>
      </c>
      <c r="B171">
        <v>9.3000000000000007</v>
      </c>
      <c r="C171">
        <v>2</v>
      </c>
      <c r="D171">
        <v>5</v>
      </c>
      <c r="E171" s="43">
        <f>D171/(C171+D171)</f>
        <v>0.7142857142857143</v>
      </c>
      <c r="F171">
        <v>21.4</v>
      </c>
      <c r="G171">
        <v>19.3</v>
      </c>
      <c r="H171">
        <v>17.899999999999999</v>
      </c>
    </row>
    <row r="172" spans="1:9">
      <c r="A172" s="1">
        <v>45492</v>
      </c>
      <c r="B172">
        <v>9.6999999999999993</v>
      </c>
      <c r="C172">
        <v>5</v>
      </c>
      <c r="D172">
        <v>5</v>
      </c>
      <c r="E172" s="43">
        <f>D172/(C172+D172)</f>
        <v>0.5</v>
      </c>
      <c r="F172">
        <v>21.2</v>
      </c>
      <c r="G172">
        <v>19.3</v>
      </c>
      <c r="H172">
        <v>17.899999999999999</v>
      </c>
    </row>
    <row r="173" spans="1:9">
      <c r="A173" s="1">
        <v>45499</v>
      </c>
      <c r="B173">
        <v>9.8000000000000007</v>
      </c>
      <c r="C173">
        <v>16</v>
      </c>
      <c r="D173">
        <v>16</v>
      </c>
      <c r="E173" s="43">
        <f t="shared" ref="E173:E174" si="3">D173/(C173+D173)</f>
        <v>0.5</v>
      </c>
      <c r="F173">
        <v>20.6</v>
      </c>
      <c r="G173">
        <v>19.3</v>
      </c>
      <c r="H173">
        <v>17.899999999999999</v>
      </c>
    </row>
    <row r="174" spans="1:9">
      <c r="A174" s="1">
        <v>45506</v>
      </c>
      <c r="B174">
        <v>11.5</v>
      </c>
      <c r="C174">
        <v>39</v>
      </c>
      <c r="D174">
        <v>35</v>
      </c>
      <c r="E174" s="43">
        <f t="shared" si="3"/>
        <v>0.47297297297297297</v>
      </c>
      <c r="F174">
        <v>20.7</v>
      </c>
      <c r="G174">
        <v>19.3</v>
      </c>
      <c r="H174">
        <v>17.899999999999999</v>
      </c>
    </row>
    <row r="175" spans="1:9">
      <c r="A175" s="1">
        <v>45513</v>
      </c>
      <c r="B175">
        <v>10.8</v>
      </c>
      <c r="C175">
        <v>47</v>
      </c>
      <c r="D175">
        <v>39</v>
      </c>
      <c r="E175" s="43">
        <f>D175/(C175+D175)</f>
        <v>0.45348837209302323</v>
      </c>
      <c r="F175">
        <v>20.2</v>
      </c>
      <c r="G175">
        <v>19.399999999999999</v>
      </c>
      <c r="H175">
        <v>17.899999999999999</v>
      </c>
    </row>
    <row r="176" spans="1:9">
      <c r="A176" s="1">
        <v>45520</v>
      </c>
      <c r="B176">
        <v>10.9</v>
      </c>
      <c r="C176">
        <v>48</v>
      </c>
      <c r="D176">
        <v>41</v>
      </c>
      <c r="E176" s="43">
        <f>D176/(C176+D176)</f>
        <v>0.4606741573033708</v>
      </c>
      <c r="F176">
        <v>21</v>
      </c>
      <c r="G176">
        <v>19.399999999999999</v>
      </c>
      <c r="H176">
        <v>17.899999999999999</v>
      </c>
    </row>
    <row r="177" spans="1:8">
      <c r="A177" s="1">
        <v>45541</v>
      </c>
      <c r="B177">
        <v>11.3</v>
      </c>
      <c r="C177">
        <v>59</v>
      </c>
      <c r="D177">
        <v>50</v>
      </c>
      <c r="E177" s="43">
        <f>D177/(C177+D177)</f>
        <v>0.45871559633027525</v>
      </c>
      <c r="F177">
        <v>20.6</v>
      </c>
      <c r="G177">
        <v>19.399999999999999</v>
      </c>
      <c r="H177">
        <v>18</v>
      </c>
    </row>
    <row r="178" spans="1:8">
      <c r="A178" s="1">
        <v>45548</v>
      </c>
      <c r="B178">
        <v>4.9000000000000004</v>
      </c>
      <c r="C178">
        <v>59</v>
      </c>
      <c r="D178">
        <v>50</v>
      </c>
      <c r="E178" s="43">
        <f t="shared" ref="E178:E241" si="4">D178/(C178+D178)</f>
        <v>0.45871559633027525</v>
      </c>
      <c r="F178">
        <v>20.9</v>
      </c>
      <c r="G178">
        <v>19.399999999999999</v>
      </c>
      <c r="H178">
        <v>18</v>
      </c>
    </row>
    <row r="179" spans="1:8">
      <c r="A179" s="1">
        <v>45555</v>
      </c>
      <c r="B179">
        <v>4.5999999999999996</v>
      </c>
      <c r="C179">
        <v>60</v>
      </c>
      <c r="D179">
        <v>50</v>
      </c>
      <c r="E179" s="43">
        <f t="shared" si="4"/>
        <v>0.45454545454545453</v>
      </c>
      <c r="F179">
        <v>21.4</v>
      </c>
      <c r="G179">
        <v>19.5</v>
      </c>
      <c r="H179">
        <v>18</v>
      </c>
    </row>
    <row r="180" spans="1:8">
      <c r="A180" s="1">
        <v>45569</v>
      </c>
      <c r="B180">
        <v>4.2</v>
      </c>
      <c r="C180">
        <v>60</v>
      </c>
      <c r="D180">
        <v>50</v>
      </c>
      <c r="E180" s="43">
        <f t="shared" si="4"/>
        <v>0.45454545454545453</v>
      </c>
      <c r="F180">
        <v>21.4</v>
      </c>
      <c r="G180">
        <v>19.5</v>
      </c>
      <c r="H180">
        <v>18</v>
      </c>
    </row>
    <row r="181" spans="1:8">
      <c r="A181" s="1">
        <v>45576</v>
      </c>
      <c r="B181">
        <v>4.0999999999999996</v>
      </c>
      <c r="C181">
        <v>60</v>
      </c>
      <c r="D181">
        <v>50</v>
      </c>
      <c r="E181" s="43">
        <f t="shared" si="4"/>
        <v>0.45454545454545453</v>
      </c>
      <c r="F181">
        <v>21.4</v>
      </c>
      <c r="G181">
        <v>19.5</v>
      </c>
      <c r="H181">
        <v>18</v>
      </c>
    </row>
    <row r="182" spans="1:8">
      <c r="A182" s="1">
        <v>45583</v>
      </c>
      <c r="B182">
        <v>3.4</v>
      </c>
      <c r="C182">
        <v>9</v>
      </c>
      <c r="D182">
        <v>5</v>
      </c>
      <c r="E182" s="43">
        <f t="shared" si="4"/>
        <v>0.35714285714285715</v>
      </c>
      <c r="F182">
        <v>21.9</v>
      </c>
      <c r="G182">
        <v>19.5</v>
      </c>
      <c r="H182">
        <v>18.100000000000001</v>
      </c>
    </row>
    <row r="183" spans="1:8">
      <c r="A183" s="1">
        <v>45590</v>
      </c>
      <c r="B183">
        <v>3.6</v>
      </c>
      <c r="C183">
        <v>20</v>
      </c>
      <c r="D183">
        <v>11</v>
      </c>
      <c r="E183" s="43">
        <f t="shared" si="4"/>
        <v>0.35483870967741937</v>
      </c>
      <c r="F183">
        <v>21.7</v>
      </c>
      <c r="G183">
        <v>19.600000000000001</v>
      </c>
      <c r="H183">
        <v>18.100000000000001</v>
      </c>
    </row>
    <row r="184" spans="1:8">
      <c r="A184" s="1">
        <v>45597</v>
      </c>
      <c r="B184">
        <v>5.0999999999999996</v>
      </c>
      <c r="C184">
        <v>37</v>
      </c>
      <c r="D184">
        <v>18</v>
      </c>
      <c r="E184" s="43">
        <f t="shared" si="4"/>
        <v>0.32727272727272727</v>
      </c>
      <c r="F184">
        <v>21.3</v>
      </c>
      <c r="G184">
        <v>19.600000000000001</v>
      </c>
      <c r="H184">
        <v>18.100000000000001</v>
      </c>
    </row>
    <row r="185" spans="1:8">
      <c r="A185" s="1">
        <v>45604</v>
      </c>
      <c r="B185">
        <v>5.3</v>
      </c>
      <c r="C185">
        <v>53</v>
      </c>
      <c r="D185">
        <v>24</v>
      </c>
      <c r="E185" s="43">
        <f t="shared" si="4"/>
        <v>0.31168831168831168</v>
      </c>
      <c r="F185">
        <v>22.2</v>
      </c>
      <c r="G185">
        <v>19.600000000000001</v>
      </c>
      <c r="H185">
        <v>18.100000000000001</v>
      </c>
    </row>
    <row r="186" spans="1:8">
      <c r="A186" s="1">
        <v>45611</v>
      </c>
      <c r="B186">
        <v>5.4</v>
      </c>
      <c r="C186">
        <v>54</v>
      </c>
      <c r="D186">
        <v>26</v>
      </c>
      <c r="E186" s="43">
        <f t="shared" si="4"/>
        <v>0.32500000000000001</v>
      </c>
      <c r="F186">
        <v>22</v>
      </c>
      <c r="G186">
        <v>19.600000000000001</v>
      </c>
      <c r="H186">
        <v>18.100000000000001</v>
      </c>
    </row>
    <row r="187" spans="1:8">
      <c r="A187" s="1">
        <v>45618</v>
      </c>
      <c r="B187">
        <v>5.8</v>
      </c>
      <c r="C187">
        <v>58</v>
      </c>
      <c r="D187">
        <v>33</v>
      </c>
      <c r="E187" s="43">
        <f t="shared" si="4"/>
        <v>0.36263736263736263</v>
      </c>
      <c r="F187">
        <v>22</v>
      </c>
      <c r="G187">
        <v>19.600000000000001</v>
      </c>
      <c r="H187">
        <v>18.100000000000001</v>
      </c>
    </row>
    <row r="188" spans="1:8">
      <c r="A188" s="1">
        <v>45632</v>
      </c>
      <c r="B188">
        <v>11.9</v>
      </c>
      <c r="C188">
        <v>67</v>
      </c>
      <c r="D188">
        <v>35</v>
      </c>
      <c r="E188" s="43">
        <f t="shared" si="4"/>
        <v>0.34313725490196079</v>
      </c>
      <c r="F188">
        <v>22.3</v>
      </c>
      <c r="G188">
        <v>19.7</v>
      </c>
      <c r="H188">
        <v>18.100000000000001</v>
      </c>
    </row>
    <row r="189" spans="1:8">
      <c r="A189" s="1">
        <v>45639</v>
      </c>
      <c r="B189">
        <v>11.8</v>
      </c>
      <c r="C189">
        <v>71</v>
      </c>
      <c r="D189">
        <v>35</v>
      </c>
      <c r="E189" s="43">
        <f t="shared" si="4"/>
        <v>0.330188679245283</v>
      </c>
      <c r="F189">
        <v>22.3</v>
      </c>
      <c r="G189">
        <v>19.7</v>
      </c>
      <c r="H189">
        <v>18.100000000000001</v>
      </c>
    </row>
    <row r="190" spans="1:8">
      <c r="A190" s="1">
        <v>45660</v>
      </c>
      <c r="B190">
        <v>11.9</v>
      </c>
      <c r="C190">
        <v>71</v>
      </c>
      <c r="D190">
        <v>35</v>
      </c>
      <c r="E190" s="43">
        <f t="shared" si="4"/>
        <v>0.330188679245283</v>
      </c>
      <c r="F190">
        <v>21.4</v>
      </c>
      <c r="G190">
        <v>19.7</v>
      </c>
      <c r="H190">
        <v>18.100000000000001</v>
      </c>
    </row>
    <row r="191" spans="1:8">
      <c r="A191" s="1">
        <v>45667</v>
      </c>
      <c r="B191">
        <v>11.7</v>
      </c>
      <c r="C191">
        <v>71</v>
      </c>
      <c r="D191">
        <v>35</v>
      </c>
      <c r="E191" s="43">
        <f t="shared" si="4"/>
        <v>0.330188679245283</v>
      </c>
      <c r="F191">
        <v>21.5</v>
      </c>
      <c r="G191">
        <v>19.7</v>
      </c>
      <c r="H191">
        <v>18.2</v>
      </c>
    </row>
    <row r="192" spans="1:8">
      <c r="A192" s="1">
        <v>45674</v>
      </c>
      <c r="B192">
        <v>12.5</v>
      </c>
      <c r="C192">
        <v>1</v>
      </c>
      <c r="D192">
        <v>4</v>
      </c>
      <c r="E192" s="43">
        <f t="shared" si="4"/>
        <v>0.8</v>
      </c>
      <c r="F192">
        <v>21.6</v>
      </c>
      <c r="G192">
        <v>19.7</v>
      </c>
      <c r="H192">
        <v>18.2</v>
      </c>
    </row>
    <row r="193" spans="1:8">
      <c r="A193" s="1">
        <v>45688</v>
      </c>
      <c r="B193">
        <v>13.2</v>
      </c>
      <c r="C193">
        <v>12</v>
      </c>
      <c r="D193">
        <v>13</v>
      </c>
      <c r="E193" s="43">
        <f t="shared" si="4"/>
        <v>0.52</v>
      </c>
      <c r="F193">
        <v>22</v>
      </c>
      <c r="G193">
        <v>19.8</v>
      </c>
      <c r="H193">
        <v>18.2</v>
      </c>
    </row>
    <row r="194" spans="1:8">
      <c r="A194" s="1">
        <v>45698</v>
      </c>
      <c r="B194">
        <v>16.399999999999999</v>
      </c>
      <c r="C194">
        <v>34</v>
      </c>
      <c r="D194">
        <v>21</v>
      </c>
      <c r="E194" s="43">
        <f t="shared" si="4"/>
        <v>0.38181818181818183</v>
      </c>
      <c r="F194">
        <v>22.1</v>
      </c>
      <c r="G194">
        <v>19.8</v>
      </c>
      <c r="H194">
        <v>18.2</v>
      </c>
    </row>
    <row r="195" spans="1:8">
      <c r="A195" s="1">
        <v>45705</v>
      </c>
      <c r="B195">
        <v>16.899999999999999</v>
      </c>
      <c r="C195">
        <v>42</v>
      </c>
      <c r="D195">
        <v>33</v>
      </c>
      <c r="E195" s="43">
        <f t="shared" si="4"/>
        <v>0.44</v>
      </c>
      <c r="F195">
        <v>22.2</v>
      </c>
      <c r="G195">
        <v>19.8</v>
      </c>
      <c r="H195">
        <v>18.3</v>
      </c>
    </row>
    <row r="196" spans="1:8">
      <c r="A196" s="1">
        <v>45716</v>
      </c>
      <c r="B196">
        <v>18.2</v>
      </c>
      <c r="C196">
        <v>58</v>
      </c>
      <c r="D196">
        <v>40</v>
      </c>
      <c r="E196" s="43">
        <f t="shared" si="4"/>
        <v>0.40816326530612246</v>
      </c>
      <c r="F196">
        <v>21.2</v>
      </c>
      <c r="G196">
        <v>19.8</v>
      </c>
      <c r="H196">
        <v>18.3</v>
      </c>
    </row>
    <row r="197" spans="1:8">
      <c r="A197" s="1">
        <v>45723</v>
      </c>
      <c r="B197">
        <v>7.3</v>
      </c>
      <c r="C197">
        <v>64</v>
      </c>
      <c r="D197">
        <v>39</v>
      </c>
      <c r="E197" s="43">
        <f t="shared" si="4"/>
        <v>0.37864077669902912</v>
      </c>
      <c r="F197">
        <v>20.7</v>
      </c>
      <c r="G197">
        <v>19.8</v>
      </c>
      <c r="H197">
        <v>18.3</v>
      </c>
    </row>
    <row r="198" spans="1:8">
      <c r="A198" s="1">
        <v>45730</v>
      </c>
      <c r="B198">
        <v>7.1</v>
      </c>
      <c r="C198">
        <v>65</v>
      </c>
      <c r="D198">
        <v>39</v>
      </c>
      <c r="E198" s="43">
        <f t="shared" si="4"/>
        <v>0.375</v>
      </c>
      <c r="F198">
        <v>19.899999999999999</v>
      </c>
      <c r="G198">
        <v>19.8</v>
      </c>
      <c r="H198">
        <v>18.3</v>
      </c>
    </row>
    <row r="199" spans="1:8">
      <c r="A199" s="1">
        <v>45736</v>
      </c>
      <c r="B199">
        <v>7.1</v>
      </c>
      <c r="C199">
        <v>66</v>
      </c>
      <c r="D199">
        <v>39</v>
      </c>
      <c r="E199" s="43">
        <f t="shared" si="4"/>
        <v>0.37142857142857144</v>
      </c>
      <c r="F199">
        <v>20.399999999999999</v>
      </c>
      <c r="G199">
        <v>19.899999999999999</v>
      </c>
      <c r="H199">
        <v>18.3</v>
      </c>
    </row>
    <row r="200" spans="1:8">
      <c r="A200" s="1">
        <v>45744</v>
      </c>
      <c r="B200">
        <v>7.3</v>
      </c>
      <c r="C200">
        <v>68</v>
      </c>
      <c r="D200">
        <v>39</v>
      </c>
      <c r="E200" s="43">
        <f t="shared" si="4"/>
        <v>0.3644859813084112</v>
      </c>
      <c r="F200">
        <v>20.5</v>
      </c>
      <c r="G200">
        <v>19.899999999999999</v>
      </c>
      <c r="H200">
        <v>18.3</v>
      </c>
    </row>
    <row r="201" spans="1:8">
      <c r="A201" s="1">
        <v>45751</v>
      </c>
      <c r="B201">
        <v>7</v>
      </c>
      <c r="C201">
        <v>68</v>
      </c>
      <c r="D201">
        <v>39</v>
      </c>
      <c r="E201" s="43">
        <f t="shared" si="4"/>
        <v>0.3644859813084112</v>
      </c>
      <c r="F201">
        <v>19.399999999999999</v>
      </c>
      <c r="G201">
        <v>19.899999999999999</v>
      </c>
      <c r="H201">
        <v>18.3</v>
      </c>
    </row>
    <row r="202" spans="1:8">
      <c r="A202" s="1">
        <v>45758</v>
      </c>
      <c r="B202">
        <v>7.3</v>
      </c>
      <c r="C202">
        <v>4</v>
      </c>
      <c r="D202">
        <v>2</v>
      </c>
      <c r="E202" s="43">
        <f t="shared" si="4"/>
        <v>0.33333333333333331</v>
      </c>
      <c r="F202">
        <v>19</v>
      </c>
      <c r="G202">
        <v>19.899999999999999</v>
      </c>
      <c r="H202">
        <v>18.3</v>
      </c>
    </row>
    <row r="203" spans="1:8">
      <c r="A203" s="1">
        <v>45764</v>
      </c>
      <c r="B203">
        <v>7.2</v>
      </c>
      <c r="C203">
        <v>1</v>
      </c>
      <c r="D203">
        <v>0</v>
      </c>
      <c r="E203" s="43">
        <f t="shared" si="4"/>
        <v>0</v>
      </c>
      <c r="F203">
        <v>19</v>
      </c>
      <c r="G203">
        <v>19.899999999999999</v>
      </c>
      <c r="H203">
        <v>18.3</v>
      </c>
    </row>
    <row r="204" spans="1:8">
      <c r="A204" s="1">
        <v>45772</v>
      </c>
      <c r="B204">
        <v>10.1</v>
      </c>
      <c r="C204">
        <v>10</v>
      </c>
      <c r="D204">
        <v>12</v>
      </c>
      <c r="E204" s="43">
        <f t="shared" si="4"/>
        <v>0.54545454545454541</v>
      </c>
      <c r="F204">
        <v>19.8</v>
      </c>
      <c r="G204">
        <v>19.899999999999999</v>
      </c>
      <c r="H204">
        <v>18.3</v>
      </c>
    </row>
    <row r="205" spans="1:8">
      <c r="A205" s="1">
        <v>45779</v>
      </c>
      <c r="B205">
        <v>12.8</v>
      </c>
      <c r="C205">
        <v>35</v>
      </c>
      <c r="D205">
        <v>26</v>
      </c>
      <c r="E205" s="43">
        <f t="shared" si="4"/>
        <v>0.42622950819672129</v>
      </c>
      <c r="F205">
        <v>20.2</v>
      </c>
      <c r="G205">
        <v>19.899999999999999</v>
      </c>
      <c r="H205">
        <v>18.3</v>
      </c>
    </row>
    <row r="206" spans="1:8">
      <c r="A206" s="1">
        <v>45786</v>
      </c>
      <c r="B206">
        <v>13.4</v>
      </c>
      <c r="C206">
        <v>41</v>
      </c>
      <c r="D206">
        <v>34</v>
      </c>
      <c r="E206" s="43">
        <f t="shared" si="4"/>
        <v>0.45333333333333331</v>
      </c>
      <c r="F206">
        <v>20.5</v>
      </c>
      <c r="G206">
        <v>19.899999999999999</v>
      </c>
      <c r="H206">
        <v>18.3</v>
      </c>
    </row>
    <row r="207" spans="1:8">
      <c r="A207" s="1">
        <v>45793</v>
      </c>
      <c r="B207">
        <v>13.6</v>
      </c>
      <c r="C207">
        <v>42</v>
      </c>
      <c r="D207">
        <v>36</v>
      </c>
      <c r="E207" s="43">
        <f t="shared" si="4"/>
        <v>0.46153846153846156</v>
      </c>
      <c r="F207">
        <v>21.4</v>
      </c>
      <c r="G207">
        <v>19.899999999999999</v>
      </c>
      <c r="H207">
        <v>18.3</v>
      </c>
    </row>
    <row r="208" spans="1:8">
      <c r="A208" s="1">
        <v>45800</v>
      </c>
      <c r="B208">
        <v>21.9</v>
      </c>
      <c r="C208">
        <v>47</v>
      </c>
      <c r="D208">
        <v>40</v>
      </c>
      <c r="E208" s="43">
        <f t="shared" si="4"/>
        <v>0.45977011494252873</v>
      </c>
      <c r="F208">
        <v>21.1</v>
      </c>
      <c r="G208">
        <v>19.899999999999999</v>
      </c>
      <c r="H208">
        <v>18.399999999999999</v>
      </c>
    </row>
    <row r="209" spans="1:8">
      <c r="A209" s="1">
        <v>45807</v>
      </c>
      <c r="B209">
        <v>13.3</v>
      </c>
      <c r="C209">
        <v>51</v>
      </c>
      <c r="D209">
        <v>43</v>
      </c>
      <c r="E209" s="43">
        <f t="shared" si="4"/>
        <v>0.45744680851063829</v>
      </c>
      <c r="F209">
        <v>21.3</v>
      </c>
      <c r="G209">
        <v>19.899999999999999</v>
      </c>
      <c r="H209">
        <v>18.399999999999999</v>
      </c>
    </row>
    <row r="210" spans="1:8">
      <c r="A210" s="1">
        <v>45821</v>
      </c>
      <c r="B210">
        <v>4.9000000000000004</v>
      </c>
      <c r="C210">
        <v>58</v>
      </c>
      <c r="D210">
        <v>50</v>
      </c>
      <c r="E210" s="43">
        <f t="shared" si="4"/>
        <v>0.46296296296296297</v>
      </c>
      <c r="F210">
        <v>21.6</v>
      </c>
      <c r="G210">
        <v>19.899999999999999</v>
      </c>
      <c r="H210">
        <v>18.399999999999999</v>
      </c>
    </row>
    <row r="211" spans="1:8">
      <c r="A211" s="1">
        <v>45835</v>
      </c>
      <c r="B211">
        <v>5</v>
      </c>
      <c r="C211">
        <v>59</v>
      </c>
      <c r="D211">
        <v>51</v>
      </c>
      <c r="E211" s="43">
        <f t="shared" si="4"/>
        <v>0.46363636363636362</v>
      </c>
      <c r="F211">
        <v>21.9</v>
      </c>
      <c r="G211">
        <v>19.899999999999999</v>
      </c>
      <c r="H211">
        <v>18.399999999999999</v>
      </c>
    </row>
    <row r="212" spans="1:8">
      <c r="A212" s="1">
        <v>45841</v>
      </c>
      <c r="B212">
        <v>5</v>
      </c>
      <c r="C212">
        <v>59</v>
      </c>
      <c r="D212">
        <v>51</v>
      </c>
      <c r="E212" s="43">
        <f t="shared" si="4"/>
        <v>0.46363636363636362</v>
      </c>
      <c r="F212">
        <v>22.2</v>
      </c>
      <c r="G212">
        <v>19.899999999999999</v>
      </c>
      <c r="H212">
        <v>18.399999999999999</v>
      </c>
    </row>
    <row r="213" spans="1:8">
      <c r="A213" s="1">
        <v>45849</v>
      </c>
      <c r="B213">
        <v>4.8</v>
      </c>
      <c r="C213">
        <v>60</v>
      </c>
      <c r="D213">
        <v>51</v>
      </c>
      <c r="E213" s="43">
        <f t="shared" si="4"/>
        <v>0.45945945945945948</v>
      </c>
      <c r="F213">
        <v>22.3</v>
      </c>
      <c r="G213">
        <v>19.899999999999999</v>
      </c>
      <c r="H213">
        <v>18.399999999999999</v>
      </c>
    </row>
    <row r="214" spans="1:8">
      <c r="A214" s="1">
        <v>45856</v>
      </c>
      <c r="B214">
        <v>5.6</v>
      </c>
      <c r="C214">
        <v>3</v>
      </c>
      <c r="D214">
        <v>4</v>
      </c>
      <c r="E214" s="43">
        <f t="shared" si="4"/>
        <v>0.5714285714285714</v>
      </c>
      <c r="F214">
        <v>22.2</v>
      </c>
      <c r="G214">
        <v>19.899999999999999</v>
      </c>
      <c r="H214">
        <v>18.399999999999999</v>
      </c>
    </row>
    <row r="215" spans="1:8">
      <c r="A215" s="1">
        <v>45863</v>
      </c>
      <c r="B215">
        <v>6.4</v>
      </c>
      <c r="C215">
        <v>13</v>
      </c>
      <c r="D215">
        <v>12</v>
      </c>
      <c r="E215" s="43">
        <f t="shared" si="4"/>
        <v>0.48</v>
      </c>
      <c r="F215">
        <v>22.4</v>
      </c>
      <c r="G215">
        <v>19.899999999999999</v>
      </c>
      <c r="H215">
        <v>18.399999999999999</v>
      </c>
    </row>
    <row r="216" spans="1:8">
      <c r="A216" s="1">
        <v>45870</v>
      </c>
      <c r="B216">
        <v>10.3</v>
      </c>
      <c r="C216">
        <v>30</v>
      </c>
      <c r="D216">
        <v>27</v>
      </c>
      <c r="E216" s="43">
        <f t="shared" si="4"/>
        <v>0.47368421052631576</v>
      </c>
      <c r="F216">
        <v>22.2</v>
      </c>
      <c r="G216">
        <v>19.899999999999999</v>
      </c>
      <c r="H216">
        <v>18.5</v>
      </c>
    </row>
    <row r="217" spans="1:8">
      <c r="A217" s="1">
        <v>45877</v>
      </c>
      <c r="B217">
        <v>11.8</v>
      </c>
      <c r="C217">
        <v>38</v>
      </c>
      <c r="D217">
        <v>40</v>
      </c>
      <c r="E217" s="43">
        <f t="shared" si="4"/>
        <v>0.51282051282051277</v>
      </c>
      <c r="F217">
        <v>22.1</v>
      </c>
      <c r="G217">
        <v>19.899999999999999</v>
      </c>
      <c r="H217">
        <v>18.5</v>
      </c>
    </row>
    <row r="218" spans="1:8">
      <c r="A218" s="1">
        <v>45898</v>
      </c>
      <c r="B218">
        <v>11.9</v>
      </c>
      <c r="C218">
        <v>46</v>
      </c>
      <c r="D218">
        <v>52</v>
      </c>
      <c r="E218" s="43">
        <f t="shared" si="4"/>
        <v>0.53061224489795922</v>
      </c>
      <c r="F218">
        <v>22.4</v>
      </c>
      <c r="G218">
        <v>19.899999999999999</v>
      </c>
      <c r="H218">
        <v>18.5</v>
      </c>
    </row>
    <row r="219" spans="1:8">
      <c r="A219" s="1">
        <v>45905</v>
      </c>
      <c r="B219">
        <v>7.5</v>
      </c>
      <c r="C219">
        <v>47</v>
      </c>
      <c r="D219">
        <v>54</v>
      </c>
      <c r="E219" s="43">
        <f t="shared" si="4"/>
        <v>0.53465346534653468</v>
      </c>
      <c r="F219">
        <v>22.1</v>
      </c>
      <c r="G219">
        <v>19.899999999999999</v>
      </c>
      <c r="H219">
        <v>18.5</v>
      </c>
    </row>
    <row r="220" spans="1:8">
      <c r="A220" s="1">
        <v>45912</v>
      </c>
      <c r="B220">
        <v>7.6</v>
      </c>
      <c r="C220">
        <v>52</v>
      </c>
      <c r="D220">
        <v>58</v>
      </c>
      <c r="E220" s="43">
        <f t="shared" si="4"/>
        <v>0.52727272727272723</v>
      </c>
      <c r="F220">
        <v>22.5</v>
      </c>
      <c r="G220">
        <v>19.899999999999999</v>
      </c>
      <c r="H220">
        <v>18.5</v>
      </c>
    </row>
    <row r="221" spans="1:8">
      <c r="A221" s="1">
        <v>45919</v>
      </c>
      <c r="B221">
        <v>7.7</v>
      </c>
      <c r="C221">
        <v>56</v>
      </c>
      <c r="D221">
        <v>56</v>
      </c>
      <c r="E221" s="43">
        <f t="shared" si="4"/>
        <v>0.5</v>
      </c>
      <c r="F221">
        <v>22.6</v>
      </c>
      <c r="G221">
        <v>19.899999999999999</v>
      </c>
      <c r="H221">
        <v>18.5</v>
      </c>
    </row>
    <row r="222" spans="1:8">
      <c r="A222" s="1">
        <v>45926</v>
      </c>
      <c r="B222">
        <v>7.9</v>
      </c>
      <c r="C222">
        <v>56</v>
      </c>
      <c r="D222">
        <v>56</v>
      </c>
      <c r="E222" s="43">
        <f t="shared" si="4"/>
        <v>0.5</v>
      </c>
      <c r="F222">
        <v>22.5</v>
      </c>
      <c r="G222">
        <v>19.899999999999999</v>
      </c>
      <c r="H222">
        <v>18.5</v>
      </c>
    </row>
    <row r="223" spans="1:8">
      <c r="A223" s="1">
        <v>45940</v>
      </c>
      <c r="B223">
        <v>8</v>
      </c>
      <c r="C223">
        <v>57</v>
      </c>
      <c r="D223">
        <v>55</v>
      </c>
      <c r="E223" s="43">
        <f t="shared" si="4"/>
        <v>0.49107142857142855</v>
      </c>
      <c r="F223">
        <v>22.8</v>
      </c>
      <c r="G223">
        <v>19.899999999999999</v>
      </c>
      <c r="H223">
        <v>18.5</v>
      </c>
    </row>
    <row r="224" spans="1:8">
      <c r="A224" s="1">
        <v>45947</v>
      </c>
      <c r="B224">
        <v>8.5</v>
      </c>
      <c r="C224">
        <v>2</v>
      </c>
      <c r="D224">
        <v>8</v>
      </c>
      <c r="E224" s="43">
        <f t="shared" si="4"/>
        <v>0.8</v>
      </c>
      <c r="F224">
        <v>22.4</v>
      </c>
      <c r="G224">
        <v>19.899999999999999</v>
      </c>
      <c r="H224">
        <v>18.600000000000001</v>
      </c>
    </row>
    <row r="225" spans="1:8">
      <c r="A225" s="1">
        <v>45954</v>
      </c>
      <c r="B225">
        <v>9.1999999999999993</v>
      </c>
      <c r="C225">
        <v>11</v>
      </c>
      <c r="D225">
        <v>12</v>
      </c>
      <c r="E225" s="43">
        <f t="shared" si="4"/>
        <v>0.52173913043478259</v>
      </c>
      <c r="F225">
        <v>22.7</v>
      </c>
      <c r="G225">
        <v>19.899999999999999</v>
      </c>
      <c r="H225">
        <v>18.600000000000001</v>
      </c>
    </row>
    <row r="226" spans="1:8">
      <c r="A226" s="1">
        <v>45961</v>
      </c>
      <c r="B226">
        <v>10.7</v>
      </c>
      <c r="C226">
        <v>28</v>
      </c>
      <c r="D226">
        <v>21</v>
      </c>
      <c r="E226" s="43">
        <f t="shared" si="4"/>
        <v>0.42857142857142855</v>
      </c>
      <c r="F226">
        <v>22.9</v>
      </c>
      <c r="G226">
        <v>19.899999999999999</v>
      </c>
      <c r="H226">
        <v>18.600000000000001</v>
      </c>
    </row>
    <row r="227" spans="1:8">
      <c r="A227" s="1">
        <v>45968</v>
      </c>
      <c r="B227">
        <v>13.1</v>
      </c>
      <c r="C227">
        <v>42</v>
      </c>
      <c r="D227">
        <v>31</v>
      </c>
      <c r="E227" s="43">
        <f t="shared" si="4"/>
        <v>0.42465753424657532</v>
      </c>
      <c r="F227">
        <v>22.7</v>
      </c>
      <c r="G227">
        <v>20</v>
      </c>
      <c r="H227">
        <v>18.600000000000001</v>
      </c>
    </row>
    <row r="228" spans="1:8">
      <c r="A228" s="1">
        <v>45975</v>
      </c>
      <c r="B228">
        <v>13.1</v>
      </c>
      <c r="C228">
        <v>42</v>
      </c>
      <c r="D228">
        <v>33</v>
      </c>
      <c r="E228" s="43">
        <f t="shared" si="4"/>
        <v>0.44</v>
      </c>
      <c r="F228">
        <v>22.4</v>
      </c>
      <c r="G228">
        <v>20</v>
      </c>
      <c r="H228">
        <v>18.7</v>
      </c>
    </row>
    <row r="229" spans="1:8">
      <c r="A229" s="1">
        <v>45982</v>
      </c>
      <c r="B229">
        <v>13.4</v>
      </c>
      <c r="C229">
        <v>43</v>
      </c>
      <c r="D229">
        <v>34</v>
      </c>
      <c r="E229" s="43">
        <f t="shared" si="4"/>
        <v>0.44155844155844154</v>
      </c>
      <c r="F229">
        <v>21.5</v>
      </c>
      <c r="G229">
        <v>20</v>
      </c>
      <c r="H229">
        <v>18.7</v>
      </c>
    </row>
    <row r="230" spans="1:8">
      <c r="A230" s="1">
        <v>45996</v>
      </c>
      <c r="B230">
        <v>7.7</v>
      </c>
      <c r="C230">
        <v>52</v>
      </c>
      <c r="D230">
        <v>48</v>
      </c>
      <c r="E230" s="43">
        <f t="shared" si="4"/>
        <v>0.48</v>
      </c>
      <c r="F230">
        <v>22.4</v>
      </c>
      <c r="G230">
        <v>20</v>
      </c>
      <c r="H230">
        <v>18.7</v>
      </c>
    </row>
    <row r="231" spans="1:8">
      <c r="A231" s="1">
        <v>46003</v>
      </c>
      <c r="B231">
        <v>8.1</v>
      </c>
      <c r="C231">
        <v>56</v>
      </c>
      <c r="D231">
        <v>49</v>
      </c>
      <c r="E231" s="43">
        <f t="shared" si="4"/>
        <v>0.46666666666666667</v>
      </c>
      <c r="F231">
        <v>22.5</v>
      </c>
      <c r="G231">
        <v>20</v>
      </c>
      <c r="H231">
        <v>18.7</v>
      </c>
    </row>
    <row r="232" spans="1:8">
      <c r="A232" s="1">
        <v>46010</v>
      </c>
      <c r="B232">
        <v>8.3000000000000007</v>
      </c>
      <c r="C232">
        <v>58</v>
      </c>
      <c r="D232">
        <v>50</v>
      </c>
      <c r="E232" s="43">
        <f t="shared" si="4"/>
        <v>0.46296296296296297</v>
      </c>
      <c r="F232">
        <v>21.8</v>
      </c>
      <c r="G232">
        <v>20</v>
      </c>
      <c r="H232">
        <v>18.7</v>
      </c>
    </row>
    <row r="233" spans="1:8">
      <c r="A233" s="1">
        <v>46031</v>
      </c>
      <c r="B233">
        <v>8.3000000000000007</v>
      </c>
      <c r="C233">
        <v>57</v>
      </c>
      <c r="D233">
        <v>50</v>
      </c>
      <c r="E233" s="43">
        <f t="shared" si="4"/>
        <v>0.46728971962616822</v>
      </c>
      <c r="F233">
        <v>22.2</v>
      </c>
      <c r="G233">
        <v>20</v>
      </c>
      <c r="H233">
        <v>18.7</v>
      </c>
    </row>
    <row r="234" spans="1:8">
      <c r="A234" s="1">
        <v>46038</v>
      </c>
      <c r="B234">
        <v>8.1999999999999993</v>
      </c>
      <c r="C234">
        <v>2</v>
      </c>
      <c r="D234">
        <v>3</v>
      </c>
      <c r="E234" s="43">
        <f t="shared" si="4"/>
        <v>0.6</v>
      </c>
      <c r="F234">
        <v>22.2</v>
      </c>
      <c r="G234">
        <v>20</v>
      </c>
      <c r="H234">
        <v>18.8</v>
      </c>
    </row>
    <row r="235" spans="1:8">
      <c r="A235" s="1">
        <v>46045</v>
      </c>
      <c r="B235">
        <v>8.1999999999999993</v>
      </c>
      <c r="C235">
        <v>6</v>
      </c>
      <c r="D235">
        <v>4</v>
      </c>
      <c r="E235" s="43">
        <f t="shared" si="4"/>
        <v>0.4</v>
      </c>
      <c r="F235">
        <v>22.1</v>
      </c>
      <c r="G235">
        <v>20</v>
      </c>
      <c r="H235">
        <v>18.8</v>
      </c>
    </row>
    <row r="236" spans="1:8">
      <c r="A236" s="1">
        <v>46046</v>
      </c>
      <c r="B236">
        <v>11.9</v>
      </c>
      <c r="C236">
        <v>7</v>
      </c>
      <c r="D236">
        <v>17</v>
      </c>
      <c r="E236" s="43">
        <f t="shared" si="4"/>
        <v>0.70833333333333337</v>
      </c>
      <c r="F236">
        <v>22.2</v>
      </c>
      <c r="G236">
        <v>20</v>
      </c>
      <c r="H236">
        <v>18.8</v>
      </c>
    </row>
    <row r="237" spans="1:8">
      <c r="A237" s="1">
        <v>46047</v>
      </c>
      <c r="B237">
        <v>13</v>
      </c>
      <c r="C237">
        <v>23</v>
      </c>
      <c r="D237">
        <v>28</v>
      </c>
      <c r="E237" s="43">
        <f t="shared" si="4"/>
        <v>0.5490196078431373</v>
      </c>
      <c r="F237">
        <v>21.5</v>
      </c>
      <c r="G237">
        <v>20</v>
      </c>
      <c r="H237">
        <v>18.8</v>
      </c>
    </row>
    <row r="238" spans="1:8">
      <c r="A238" s="1">
        <v>46066</v>
      </c>
      <c r="B238">
        <v>13.2</v>
      </c>
      <c r="C238">
        <v>31</v>
      </c>
      <c r="D238">
        <v>38</v>
      </c>
      <c r="E238" s="43">
        <f t="shared" si="4"/>
        <v>0.55072463768115942</v>
      </c>
      <c r="F238">
        <v>21.5</v>
      </c>
      <c r="G238">
        <v>20</v>
      </c>
      <c r="H238">
        <v>18.8</v>
      </c>
    </row>
    <row r="239" spans="1:8">
      <c r="A239" s="1">
        <v>46083</v>
      </c>
      <c r="B239">
        <v>14.2</v>
      </c>
      <c r="C239">
        <v>45</v>
      </c>
      <c r="D239">
        <v>52</v>
      </c>
      <c r="E239" s="43">
        <f t="shared" si="4"/>
        <v>0.53608247422680411</v>
      </c>
      <c r="F239">
        <v>21.6</v>
      </c>
      <c r="G239">
        <v>20</v>
      </c>
      <c r="H239">
        <v>18.8</v>
      </c>
    </row>
    <row r="240" spans="1:8">
      <c r="A240" s="1">
        <v>46087</v>
      </c>
      <c r="B240">
        <v>11.5</v>
      </c>
      <c r="C240">
        <v>46</v>
      </c>
      <c r="D240">
        <v>56</v>
      </c>
      <c r="E240" s="43">
        <f t="shared" si="4"/>
        <v>0.5490196078431373</v>
      </c>
      <c r="F240">
        <v>21.2</v>
      </c>
      <c r="G240">
        <v>20</v>
      </c>
      <c r="H240">
        <v>18.8</v>
      </c>
    </row>
    <row r="241" spans="1:8">
      <c r="A241" s="1">
        <v>46093</v>
      </c>
      <c r="B241">
        <v>11.6</v>
      </c>
      <c r="C241">
        <v>46</v>
      </c>
      <c r="D241">
        <v>57</v>
      </c>
      <c r="E241" s="43">
        <f t="shared" si="4"/>
        <v>0.55339805825242716</v>
      </c>
      <c r="F241">
        <v>20.9</v>
      </c>
      <c r="G241">
        <v>20</v>
      </c>
      <c r="H241">
        <v>18.899999999999999</v>
      </c>
    </row>
    <row r="242" spans="1:8">
      <c r="A242" s="1">
        <v>46100</v>
      </c>
      <c r="B242">
        <v>12.5</v>
      </c>
      <c r="C242">
        <v>50</v>
      </c>
      <c r="D242">
        <v>57</v>
      </c>
      <c r="E242" s="43">
        <f t="shared" ref="E242:E245" si="5">D242/(C242+D242)</f>
        <v>0.53271028037383172</v>
      </c>
      <c r="F242">
        <v>20.3</v>
      </c>
      <c r="G242">
        <v>20</v>
      </c>
      <c r="H242">
        <v>18.899999999999999</v>
      </c>
    </row>
    <row r="243" spans="1:8">
      <c r="A243" s="1">
        <v>46114</v>
      </c>
      <c r="B243">
        <v>13.2</v>
      </c>
      <c r="C243">
        <v>51</v>
      </c>
      <c r="D243">
        <v>59</v>
      </c>
      <c r="E243" s="43">
        <f t="shared" si="5"/>
        <v>0.53636363636363638</v>
      </c>
      <c r="F243">
        <v>19.8</v>
      </c>
      <c r="G243">
        <v>19.899999999999999</v>
      </c>
      <c r="H243">
        <v>18.899999999999999</v>
      </c>
    </row>
    <row r="244" spans="1:8">
      <c r="A244" s="1">
        <v>46125</v>
      </c>
      <c r="B244">
        <v>12.6</v>
      </c>
      <c r="C244">
        <v>51</v>
      </c>
      <c r="D244">
        <v>58</v>
      </c>
      <c r="E244" s="43">
        <f t="shared" si="5"/>
        <v>0.5321100917431193</v>
      </c>
      <c r="F244">
        <v>20.399999999999999</v>
      </c>
      <c r="G244">
        <v>19.899999999999999</v>
      </c>
      <c r="H244">
        <v>18.899999999999999</v>
      </c>
    </row>
    <row r="245" spans="1:8">
      <c r="A245" s="1">
        <v>46150</v>
      </c>
      <c r="B245">
        <v>27.7</v>
      </c>
      <c r="C245">
        <v>38</v>
      </c>
      <c r="D245">
        <v>39</v>
      </c>
      <c r="E245" s="43">
        <f t="shared" si="5"/>
        <v>0.50649350649350644</v>
      </c>
      <c r="F245">
        <v>21</v>
      </c>
      <c r="G245">
        <v>19.899999999999999</v>
      </c>
      <c r="H245">
        <v>18.899999999999999</v>
      </c>
    </row>
    <row r="246" spans="1:8">
      <c r="A246" s="1">
        <v>46157</v>
      </c>
      <c r="B246">
        <v>27.7</v>
      </c>
      <c r="C246">
        <v>38</v>
      </c>
      <c r="D246">
        <v>42</v>
      </c>
      <c r="E246" s="43">
        <f t="shared" ref="E246:E251" si="6">D246/(C246+D246)</f>
        <v>0.52500000000000002</v>
      </c>
      <c r="F246">
        <v>21.4</v>
      </c>
      <c r="G246">
        <v>19.899999999999999</v>
      </c>
      <c r="H246">
        <v>18.899999999999999</v>
      </c>
    </row>
    <row r="247" spans="1:8">
      <c r="A247" s="1">
        <v>46163</v>
      </c>
      <c r="B247">
        <v>28.4</v>
      </c>
      <c r="C247">
        <v>38</v>
      </c>
      <c r="D247">
        <v>42</v>
      </c>
      <c r="E247" s="43">
        <f t="shared" si="6"/>
        <v>0.52500000000000002</v>
      </c>
      <c r="F247">
        <v>21.1</v>
      </c>
      <c r="G247">
        <v>19.899999999999999</v>
      </c>
      <c r="H247">
        <v>18.899999999999999</v>
      </c>
    </row>
    <row r="248" spans="1:8">
      <c r="A248" s="1">
        <v>46171</v>
      </c>
      <c r="B248">
        <v>28.6</v>
      </c>
      <c r="C248">
        <v>46</v>
      </c>
      <c r="D248">
        <v>56</v>
      </c>
      <c r="E248" s="43">
        <f t="shared" si="6"/>
        <v>0.5490196078431373</v>
      </c>
      <c r="F248">
        <v>21.2</v>
      </c>
      <c r="G248">
        <v>19.899999999999999</v>
      </c>
      <c r="H248">
        <v>18.899999999999999</v>
      </c>
    </row>
    <row r="249" spans="1:8">
      <c r="A249" s="1">
        <v>46178</v>
      </c>
      <c r="B249">
        <v>21.7</v>
      </c>
      <c r="C249">
        <v>47</v>
      </c>
      <c r="D249">
        <v>61</v>
      </c>
      <c r="E249" s="43">
        <f t="shared" si="6"/>
        <v>0.56481481481481477</v>
      </c>
      <c r="F249">
        <v>21.1</v>
      </c>
      <c r="G249">
        <v>19.899999999999999</v>
      </c>
      <c r="H249">
        <v>19</v>
      </c>
    </row>
    <row r="250" spans="1:8">
      <c r="A250" s="1">
        <v>46185</v>
      </c>
      <c r="B250">
        <v>21.9</v>
      </c>
      <c r="C250">
        <v>47</v>
      </c>
      <c r="D250">
        <v>62</v>
      </c>
      <c r="E250" s="43">
        <f t="shared" si="6"/>
        <v>0.56880733944954132</v>
      </c>
      <c r="F250">
        <v>20.100000000000001</v>
      </c>
      <c r="G250">
        <v>19.899999999999999</v>
      </c>
      <c r="H250">
        <v>19</v>
      </c>
    </row>
    <row r="251" spans="1:8">
      <c r="A251" s="1">
        <v>46191</v>
      </c>
      <c r="B251">
        <v>22</v>
      </c>
      <c r="C251">
        <v>48</v>
      </c>
      <c r="D251">
        <v>62</v>
      </c>
      <c r="E251" s="43">
        <f t="shared" si="6"/>
        <v>0.5636363636363636</v>
      </c>
      <c r="F251">
        <v>20.100000000000001</v>
      </c>
      <c r="G251">
        <v>19.899999999999999</v>
      </c>
      <c r="H251">
        <v>19</v>
      </c>
    </row>
    <row r="252" spans="1:8">
      <c r="A252" s="1">
        <v>46199</v>
      </c>
      <c r="B252">
        <v>23.1</v>
      </c>
      <c r="C252">
        <v>48</v>
      </c>
      <c r="D252">
        <v>63</v>
      </c>
      <c r="E252" s="43">
        <f>D252/(C252+D252)</f>
        <v>0.56756756756756754</v>
      </c>
      <c r="F252">
        <v>20.100000000000001</v>
      </c>
      <c r="G252">
        <v>19.899999999999999</v>
      </c>
      <c r="H252">
        <v>19</v>
      </c>
    </row>
    <row r="253" spans="1:8">
      <c r="A253" s="1">
        <v>46213</v>
      </c>
      <c r="B253">
        <v>23.6</v>
      </c>
      <c r="C253">
        <v>49</v>
      </c>
      <c r="D253">
        <v>62</v>
      </c>
      <c r="E253" s="43">
        <f>D253/(C253+D253)</f>
        <v>0.55855855855855852</v>
      </c>
      <c r="F253">
        <v>20.5</v>
      </c>
      <c r="G253">
        <v>19.899999999999999</v>
      </c>
      <c r="H253">
        <v>19</v>
      </c>
    </row>
    <row r="254" spans="1:8">
      <c r="A254" s="1">
        <v>46220</v>
      </c>
      <c r="B254">
        <v>24.7</v>
      </c>
      <c r="C254">
        <v>4</v>
      </c>
      <c r="D254">
        <v>5</v>
      </c>
      <c r="E254" s="43">
        <f>D254/(C254+D254)</f>
        <v>0.55555555555555558</v>
      </c>
      <c r="F254">
        <v>20.3</v>
      </c>
      <c r="G254">
        <v>19.899999999999999</v>
      </c>
      <c r="H254">
        <v>19</v>
      </c>
    </row>
    <row r="255" spans="1:8">
      <c r="A255" s="1"/>
    </row>
    <row r="256" spans="1:8">
      <c r="A256"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398"/>
  <sheetViews>
    <sheetView showGridLines="0" zoomScale="85" zoomScaleNormal="85" workbookViewId="0">
      <pane ySplit="1" topLeftCell="A364" activePane="bottomLeft" state="frozen"/>
      <selection pane="bottomLeft" activeCell="A389" sqref="A389"/>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row r="384" spans="1:19">
      <c r="A384" s="1">
        <v>46216</v>
      </c>
      <c r="B384" s="3">
        <v>3.62</v>
      </c>
      <c r="C384">
        <v>3.73</v>
      </c>
      <c r="D384">
        <v>3.82</v>
      </c>
      <c r="E384">
        <v>3.89</v>
      </c>
      <c r="F384">
        <v>4.03</v>
      </c>
      <c r="G384">
        <v>4.12</v>
      </c>
      <c r="H384">
        <v>4.26</v>
      </c>
      <c r="I384">
        <v>4.3</v>
      </c>
      <c r="J384">
        <v>4.37</v>
      </c>
      <c r="K384">
        <v>4.4800000000000004</v>
      </c>
      <c r="L384">
        <v>4.62</v>
      </c>
      <c r="M384" s="3">
        <v>5.1100000000000003</v>
      </c>
      <c r="N384" s="3">
        <v>5.0999999999999996</v>
      </c>
      <c r="O384" s="3">
        <f>표1_4[[#This Row],[10 Yr]]-표1_4[[#This Row],[2 Yr]]</f>
        <v>0.36000000000000032</v>
      </c>
      <c r="P384" s="3">
        <f>표1_4[[#This Row],[10 Yr]]-표1_4[[#This Row],[1 Mo]]</f>
        <v>0.89000000000000012</v>
      </c>
      <c r="Q384" s="3">
        <f>표1_4[[#This Row],[10 Yr]]-표1_4[[#This Row],[3 Mo]]</f>
        <v>0.73</v>
      </c>
      <c r="R384" s="3">
        <f>표1_4[[#This Row],[10 Yr]]-표1_4[[#This Row],[FEDRate]]</f>
        <v>1</v>
      </c>
      <c r="S384" s="3">
        <f>표1_4[[#This Row],[20 Yr]]-표1_4[[#This Row],[10 Yr]]</f>
        <v>0.49000000000000021</v>
      </c>
    </row>
    <row r="385" spans="1:19">
      <c r="A385" s="1">
        <v>46217</v>
      </c>
      <c r="B385" s="3">
        <v>3.63</v>
      </c>
      <c r="C385">
        <v>3.73</v>
      </c>
      <c r="D385">
        <v>3.82</v>
      </c>
      <c r="E385">
        <v>3.84</v>
      </c>
      <c r="F385">
        <v>3.95</v>
      </c>
      <c r="G385">
        <v>4.0199999999999996</v>
      </c>
      <c r="H385">
        <v>4.18</v>
      </c>
      <c r="I385">
        <v>4.2300000000000004</v>
      </c>
      <c r="J385">
        <v>4.3099999999999996</v>
      </c>
      <c r="K385">
        <v>4.4400000000000004</v>
      </c>
      <c r="L385">
        <v>4.58</v>
      </c>
      <c r="M385" s="3">
        <v>5.09</v>
      </c>
      <c r="N385" s="3">
        <v>5.08</v>
      </c>
      <c r="O385" s="3">
        <f>표1_4[[#This Row],[10 Yr]]-표1_4[[#This Row],[2 Yr]]</f>
        <v>0.40000000000000036</v>
      </c>
      <c r="P385" s="3">
        <f>표1_4[[#This Row],[10 Yr]]-표1_4[[#This Row],[1 Mo]]</f>
        <v>0.85000000000000009</v>
      </c>
      <c r="Q385" s="3">
        <f>표1_4[[#This Row],[10 Yr]]-표1_4[[#This Row],[3 Mo]]</f>
        <v>0.74000000000000021</v>
      </c>
      <c r="R385" s="3">
        <f>표1_4[[#This Row],[10 Yr]]-표1_4[[#This Row],[FEDRate]]</f>
        <v>0.95000000000000018</v>
      </c>
      <c r="S385" s="3">
        <f>표1_4[[#This Row],[20 Yr]]-표1_4[[#This Row],[10 Yr]]</f>
        <v>0.50999999999999979</v>
      </c>
    </row>
    <row r="386" spans="1:19">
      <c r="A386" s="1">
        <v>46218</v>
      </c>
      <c r="B386" s="3">
        <v>3.63</v>
      </c>
      <c r="C386">
        <v>3.73</v>
      </c>
      <c r="D386">
        <v>3.82</v>
      </c>
      <c r="E386">
        <v>3.83</v>
      </c>
      <c r="F386">
        <v>3.93</v>
      </c>
      <c r="G386">
        <v>3.97</v>
      </c>
      <c r="H386">
        <v>4.13</v>
      </c>
      <c r="I386">
        <v>4.18</v>
      </c>
      <c r="J386">
        <v>4.26</v>
      </c>
      <c r="K386">
        <v>4.3899999999999997</v>
      </c>
      <c r="L386">
        <v>4.55</v>
      </c>
      <c r="M386" s="3">
        <v>5.07</v>
      </c>
      <c r="N386" s="3">
        <v>5.08</v>
      </c>
      <c r="O386" s="3">
        <f>표1_4[[#This Row],[10 Yr]]-표1_4[[#This Row],[2 Yr]]</f>
        <v>0.41999999999999993</v>
      </c>
      <c r="P386" s="3">
        <f>표1_4[[#This Row],[10 Yr]]-표1_4[[#This Row],[1 Mo]]</f>
        <v>0.81999999999999984</v>
      </c>
      <c r="Q386" s="3">
        <f>표1_4[[#This Row],[10 Yr]]-표1_4[[#This Row],[3 Mo]]</f>
        <v>0.71999999999999975</v>
      </c>
      <c r="R386" s="3">
        <f>표1_4[[#This Row],[10 Yr]]-표1_4[[#This Row],[FEDRate]]</f>
        <v>0.91999999999999993</v>
      </c>
      <c r="S386" s="3">
        <f>표1_4[[#This Row],[20 Yr]]-표1_4[[#This Row],[10 Yr]]</f>
        <v>0.52000000000000046</v>
      </c>
    </row>
    <row r="387" spans="1:19">
      <c r="A387" s="1">
        <v>46219</v>
      </c>
      <c r="B387" s="3">
        <v>3.63</v>
      </c>
      <c r="C387">
        <v>3.76</v>
      </c>
      <c r="D387">
        <v>3.81</v>
      </c>
      <c r="E387">
        <v>3.84</v>
      </c>
      <c r="F387">
        <v>3.94</v>
      </c>
      <c r="G387">
        <v>3.99</v>
      </c>
      <c r="H387">
        <v>4.16</v>
      </c>
      <c r="I387">
        <v>4.2</v>
      </c>
      <c r="J387">
        <v>4.28</v>
      </c>
      <c r="K387">
        <v>4.41</v>
      </c>
      <c r="L387">
        <v>4.57</v>
      </c>
      <c r="M387" s="3">
        <v>5.09</v>
      </c>
      <c r="N387" s="3">
        <v>5.09</v>
      </c>
      <c r="O387" s="3">
        <f>표1_4[[#This Row],[10 Yr]]-표1_4[[#This Row],[2 Yr]]</f>
        <v>0.41000000000000014</v>
      </c>
      <c r="P387" s="3">
        <f>표1_4[[#This Row],[10 Yr]]-표1_4[[#This Row],[1 Mo]]</f>
        <v>0.8100000000000005</v>
      </c>
      <c r="Q387" s="3">
        <f>표1_4[[#This Row],[10 Yr]]-표1_4[[#This Row],[3 Mo]]</f>
        <v>0.73000000000000043</v>
      </c>
      <c r="R387" s="3">
        <f>표1_4[[#This Row],[10 Yr]]-표1_4[[#This Row],[FEDRate]]</f>
        <v>0.94000000000000039</v>
      </c>
      <c r="S387" s="3">
        <f>표1_4[[#This Row],[20 Yr]]-표1_4[[#This Row],[10 Yr]]</f>
        <v>0.51999999999999957</v>
      </c>
    </row>
    <row r="388" spans="1:19">
      <c r="A388" s="1">
        <v>46220</v>
      </c>
      <c r="B388" s="3">
        <v>3.63</v>
      </c>
      <c r="C388">
        <v>3.73</v>
      </c>
      <c r="D388">
        <v>3.8</v>
      </c>
      <c r="E388">
        <v>3.85</v>
      </c>
      <c r="F388">
        <v>3.96</v>
      </c>
      <c r="G388">
        <v>4.01</v>
      </c>
      <c r="H388">
        <v>4.18</v>
      </c>
      <c r="I388">
        <v>4.21</v>
      </c>
      <c r="J388">
        <v>4.28</v>
      </c>
      <c r="K388">
        <v>4.4000000000000004</v>
      </c>
      <c r="L388">
        <v>4.55</v>
      </c>
      <c r="M388" s="3">
        <v>5.07</v>
      </c>
      <c r="N388" s="3">
        <v>5.0599999999999996</v>
      </c>
      <c r="O388" s="3">
        <f>표1_4[[#This Row],[10 Yr]]-표1_4[[#This Row],[2 Yr]]</f>
        <v>0.37000000000000011</v>
      </c>
      <c r="P388" s="3">
        <f>표1_4[[#This Row],[10 Yr]]-표1_4[[#This Row],[1 Mo]]</f>
        <v>0.81999999999999984</v>
      </c>
      <c r="Q388" s="3">
        <f>표1_4[[#This Row],[10 Yr]]-표1_4[[#This Row],[3 Mo]]</f>
        <v>0.69999999999999973</v>
      </c>
      <c r="R388" s="3">
        <f>표1_4[[#This Row],[10 Yr]]-표1_4[[#This Row],[FEDRate]]</f>
        <v>0.91999999999999993</v>
      </c>
      <c r="S388" s="3">
        <f>표1_4[[#This Row],[20 Yr]]-표1_4[[#This Row],[10 Yr]]</f>
        <v>0.52000000000000046</v>
      </c>
    </row>
    <row r="389" spans="1:19">
      <c r="A389" s="1">
        <v>46223</v>
      </c>
      <c r="B389" s="3">
        <v>3.63</v>
      </c>
      <c r="C389">
        <v>3.72</v>
      </c>
      <c r="D389">
        <v>3.81</v>
      </c>
      <c r="E389">
        <v>3.86</v>
      </c>
      <c r="F389">
        <v>4.0</v>
      </c>
      <c r="G389">
        <v>4.03</v>
      </c>
      <c r="H389">
        <v>4.21</v>
      </c>
      <c r="I389">
        <v>4.25</v>
      </c>
      <c r="J389">
        <v>4.33</v>
      </c>
      <c r="K389">
        <v>4.45</v>
      </c>
      <c r="L389">
        <v>4.6</v>
      </c>
      <c r="M389" s="3">
        <v>5.12</v>
      </c>
      <c r="N389" s="3">
        <v>5.11</v>
      </c>
      <c r="O389" s="3">
        <f>표1_4[[#This Row],[10 Yr]]-표1_4[[#This Row],[2 Yr]]</f>
      </c>
      <c r="P389" s="3">
        <f>표1_4[[#This Row],[10 Yr]]-표1_4[[#This Row],[1 Mo]]</f>
      </c>
      <c r="Q389" s="3">
        <f>표1_4[[#This Row],[10 Yr]]-표1_4[[#This Row],[3 Mo]]</f>
      </c>
      <c r="R389" s="3">
        <f>표1_4[[#This Row],[10 Yr]]-표1_4[[#This Row],[FEDRate]]</f>
      </c>
      <c r="S389" s="3">
        <f>표1_4[[#This Row],[20 Yr]]-표1_4[[#This Row],[10 Yr]]</f>
      </c>
    </row>
    <row r="390" spans="1:19">
      <c r="A390" s="1">
        <v>46224</v>
      </c>
      <c r="B390" s="3">
        <v>3.63</v>
      </c>
      <c r="C390">
        <v>3.75</v>
      </c>
      <c r="D390">
        <v>3.81</v>
      </c>
      <c r="E390">
        <v>3.87</v>
      </c>
      <c r="F390">
        <v>4.02</v>
      </c>
      <c r="G390">
        <v>4.08</v>
      </c>
      <c r="H390">
        <v>4.26</v>
      </c>
      <c r="I390">
        <v>4.31</v>
      </c>
      <c r="J390">
        <v>4.37</v>
      </c>
      <c r="K390">
        <v>4.5</v>
      </c>
      <c r="L390">
        <v>4.63</v>
      </c>
      <c r="M390" s="3">
        <v>5.14</v>
      </c>
      <c r="N390" s="3">
        <v>5.13</v>
      </c>
      <c r="O390" s="3">
        <f>표1_4[[#This Row],[10 Yr]]-표1_4[[#This Row],[2 Yr]]</f>
      </c>
      <c r="P390" s="3">
        <f>표1_4[[#This Row],[10 Yr]]-표1_4[[#This Row],[1 Mo]]</f>
      </c>
      <c r="Q390" s="3">
        <f>표1_4[[#This Row],[10 Yr]]-표1_4[[#This Row],[3 Mo]]</f>
      </c>
      <c r="R390" s="3">
        <f>표1_4[[#This Row],[10 Yr]]-표1_4[[#This Row],[FEDRate]]</f>
      </c>
      <c r="S390" s="3">
        <f>표1_4[[#This Row],[20 Yr]]-표1_4[[#This Row],[10 Yr]]</f>
      </c>
    </row>
    <row r="391" spans="1:19">
      <c r="A391" s="1">
        <v>46225</v>
      </c>
      <c r="B391" s="3">
        <v>3.63</v>
      </c>
      <c r="C391">
        <v>3.76</v>
      </c>
      <c r="D391">
        <v>3.82</v>
      </c>
      <c r="E391">
        <v>3.89</v>
      </c>
      <c r="F391">
        <v>4.05</v>
      </c>
      <c r="G391">
        <v>4.11</v>
      </c>
      <c r="H391">
        <v>4.31</v>
      </c>
      <c r="I391">
        <v>4.34</v>
      </c>
      <c r="J391">
        <v>4.41</v>
      </c>
      <c r="K391">
        <v>4.53</v>
      </c>
      <c r="L391">
        <v>4.67</v>
      </c>
      <c r="M391" s="3">
        <v>5.17</v>
      </c>
      <c r="N391" s="3">
        <v>5.15</v>
      </c>
      <c r="O391" s="3">
        <f>표1_4[[#This Row],[10 Yr]]-표1_4[[#This Row],[2 Yr]]</f>
      </c>
      <c r="P391" s="3">
        <f>표1_4[[#This Row],[10 Yr]]-표1_4[[#This Row],[1 Mo]]</f>
      </c>
      <c r="Q391" s="3">
        <f>표1_4[[#This Row],[10 Yr]]-표1_4[[#This Row],[3 Mo]]</f>
      </c>
      <c r="R391" s="3">
        <f>표1_4[[#This Row],[10 Yr]]-표1_4[[#This Row],[FEDRate]]</f>
      </c>
      <c r="S391" s="3">
        <f>표1_4[[#This Row],[20 Yr]]-표1_4[[#This Row],[10 Yr]]</f>
      </c>
    </row>
    <row r="392" spans="1:19">
      <c r="A392" s="1">
        <v>46226</v>
      </c>
      <c r="B392" s="3">
        <v>3.63</v>
      </c>
      <c r="C392">
        <v>3.82</v>
      </c>
      <c r="D392">
        <v>3.95</v>
      </c>
      <c r="E392">
        <v>3.95</v>
      </c>
      <c r="F392">
        <v>4.09</v>
      </c>
      <c r="G392">
        <v>4.15</v>
      </c>
      <c r="H392">
        <v>4.37</v>
      </c>
      <c r="I392">
        <v>4.4</v>
      </c>
      <c r="J392">
        <v>4.46</v>
      </c>
      <c r="K392">
        <v>4.58</v>
      </c>
      <c r="L392">
        <v>4.71</v>
      </c>
      <c r="M392" s="3">
        <v>5.2</v>
      </c>
      <c r="N392" s="3">
        <v>5.17</v>
      </c>
      <c r="O392" s="3">
        <f>표1_4[[#This Row],[10 Yr]]-표1_4[[#This Row],[2 Yr]]</f>
      </c>
      <c r="P392" s="3">
        <f>표1_4[[#This Row],[10 Yr]]-표1_4[[#This Row],[1 Mo]]</f>
      </c>
      <c r="Q392" s="3">
        <f>표1_4[[#This Row],[10 Yr]]-표1_4[[#This Row],[3 Mo]]</f>
      </c>
      <c r="R392" s="3">
        <f>표1_4[[#This Row],[10 Yr]]-표1_4[[#This Row],[FEDRate]]</f>
      </c>
      <c r="S392" s="3">
        <f>표1_4[[#This Row],[20 Yr]]-표1_4[[#This Row],[10 Yr]]</f>
      </c>
    </row>
    <row r="393" spans="1:19">
      <c r="A393" s="1">
        <v>46227</v>
      </c>
      <c r="B393" s="3">
        <v>3.63</v>
      </c>
      <c r="C393">
        <v>3.8</v>
      </c>
      <c r="D393">
        <v>3.95</v>
      </c>
      <c r="E393">
        <v>3.96</v>
      </c>
      <c r="F393">
        <v>4.08</v>
      </c>
      <c r="G393">
        <v>4.14</v>
      </c>
      <c r="H393">
        <v>4.33</v>
      </c>
      <c r="I393">
        <v>4.36</v>
      </c>
      <c r="J393">
        <v>4.43</v>
      </c>
      <c r="K393">
        <v>4.55</v>
      </c>
      <c r="L393">
        <v>4.69</v>
      </c>
      <c r="M393" s="3">
        <v>5.18</v>
      </c>
      <c r="N393" s="3">
        <v>5.16</v>
      </c>
      <c r="O393" s="3">
        <f>표1_4[[#This Row],[10 Yr]]-표1_4[[#This Row],[2 Yr]]</f>
      </c>
      <c r="P393" s="3">
        <f>표1_4[[#This Row],[10 Yr]]-표1_4[[#This Row],[1 Mo]]</f>
      </c>
      <c r="Q393" s="3">
        <f>표1_4[[#This Row],[10 Yr]]-표1_4[[#This Row],[3 Mo]]</f>
      </c>
      <c r="R393" s="3">
        <f>표1_4[[#This Row],[10 Yr]]-표1_4[[#This Row],[FEDRate]]</f>
      </c>
      <c r="S393" s="3">
        <f>표1_4[[#This Row],[20 Yr]]-표1_4[[#This Row],[10 Yr]]</f>
      </c>
    </row>
    <row r="394" spans="1:19">
      <c r="A394" s="1">
        <v>46230</v>
      </c>
      <c r="B394" s="3">
        <v>3.63</v>
      </c>
      <c r="C394">
        <v>3.8</v>
      </c>
      <c r="D394">
        <v>3.95</v>
      </c>
      <c r="E394">
        <v>3.96</v>
      </c>
      <c r="F394">
        <v>4.1</v>
      </c>
      <c r="G394">
        <v>4.14</v>
      </c>
      <c r="H394">
        <v>4.31</v>
      </c>
      <c r="I394">
        <v>4.35</v>
      </c>
      <c r="J394">
        <v>4.4</v>
      </c>
      <c r="K394">
        <v>4.52</v>
      </c>
      <c r="L394">
        <v>4.65</v>
      </c>
      <c r="M394" s="3">
        <v>5.15</v>
      </c>
      <c r="N394" s="3">
        <v>5.12</v>
      </c>
      <c r="O394" s="3">
        <f>표1_4[[#This Row],[10 Yr]]-표1_4[[#This Row],[2 Yr]]</f>
      </c>
      <c r="P394" s="3">
        <f>표1_4[[#This Row],[10 Yr]]-표1_4[[#This Row],[1 Mo]]</f>
      </c>
      <c r="Q394" s="3">
        <f>표1_4[[#This Row],[10 Yr]]-표1_4[[#This Row],[3 Mo]]</f>
      </c>
      <c r="R394" s="3">
        <f>표1_4[[#This Row],[10 Yr]]-표1_4[[#This Row],[FEDRate]]</f>
      </c>
      <c r="S394" s="3">
        <f>표1_4[[#This Row],[20 Yr]]-표1_4[[#This Row],[10 Yr]]</f>
      </c>
    </row>
    <row r="395" spans="1:19">
      <c r="A395" s="1">
        <v>46231</v>
      </c>
      <c r="B395" s="3">
        <v>3.63</v>
      </c>
      <c r="C395">
        <v>3.76</v>
      </c>
      <c r="D395">
        <v>3.9</v>
      </c>
      <c r="E395">
        <v>3.9</v>
      </c>
      <c r="F395">
        <v>4.07</v>
      </c>
      <c r="G395">
        <v>4.09</v>
      </c>
      <c r="H395">
        <v>4.26</v>
      </c>
      <c r="I395">
        <v>4.31</v>
      </c>
      <c r="J395">
        <v>4.35</v>
      </c>
      <c r="K395">
        <v>4.47</v>
      </c>
      <c r="L395">
        <v>4.61</v>
      </c>
      <c r="M395" s="3">
        <v>5.11</v>
      </c>
      <c r="N395" s="3">
        <v>5.09</v>
      </c>
      <c r="O395" s="3">
        <f>표1_4[[#This Row],[10 Yr]]-표1_4[[#This Row],[2 Yr]]</f>
      </c>
      <c r="P395" s="3">
        <f>표1_4[[#This Row],[10 Yr]]-표1_4[[#This Row],[1 Mo]]</f>
      </c>
      <c r="Q395" s="3">
        <f>표1_4[[#This Row],[10 Yr]]-표1_4[[#This Row],[3 Mo]]</f>
      </c>
      <c r="R395" s="3">
        <f>표1_4[[#This Row],[10 Yr]]-표1_4[[#This Row],[FEDRate]]</f>
      </c>
      <c r="S395" s="3">
        <f>표1_4[[#This Row],[20 Yr]]-표1_4[[#This Row],[10 Yr]]</f>
      </c>
    </row>
    <row r="396" spans="1:19">
      <c r="A396" s="1">
        <v>46232</v>
      </c>
      <c r="B396" s="3">
        <v>3.63</v>
      </c>
      <c r="C396">
        <v>3.73</v>
      </c>
      <c r="D396">
        <v>3.83</v>
      </c>
      <c r="E396">
        <v>3.83</v>
      </c>
      <c r="F396">
        <v>3.97</v>
      </c>
      <c r="G396">
        <v>4.04</v>
      </c>
      <c r="H396">
        <v>4.22</v>
      </c>
      <c r="I396">
        <v>4.29</v>
      </c>
      <c r="J396">
        <v>4.37</v>
      </c>
      <c r="K396">
        <v>4.51</v>
      </c>
      <c r="L396">
        <v>4.67</v>
      </c>
      <c r="M396" s="3">
        <v>5.21</v>
      </c>
      <c r="N396" s="3">
        <v>5.2</v>
      </c>
      <c r="O396" s="3">
        <f>표1_4[[#This Row],[10 Yr]]-표1_4[[#This Row],[2 Yr]]</f>
      </c>
      <c r="P396" s="3">
        <f>표1_4[[#This Row],[10 Yr]]-표1_4[[#This Row],[1 Mo]]</f>
      </c>
      <c r="Q396" s="3">
        <f>표1_4[[#This Row],[10 Yr]]-표1_4[[#This Row],[3 Mo]]</f>
      </c>
      <c r="R396" s="3">
        <f>표1_4[[#This Row],[10 Yr]]-표1_4[[#This Row],[FEDRate]]</f>
      </c>
      <c r="S396" s="3">
        <f>표1_4[[#This Row],[20 Yr]]-표1_4[[#This Row],[10 Yr]]</f>
      </c>
    </row>
    <row r="397" spans="1:19">
      <c r="A397" s="1">
        <v>46233</v>
      </c>
      <c r="B397" s="3">
        <v>3.63</v>
      </c>
      <c r="C397">
        <v>3.79</v>
      </c>
      <c r="D397">
        <v>3.84</v>
      </c>
      <c r="E397">
        <v>3.82</v>
      </c>
      <c r="F397">
        <v>3.98</v>
      </c>
      <c r="G397">
        <v>4.04</v>
      </c>
      <c r="H397">
        <v>4.23</v>
      </c>
      <c r="I397">
        <v>4.3</v>
      </c>
      <c r="J397">
        <v>4.38</v>
      </c>
      <c r="K397">
        <v>4.52</v>
      </c>
      <c r="L397">
        <v>4.68</v>
      </c>
      <c r="M397" s="3">
        <v>5.22</v>
      </c>
      <c r="N397" s="3">
        <v>5.21</v>
      </c>
      <c r="O397" s="3">
        <f>표1_4[[#This Row],[10 Yr]]-표1_4[[#This Row],[2 Yr]]</f>
      </c>
      <c r="P397" s="3">
        <f>표1_4[[#This Row],[10 Yr]]-표1_4[[#This Row],[1 Mo]]</f>
      </c>
      <c r="Q397" s="3">
        <f>표1_4[[#This Row],[10 Yr]]-표1_4[[#This Row],[3 Mo]]</f>
      </c>
      <c r="R397" s="3">
        <f>표1_4[[#This Row],[10 Yr]]-표1_4[[#This Row],[FEDRate]]</f>
      </c>
      <c r="S397" s="3">
        <f>표1_4[[#This Row],[20 Yr]]-표1_4[[#This Row],[10 Yr]]</f>
      </c>
    </row>
    <row r="398" spans="1:19">
      <c r="A398" s="1">
        <v>46234</v>
      </c>
      <c r="B398" s="3">
        <v>3.63</v>
      </c>
      <c r="C398">
        <v>3.78</v>
      </c>
      <c r="D398">
        <v>3.85</v>
      </c>
      <c r="E398">
        <v>3.83</v>
      </c>
      <c r="F398">
        <v>3.98</v>
      </c>
      <c r="G398">
        <v>4.08</v>
      </c>
      <c r="H398">
        <v>4.28</v>
      </c>
      <c r="I398">
        <v>4.34</v>
      </c>
      <c r="J398">
        <v>4.45</v>
      </c>
      <c r="K398">
        <v>4.59</v>
      </c>
      <c r="L398">
        <v>4.75</v>
      </c>
      <c r="M398" s="3">
        <v>5.28</v>
      </c>
      <c r="N398" s="3">
        <v>5.27</v>
      </c>
      <c r="O398" s="3">
        <f>표1_4[[#This Row],[10 Yr]]-표1_4[[#This Row],[2 Yr]]</f>
      </c>
      <c r="P398" s="3">
        <f>표1_4[[#This Row],[10 Yr]]-표1_4[[#This Row],[1 Mo]]</f>
      </c>
      <c r="Q398" s="3">
        <f>표1_4[[#This Row],[10 Yr]]-표1_4[[#This Row],[3 Mo]]</f>
      </c>
      <c r="R398" s="3">
        <f>표1_4[[#This Row],[10 Yr]]-표1_4[[#This Row],[FEDRate]]</f>
      </c>
      <c r="S398" s="3">
        <f>표1_4[[#This Row],[20 Yr]]-표1_4[[#This Row],[10 Yr]]</f>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4CF13-8EE7-448E-A43D-8494A4C14E91}">
  <sheetPr codeName="Sheet7">
    <tabColor theme="9" tint="0.59999389629810485"/>
  </sheetPr>
  <dimension ref="A1:N12"/>
  <sheetViews>
    <sheetView zoomScale="85" zoomScaleNormal="85" workbookViewId="0">
      <selection activeCell="C7" sqref="C7"/>
    </sheetView>
  </sheetViews>
  <sheetFormatPr defaultRowHeight="17.399999999999999"/>
  <cols>
    <col min="1" max="1" width="13.3984375" customWidth="1"/>
    <col min="2" max="14" width="7.69921875" customWidth="1"/>
  </cols>
  <sheetData>
    <row r="1" spans="1:14">
      <c r="A1" s="6" t="s">
        <v>0</v>
      </c>
      <c r="B1" s="7" t="s">
        <v>16</v>
      </c>
      <c r="C1" s="5" t="s">
        <v>1</v>
      </c>
      <c r="D1" s="5" t="s">
        <v>2</v>
      </c>
      <c r="E1" s="5" t="s">
        <v>3</v>
      </c>
      <c r="F1" s="5" t="s">
        <v>4</v>
      </c>
      <c r="G1" s="5" t="s">
        <v>5</v>
      </c>
      <c r="H1" s="5" t="s">
        <v>6</v>
      </c>
      <c r="I1" s="5" t="s">
        <v>7</v>
      </c>
      <c r="J1" s="5" t="s">
        <v>8</v>
      </c>
      <c r="K1" s="5" t="s">
        <v>9</v>
      </c>
      <c r="L1" s="5" t="s">
        <v>10</v>
      </c>
      <c r="M1" s="5" t="s">
        <v>11</v>
      </c>
      <c r="N1" s="5" t="s">
        <v>12</v>
      </c>
    </row>
    <row r="2" spans="1:14">
      <c r="A2" t="s">
        <v>19</v>
      </c>
      <c r="B2" s="8" t="e">
        <f ca="1">OFFSET([2]!표1_4[#Data],ROWS([2]!표1_4[#Data])-1,COLUMN()-1,1,1)</f>
        <v>#REF!</v>
      </c>
      <c r="C2" s="8" t="e">
        <f ca="1">OFFSET([2]!표1_4[#Data],ROWS([2]!표1_4[#Data])-1,COLUMN()-1,1,1)</f>
        <v>#REF!</v>
      </c>
      <c r="D2" s="8" t="e">
        <f ca="1">OFFSET([2]!표1_4[#Data],ROWS([2]!표1_4[#Data])-1,COLUMN()-1,1,1)</f>
        <v>#REF!</v>
      </c>
      <c r="E2" s="8" t="e">
        <f ca="1">OFFSET([2]!표1_4[#Data],ROWS([2]!표1_4[#Data])-1,COLUMN()-1,1,1)</f>
        <v>#REF!</v>
      </c>
      <c r="F2" s="8" t="e">
        <f ca="1">OFFSET([2]!표1_4[#Data],ROWS([2]!표1_4[#Data])-1,COLUMN()-1,1,1)</f>
        <v>#REF!</v>
      </c>
      <c r="G2" s="8" t="e">
        <f ca="1">OFFSET([2]!표1_4[#Data],ROWS([2]!표1_4[#Data])-1,COLUMN()-1,1,1)</f>
        <v>#REF!</v>
      </c>
      <c r="H2" s="8" t="e">
        <f ca="1">OFFSET([2]!표1_4[#Data],ROWS([2]!표1_4[#Data])-1,COLUMN()-1,1,1)</f>
        <v>#REF!</v>
      </c>
      <c r="I2" s="8" t="e">
        <f ca="1">OFFSET([2]!표1_4[#Data],ROWS([2]!표1_4[#Data])-1,COLUMN()-1,1,1)</f>
        <v>#REF!</v>
      </c>
      <c r="J2" s="8" t="e">
        <f ca="1">OFFSET([2]!표1_4[#Data],ROWS([2]!표1_4[#Data])-1,COLUMN()-1,1,1)</f>
        <v>#REF!</v>
      </c>
      <c r="K2" s="8" t="e">
        <f ca="1">OFFSET([2]!표1_4[#Data],ROWS([2]!표1_4[#Data])-1,COLUMN()-1,1,1)</f>
        <v>#REF!</v>
      </c>
      <c r="L2" s="8" t="e">
        <f ca="1">OFFSET([2]!표1_4[#Data],ROWS([2]!표1_4[#Data])-1,COLUMN()-1,1,1)</f>
        <v>#REF!</v>
      </c>
      <c r="M2" s="8" t="e">
        <f ca="1">OFFSET([2]!표1_4[#Data],ROWS([2]!표1_4[#Data])-1,COLUMN()-1,1,1)</f>
        <v>#REF!</v>
      </c>
      <c r="N2" s="8" t="e">
        <f ca="1">OFFSET([2]!표1_4[#Data],ROWS([2]!표1_4[#Data])-1,COLUMN()-1,1,1)</f>
        <v>#REF!</v>
      </c>
    </row>
    <row r="3" spans="1:14">
      <c r="A3" t="s">
        <v>25</v>
      </c>
      <c r="B3" s="8" t="e">
        <f ca="1">OFFSET([2]!표1_4[#Data],ROWS([2]!표1_4[#Data])-2,COLUMN()-1,1,1)</f>
        <v>#REF!</v>
      </c>
      <c r="C3" s="8" t="e">
        <f ca="1">OFFSET([2]!표1_4[#Data],ROWS([2]!표1_4[#Data])-2,COLUMN()-1,1,1)</f>
        <v>#REF!</v>
      </c>
      <c r="D3" s="8" t="e">
        <f ca="1">OFFSET([2]!표1_4[#Data],ROWS([2]!표1_4[#Data])-2,COLUMN()-1,1,1)</f>
        <v>#REF!</v>
      </c>
      <c r="E3" s="8" t="e">
        <f ca="1">OFFSET([2]!표1_4[#Data],ROWS([2]!표1_4[#Data])-2,COLUMN()-1,1,1)</f>
        <v>#REF!</v>
      </c>
      <c r="F3" s="8" t="e">
        <f ca="1">OFFSET([2]!표1_4[#Data],ROWS([2]!표1_4[#Data])-2,COLUMN()-1,1,1)</f>
        <v>#REF!</v>
      </c>
      <c r="G3" s="8" t="e">
        <f ca="1">OFFSET([2]!표1_4[#Data],ROWS([2]!표1_4[#Data])-2,COLUMN()-1,1,1)</f>
        <v>#REF!</v>
      </c>
      <c r="H3" s="8" t="e">
        <f ca="1">OFFSET([2]!표1_4[#Data],ROWS([2]!표1_4[#Data])-2,COLUMN()-1,1,1)</f>
        <v>#REF!</v>
      </c>
      <c r="I3" s="8" t="e">
        <f ca="1">OFFSET([2]!표1_4[#Data],ROWS([2]!표1_4[#Data])-2,COLUMN()-1,1,1)</f>
        <v>#REF!</v>
      </c>
      <c r="J3" s="8" t="e">
        <f ca="1">OFFSET([2]!표1_4[#Data],ROWS([2]!표1_4[#Data])-2,COLUMN()-1,1,1)</f>
        <v>#REF!</v>
      </c>
      <c r="K3" s="8" t="e">
        <f ca="1">OFFSET([2]!표1_4[#Data],ROWS([2]!표1_4[#Data])-2,COLUMN()-1,1,1)</f>
        <v>#REF!</v>
      </c>
      <c r="L3" s="8" t="e">
        <f ca="1">OFFSET([2]!표1_4[#Data],ROWS([2]!표1_4[#Data])-2,COLUMN()-1,1,1)</f>
        <v>#REF!</v>
      </c>
      <c r="M3" s="8" t="e">
        <f ca="1">OFFSET([2]!표1_4[#Data],ROWS([2]!표1_4[#Data])-2,COLUMN()-1,1,1)</f>
        <v>#REF!</v>
      </c>
      <c r="N3" s="8" t="e">
        <f ca="1">OFFSET([2]!표1_4[#Data],ROWS([2]!표1_4[#Data])-2,COLUMN()-1,1,1)</f>
        <v>#REF!</v>
      </c>
    </row>
    <row r="4" spans="1:14">
      <c r="A4" t="s">
        <v>26</v>
      </c>
      <c r="B4" s="8" t="e">
        <f ca="1">OFFSET([2]!표1_4[#Data],ROWS([2]!표1_4[#Data])-3,COLUMN()-1,1,1)</f>
        <v>#REF!</v>
      </c>
      <c r="C4" s="8" t="e">
        <f ca="1">OFFSET([2]!표1_4[#Data],ROWS([2]!표1_4[#Data])-3,COLUMN()-1,1,1)</f>
        <v>#REF!</v>
      </c>
      <c r="D4" s="8" t="e">
        <f ca="1">OFFSET([2]!표1_4[#Data],ROWS([2]!표1_4[#Data])-3,COLUMN()-1,1,1)</f>
        <v>#REF!</v>
      </c>
      <c r="E4" s="8" t="e">
        <f ca="1">OFFSET([2]!표1_4[#Data],ROWS([2]!표1_4[#Data])-3,COLUMN()-1,1,1)</f>
        <v>#REF!</v>
      </c>
      <c r="F4" s="8" t="e">
        <f ca="1">OFFSET([2]!표1_4[#Data],ROWS([2]!표1_4[#Data])-3,COLUMN()-1,1,1)</f>
        <v>#REF!</v>
      </c>
      <c r="G4" s="8" t="e">
        <f ca="1">OFFSET([2]!표1_4[#Data],ROWS([2]!표1_4[#Data])-3,COLUMN()-1,1,1)</f>
        <v>#REF!</v>
      </c>
      <c r="H4" s="8" t="e">
        <f ca="1">OFFSET([2]!표1_4[#Data],ROWS([2]!표1_4[#Data])-3,COLUMN()-1,1,1)</f>
        <v>#REF!</v>
      </c>
      <c r="I4" s="8" t="e">
        <f ca="1">OFFSET([2]!표1_4[#Data],ROWS([2]!표1_4[#Data])-3,COLUMN()-1,1,1)</f>
        <v>#REF!</v>
      </c>
      <c r="J4" s="8" t="e">
        <f ca="1">OFFSET([2]!표1_4[#Data],ROWS([2]!표1_4[#Data])-3,COLUMN()-1,1,1)</f>
        <v>#REF!</v>
      </c>
      <c r="K4" s="8" t="e">
        <f ca="1">OFFSET([2]!표1_4[#Data],ROWS([2]!표1_4[#Data])-3,COLUMN()-1,1,1)</f>
        <v>#REF!</v>
      </c>
      <c r="L4" s="8" t="e">
        <f ca="1">OFFSET([2]!표1_4[#Data],ROWS([2]!표1_4[#Data])-3,COLUMN()-1,1,1)</f>
        <v>#REF!</v>
      </c>
      <c r="M4" s="8" t="e">
        <f ca="1">OFFSET([2]!표1_4[#Data],ROWS([2]!표1_4[#Data])-3,COLUMN()-1,1,1)</f>
        <v>#REF!</v>
      </c>
      <c r="N4" s="8" t="e">
        <f ca="1">OFFSET([2]!표1_4[#Data],ROWS([2]!표1_4[#Data])-3,COLUMN()-1,1,1)</f>
        <v>#REF!</v>
      </c>
    </row>
    <row r="5" spans="1:14">
      <c r="A5" t="s">
        <v>27</v>
      </c>
      <c r="B5" s="8" t="e">
        <f ca="1">OFFSET([2]!표1_4[#Data],ROWS([2]!표1_4[#Data])-4,COLUMN()-1,1,1)</f>
        <v>#REF!</v>
      </c>
      <c r="C5" s="8" t="e">
        <f ca="1">OFFSET([2]!표1_4[#Data],ROWS([2]!표1_4[#Data])-4,COLUMN()-1,1,1)</f>
        <v>#REF!</v>
      </c>
      <c r="D5" s="8" t="e">
        <f ca="1">OFFSET([2]!표1_4[#Data],ROWS([2]!표1_4[#Data])-4,COLUMN()-1,1,1)</f>
        <v>#REF!</v>
      </c>
      <c r="E5" s="8" t="e">
        <f ca="1">OFFSET([2]!표1_4[#Data],ROWS([2]!표1_4[#Data])-4,COLUMN()-1,1,1)</f>
        <v>#REF!</v>
      </c>
      <c r="F5" s="8" t="e">
        <f ca="1">OFFSET([2]!표1_4[#Data],ROWS([2]!표1_4[#Data])-4,COLUMN()-1,1,1)</f>
        <v>#REF!</v>
      </c>
      <c r="G5" s="8" t="e">
        <f ca="1">OFFSET([2]!표1_4[#Data],ROWS([2]!표1_4[#Data])-4,COLUMN()-1,1,1)</f>
        <v>#REF!</v>
      </c>
      <c r="H5" s="8" t="e">
        <f ca="1">OFFSET([2]!표1_4[#Data],ROWS([2]!표1_4[#Data])-4,COLUMN()-1,1,1)</f>
        <v>#REF!</v>
      </c>
      <c r="I5" s="8" t="e">
        <f ca="1">OFFSET([2]!표1_4[#Data],ROWS([2]!표1_4[#Data])-4,COLUMN()-1,1,1)</f>
        <v>#REF!</v>
      </c>
      <c r="J5" s="8" t="e">
        <f ca="1">OFFSET([2]!표1_4[#Data],ROWS([2]!표1_4[#Data])-4,COLUMN()-1,1,1)</f>
        <v>#REF!</v>
      </c>
      <c r="K5" s="8" t="e">
        <f ca="1">OFFSET([2]!표1_4[#Data],ROWS([2]!표1_4[#Data])-4,COLUMN()-1,1,1)</f>
        <v>#REF!</v>
      </c>
      <c r="L5" s="8" t="e">
        <f ca="1">OFFSET([2]!표1_4[#Data],ROWS([2]!표1_4[#Data])-4,COLUMN()-1,1,1)</f>
        <v>#REF!</v>
      </c>
      <c r="M5" s="8" t="e">
        <f ca="1">OFFSET([2]!표1_4[#Data],ROWS([2]!표1_4[#Data])-4,COLUMN()-1,1,1)</f>
        <v>#REF!</v>
      </c>
      <c r="N5" s="8" t="e">
        <f ca="1">OFFSET([2]!표1_4[#Data],ROWS([2]!표1_4[#Data])-4,COLUMN()-1,1,1)</f>
        <v>#REF!</v>
      </c>
    </row>
    <row r="6" spans="1:14">
      <c r="A6" t="s">
        <v>28</v>
      </c>
      <c r="B6" s="8" t="e">
        <f ca="1">OFFSET([2]!표1_4[#Data],ROWS([2]!표1_4[#Data])-5,COLUMN()-1,1,1)</f>
        <v>#REF!</v>
      </c>
      <c r="C6" s="8" t="e">
        <f ca="1">OFFSET([2]!표1_4[#Data],ROWS([2]!표1_4[#Data])-5,COLUMN()-1,1,1)</f>
        <v>#REF!</v>
      </c>
      <c r="D6" s="8" t="e">
        <f ca="1">OFFSET([2]!표1_4[#Data],ROWS([2]!표1_4[#Data])-5,COLUMN()-1,1,1)</f>
        <v>#REF!</v>
      </c>
      <c r="E6" s="8" t="e">
        <f ca="1">OFFSET([2]!표1_4[#Data],ROWS([2]!표1_4[#Data])-5,COLUMN()-1,1,1)</f>
        <v>#REF!</v>
      </c>
      <c r="F6" s="8" t="e">
        <f ca="1">OFFSET([2]!표1_4[#Data],ROWS([2]!표1_4[#Data])-5,COLUMN()-1,1,1)</f>
        <v>#REF!</v>
      </c>
      <c r="G6" s="8" t="e">
        <f ca="1">OFFSET([2]!표1_4[#Data],ROWS([2]!표1_4[#Data])-5,COLUMN()-1,1,1)</f>
        <v>#REF!</v>
      </c>
      <c r="H6" s="8" t="e">
        <f ca="1">OFFSET([2]!표1_4[#Data],ROWS([2]!표1_4[#Data])-5,COLUMN()-1,1,1)</f>
        <v>#REF!</v>
      </c>
      <c r="I6" s="8" t="e">
        <f ca="1">OFFSET([2]!표1_4[#Data],ROWS([2]!표1_4[#Data])-5,COLUMN()-1,1,1)</f>
        <v>#REF!</v>
      </c>
      <c r="J6" s="8" t="e">
        <f ca="1">OFFSET([2]!표1_4[#Data],ROWS([2]!표1_4[#Data])-5,COLUMN()-1,1,1)</f>
        <v>#REF!</v>
      </c>
      <c r="K6" s="8" t="e">
        <f ca="1">OFFSET([2]!표1_4[#Data],ROWS([2]!표1_4[#Data])-5,COLUMN()-1,1,1)</f>
        <v>#REF!</v>
      </c>
      <c r="L6" s="8" t="e">
        <f ca="1">OFFSET([2]!표1_4[#Data],ROWS([2]!표1_4[#Data])-5,COLUMN()-1,1,1)</f>
        <v>#REF!</v>
      </c>
      <c r="M6" s="8" t="e">
        <f ca="1">OFFSET([2]!표1_4[#Data],ROWS([2]!표1_4[#Data])-5,COLUMN()-1,1,1)</f>
        <v>#REF!</v>
      </c>
      <c r="N6" s="8" t="e">
        <f ca="1">OFFSET([2]!표1_4[#Data],ROWS([2]!표1_4[#Data])-5,COLUMN()-1,1,1)</f>
        <v>#REF!</v>
      </c>
    </row>
    <row r="7" spans="1:14">
      <c r="A7" t="s">
        <v>20</v>
      </c>
      <c r="B7" s="8" t="e">
        <f ca="1">AVERAGE(OFFSET([2]!표1_4[#Data],ROWS([2]!표1_4[#Data])-1,COLUMN()-1,1,1):OFFSET([2]!표1_4[#Data],ROWS([2]!표1_4[#Data])-1,COLUMN()-1,-21,1))</f>
        <v>#REF!</v>
      </c>
      <c r="C7" s="8" t="e">
        <f ca="1">AVERAGE(OFFSET([2]!표1_4[#Data],ROWS([2]!표1_4[#Data])-1,COLUMN()-1,1,1):OFFSET([2]!표1_4[#Data],ROWS([2]!표1_4[#Data])-1,COLUMN()-1,-21,1))</f>
        <v>#REF!</v>
      </c>
      <c r="D7" s="8" t="e">
        <f ca="1">AVERAGE(OFFSET([2]!표1_4[#Data],ROWS([2]!표1_4[#Data])-1,COLUMN()-1,1,1):OFFSET([2]!표1_4[#Data],ROWS([2]!표1_4[#Data])-1,COLUMN()-1,-21,1))</f>
        <v>#REF!</v>
      </c>
      <c r="E7" s="8" t="e">
        <f ca="1">AVERAGE(OFFSET([2]!표1_4[#Data],ROWS([2]!표1_4[#Data])-1,COLUMN()-1,1,1):OFFSET([2]!표1_4[#Data],ROWS([2]!표1_4[#Data])-1,COLUMN()-1,-21,1))</f>
        <v>#REF!</v>
      </c>
      <c r="F7" s="8" t="e">
        <f ca="1">AVERAGE(OFFSET([2]!표1_4[#Data],ROWS([2]!표1_4[#Data])-1,COLUMN()-1,1,1):OFFSET([2]!표1_4[#Data],ROWS([2]!표1_4[#Data])-1,COLUMN()-1,-21,1))</f>
        <v>#REF!</v>
      </c>
      <c r="G7" s="8" t="e">
        <f ca="1">AVERAGE(OFFSET([2]!표1_4[#Data],ROWS([2]!표1_4[#Data])-1,COLUMN()-1,1,1):OFFSET([2]!표1_4[#Data],ROWS([2]!표1_4[#Data])-1,COLUMN()-1,-21,1))</f>
        <v>#REF!</v>
      </c>
      <c r="H7" s="8" t="e">
        <f ca="1">AVERAGE(OFFSET([2]!표1_4[#Data],ROWS([2]!표1_4[#Data])-1,COLUMN()-1,1,1):OFFSET([2]!표1_4[#Data],ROWS([2]!표1_4[#Data])-1,COLUMN()-1,-21,1))</f>
        <v>#REF!</v>
      </c>
      <c r="I7" s="8" t="e">
        <f ca="1">AVERAGE(OFFSET([2]!표1_4[#Data],ROWS([2]!표1_4[#Data])-1,COLUMN()-1,1,1):OFFSET([2]!표1_4[#Data],ROWS([2]!표1_4[#Data])-1,COLUMN()-1,-21,1))</f>
        <v>#REF!</v>
      </c>
      <c r="J7" s="8" t="e">
        <f ca="1">AVERAGE(OFFSET([2]!표1_4[#Data],ROWS([2]!표1_4[#Data])-1,COLUMN()-1,1,1):OFFSET([2]!표1_4[#Data],ROWS([2]!표1_4[#Data])-1,COLUMN()-1,-21,1))</f>
        <v>#REF!</v>
      </c>
      <c r="K7" s="8" t="e">
        <f ca="1">AVERAGE(OFFSET([2]!표1_4[#Data],ROWS([2]!표1_4[#Data])-1,COLUMN()-1,1,1):OFFSET([2]!표1_4[#Data],ROWS([2]!표1_4[#Data])-1,COLUMN()-1,-21,1))</f>
        <v>#REF!</v>
      </c>
      <c r="L7" s="8" t="e">
        <f ca="1">AVERAGE(OFFSET([2]!표1_4[#Data],ROWS([2]!표1_4[#Data])-1,COLUMN()-1,1,1):OFFSET([2]!표1_4[#Data],ROWS([2]!표1_4[#Data])-1,COLUMN()-1,-21,1))</f>
        <v>#REF!</v>
      </c>
      <c r="M7" s="8" t="e">
        <f ca="1">AVERAGE(OFFSET([2]!표1_4[#Data],ROWS([2]!표1_4[#Data])-1,COLUMN()-1,1,1):OFFSET([2]!표1_4[#Data],ROWS([2]!표1_4[#Data])-1,COLUMN()-1,-21,1))</f>
        <v>#REF!</v>
      </c>
      <c r="N7" s="8" t="e">
        <f ca="1">AVERAGE(OFFSET([2]!표1_4[#Data],ROWS([2]!표1_4[#Data])-1,COLUMN()-1,1,1):OFFSET([2]!표1_4[#Data],ROWS([2]!표1_4[#Data])-1,COLUMN()-1,-21,1))</f>
        <v>#REF!</v>
      </c>
    </row>
    <row r="8" spans="1:14">
      <c r="A8" t="s">
        <v>21</v>
      </c>
      <c r="B8" s="8" t="e">
        <f ca="1">AVERAGE(OFFSET([2]!표1_4[#Data],ROWS([2]!표1_4[#Data])-1,COLUMN()-1,-22,1):OFFSET([2]!표1_4[#Data],ROWS([2]!표1_4[#Data])-1,COLUMN()-1,-43,1))</f>
        <v>#REF!</v>
      </c>
      <c r="C8" s="8" t="e">
        <f ca="1">AVERAGE(OFFSET([2]!표1_4[#Data],ROWS([2]!표1_4[#Data])-1,COLUMN()-1,-22,1):OFFSET([2]!표1_4[#Data],ROWS([2]!표1_4[#Data])-1,COLUMN()-1,-43,1))</f>
        <v>#REF!</v>
      </c>
      <c r="D8" s="8" t="e">
        <f ca="1">AVERAGE(OFFSET([2]!표1_4[#Data],ROWS([2]!표1_4[#Data])-1,COLUMN()-1,-22,1):OFFSET([2]!표1_4[#Data],ROWS([2]!표1_4[#Data])-1,COLUMN()-1,-43,1))</f>
        <v>#REF!</v>
      </c>
      <c r="E8" s="8" t="e">
        <f ca="1">AVERAGE(OFFSET([2]!표1_4[#Data],ROWS([2]!표1_4[#Data])-1,COLUMN()-1,-22,1):OFFSET([2]!표1_4[#Data],ROWS([2]!표1_4[#Data])-1,COLUMN()-1,-43,1))</f>
        <v>#REF!</v>
      </c>
      <c r="F8" s="8" t="e">
        <f ca="1">AVERAGE(OFFSET([2]!표1_4[#Data],ROWS([2]!표1_4[#Data])-1,COLUMN()-1,-22,1):OFFSET([2]!표1_4[#Data],ROWS([2]!표1_4[#Data])-1,COLUMN()-1,-43,1))</f>
        <v>#REF!</v>
      </c>
      <c r="G8" s="8" t="e">
        <f ca="1">AVERAGE(OFFSET([2]!표1_4[#Data],ROWS([2]!표1_4[#Data])-1,COLUMN()-1,-22,1):OFFSET([2]!표1_4[#Data],ROWS([2]!표1_4[#Data])-1,COLUMN()-1,-43,1))</f>
        <v>#REF!</v>
      </c>
      <c r="H8" s="8" t="e">
        <f ca="1">AVERAGE(OFFSET([2]!표1_4[#Data],ROWS([2]!표1_4[#Data])-1,COLUMN()-1,-22,1):OFFSET([2]!표1_4[#Data],ROWS([2]!표1_4[#Data])-1,COLUMN()-1,-43,1))</f>
        <v>#REF!</v>
      </c>
      <c r="I8" s="8" t="e">
        <f ca="1">AVERAGE(OFFSET([2]!표1_4[#Data],ROWS([2]!표1_4[#Data])-1,COLUMN()-1,-22,1):OFFSET([2]!표1_4[#Data],ROWS([2]!표1_4[#Data])-1,COLUMN()-1,-43,1))</f>
        <v>#REF!</v>
      </c>
      <c r="J8" s="8" t="e">
        <f ca="1">AVERAGE(OFFSET([2]!표1_4[#Data],ROWS([2]!표1_4[#Data])-1,COLUMN()-1,-22,1):OFFSET([2]!표1_4[#Data],ROWS([2]!표1_4[#Data])-1,COLUMN()-1,-43,1))</f>
        <v>#REF!</v>
      </c>
      <c r="K8" s="8" t="e">
        <f ca="1">AVERAGE(OFFSET([2]!표1_4[#Data],ROWS([2]!표1_4[#Data])-1,COLUMN()-1,-22,1):OFFSET([2]!표1_4[#Data],ROWS([2]!표1_4[#Data])-1,COLUMN()-1,-43,1))</f>
        <v>#REF!</v>
      </c>
      <c r="L8" s="8" t="e">
        <f ca="1">AVERAGE(OFFSET([2]!표1_4[#Data],ROWS([2]!표1_4[#Data])-1,COLUMN()-1,-22,1):OFFSET([2]!표1_4[#Data],ROWS([2]!표1_4[#Data])-1,COLUMN()-1,-43,1))</f>
        <v>#REF!</v>
      </c>
      <c r="M8" s="8" t="e">
        <f ca="1">AVERAGE(OFFSET([2]!표1_4[#Data],ROWS([2]!표1_4[#Data])-1,COLUMN()-1,-22,1):OFFSET([2]!표1_4[#Data],ROWS([2]!표1_4[#Data])-1,COLUMN()-1,-43,1))</f>
        <v>#REF!</v>
      </c>
      <c r="N8" s="8" t="e">
        <f ca="1">AVERAGE(OFFSET([2]!표1_4[#Data],ROWS([2]!표1_4[#Data])-1,COLUMN()-1,-22,1):OFFSET([2]!표1_4[#Data],ROWS([2]!표1_4[#Data])-1,COLUMN()-1,-43,1))</f>
        <v>#REF!</v>
      </c>
    </row>
    <row r="9" spans="1:14">
      <c r="A9" t="s">
        <v>22</v>
      </c>
      <c r="B9" s="8" t="e">
        <f ca="1">AVERAGE(OFFSET([2]!표1_4[#Data],ROWS([2]!표1_4[#Data])-1,COLUMN()-1,-44,1):OFFSET([2]!표1_4[#Data],ROWS([2]!표1_4[#Data])-1,COLUMN()-1,-65,1))</f>
        <v>#REF!</v>
      </c>
      <c r="C9" s="8" t="e">
        <f ca="1">AVERAGE(OFFSET([2]!표1_4[#Data],ROWS([2]!표1_4[#Data])-1,COLUMN()-1,-44,1):OFFSET([2]!표1_4[#Data],ROWS([2]!표1_4[#Data])-1,COLUMN()-1,-65,1))</f>
        <v>#REF!</v>
      </c>
      <c r="D9" s="8" t="e">
        <f ca="1">AVERAGE(OFFSET([2]!표1_4[#Data],ROWS([2]!표1_4[#Data])-1,COLUMN()-1,-44,1):OFFSET([2]!표1_4[#Data],ROWS([2]!표1_4[#Data])-1,COLUMN()-1,-65,1))</f>
        <v>#REF!</v>
      </c>
      <c r="E9" s="8" t="e">
        <f ca="1">AVERAGE(OFFSET([2]!표1_4[#Data],ROWS([2]!표1_4[#Data])-1,COLUMN()-1,-44,1):OFFSET([2]!표1_4[#Data],ROWS([2]!표1_4[#Data])-1,COLUMN()-1,-65,1))</f>
        <v>#REF!</v>
      </c>
      <c r="F9" s="8" t="e">
        <f ca="1">AVERAGE(OFFSET([2]!표1_4[#Data],ROWS([2]!표1_4[#Data])-1,COLUMN()-1,-44,1):OFFSET([2]!표1_4[#Data],ROWS([2]!표1_4[#Data])-1,COLUMN()-1,-65,1))</f>
        <v>#REF!</v>
      </c>
      <c r="G9" s="8" t="e">
        <f ca="1">AVERAGE(OFFSET([2]!표1_4[#Data],ROWS([2]!표1_4[#Data])-1,COLUMN()-1,-44,1):OFFSET([2]!표1_4[#Data],ROWS([2]!표1_4[#Data])-1,COLUMN()-1,-65,1))</f>
        <v>#REF!</v>
      </c>
      <c r="H9" s="8" t="e">
        <f ca="1">AVERAGE(OFFSET([2]!표1_4[#Data],ROWS([2]!표1_4[#Data])-1,COLUMN()-1,-44,1):OFFSET([2]!표1_4[#Data],ROWS([2]!표1_4[#Data])-1,COLUMN()-1,-65,1))</f>
        <v>#REF!</v>
      </c>
      <c r="I9" s="8" t="e">
        <f ca="1">AVERAGE(OFFSET([2]!표1_4[#Data],ROWS([2]!표1_4[#Data])-1,COLUMN()-1,-44,1):OFFSET([2]!표1_4[#Data],ROWS([2]!표1_4[#Data])-1,COLUMN()-1,-65,1))</f>
        <v>#REF!</v>
      </c>
      <c r="J9" s="8" t="e">
        <f ca="1">AVERAGE(OFFSET([2]!표1_4[#Data],ROWS([2]!표1_4[#Data])-1,COLUMN()-1,-44,1):OFFSET([2]!표1_4[#Data],ROWS([2]!표1_4[#Data])-1,COLUMN()-1,-65,1))</f>
        <v>#REF!</v>
      </c>
      <c r="K9" s="8" t="e">
        <f ca="1">AVERAGE(OFFSET([2]!표1_4[#Data],ROWS([2]!표1_4[#Data])-1,COLUMN()-1,-44,1):OFFSET([2]!표1_4[#Data],ROWS([2]!표1_4[#Data])-1,COLUMN()-1,-65,1))</f>
        <v>#REF!</v>
      </c>
      <c r="L9" s="8" t="e">
        <f ca="1">AVERAGE(OFFSET([2]!표1_4[#Data],ROWS([2]!표1_4[#Data])-1,COLUMN()-1,-44,1):OFFSET([2]!표1_4[#Data],ROWS([2]!표1_4[#Data])-1,COLUMN()-1,-65,1))</f>
        <v>#REF!</v>
      </c>
      <c r="M9" s="8" t="e">
        <f ca="1">AVERAGE(OFFSET([2]!표1_4[#Data],ROWS([2]!표1_4[#Data])-1,COLUMN()-1,-44,1):OFFSET([2]!표1_4[#Data],ROWS([2]!표1_4[#Data])-1,COLUMN()-1,-65,1))</f>
        <v>#REF!</v>
      </c>
      <c r="N9" s="8" t="e">
        <f ca="1">AVERAGE(OFFSET([2]!표1_4[#Data],ROWS([2]!표1_4[#Data])-1,COLUMN()-1,-44,1):OFFSET([2]!표1_4[#Data],ROWS([2]!표1_4[#Data])-1,COLUMN()-1,-65,1))</f>
        <v>#REF!</v>
      </c>
    </row>
    <row r="10" spans="1:14">
      <c r="A10" t="s">
        <v>23</v>
      </c>
      <c r="B10" s="8" t="e">
        <f ca="1">AVERAGE(OFFSET([2]!표1_4[#Data],ROWS([2]!표1_4[#Data])-1,COLUMN()-1,-66,1):OFFSET([2]!표1_4[#Data],ROWS([2]!표1_4[#Data])-1,COLUMN()-1,-87,1))</f>
        <v>#REF!</v>
      </c>
      <c r="C10" s="8" t="e">
        <f ca="1">AVERAGE(OFFSET([2]!표1_4[#Data],ROWS([2]!표1_4[#Data])-1,COLUMN()-1,-66,1):OFFSET([2]!표1_4[#Data],ROWS([2]!표1_4[#Data])-1,COLUMN()-1,-87,1))</f>
        <v>#REF!</v>
      </c>
      <c r="D10" s="8" t="e">
        <f ca="1">AVERAGE(OFFSET([2]!표1_4[#Data],ROWS([2]!표1_4[#Data])-1,COLUMN()-1,-66,1):OFFSET([2]!표1_4[#Data],ROWS([2]!표1_4[#Data])-1,COLUMN()-1,-87,1))</f>
        <v>#REF!</v>
      </c>
      <c r="E10" s="8" t="e">
        <f ca="1">AVERAGE(OFFSET([2]!표1_4[#Data],ROWS([2]!표1_4[#Data])-1,COLUMN()-1,-66,1):OFFSET([2]!표1_4[#Data],ROWS([2]!표1_4[#Data])-1,COLUMN()-1,-87,1))</f>
        <v>#REF!</v>
      </c>
      <c r="F10" s="8" t="e">
        <f ca="1">AVERAGE(OFFSET([2]!표1_4[#Data],ROWS([2]!표1_4[#Data])-1,COLUMN()-1,-66,1):OFFSET([2]!표1_4[#Data],ROWS([2]!표1_4[#Data])-1,COLUMN()-1,-87,1))</f>
        <v>#REF!</v>
      </c>
      <c r="G10" s="8" t="e">
        <f ca="1">AVERAGE(OFFSET([2]!표1_4[#Data],ROWS([2]!표1_4[#Data])-1,COLUMN()-1,-66,1):OFFSET([2]!표1_4[#Data],ROWS([2]!표1_4[#Data])-1,COLUMN()-1,-87,1))</f>
        <v>#REF!</v>
      </c>
      <c r="H10" s="8" t="e">
        <f ca="1">AVERAGE(OFFSET([2]!표1_4[#Data],ROWS([2]!표1_4[#Data])-1,COLUMN()-1,-66,1):OFFSET([2]!표1_4[#Data],ROWS([2]!표1_4[#Data])-1,COLUMN()-1,-87,1))</f>
        <v>#REF!</v>
      </c>
      <c r="I10" s="8" t="e">
        <f ca="1">AVERAGE(OFFSET([2]!표1_4[#Data],ROWS([2]!표1_4[#Data])-1,COLUMN()-1,-66,1):OFFSET([2]!표1_4[#Data],ROWS([2]!표1_4[#Data])-1,COLUMN()-1,-87,1))</f>
        <v>#REF!</v>
      </c>
      <c r="J10" s="8" t="e">
        <f ca="1">AVERAGE(OFFSET([2]!표1_4[#Data],ROWS([2]!표1_4[#Data])-1,COLUMN()-1,-66,1):OFFSET([2]!표1_4[#Data],ROWS([2]!표1_4[#Data])-1,COLUMN()-1,-87,1))</f>
        <v>#REF!</v>
      </c>
      <c r="K10" s="8" t="e">
        <f ca="1">AVERAGE(OFFSET([2]!표1_4[#Data],ROWS([2]!표1_4[#Data])-1,COLUMN()-1,-66,1):OFFSET([2]!표1_4[#Data],ROWS([2]!표1_4[#Data])-1,COLUMN()-1,-87,1))</f>
        <v>#REF!</v>
      </c>
      <c r="L10" s="8" t="e">
        <f ca="1">AVERAGE(OFFSET([2]!표1_4[#Data],ROWS([2]!표1_4[#Data])-1,COLUMN()-1,-66,1):OFFSET([2]!표1_4[#Data],ROWS([2]!표1_4[#Data])-1,COLUMN()-1,-87,1))</f>
        <v>#REF!</v>
      </c>
      <c r="M10" s="8" t="e">
        <f ca="1">AVERAGE(OFFSET([2]!표1_4[#Data],ROWS([2]!표1_4[#Data])-1,COLUMN()-1,-66,1):OFFSET([2]!표1_4[#Data],ROWS([2]!표1_4[#Data])-1,COLUMN()-1,-87,1))</f>
        <v>#REF!</v>
      </c>
      <c r="N10" s="8" t="e">
        <f ca="1">AVERAGE(OFFSET([2]!표1_4[#Data],ROWS([2]!표1_4[#Data])-1,COLUMN()-1,-66,1):OFFSET([2]!표1_4[#Data],ROWS([2]!표1_4[#Data])-1,COLUMN()-1,-87,1))</f>
        <v>#REF!</v>
      </c>
    </row>
    <row r="11" spans="1:14">
      <c r="A11" t="s">
        <v>24</v>
      </c>
      <c r="B11" s="8" t="e">
        <f ca="1">AVERAGE(OFFSET([2]!표1_4[#Data],ROWS([2]!표1_4[#Data])-1,COLUMN()-1,-88,1):OFFSET([2]!표1_4[#Data],ROWS([2]!표1_4[#Data])-1,COLUMN()-1,-109,1))</f>
        <v>#REF!</v>
      </c>
      <c r="C11" s="8" t="e">
        <f ca="1">AVERAGE(OFFSET([2]!표1_4[#Data],ROWS([2]!표1_4[#Data])-1,COLUMN()-1,-88,1):OFFSET([2]!표1_4[#Data],ROWS([2]!표1_4[#Data])-1,COLUMN()-1,-109,1))</f>
        <v>#REF!</v>
      </c>
      <c r="D11" s="8" t="e">
        <f ca="1">AVERAGE(OFFSET([2]!표1_4[#Data],ROWS([2]!표1_4[#Data])-1,COLUMN()-1,-88,1):OFFSET([2]!표1_4[#Data],ROWS([2]!표1_4[#Data])-1,COLUMN()-1,-109,1))</f>
        <v>#REF!</v>
      </c>
      <c r="E11" s="8" t="e">
        <f ca="1">AVERAGE(OFFSET([2]!표1_4[#Data],ROWS([2]!표1_4[#Data])-1,COLUMN()-1,-88,1):OFFSET([2]!표1_4[#Data],ROWS([2]!표1_4[#Data])-1,COLUMN()-1,-109,1))</f>
        <v>#REF!</v>
      </c>
      <c r="F11" s="8" t="e">
        <f ca="1">AVERAGE(OFFSET([2]!표1_4[#Data],ROWS([2]!표1_4[#Data])-1,COLUMN()-1,-88,1):OFFSET([2]!표1_4[#Data],ROWS([2]!표1_4[#Data])-1,COLUMN()-1,-109,1))</f>
        <v>#REF!</v>
      </c>
      <c r="G11" s="8" t="e">
        <f ca="1">AVERAGE(OFFSET([2]!표1_4[#Data],ROWS([2]!표1_4[#Data])-1,COLUMN()-1,-88,1):OFFSET([2]!표1_4[#Data],ROWS([2]!표1_4[#Data])-1,COLUMN()-1,-109,1))</f>
        <v>#REF!</v>
      </c>
      <c r="H11" s="8" t="e">
        <f ca="1">AVERAGE(OFFSET([2]!표1_4[#Data],ROWS([2]!표1_4[#Data])-1,COLUMN()-1,-88,1):OFFSET([2]!표1_4[#Data],ROWS([2]!표1_4[#Data])-1,COLUMN()-1,-109,1))</f>
        <v>#REF!</v>
      </c>
      <c r="I11" s="8" t="e">
        <f ca="1">AVERAGE(OFFSET([2]!표1_4[#Data],ROWS([2]!표1_4[#Data])-1,COLUMN()-1,-88,1):OFFSET([2]!표1_4[#Data],ROWS([2]!표1_4[#Data])-1,COLUMN()-1,-109,1))</f>
        <v>#REF!</v>
      </c>
      <c r="J11" s="8" t="e">
        <f ca="1">AVERAGE(OFFSET([2]!표1_4[#Data],ROWS([2]!표1_4[#Data])-1,COLUMN()-1,-88,1):OFFSET([2]!표1_4[#Data],ROWS([2]!표1_4[#Data])-1,COLUMN()-1,-109,1))</f>
        <v>#REF!</v>
      </c>
      <c r="K11" s="8" t="e">
        <f ca="1">AVERAGE(OFFSET([2]!표1_4[#Data],ROWS([2]!표1_4[#Data])-1,COLUMN()-1,-88,1):OFFSET([2]!표1_4[#Data],ROWS([2]!표1_4[#Data])-1,COLUMN()-1,-109,1))</f>
        <v>#REF!</v>
      </c>
      <c r="L11" s="8" t="e">
        <f ca="1">AVERAGE(OFFSET([2]!표1_4[#Data],ROWS([2]!표1_4[#Data])-1,COLUMN()-1,-88,1):OFFSET([2]!표1_4[#Data],ROWS([2]!표1_4[#Data])-1,COLUMN()-1,-109,1))</f>
        <v>#REF!</v>
      </c>
      <c r="M11" s="8" t="e">
        <f ca="1">AVERAGE(OFFSET([2]!표1_4[#Data],ROWS([2]!표1_4[#Data])-1,COLUMN()-1,-88,1):OFFSET([2]!표1_4[#Data],ROWS([2]!표1_4[#Data])-1,COLUMN()-1,-109,1))</f>
        <v>#REF!</v>
      </c>
      <c r="N11" s="8" t="e">
        <f ca="1">AVERAGE(OFFSET([2]!표1_4[#Data],ROWS([2]!표1_4[#Data])-1,COLUMN()-1,-88,1):OFFSET([2]!표1_4[#Data],ROWS([2]!표1_4[#Data])-1,COLUMN()-1,-109,1))</f>
        <v>#REF!</v>
      </c>
    </row>
    <row r="12" spans="1:14">
      <c r="A12" t="s">
        <v>29</v>
      </c>
      <c r="B12" s="8" t="e">
        <f ca="1">AVERAGE(OFFSET([2]!표1_4[#Data],ROWS([2]!표1_4[#Data])-1,COLUMN()-1,-110,1):OFFSET([2]!표1_4[#Data],ROWS([2]!표1_4[#Data])-1,COLUMN()-1,-131,1))</f>
        <v>#REF!</v>
      </c>
      <c r="C12" s="8" t="e">
        <f ca="1">AVERAGE(OFFSET([2]!표1_4[#Data],ROWS([2]!표1_4[#Data])-1,COLUMN()-1,-110,1):OFFSET([2]!표1_4[#Data],ROWS([2]!표1_4[#Data])-1,COLUMN()-1,-131,1))</f>
        <v>#REF!</v>
      </c>
      <c r="D12" s="8" t="e">
        <f ca="1">AVERAGE(OFFSET([2]!표1_4[#Data],ROWS([2]!표1_4[#Data])-1,COLUMN()-1,-110,1):OFFSET([2]!표1_4[#Data],ROWS([2]!표1_4[#Data])-1,COLUMN()-1,-131,1))</f>
        <v>#REF!</v>
      </c>
      <c r="E12" s="8" t="e">
        <f ca="1">AVERAGE(OFFSET([2]!표1_4[#Data],ROWS([2]!표1_4[#Data])-1,COLUMN()-1,-110,1):OFFSET([2]!표1_4[#Data],ROWS([2]!표1_4[#Data])-1,COLUMN()-1,-131,1))</f>
        <v>#REF!</v>
      </c>
      <c r="F12" s="8" t="e">
        <f ca="1">AVERAGE(OFFSET([2]!표1_4[#Data],ROWS([2]!표1_4[#Data])-1,COLUMN()-1,-110,1):OFFSET([2]!표1_4[#Data],ROWS([2]!표1_4[#Data])-1,COLUMN()-1,-131,1))</f>
        <v>#REF!</v>
      </c>
      <c r="G12" s="8" t="e">
        <f ca="1">AVERAGE(OFFSET([2]!표1_4[#Data],ROWS([2]!표1_4[#Data])-1,COLUMN()-1,-110,1):OFFSET([2]!표1_4[#Data],ROWS([2]!표1_4[#Data])-1,COLUMN()-1,-131,1))</f>
        <v>#REF!</v>
      </c>
      <c r="H12" s="8" t="e">
        <f ca="1">AVERAGE(OFFSET([2]!표1_4[#Data],ROWS([2]!표1_4[#Data])-1,COLUMN()-1,-110,1):OFFSET([2]!표1_4[#Data],ROWS([2]!표1_4[#Data])-1,COLUMN()-1,-131,1))</f>
        <v>#REF!</v>
      </c>
      <c r="I12" s="8" t="e">
        <f ca="1">AVERAGE(OFFSET([2]!표1_4[#Data],ROWS([2]!표1_4[#Data])-1,COLUMN()-1,-110,1):OFFSET([2]!표1_4[#Data],ROWS([2]!표1_4[#Data])-1,COLUMN()-1,-131,1))</f>
        <v>#REF!</v>
      </c>
      <c r="J12" s="8" t="e">
        <f ca="1">AVERAGE(OFFSET([2]!표1_4[#Data],ROWS([2]!표1_4[#Data])-1,COLUMN()-1,-110,1):OFFSET([2]!표1_4[#Data],ROWS([2]!표1_4[#Data])-1,COLUMN()-1,-131,1))</f>
        <v>#REF!</v>
      </c>
      <c r="K12" s="8" t="e">
        <f ca="1">AVERAGE(OFFSET([2]!표1_4[#Data],ROWS([2]!표1_4[#Data])-1,COLUMN()-1,-110,1):OFFSET([2]!표1_4[#Data],ROWS([2]!표1_4[#Data])-1,COLUMN()-1,-131,1))</f>
        <v>#REF!</v>
      </c>
      <c r="L12" s="8" t="e">
        <f ca="1">AVERAGE(OFFSET([2]!표1_4[#Data],ROWS([2]!표1_4[#Data])-1,COLUMN()-1,-110,1):OFFSET([2]!표1_4[#Data],ROWS([2]!표1_4[#Data])-1,COLUMN()-1,-131,1))</f>
        <v>#REF!</v>
      </c>
      <c r="M12" s="8" t="e">
        <f ca="1">AVERAGE(OFFSET([2]!표1_4[#Data],ROWS([2]!표1_4[#Data])-1,COLUMN()-1,-110,1):OFFSET([2]!표1_4[#Data],ROWS([2]!표1_4[#Data])-1,COLUMN()-1,-131,1))</f>
        <v>#REF!</v>
      </c>
      <c r="N12" s="8" t="e">
        <f ca="1">AVERAGE(OFFSET([2]!표1_4[#Data],ROWS([2]!표1_4[#Data])-1,COLUMN()-1,-110,1):OFFSET([2]!표1_4[#Data],ROWS([2]!표1_4[#Data])-1,COLUMN()-1,-131,1))</f>
        <v>#REF!</v>
      </c>
    </row>
  </sheetData>
  <phoneticPr fontId="1" type="noConversion"/>
  <pageMargins left="0.7" right="0.7" top="0.75" bottom="0.75" header="0.3" footer="0.3"/>
  <pageSetup paperSize="9" orientation="portrait" r:id="rId1"/>
  <headerFooter>
    <oddFooter>&amp;R&amp;1#&amp;"Arial"&amp;10&amp;K000000Confidential C</oddFooter>
  </headerFooter>
  <drawing r:id="rId2"/>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7</vt:i4>
      </vt:variant>
      <vt:variant>
        <vt:lpstr>이름 지정된 범위</vt:lpstr>
      </vt:variant>
      <vt:variant>
        <vt:i4>2</vt:i4>
      </vt:variant>
    </vt:vector>
  </HeadingPairs>
  <TitlesOfParts>
    <vt:vector size="9" baseType="lpstr">
      <vt:lpstr>Orientation</vt:lpstr>
      <vt:lpstr>Summary_~2024</vt:lpstr>
      <vt:lpstr>2025</vt:lpstr>
      <vt:lpstr>2026</vt:lpstr>
      <vt:lpstr>Factset</vt:lpstr>
      <vt:lpstr>Yield</vt:lpstr>
      <vt:lpstr>Yield_Chart</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2026-07-19T23:21:27Z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