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ink/ink1.xml" ContentType="application/inkml+xml"/>
  <Override PartName="/xl/drawings/drawing3.xml" ContentType="application/vnd.openxmlformats-officedocument.drawing+xml"/>
  <Override PartName="/xl/ink/ink2.xml" ContentType="application/inkml+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현재_통합_문서"/>
  <mc:AlternateContent xmlns:mc="http://schemas.openxmlformats.org/markup-compatibility/2006">
    <mc:Choice Requires="x15">
      <x15ac:absPath xmlns:x15ac="http://schemas.microsoft.com/office/spreadsheetml/2010/11/ac" url="C:\Users\k161200\Downloads\"/>
    </mc:Choice>
  </mc:AlternateContent>
  <xr:revisionPtr revIDLastSave="0" documentId="13_ncr:1_{CE66B91E-BC61-43B7-B690-CCACD2222882}" xr6:coauthVersionLast="47" xr6:coauthVersionMax="47" xr10:uidLastSave="{00000000-0000-0000-0000-000000000000}"/>
  <bookViews>
    <workbookView xWindow="-28920" yWindow="-120" windowWidth="29040" windowHeight="17520" tabRatio="839" activeTab="3" xr2:uid="{B190F14A-75D2-4DD8-B8C2-BEF22F5E6557}"/>
  </bookViews>
  <sheets>
    <sheet name="Orientation" sheetId="84" r:id="rId1"/>
    <sheet name="Summary_~2024" sheetId="81" r:id="rId2"/>
    <sheet name="2025" sheetId="85" r:id="rId3"/>
    <sheet name="2026" sheetId="95" r:id="rId4"/>
    <sheet name="Factset" sheetId="92" r:id="rId5"/>
    <sheet name="Yield" sheetId="96" r:id="rId6"/>
  </sheets>
  <externalReferences>
    <externalReference r:id="rId7"/>
    <externalReference r:id="rId8"/>
    <externalReference r:id="rId9"/>
  </externalReferences>
  <definedNames>
    <definedName name="_xlnm._FilterDatabase" localSheetId="5" hidden="1">Yield!$A$1:$N$1</definedName>
    <definedName name="China">#REF!</definedName>
    <definedName name="Factset" localSheetId="2">[1]!표9[#All]</definedName>
    <definedName name="Factset" localSheetId="3">[2]!표9[#All]</definedName>
    <definedName name="Factset" localSheetId="4">표9[#All]</definedName>
    <definedName name="Factset" localSheetId="5">[2]!표9[#All]</definedName>
    <definedName name="Factset">#REF!</definedName>
    <definedName name="HY">#REF!</definedName>
    <definedName name="Libor">#REF!</definedName>
    <definedName name="Yield" localSheetId="2">[1]!표1_4[#Data]</definedName>
    <definedName name="Yield" localSheetId="3">[2]!표1_4[#Data]</definedName>
    <definedName name="Yield" localSheetId="4">[3]!표1_4[#Data]</definedName>
    <definedName name="Yield" localSheetId="5">표1_4[]</definedName>
    <definedName name="Yield">#REF!</definedName>
  </definedName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60" i="92" l="1"/>
  <c r="E259" i="92"/>
  <c r="E258" i="92"/>
  <c r="E257" i="92"/>
  <c r="E256" i="92"/>
  <c r="E255" i="92"/>
  <c r="E254" i="92"/>
  <c r="E253" i="92"/>
  <c r="E252" i="92"/>
  <c r="E251" i="92"/>
  <c r="E250" i="92"/>
  <c r="S360" i="96"/>
  <c r="R360" i="96"/>
  <c r="Q360" i="96"/>
  <c r="P360" i="96"/>
  <c r="O360" i="96"/>
  <c r="S359" i="96"/>
  <c r="R359" i="96"/>
  <c r="Q359" i="96"/>
  <c r="P359" i="96"/>
  <c r="O359" i="96"/>
  <c r="S358" i="96"/>
  <c r="R358" i="96"/>
  <c r="Q358" i="96"/>
  <c r="P358" i="96"/>
  <c r="O358" i="96"/>
  <c r="S357" i="96"/>
  <c r="R357" i="96"/>
  <c r="Q357" i="96"/>
  <c r="P357" i="96"/>
  <c r="O357" i="96"/>
  <c r="S356" i="96"/>
  <c r="R356" i="96"/>
  <c r="Q356" i="96"/>
  <c r="P356" i="96"/>
  <c r="O356" i="96"/>
  <c r="S355" i="96"/>
  <c r="R355" i="96"/>
  <c r="Q355" i="96"/>
  <c r="P355" i="96"/>
  <c r="O355" i="96"/>
  <c r="S354" i="96"/>
  <c r="R354" i="96"/>
  <c r="Q354" i="96"/>
  <c r="P354" i="96"/>
  <c r="O354" i="96"/>
  <c r="S353" i="96"/>
  <c r="R353" i="96"/>
  <c r="Q353" i="96"/>
  <c r="P353" i="96"/>
  <c r="O353" i="96"/>
  <c r="S352" i="96"/>
  <c r="R352" i="96"/>
  <c r="Q352" i="96"/>
  <c r="P352" i="96"/>
  <c r="O352" i="96"/>
  <c r="S351" i="96"/>
  <c r="R351" i="96"/>
  <c r="Q351" i="96"/>
  <c r="P351" i="96"/>
  <c r="O351" i="96"/>
  <c r="S350" i="96"/>
  <c r="R350" i="96"/>
  <c r="Q350" i="96"/>
  <c r="P350" i="96"/>
  <c r="O350" i="96"/>
  <c r="S349" i="96"/>
  <c r="R349" i="96"/>
  <c r="Q349" i="96"/>
  <c r="P349" i="96"/>
  <c r="O349" i="96"/>
  <c r="S348" i="96"/>
  <c r="R348" i="96"/>
  <c r="Q348" i="96"/>
  <c r="P348" i="96"/>
  <c r="O348" i="96"/>
  <c r="S347" i="96"/>
  <c r="R347" i="96"/>
  <c r="Q347" i="96"/>
  <c r="P347" i="96"/>
  <c r="O347" i="96"/>
  <c r="S346" i="96"/>
  <c r="R346" i="96"/>
  <c r="Q346" i="96"/>
  <c r="P346" i="96"/>
  <c r="O346" i="96"/>
  <c r="S345" i="96"/>
  <c r="R345" i="96"/>
  <c r="Q345" i="96"/>
  <c r="P345" i="96"/>
  <c r="O345" i="96"/>
  <c r="S344" i="96"/>
  <c r="R344" i="96"/>
  <c r="Q344" i="96"/>
  <c r="P344" i="96"/>
  <c r="O344" i="96"/>
  <c r="S343" i="96"/>
  <c r="R343" i="96"/>
  <c r="Q343" i="96"/>
  <c r="P343" i="96"/>
  <c r="O343" i="96"/>
  <c r="S342" i="96"/>
  <c r="R342" i="96"/>
  <c r="Q342" i="96"/>
  <c r="P342" i="96"/>
  <c r="O342" i="96"/>
  <c r="S341" i="96"/>
  <c r="R341" i="96"/>
  <c r="Q341" i="96"/>
  <c r="P341" i="96"/>
  <c r="O341" i="96"/>
  <c r="S340" i="96"/>
  <c r="R340" i="96"/>
  <c r="Q340" i="96"/>
  <c r="P340" i="96"/>
  <c r="O340" i="96"/>
  <c r="S339" i="96"/>
  <c r="R339" i="96"/>
  <c r="Q339" i="96"/>
  <c r="P339" i="96"/>
  <c r="O339" i="96"/>
  <c r="S338" i="96"/>
  <c r="R338" i="96"/>
  <c r="Q338" i="96"/>
  <c r="P338" i="96"/>
  <c r="O338" i="96"/>
  <c r="S337" i="96"/>
  <c r="R337" i="96"/>
  <c r="Q337" i="96"/>
  <c r="P337" i="96"/>
  <c r="O337" i="96"/>
  <c r="S336" i="96"/>
  <c r="R336" i="96"/>
  <c r="Q336" i="96"/>
  <c r="P336" i="96"/>
  <c r="O336" i="96"/>
  <c r="S335" i="96"/>
  <c r="R335" i="96"/>
  <c r="Q335" i="96"/>
  <c r="P335" i="96"/>
  <c r="O335" i="96"/>
  <c r="S334" i="96"/>
  <c r="R334" i="96"/>
  <c r="Q334" i="96"/>
  <c r="P334" i="96"/>
  <c r="O334" i="96"/>
  <c r="S333" i="96"/>
  <c r="R333" i="96"/>
  <c r="Q333" i="96"/>
  <c r="P333" i="96"/>
  <c r="O333" i="96"/>
  <c r="S332" i="96"/>
  <c r="R332" i="96"/>
  <c r="Q332" i="96"/>
  <c r="P332" i="96"/>
  <c r="O332" i="96"/>
  <c r="S331" i="96"/>
  <c r="R331" i="96"/>
  <c r="Q331" i="96"/>
  <c r="P331" i="96"/>
  <c r="O331" i="96"/>
  <c r="S330" i="96"/>
  <c r="R330" i="96"/>
  <c r="Q330" i="96"/>
  <c r="P330" i="96"/>
  <c r="O330" i="96"/>
  <c r="S329" i="96"/>
  <c r="R329" i="96"/>
  <c r="Q329" i="96"/>
  <c r="P329" i="96"/>
  <c r="O329" i="96"/>
  <c r="S328" i="96"/>
  <c r="R328" i="96"/>
  <c r="Q328" i="96"/>
  <c r="P328" i="96"/>
  <c r="O328" i="96"/>
  <c r="S327" i="96"/>
  <c r="R327" i="96"/>
  <c r="Q327" i="96"/>
  <c r="P327" i="96"/>
  <c r="O327" i="96"/>
  <c r="S326" i="96"/>
  <c r="R326" i="96"/>
  <c r="Q326" i="96"/>
  <c r="P326" i="96"/>
  <c r="O326" i="96"/>
  <c r="S325" i="96"/>
  <c r="R325" i="96"/>
  <c r="Q325" i="96"/>
  <c r="P325" i="96"/>
  <c r="O325" i="96"/>
  <c r="S324" i="96"/>
  <c r="R324" i="96"/>
  <c r="Q324" i="96"/>
  <c r="P324" i="96"/>
  <c r="O324" i="96"/>
  <c r="S323" i="96"/>
  <c r="R323" i="96"/>
  <c r="Q323" i="96"/>
  <c r="P323" i="96"/>
  <c r="O323" i="96"/>
  <c r="S322" i="96"/>
  <c r="R322" i="96"/>
  <c r="Q322" i="96"/>
  <c r="P322" i="96"/>
  <c r="O322" i="96"/>
  <c r="S321" i="96"/>
  <c r="R321" i="96"/>
  <c r="Q321" i="96"/>
  <c r="P321" i="96"/>
  <c r="O321" i="96"/>
  <c r="S320" i="96"/>
  <c r="R320" i="96"/>
  <c r="Q320" i="96"/>
  <c r="P320" i="96"/>
  <c r="O320" i="96"/>
  <c r="S319" i="96"/>
  <c r="R319" i="96"/>
  <c r="Q319" i="96"/>
  <c r="P319" i="96"/>
  <c r="O319" i="96"/>
  <c r="S318" i="96"/>
  <c r="R318" i="96"/>
  <c r="Q318" i="96"/>
  <c r="P318" i="96"/>
  <c r="O318" i="96"/>
  <c r="S317" i="96"/>
  <c r="R317" i="96"/>
  <c r="Q317" i="96"/>
  <c r="P317" i="96"/>
  <c r="O317" i="96"/>
  <c r="S316" i="96"/>
  <c r="R316" i="96"/>
  <c r="Q316" i="96"/>
  <c r="P316" i="96"/>
  <c r="O316" i="96"/>
  <c r="S315" i="96"/>
  <c r="R315" i="96"/>
  <c r="Q315" i="96"/>
  <c r="P315" i="96"/>
  <c r="O315" i="96"/>
  <c r="S314" i="96"/>
  <c r="R314" i="96"/>
  <c r="Q314" i="96"/>
  <c r="P314" i="96"/>
  <c r="O314" i="96"/>
  <c r="S313" i="96"/>
  <c r="R313" i="96"/>
  <c r="Q313" i="96"/>
  <c r="P313" i="96"/>
  <c r="O313" i="96"/>
  <c r="S312" i="96"/>
  <c r="R312" i="96"/>
  <c r="Q312" i="96"/>
  <c r="P312" i="96"/>
  <c r="O312" i="96"/>
  <c r="S311" i="96"/>
  <c r="R311" i="96"/>
  <c r="Q311" i="96"/>
  <c r="P311" i="96"/>
  <c r="O311" i="96"/>
  <c r="S310" i="96"/>
  <c r="R310" i="96"/>
  <c r="Q310" i="96"/>
  <c r="P310" i="96"/>
  <c r="O310" i="96"/>
  <c r="S309" i="96"/>
  <c r="R309" i="96"/>
  <c r="Q309" i="96"/>
  <c r="P309" i="96"/>
  <c r="O309" i="96"/>
  <c r="S308" i="96"/>
  <c r="R308" i="96"/>
  <c r="Q308" i="96"/>
  <c r="P308" i="96"/>
  <c r="O308" i="96"/>
  <c r="S307" i="96"/>
  <c r="R307" i="96"/>
  <c r="Q307" i="96"/>
  <c r="P307" i="96"/>
  <c r="O307" i="96"/>
  <c r="S306" i="96"/>
  <c r="R306" i="96"/>
  <c r="Q306" i="96"/>
  <c r="P306" i="96"/>
  <c r="O306" i="96"/>
  <c r="S305" i="96"/>
  <c r="R305" i="96"/>
  <c r="Q305" i="96"/>
  <c r="P305" i="96"/>
  <c r="O305" i="96"/>
  <c r="S304" i="96"/>
  <c r="R304" i="96"/>
  <c r="Q304" i="96"/>
  <c r="P304" i="96"/>
  <c r="O304" i="96"/>
  <c r="S303" i="96"/>
  <c r="R303" i="96"/>
  <c r="Q303" i="96"/>
  <c r="P303" i="96"/>
  <c r="O303" i="96"/>
  <c r="S302" i="96"/>
  <c r="R302" i="96"/>
  <c r="Q302" i="96"/>
  <c r="P302" i="96"/>
  <c r="O302" i="96"/>
  <c r="S301" i="96"/>
  <c r="R301" i="96"/>
  <c r="Q301" i="96"/>
  <c r="P301" i="96"/>
  <c r="O301" i="96"/>
  <c r="S300" i="96"/>
  <c r="R300" i="96"/>
  <c r="Q300" i="96"/>
  <c r="P300" i="96"/>
  <c r="O300" i="96"/>
  <c r="S299" i="96"/>
  <c r="R299" i="96"/>
  <c r="Q299" i="96"/>
  <c r="P299" i="96"/>
  <c r="O299" i="96"/>
  <c r="S298" i="96"/>
  <c r="R298" i="96"/>
  <c r="Q298" i="96"/>
  <c r="P298" i="96"/>
  <c r="O298" i="96"/>
  <c r="S297" i="96"/>
  <c r="R297" i="96"/>
  <c r="Q297" i="96"/>
  <c r="P297" i="96"/>
  <c r="O297" i="96"/>
  <c r="S296" i="96"/>
  <c r="R296" i="96"/>
  <c r="Q296" i="96"/>
  <c r="P296" i="96"/>
  <c r="O296" i="96"/>
  <c r="S295" i="96"/>
  <c r="R295" i="96"/>
  <c r="Q295" i="96"/>
  <c r="P295" i="96"/>
  <c r="O295" i="96"/>
  <c r="S294" i="96"/>
  <c r="R294" i="96"/>
  <c r="Q294" i="96"/>
  <c r="P294" i="96"/>
  <c r="O294" i="96"/>
  <c r="S293" i="96"/>
  <c r="R293" i="96"/>
  <c r="Q293" i="96"/>
  <c r="P293" i="96"/>
  <c r="O293" i="96"/>
  <c r="S292" i="96"/>
  <c r="R292" i="96"/>
  <c r="Q292" i="96"/>
  <c r="P292" i="96"/>
  <c r="O292" i="96"/>
  <c r="S291" i="96"/>
  <c r="R291" i="96"/>
  <c r="Q291" i="96"/>
  <c r="P291" i="96"/>
  <c r="O291" i="96"/>
  <c r="S290" i="96"/>
  <c r="R290" i="96"/>
  <c r="Q290" i="96"/>
  <c r="P290" i="96"/>
  <c r="O290" i="96"/>
  <c r="S289" i="96"/>
  <c r="R289" i="96"/>
  <c r="Q289" i="96"/>
  <c r="P289" i="96"/>
  <c r="O289" i="96"/>
  <c r="S288" i="96"/>
  <c r="R288" i="96"/>
  <c r="Q288" i="96"/>
  <c r="P288" i="96"/>
  <c r="O288" i="96"/>
  <c r="S287" i="96"/>
  <c r="R287" i="96"/>
  <c r="Q287" i="96"/>
  <c r="P287" i="96"/>
  <c r="O287" i="96"/>
  <c r="S286" i="96"/>
  <c r="R286" i="96"/>
  <c r="Q286" i="96"/>
  <c r="P286" i="96"/>
  <c r="O286" i="96"/>
  <c r="S285" i="96"/>
  <c r="R285" i="96"/>
  <c r="Q285" i="96"/>
  <c r="P285" i="96"/>
  <c r="O285" i="96"/>
  <c r="S284" i="96"/>
  <c r="R284" i="96"/>
  <c r="Q284" i="96"/>
  <c r="P284" i="96"/>
  <c r="O284" i="96"/>
  <c r="S283" i="96"/>
  <c r="R283" i="96"/>
  <c r="Q283" i="96"/>
  <c r="P283" i="96"/>
  <c r="O283" i="96"/>
  <c r="S282" i="96"/>
  <c r="R282" i="96"/>
  <c r="Q282" i="96"/>
  <c r="P282" i="96"/>
  <c r="O282" i="96"/>
  <c r="S281" i="96"/>
  <c r="R281" i="96"/>
  <c r="Q281" i="96"/>
  <c r="P281" i="96"/>
  <c r="O281" i="96"/>
  <c r="S280" i="96"/>
  <c r="R280" i="96"/>
  <c r="Q280" i="96"/>
  <c r="P280" i="96"/>
  <c r="O280" i="96"/>
  <c r="S279" i="96"/>
  <c r="R279" i="96"/>
  <c r="Q279" i="96"/>
  <c r="P279" i="96"/>
  <c r="O279" i="96"/>
  <c r="S278" i="96"/>
  <c r="R278" i="96"/>
  <c r="Q278" i="96"/>
  <c r="P278" i="96"/>
  <c r="O278" i="96"/>
  <c r="S277" i="96"/>
  <c r="R277" i="96"/>
  <c r="Q277" i="96"/>
  <c r="P277" i="96"/>
  <c r="O277" i="96"/>
  <c r="S276" i="96"/>
  <c r="R276" i="96"/>
  <c r="Q276" i="96"/>
  <c r="P276" i="96"/>
  <c r="O276" i="96"/>
  <c r="S275" i="96"/>
  <c r="R275" i="96"/>
  <c r="Q275" i="96"/>
  <c r="P275" i="96"/>
  <c r="O275" i="96"/>
  <c r="S274" i="96"/>
  <c r="R274" i="96"/>
  <c r="Q274" i="96"/>
  <c r="P274" i="96"/>
  <c r="O274" i="96"/>
  <c r="S273" i="96"/>
  <c r="R273" i="96"/>
  <c r="Q273" i="96"/>
  <c r="P273" i="96"/>
  <c r="O273" i="96"/>
  <c r="S272" i="96"/>
  <c r="R272" i="96"/>
  <c r="Q272" i="96"/>
  <c r="P272" i="96"/>
  <c r="O272" i="96"/>
  <c r="S271" i="96"/>
  <c r="R271" i="96"/>
  <c r="Q271" i="96"/>
  <c r="P271" i="96"/>
  <c r="O271" i="96"/>
  <c r="S270" i="96"/>
  <c r="R270" i="96"/>
  <c r="Q270" i="96"/>
  <c r="P270" i="96"/>
  <c r="O270" i="96"/>
  <c r="S269" i="96"/>
  <c r="R269" i="96"/>
  <c r="Q269" i="96"/>
  <c r="P269" i="96"/>
  <c r="O269" i="96"/>
  <c r="S268" i="96"/>
  <c r="R268" i="96"/>
  <c r="Q268" i="96"/>
  <c r="P268" i="96"/>
  <c r="O268" i="96"/>
  <c r="S267" i="96"/>
  <c r="R267" i="96"/>
  <c r="Q267" i="96"/>
  <c r="P267" i="96"/>
  <c r="O267" i="96"/>
  <c r="S266" i="96"/>
  <c r="R266" i="96"/>
  <c r="Q266" i="96"/>
  <c r="P266" i="96"/>
  <c r="O266" i="96"/>
  <c r="S265" i="96"/>
  <c r="R265" i="96"/>
  <c r="Q265" i="96"/>
  <c r="P265" i="96"/>
  <c r="O265" i="96"/>
  <c r="S264" i="96"/>
  <c r="R264" i="96"/>
  <c r="Q264" i="96"/>
  <c r="P264" i="96"/>
  <c r="O264" i="96"/>
  <c r="S263" i="96"/>
  <c r="R263" i="96"/>
  <c r="Q263" i="96"/>
  <c r="P263" i="96"/>
  <c r="O263" i="96"/>
  <c r="S262" i="96"/>
  <c r="R262" i="96"/>
  <c r="Q262" i="96"/>
  <c r="P262" i="96"/>
  <c r="O262" i="96"/>
  <c r="S261" i="96"/>
  <c r="R261" i="96"/>
  <c r="Q261" i="96"/>
  <c r="P261" i="96"/>
  <c r="O261" i="96"/>
  <c r="S260" i="96"/>
  <c r="R260" i="96"/>
  <c r="Q260" i="96"/>
  <c r="P260" i="96"/>
  <c r="O260" i="96"/>
  <c r="S259" i="96"/>
  <c r="R259" i="96"/>
  <c r="Q259" i="96"/>
  <c r="P259" i="96"/>
  <c r="O259" i="96"/>
  <c r="S258" i="96"/>
  <c r="R258" i="96"/>
  <c r="Q258" i="96"/>
  <c r="P258" i="96"/>
  <c r="O258" i="96"/>
  <c r="S257" i="96"/>
  <c r="R257" i="96"/>
  <c r="Q257" i="96"/>
  <c r="P257" i="96"/>
  <c r="O257" i="96"/>
  <c r="S256" i="96"/>
  <c r="R256" i="96"/>
  <c r="Q256" i="96"/>
  <c r="P256" i="96"/>
  <c r="O256" i="96"/>
  <c r="S255" i="96"/>
  <c r="R255" i="96"/>
  <c r="Q255" i="96"/>
  <c r="P255" i="96"/>
  <c r="O255" i="96"/>
  <c r="S254" i="96"/>
  <c r="R254" i="96"/>
  <c r="Q254" i="96"/>
  <c r="P254" i="96"/>
  <c r="O254" i="96"/>
  <c r="S253" i="96"/>
  <c r="R253" i="96"/>
  <c r="Q253" i="96"/>
  <c r="P253" i="96"/>
  <c r="O253" i="96"/>
  <c r="S252" i="96"/>
  <c r="R252" i="96"/>
  <c r="Q252" i="96"/>
  <c r="P252" i="96"/>
  <c r="O252" i="96"/>
  <c r="S251" i="96"/>
  <c r="R251" i="96"/>
  <c r="Q251" i="96"/>
  <c r="P251" i="96"/>
  <c r="O251" i="96"/>
  <c r="S250" i="96"/>
  <c r="R250" i="96"/>
  <c r="Q250" i="96"/>
  <c r="P250" i="96"/>
  <c r="O250" i="96"/>
  <c r="S249" i="96"/>
  <c r="R249" i="96"/>
  <c r="Q249" i="96"/>
  <c r="P249" i="96"/>
  <c r="O249" i="96"/>
  <c r="S248" i="96"/>
  <c r="R248" i="96"/>
  <c r="Q248" i="96"/>
  <c r="P248" i="96"/>
  <c r="O248" i="96"/>
  <c r="S247" i="96"/>
  <c r="R247" i="96"/>
  <c r="Q247" i="96"/>
  <c r="P247" i="96"/>
  <c r="O247" i="96"/>
  <c r="S246" i="96"/>
  <c r="R246" i="96"/>
  <c r="Q246" i="96"/>
  <c r="P246" i="96"/>
  <c r="O246" i="96"/>
  <c r="S245" i="96"/>
  <c r="R245" i="96"/>
  <c r="Q245" i="96"/>
  <c r="P245" i="96"/>
  <c r="O245" i="96"/>
  <c r="S244" i="96"/>
  <c r="R244" i="96"/>
  <c r="Q244" i="96"/>
  <c r="P244" i="96"/>
  <c r="O244" i="96"/>
  <c r="S243" i="96"/>
  <c r="R243" i="96"/>
  <c r="Q243" i="96"/>
  <c r="P243" i="96"/>
  <c r="O243" i="96"/>
  <c r="S242" i="96"/>
  <c r="R242" i="96"/>
  <c r="Q242" i="96"/>
  <c r="P242" i="96"/>
  <c r="O242" i="96"/>
  <c r="S241" i="96"/>
  <c r="R241" i="96"/>
  <c r="Q241" i="96"/>
  <c r="P241" i="96"/>
  <c r="O241" i="96"/>
  <c r="S240" i="96"/>
  <c r="R240" i="96"/>
  <c r="Q240" i="96"/>
  <c r="P240" i="96"/>
  <c r="O240" i="96"/>
  <c r="S239" i="96"/>
  <c r="R239" i="96"/>
  <c r="Q239" i="96"/>
  <c r="P239" i="96"/>
  <c r="O239" i="96"/>
  <c r="S238" i="96"/>
  <c r="R238" i="96"/>
  <c r="Q238" i="96"/>
  <c r="P238" i="96"/>
  <c r="O238" i="96"/>
  <c r="S237" i="96"/>
  <c r="R237" i="96"/>
  <c r="Q237" i="96"/>
  <c r="P237" i="96"/>
  <c r="O237" i="96"/>
  <c r="S236" i="96"/>
  <c r="R236" i="96"/>
  <c r="Q236" i="96"/>
  <c r="P236" i="96"/>
  <c r="O236" i="96"/>
  <c r="S235" i="96"/>
  <c r="R235" i="96"/>
  <c r="Q235" i="96"/>
  <c r="P235" i="96"/>
  <c r="O235" i="96"/>
  <c r="S234" i="96"/>
  <c r="R234" i="96"/>
  <c r="Q234" i="96"/>
  <c r="P234" i="96"/>
  <c r="O234" i="96"/>
  <c r="S233" i="96"/>
  <c r="R233" i="96"/>
  <c r="Q233" i="96"/>
  <c r="P233" i="96"/>
  <c r="O233" i="96"/>
  <c r="S232" i="96"/>
  <c r="R232" i="96"/>
  <c r="Q232" i="96"/>
  <c r="P232" i="96"/>
  <c r="O232" i="96"/>
  <c r="S231" i="96"/>
  <c r="R231" i="96"/>
  <c r="Q231" i="96"/>
  <c r="P231" i="96"/>
  <c r="O231" i="96"/>
  <c r="S230" i="96"/>
  <c r="R230" i="96"/>
  <c r="Q230" i="96"/>
  <c r="P230" i="96"/>
  <c r="O230" i="96"/>
  <c r="S229" i="96"/>
  <c r="R229" i="96"/>
  <c r="Q229" i="96"/>
  <c r="P229" i="96"/>
  <c r="O229" i="96"/>
  <c r="S228" i="96"/>
  <c r="R228" i="96"/>
  <c r="Q228" i="96"/>
  <c r="P228" i="96"/>
  <c r="O228" i="96"/>
  <c r="S227" i="96"/>
  <c r="R227" i="96"/>
  <c r="Q227" i="96"/>
  <c r="P227" i="96"/>
  <c r="O227" i="96"/>
  <c r="S226" i="96"/>
  <c r="R226" i="96"/>
  <c r="Q226" i="96"/>
  <c r="P226" i="96"/>
  <c r="O226" i="96"/>
  <c r="S225" i="96"/>
  <c r="R225" i="96"/>
  <c r="Q225" i="96"/>
  <c r="P225" i="96"/>
  <c r="O225" i="96"/>
  <c r="S224" i="96"/>
  <c r="R224" i="96"/>
  <c r="Q224" i="96"/>
  <c r="P224" i="96"/>
  <c r="O224" i="96"/>
  <c r="S223" i="96"/>
  <c r="R223" i="96"/>
  <c r="Q223" i="96"/>
  <c r="P223" i="96"/>
  <c r="O223" i="96"/>
  <c r="S222" i="96"/>
  <c r="R222" i="96"/>
  <c r="Q222" i="96"/>
  <c r="P222" i="96"/>
  <c r="O222" i="96"/>
  <c r="S221" i="96"/>
  <c r="R221" i="96"/>
  <c r="Q221" i="96"/>
  <c r="P221" i="96"/>
  <c r="O221" i="96"/>
  <c r="S220" i="96"/>
  <c r="R220" i="96"/>
  <c r="Q220" i="96"/>
  <c r="P220" i="96"/>
  <c r="O220" i="96"/>
  <c r="S219" i="96"/>
  <c r="R219" i="96"/>
  <c r="Q219" i="96"/>
  <c r="P219" i="96"/>
  <c r="O219" i="96"/>
  <c r="S218" i="96"/>
  <c r="R218" i="96"/>
  <c r="Q218" i="96"/>
  <c r="P218" i="96"/>
  <c r="O218" i="96"/>
  <c r="S217" i="96"/>
  <c r="R217" i="96"/>
  <c r="Q217" i="96"/>
  <c r="P217" i="96"/>
  <c r="O217" i="96"/>
  <c r="S216" i="96"/>
  <c r="R216" i="96"/>
  <c r="Q216" i="96"/>
  <c r="P216" i="96"/>
  <c r="O216" i="96"/>
  <c r="S215" i="96"/>
  <c r="R215" i="96"/>
  <c r="Q215" i="96"/>
  <c r="P215" i="96"/>
  <c r="O215" i="96"/>
  <c r="S214" i="96"/>
  <c r="R214" i="96"/>
  <c r="Q214" i="96"/>
  <c r="P214" i="96"/>
  <c r="O214" i="96"/>
  <c r="S213" i="96"/>
  <c r="R213" i="96"/>
  <c r="Q213" i="96"/>
  <c r="P213" i="96"/>
  <c r="O213" i="96"/>
  <c r="S212" i="96"/>
  <c r="R212" i="96"/>
  <c r="Q212" i="96"/>
  <c r="P212" i="96"/>
  <c r="O212" i="96"/>
  <c r="S211" i="96"/>
  <c r="R211" i="96"/>
  <c r="Q211" i="96"/>
  <c r="P211" i="96"/>
  <c r="O211" i="96"/>
  <c r="S210" i="96"/>
  <c r="R210" i="96"/>
  <c r="Q210" i="96"/>
  <c r="P210" i="96"/>
  <c r="O210" i="96"/>
  <c r="S209" i="96"/>
  <c r="R209" i="96"/>
  <c r="Q209" i="96"/>
  <c r="P209" i="96"/>
  <c r="O209" i="96"/>
  <c r="S208" i="96"/>
  <c r="R208" i="96"/>
  <c r="Q208" i="96"/>
  <c r="P208" i="96"/>
  <c r="O208" i="96"/>
  <c r="S207" i="96"/>
  <c r="R207" i="96"/>
  <c r="Q207" i="96"/>
  <c r="P207" i="96"/>
  <c r="O207" i="96"/>
  <c r="S206" i="96"/>
  <c r="R206" i="96"/>
  <c r="Q206" i="96"/>
  <c r="P206" i="96"/>
  <c r="O206" i="96"/>
  <c r="S205" i="96"/>
  <c r="R205" i="96"/>
  <c r="Q205" i="96"/>
  <c r="P205" i="96"/>
  <c r="O205" i="96"/>
  <c r="S204" i="96"/>
  <c r="R204" i="96"/>
  <c r="Q204" i="96"/>
  <c r="P204" i="96"/>
  <c r="O204" i="96"/>
  <c r="S203" i="96"/>
  <c r="R203" i="96"/>
  <c r="Q203" i="96"/>
  <c r="P203" i="96"/>
  <c r="O203" i="96"/>
  <c r="S202" i="96"/>
  <c r="R202" i="96"/>
  <c r="Q202" i="96"/>
  <c r="P202" i="96"/>
  <c r="O202" i="96"/>
  <c r="S201" i="96"/>
  <c r="R201" i="96"/>
  <c r="Q201" i="96"/>
  <c r="P201" i="96"/>
  <c r="O201" i="96"/>
  <c r="S200" i="96"/>
  <c r="R200" i="96"/>
  <c r="Q200" i="96"/>
  <c r="P200" i="96"/>
  <c r="O200" i="96"/>
  <c r="S199" i="96"/>
  <c r="R199" i="96"/>
  <c r="Q199" i="96"/>
  <c r="P199" i="96"/>
  <c r="O199" i="96"/>
  <c r="S198" i="96"/>
  <c r="R198" i="96"/>
  <c r="Q198" i="96"/>
  <c r="P198" i="96"/>
  <c r="O198" i="96"/>
  <c r="S197" i="96"/>
  <c r="R197" i="96"/>
  <c r="Q197" i="96"/>
  <c r="P197" i="96"/>
  <c r="O197" i="96"/>
  <c r="S196" i="96"/>
  <c r="R196" i="96"/>
  <c r="Q196" i="96"/>
  <c r="P196" i="96"/>
  <c r="O196" i="96"/>
  <c r="S195" i="96"/>
  <c r="R195" i="96"/>
  <c r="Q195" i="96"/>
  <c r="P195" i="96"/>
  <c r="O195" i="96"/>
  <c r="S194" i="96"/>
  <c r="R194" i="96"/>
  <c r="Q194" i="96"/>
  <c r="P194" i="96"/>
  <c r="O194" i="96"/>
  <c r="S193" i="96"/>
  <c r="R193" i="96"/>
  <c r="Q193" i="96"/>
  <c r="P193" i="96"/>
  <c r="O193" i="96"/>
  <c r="S192" i="96"/>
  <c r="R192" i="96"/>
  <c r="Q192" i="96"/>
  <c r="P192" i="96"/>
  <c r="O192" i="96"/>
  <c r="S191" i="96"/>
  <c r="R191" i="96"/>
  <c r="Q191" i="96"/>
  <c r="P191" i="96"/>
  <c r="O191" i="96"/>
  <c r="S190" i="96"/>
  <c r="R190" i="96"/>
  <c r="Q190" i="96"/>
  <c r="P190" i="96"/>
  <c r="O190" i="96"/>
  <c r="S189" i="96"/>
  <c r="R189" i="96"/>
  <c r="Q189" i="96"/>
  <c r="P189" i="96"/>
  <c r="O189" i="96"/>
  <c r="S188" i="96"/>
  <c r="R188" i="96"/>
  <c r="Q188" i="96"/>
  <c r="P188" i="96"/>
  <c r="O188" i="96"/>
  <c r="S187" i="96"/>
  <c r="R187" i="96"/>
  <c r="Q187" i="96"/>
  <c r="P187" i="96"/>
  <c r="O187" i="96"/>
  <c r="S186" i="96"/>
  <c r="R186" i="96"/>
  <c r="Q186" i="96"/>
  <c r="P186" i="96"/>
  <c r="O186" i="96"/>
  <c r="S185" i="96"/>
  <c r="R185" i="96"/>
  <c r="Q185" i="96"/>
  <c r="P185" i="96"/>
  <c r="O185" i="96"/>
  <c r="S184" i="96"/>
  <c r="R184" i="96"/>
  <c r="Q184" i="96"/>
  <c r="P184" i="96"/>
  <c r="O184" i="96"/>
  <c r="S183" i="96"/>
  <c r="R183" i="96"/>
  <c r="Q183" i="96"/>
  <c r="P183" i="96"/>
  <c r="O183" i="96"/>
  <c r="S182" i="96"/>
  <c r="R182" i="96"/>
  <c r="Q182" i="96"/>
  <c r="P182" i="96"/>
  <c r="O182" i="96"/>
  <c r="S181" i="96"/>
  <c r="R181" i="96"/>
  <c r="Q181" i="96"/>
  <c r="P181" i="96"/>
  <c r="O181" i="96"/>
  <c r="S180" i="96"/>
  <c r="R180" i="96"/>
  <c r="Q180" i="96"/>
  <c r="P180" i="96"/>
  <c r="O180" i="96"/>
  <c r="S179" i="96"/>
  <c r="R179" i="96"/>
  <c r="Q179" i="96"/>
  <c r="P179" i="96"/>
  <c r="O179" i="96"/>
  <c r="S178" i="96"/>
  <c r="R178" i="96"/>
  <c r="Q178" i="96"/>
  <c r="P178" i="96"/>
  <c r="O178" i="96"/>
  <c r="S177" i="96"/>
  <c r="R177" i="96"/>
  <c r="Q177" i="96"/>
  <c r="P177" i="96"/>
  <c r="O177" i="96"/>
  <c r="S176" i="96"/>
  <c r="R176" i="96"/>
  <c r="Q176" i="96"/>
  <c r="P176" i="96"/>
  <c r="O176" i="96"/>
  <c r="S175" i="96"/>
  <c r="R175" i="96"/>
  <c r="Q175" i="96"/>
  <c r="P175" i="96"/>
  <c r="O175" i="96"/>
  <c r="S174" i="96"/>
  <c r="R174" i="96"/>
  <c r="Q174" i="96"/>
  <c r="P174" i="96"/>
  <c r="O174" i="96"/>
  <c r="S173" i="96"/>
  <c r="R173" i="96"/>
  <c r="Q173" i="96"/>
  <c r="P173" i="96"/>
  <c r="O173" i="96"/>
  <c r="S172" i="96"/>
  <c r="R172" i="96"/>
  <c r="Q172" i="96"/>
  <c r="P172" i="96"/>
  <c r="O172" i="96"/>
  <c r="S171" i="96"/>
  <c r="R171" i="96"/>
  <c r="Q171" i="96"/>
  <c r="P171" i="96"/>
  <c r="O171" i="96"/>
  <c r="S170" i="96"/>
  <c r="R170" i="96"/>
  <c r="Q170" i="96"/>
  <c r="P170" i="96"/>
  <c r="O170" i="96"/>
  <c r="S169" i="96"/>
  <c r="R169" i="96"/>
  <c r="Q169" i="96"/>
  <c r="P169" i="96"/>
  <c r="O169" i="96"/>
  <c r="S168" i="96"/>
  <c r="R168" i="96"/>
  <c r="Q168" i="96"/>
  <c r="P168" i="96"/>
  <c r="O168" i="96"/>
  <c r="S167" i="96"/>
  <c r="R167" i="96"/>
  <c r="Q167" i="96"/>
  <c r="P167" i="96"/>
  <c r="O167" i="96"/>
  <c r="S166" i="96"/>
  <c r="R166" i="96"/>
  <c r="Q166" i="96"/>
  <c r="P166" i="96"/>
  <c r="O166" i="96"/>
  <c r="S165" i="96"/>
  <c r="R165" i="96"/>
  <c r="Q165" i="96"/>
  <c r="P165" i="96"/>
  <c r="O165" i="96"/>
  <c r="S164" i="96"/>
  <c r="R164" i="96"/>
  <c r="Q164" i="96"/>
  <c r="P164" i="96"/>
  <c r="O164" i="96"/>
  <c r="S163" i="96"/>
  <c r="R163" i="96"/>
  <c r="Q163" i="96"/>
  <c r="P163" i="96"/>
  <c r="O163" i="96"/>
  <c r="S162" i="96"/>
  <c r="R162" i="96"/>
  <c r="Q162" i="96"/>
  <c r="P162" i="96"/>
  <c r="O162" i="96"/>
  <c r="S161" i="96"/>
  <c r="R161" i="96"/>
  <c r="Q161" i="96"/>
  <c r="P161" i="96"/>
  <c r="O161" i="96"/>
  <c r="S160" i="96"/>
  <c r="R160" i="96"/>
  <c r="Q160" i="96"/>
  <c r="P160" i="96"/>
  <c r="O160" i="96"/>
  <c r="S159" i="96"/>
  <c r="R159" i="96"/>
  <c r="Q159" i="96"/>
  <c r="P159" i="96"/>
  <c r="O159" i="96"/>
  <c r="S158" i="96"/>
  <c r="R158" i="96"/>
  <c r="Q158" i="96"/>
  <c r="P158" i="96"/>
  <c r="O158" i="96"/>
  <c r="S157" i="96"/>
  <c r="R157" i="96"/>
  <c r="Q157" i="96"/>
  <c r="P157" i="96"/>
  <c r="O157" i="96"/>
  <c r="S156" i="96"/>
  <c r="R156" i="96"/>
  <c r="Q156" i="96"/>
  <c r="P156" i="96"/>
  <c r="O156" i="96"/>
  <c r="S155" i="96"/>
  <c r="R155" i="96"/>
  <c r="Q155" i="96"/>
  <c r="P155" i="96"/>
  <c r="O155" i="96"/>
  <c r="S154" i="96"/>
  <c r="R154" i="96"/>
  <c r="Q154" i="96"/>
  <c r="P154" i="96"/>
  <c r="O154" i="96"/>
  <c r="S153" i="96"/>
  <c r="R153" i="96"/>
  <c r="Q153" i="96"/>
  <c r="P153" i="96"/>
  <c r="O153" i="96"/>
  <c r="S152" i="96"/>
  <c r="R152" i="96"/>
  <c r="Q152" i="96"/>
  <c r="P152" i="96"/>
  <c r="O152" i="96"/>
  <c r="S151" i="96"/>
  <c r="R151" i="96"/>
  <c r="Q151" i="96"/>
  <c r="P151" i="96"/>
  <c r="O151" i="96"/>
  <c r="S150" i="96"/>
  <c r="R150" i="96"/>
  <c r="Q150" i="96"/>
  <c r="P150" i="96"/>
  <c r="O150" i="96"/>
  <c r="S149" i="96"/>
  <c r="R149" i="96"/>
  <c r="Q149" i="96"/>
  <c r="P149" i="96"/>
  <c r="O149" i="96"/>
  <c r="S148" i="96"/>
  <c r="R148" i="96"/>
  <c r="Q148" i="96"/>
  <c r="P148" i="96"/>
  <c r="O148" i="96"/>
  <c r="S147" i="96"/>
  <c r="R147" i="96"/>
  <c r="Q147" i="96"/>
  <c r="P147" i="96"/>
  <c r="O147" i="96"/>
  <c r="S146" i="96"/>
  <c r="R146" i="96"/>
  <c r="Q146" i="96"/>
  <c r="P146" i="96"/>
  <c r="O146" i="96"/>
  <c r="S145" i="96"/>
  <c r="R145" i="96"/>
  <c r="Q145" i="96"/>
  <c r="P145" i="96"/>
  <c r="O145" i="96"/>
  <c r="S144" i="96"/>
  <c r="R144" i="96"/>
  <c r="Q144" i="96"/>
  <c r="P144" i="96"/>
  <c r="O144" i="96"/>
  <c r="S143" i="96"/>
  <c r="R143" i="96"/>
  <c r="Q143" i="96"/>
  <c r="P143" i="96"/>
  <c r="O143" i="96"/>
  <c r="S142" i="96"/>
  <c r="R142" i="96"/>
  <c r="Q142" i="96"/>
  <c r="P142" i="96"/>
  <c r="O142" i="96"/>
  <c r="S141" i="96"/>
  <c r="R141" i="96"/>
  <c r="Q141" i="96"/>
  <c r="P141" i="96"/>
  <c r="O141" i="96"/>
  <c r="S140" i="96"/>
  <c r="R140" i="96"/>
  <c r="Q140" i="96"/>
  <c r="P140" i="96"/>
  <c r="O140" i="96"/>
  <c r="S139" i="96"/>
  <c r="R139" i="96"/>
  <c r="Q139" i="96"/>
  <c r="P139" i="96"/>
  <c r="O139" i="96"/>
  <c r="S138" i="96"/>
  <c r="R138" i="96"/>
  <c r="Q138" i="96"/>
  <c r="P138" i="96"/>
  <c r="O138" i="96"/>
  <c r="S137" i="96"/>
  <c r="R137" i="96"/>
  <c r="Q137" i="96"/>
  <c r="P137" i="96"/>
  <c r="O137" i="96"/>
  <c r="S136" i="96"/>
  <c r="R136" i="96"/>
  <c r="Q136" i="96"/>
  <c r="P136" i="96"/>
  <c r="O136" i="96"/>
  <c r="S135" i="96"/>
  <c r="R135" i="96"/>
  <c r="Q135" i="96"/>
  <c r="P135" i="96"/>
  <c r="O135" i="96"/>
  <c r="S134" i="96"/>
  <c r="R134" i="96"/>
  <c r="Q134" i="96"/>
  <c r="P134" i="96"/>
  <c r="O134" i="96"/>
  <c r="S133" i="96"/>
  <c r="R133" i="96"/>
  <c r="Q133" i="96"/>
  <c r="P133" i="96"/>
  <c r="O133" i="96"/>
  <c r="S132" i="96"/>
  <c r="R132" i="96"/>
  <c r="Q132" i="96"/>
  <c r="P132" i="96"/>
  <c r="O132" i="96"/>
  <c r="S131" i="96"/>
  <c r="R131" i="96"/>
  <c r="Q131" i="96"/>
  <c r="P131" i="96"/>
  <c r="O131" i="96"/>
  <c r="S130" i="96"/>
  <c r="R130" i="96"/>
  <c r="Q130" i="96"/>
  <c r="P130" i="96"/>
  <c r="O130" i="96"/>
  <c r="S129" i="96"/>
  <c r="R129" i="96"/>
  <c r="Q129" i="96"/>
  <c r="P129" i="96"/>
  <c r="O129" i="96"/>
  <c r="S128" i="96"/>
  <c r="R128" i="96"/>
  <c r="Q128" i="96"/>
  <c r="P128" i="96"/>
  <c r="O128" i="96"/>
  <c r="S127" i="96"/>
  <c r="R127" i="96"/>
  <c r="Q127" i="96"/>
  <c r="P127" i="96"/>
  <c r="O127" i="96"/>
  <c r="S126" i="96"/>
  <c r="R126" i="96"/>
  <c r="Q126" i="96"/>
  <c r="P126" i="96"/>
  <c r="O126" i="96"/>
  <c r="S125" i="96"/>
  <c r="R125" i="96"/>
  <c r="Q125" i="96"/>
  <c r="P125" i="96"/>
  <c r="O125" i="96"/>
  <c r="S124" i="96"/>
  <c r="R124" i="96"/>
  <c r="Q124" i="96"/>
  <c r="P124" i="96"/>
  <c r="O124" i="96"/>
  <c r="S123" i="96"/>
  <c r="R123" i="96"/>
  <c r="Q123" i="96"/>
  <c r="P123" i="96"/>
  <c r="O123" i="96"/>
  <c r="S122" i="96"/>
  <c r="R122" i="96"/>
  <c r="Q122" i="96"/>
  <c r="P122" i="96"/>
  <c r="O122" i="96"/>
  <c r="S121" i="96"/>
  <c r="R121" i="96"/>
  <c r="Q121" i="96"/>
  <c r="P121" i="96"/>
  <c r="O121" i="96"/>
  <c r="S120" i="96"/>
  <c r="R120" i="96"/>
  <c r="Q120" i="96"/>
  <c r="P120" i="96"/>
  <c r="O120" i="96"/>
  <c r="S119" i="96"/>
  <c r="R119" i="96"/>
  <c r="Q119" i="96"/>
  <c r="P119" i="96"/>
  <c r="O119" i="96"/>
  <c r="S118" i="96"/>
  <c r="R118" i="96"/>
  <c r="Q118" i="96"/>
  <c r="P118" i="96"/>
  <c r="O118" i="96"/>
  <c r="S117" i="96"/>
  <c r="R117" i="96"/>
  <c r="Q117" i="96"/>
  <c r="P117" i="96"/>
  <c r="O117" i="96"/>
  <c r="S116" i="96"/>
  <c r="R116" i="96"/>
  <c r="Q116" i="96"/>
  <c r="P116" i="96"/>
  <c r="O116" i="96"/>
  <c r="S115" i="96"/>
  <c r="R115" i="96"/>
  <c r="Q115" i="96"/>
  <c r="P115" i="96"/>
  <c r="O115" i="96"/>
  <c r="S114" i="96"/>
  <c r="R114" i="96"/>
  <c r="Q114" i="96"/>
  <c r="P114" i="96"/>
  <c r="O114" i="96"/>
  <c r="S113" i="96"/>
  <c r="R113" i="96"/>
  <c r="Q113" i="96"/>
  <c r="P113" i="96"/>
  <c r="O113" i="96"/>
  <c r="S112" i="96"/>
  <c r="R112" i="96"/>
  <c r="Q112" i="96"/>
  <c r="P112" i="96"/>
  <c r="O112" i="96"/>
  <c r="S111" i="96"/>
  <c r="R111" i="96"/>
  <c r="Q111" i="96"/>
  <c r="P111" i="96"/>
  <c r="O111" i="96"/>
  <c r="S110" i="96"/>
  <c r="R110" i="96"/>
  <c r="Q110" i="96"/>
  <c r="P110" i="96"/>
  <c r="O110" i="96"/>
  <c r="S109" i="96"/>
  <c r="R109" i="96"/>
  <c r="Q109" i="96"/>
  <c r="P109" i="96"/>
  <c r="O109" i="96"/>
  <c r="S108" i="96"/>
  <c r="R108" i="96"/>
  <c r="Q108" i="96"/>
  <c r="P108" i="96"/>
  <c r="O108" i="96"/>
  <c r="S107" i="96"/>
  <c r="R107" i="96"/>
  <c r="Q107" i="96"/>
  <c r="P107" i="96"/>
  <c r="O107" i="96"/>
  <c r="S106" i="96"/>
  <c r="R106" i="96"/>
  <c r="Q106" i="96"/>
  <c r="P106" i="96"/>
  <c r="O106" i="96"/>
  <c r="S105" i="96"/>
  <c r="R105" i="96"/>
  <c r="Q105" i="96"/>
  <c r="P105" i="96"/>
  <c r="O105" i="96"/>
  <c r="S104" i="96"/>
  <c r="R104" i="96"/>
  <c r="Q104" i="96"/>
  <c r="P104" i="96"/>
  <c r="O104" i="96"/>
  <c r="S103" i="96"/>
  <c r="R103" i="96"/>
  <c r="Q103" i="96"/>
  <c r="P103" i="96"/>
  <c r="O103" i="96"/>
  <c r="S102" i="96"/>
  <c r="R102" i="96"/>
  <c r="Q102" i="96"/>
  <c r="P102" i="96"/>
  <c r="O102" i="96"/>
  <c r="S101" i="96"/>
  <c r="R101" i="96"/>
  <c r="Q101" i="96"/>
  <c r="P101" i="96"/>
  <c r="O101" i="96"/>
  <c r="S100" i="96"/>
  <c r="R100" i="96"/>
  <c r="Q100" i="96"/>
  <c r="P100" i="96"/>
  <c r="O100" i="96"/>
  <c r="S99" i="96"/>
  <c r="R99" i="96"/>
  <c r="Q99" i="96"/>
  <c r="P99" i="96"/>
  <c r="O99" i="96"/>
  <c r="S98" i="96"/>
  <c r="R98" i="96"/>
  <c r="Q98" i="96"/>
  <c r="P98" i="96"/>
  <c r="O98" i="96"/>
  <c r="S97" i="96"/>
  <c r="R97" i="96"/>
  <c r="Q97" i="96"/>
  <c r="P97" i="96"/>
  <c r="O97" i="96"/>
  <c r="S96" i="96"/>
  <c r="R96" i="96"/>
  <c r="Q96" i="96"/>
  <c r="P96" i="96"/>
  <c r="O96" i="96"/>
  <c r="S95" i="96"/>
  <c r="R95" i="96"/>
  <c r="Q95" i="96"/>
  <c r="P95" i="96"/>
  <c r="O95" i="96"/>
  <c r="S94" i="96"/>
  <c r="R94" i="96"/>
  <c r="Q94" i="96"/>
  <c r="P94" i="96"/>
  <c r="O94" i="96"/>
  <c r="S93" i="96"/>
  <c r="R93" i="96"/>
  <c r="Q93" i="96"/>
  <c r="P93" i="96"/>
  <c r="O93" i="96"/>
  <c r="S92" i="96"/>
  <c r="R92" i="96"/>
  <c r="Q92" i="96"/>
  <c r="P92" i="96"/>
  <c r="O92" i="96"/>
  <c r="S91" i="96"/>
  <c r="R91" i="96"/>
  <c r="Q91" i="96"/>
  <c r="P91" i="96"/>
  <c r="O91" i="96"/>
  <c r="S90" i="96"/>
  <c r="R90" i="96"/>
  <c r="Q90" i="96"/>
  <c r="P90" i="96"/>
  <c r="O90" i="96"/>
  <c r="S89" i="96"/>
  <c r="R89" i="96"/>
  <c r="Q89" i="96"/>
  <c r="P89" i="96"/>
  <c r="O89" i="96"/>
  <c r="S88" i="96"/>
  <c r="R88" i="96"/>
  <c r="Q88" i="96"/>
  <c r="P88" i="96"/>
  <c r="O88" i="96"/>
  <c r="S87" i="96"/>
  <c r="R87" i="96"/>
  <c r="Q87" i="96"/>
  <c r="P87" i="96"/>
  <c r="O87" i="96"/>
  <c r="S86" i="96"/>
  <c r="R86" i="96"/>
  <c r="Q86" i="96"/>
  <c r="P86" i="96"/>
  <c r="O86" i="96"/>
  <c r="S85" i="96"/>
  <c r="R85" i="96"/>
  <c r="Q85" i="96"/>
  <c r="P85" i="96"/>
  <c r="O85" i="96"/>
  <c r="S84" i="96"/>
  <c r="R84" i="96"/>
  <c r="Q84" i="96"/>
  <c r="P84" i="96"/>
  <c r="O84" i="96"/>
  <c r="S83" i="96"/>
  <c r="R83" i="96"/>
  <c r="Q83" i="96"/>
  <c r="P83" i="96"/>
  <c r="O83" i="96"/>
  <c r="S82" i="96"/>
  <c r="R82" i="96"/>
  <c r="Q82" i="96"/>
  <c r="P82" i="96"/>
  <c r="O82" i="96"/>
  <c r="S81" i="96"/>
  <c r="R81" i="96"/>
  <c r="Q81" i="96"/>
  <c r="P81" i="96"/>
  <c r="O81" i="96"/>
  <c r="S80" i="96"/>
  <c r="R80" i="96"/>
  <c r="Q80" i="96"/>
  <c r="P80" i="96"/>
  <c r="O80" i="96"/>
  <c r="S79" i="96"/>
  <c r="R79" i="96"/>
  <c r="Q79" i="96"/>
  <c r="P79" i="96"/>
  <c r="O79" i="96"/>
  <c r="S78" i="96"/>
  <c r="R78" i="96"/>
  <c r="Q78" i="96"/>
  <c r="P78" i="96"/>
  <c r="O78" i="96"/>
  <c r="S77" i="96"/>
  <c r="R77" i="96"/>
  <c r="Q77" i="96"/>
  <c r="P77" i="96"/>
  <c r="O77" i="96"/>
  <c r="S76" i="96"/>
  <c r="R76" i="96"/>
  <c r="Q76" i="96"/>
  <c r="P76" i="96"/>
  <c r="O76" i="96"/>
  <c r="S75" i="96"/>
  <c r="R75" i="96"/>
  <c r="Q75" i="96"/>
  <c r="P75" i="96"/>
  <c r="O75" i="96"/>
  <c r="S74" i="96"/>
  <c r="R74" i="96"/>
  <c r="Q74" i="96"/>
  <c r="P74" i="96"/>
  <c r="O74" i="96"/>
  <c r="S73" i="96"/>
  <c r="R73" i="96"/>
  <c r="Q73" i="96"/>
  <c r="P73" i="96"/>
  <c r="O73" i="96"/>
  <c r="S72" i="96"/>
  <c r="R72" i="96"/>
  <c r="Q72" i="96"/>
  <c r="P72" i="96"/>
  <c r="O72" i="96"/>
  <c r="S71" i="96"/>
  <c r="R71" i="96"/>
  <c r="Q71" i="96"/>
  <c r="P71" i="96"/>
  <c r="O71" i="96"/>
  <c r="S70" i="96"/>
  <c r="R70" i="96"/>
  <c r="Q70" i="96"/>
  <c r="P70" i="96"/>
  <c r="O70" i="96"/>
  <c r="S69" i="96"/>
  <c r="R69" i="96"/>
  <c r="Q69" i="96"/>
  <c r="P69" i="96"/>
  <c r="O69" i="96"/>
  <c r="S68" i="96"/>
  <c r="R68" i="96"/>
  <c r="Q68" i="96"/>
  <c r="P68" i="96"/>
  <c r="O68" i="96"/>
  <c r="S67" i="96"/>
  <c r="R67" i="96"/>
  <c r="Q67" i="96"/>
  <c r="P67" i="96"/>
  <c r="O67" i="96"/>
  <c r="S66" i="96"/>
  <c r="R66" i="96"/>
  <c r="Q66" i="96"/>
  <c r="P66" i="96"/>
  <c r="O66" i="96"/>
  <c r="S65" i="96"/>
  <c r="R65" i="96"/>
  <c r="Q65" i="96"/>
  <c r="P65" i="96"/>
  <c r="O65" i="96"/>
  <c r="S64" i="96"/>
  <c r="R64" i="96"/>
  <c r="Q64" i="96"/>
  <c r="P64" i="96"/>
  <c r="O64" i="96"/>
  <c r="S63" i="96"/>
  <c r="R63" i="96"/>
  <c r="Q63" i="96"/>
  <c r="P63" i="96"/>
  <c r="O63" i="96"/>
  <c r="S62" i="96"/>
  <c r="R62" i="96"/>
  <c r="Q62" i="96"/>
  <c r="P62" i="96"/>
  <c r="O62" i="96"/>
  <c r="S61" i="96"/>
  <c r="R61" i="96"/>
  <c r="Q61" i="96"/>
  <c r="P61" i="96"/>
  <c r="O61" i="96"/>
  <c r="S60" i="96"/>
  <c r="R60" i="96"/>
  <c r="Q60" i="96"/>
  <c r="P60" i="96"/>
  <c r="O60" i="96"/>
  <c r="S59" i="96"/>
  <c r="R59" i="96"/>
  <c r="Q59" i="96"/>
  <c r="P59" i="96"/>
  <c r="O59" i="96"/>
  <c r="S58" i="96"/>
  <c r="R58" i="96"/>
  <c r="Q58" i="96"/>
  <c r="P58" i="96"/>
  <c r="O58" i="96"/>
  <c r="S57" i="96"/>
  <c r="R57" i="96"/>
  <c r="Q57" i="96"/>
  <c r="P57" i="96"/>
  <c r="O57" i="96"/>
  <c r="S56" i="96"/>
  <c r="R56" i="96"/>
  <c r="Q56" i="96"/>
  <c r="P56" i="96"/>
  <c r="O56" i="96"/>
  <c r="S55" i="96"/>
  <c r="R55" i="96"/>
  <c r="Q55" i="96"/>
  <c r="P55" i="96"/>
  <c r="O55" i="96"/>
  <c r="S54" i="96"/>
  <c r="R54" i="96"/>
  <c r="Q54" i="96"/>
  <c r="P54" i="96"/>
  <c r="O54" i="96"/>
  <c r="S53" i="96"/>
  <c r="R53" i="96"/>
  <c r="Q53" i="96"/>
  <c r="P53" i="96"/>
  <c r="O53" i="96"/>
  <c r="S52" i="96"/>
  <c r="R52" i="96"/>
  <c r="Q52" i="96"/>
  <c r="P52" i="96"/>
  <c r="O52" i="96"/>
  <c r="S51" i="96"/>
  <c r="R51" i="96"/>
  <c r="Q51" i="96"/>
  <c r="P51" i="96"/>
  <c r="O51" i="96"/>
  <c r="S50" i="96"/>
  <c r="R50" i="96"/>
  <c r="Q50" i="96"/>
  <c r="P50" i="96"/>
  <c r="O50" i="96"/>
  <c r="S49" i="96"/>
  <c r="R49" i="96"/>
  <c r="Q49" i="96"/>
  <c r="P49" i="96"/>
  <c r="O49" i="96"/>
  <c r="S48" i="96"/>
  <c r="R48" i="96"/>
  <c r="Q48" i="96"/>
  <c r="P48" i="96"/>
  <c r="O48" i="96"/>
  <c r="S47" i="96"/>
  <c r="R47" i="96"/>
  <c r="Q47" i="96"/>
  <c r="P47" i="96"/>
  <c r="O47" i="96"/>
  <c r="S46" i="96"/>
  <c r="R46" i="96"/>
  <c r="Q46" i="96"/>
  <c r="P46" i="96"/>
  <c r="O46" i="96"/>
  <c r="S45" i="96"/>
  <c r="R45" i="96"/>
  <c r="Q45" i="96"/>
  <c r="P45" i="96"/>
  <c r="O45" i="96"/>
  <c r="S44" i="96"/>
  <c r="R44" i="96"/>
  <c r="Q44" i="96"/>
  <c r="P44" i="96"/>
  <c r="O44" i="96"/>
  <c r="S43" i="96"/>
  <c r="R43" i="96"/>
  <c r="Q43" i="96"/>
  <c r="P43" i="96"/>
  <c r="O43" i="96"/>
  <c r="S42" i="96"/>
  <c r="R42" i="96"/>
  <c r="Q42" i="96"/>
  <c r="P42" i="96"/>
  <c r="O42" i="96"/>
  <c r="S41" i="96"/>
  <c r="R41" i="96"/>
  <c r="Q41" i="96"/>
  <c r="P41" i="96"/>
  <c r="O41" i="96"/>
  <c r="S40" i="96"/>
  <c r="R40" i="96"/>
  <c r="Q40" i="96"/>
  <c r="P40" i="96"/>
  <c r="O40" i="96"/>
  <c r="S39" i="96"/>
  <c r="R39" i="96"/>
  <c r="Q39" i="96"/>
  <c r="P39" i="96"/>
  <c r="O39" i="96"/>
  <c r="S38" i="96"/>
  <c r="R38" i="96"/>
  <c r="Q38" i="96"/>
  <c r="P38" i="96"/>
  <c r="O38" i="96"/>
  <c r="S37" i="96"/>
  <c r="R37" i="96"/>
  <c r="Q37" i="96"/>
  <c r="P37" i="96"/>
  <c r="O37" i="96"/>
  <c r="S36" i="96"/>
  <c r="R36" i="96"/>
  <c r="Q36" i="96"/>
  <c r="P36" i="96"/>
  <c r="O36" i="96"/>
  <c r="S35" i="96"/>
  <c r="R35" i="96"/>
  <c r="Q35" i="96"/>
  <c r="P35" i="96"/>
  <c r="O35" i="96"/>
  <c r="S34" i="96"/>
  <c r="R34" i="96"/>
  <c r="Q34" i="96"/>
  <c r="P34" i="96"/>
  <c r="O34" i="96"/>
  <c r="S33" i="96"/>
  <c r="R33" i="96"/>
  <c r="Q33" i="96"/>
  <c r="P33" i="96"/>
  <c r="O33" i="96"/>
  <c r="S32" i="96"/>
  <c r="R32" i="96"/>
  <c r="Q32" i="96"/>
  <c r="P32" i="96"/>
  <c r="O32" i="96"/>
  <c r="S31" i="96"/>
  <c r="R31" i="96"/>
  <c r="Q31" i="96"/>
  <c r="P31" i="96"/>
  <c r="O31" i="96"/>
  <c r="S30" i="96"/>
  <c r="R30" i="96"/>
  <c r="Q30" i="96"/>
  <c r="P30" i="96"/>
  <c r="O30" i="96"/>
  <c r="S29" i="96"/>
  <c r="R29" i="96"/>
  <c r="Q29" i="96"/>
  <c r="P29" i="96"/>
  <c r="O29" i="96"/>
  <c r="S28" i="96"/>
  <c r="R28" i="96"/>
  <c r="Q28" i="96"/>
  <c r="P28" i="96"/>
  <c r="O28" i="96"/>
  <c r="S27" i="96"/>
  <c r="R27" i="96"/>
  <c r="Q27" i="96"/>
  <c r="P27" i="96"/>
  <c r="O27" i="96"/>
  <c r="S26" i="96"/>
  <c r="R26" i="96"/>
  <c r="Q26" i="96"/>
  <c r="P26" i="96"/>
  <c r="O26" i="96"/>
  <c r="S25" i="96"/>
  <c r="R25" i="96"/>
  <c r="Q25" i="96"/>
  <c r="P25" i="96"/>
  <c r="O25" i="96"/>
  <c r="S24" i="96"/>
  <c r="R24" i="96"/>
  <c r="Q24" i="96"/>
  <c r="P24" i="96"/>
  <c r="O24" i="96"/>
  <c r="S23" i="96"/>
  <c r="R23" i="96"/>
  <c r="Q23" i="96"/>
  <c r="P23" i="96"/>
  <c r="O23" i="96"/>
  <c r="S22" i="96"/>
  <c r="R22" i="96"/>
  <c r="Q22" i="96"/>
  <c r="P22" i="96"/>
  <c r="O22" i="96"/>
  <c r="S21" i="96"/>
  <c r="R21" i="96"/>
  <c r="Q21" i="96"/>
  <c r="P21" i="96"/>
  <c r="O21" i="96"/>
  <c r="S20" i="96"/>
  <c r="R20" i="96"/>
  <c r="Q20" i="96"/>
  <c r="P20" i="96"/>
  <c r="O20" i="96"/>
  <c r="S19" i="96"/>
  <c r="R19" i="96"/>
  <c r="Q19" i="96"/>
  <c r="P19" i="96"/>
  <c r="O19" i="96"/>
  <c r="S18" i="96"/>
  <c r="R18" i="96"/>
  <c r="Q18" i="96"/>
  <c r="P18" i="96"/>
  <c r="O18" i="96"/>
  <c r="S17" i="96"/>
  <c r="R17" i="96"/>
  <c r="Q17" i="96"/>
  <c r="P17" i="96"/>
  <c r="O17" i="96"/>
  <c r="S16" i="96"/>
  <c r="R16" i="96"/>
  <c r="Q16" i="96"/>
  <c r="P16" i="96"/>
  <c r="O16" i="96"/>
  <c r="S15" i="96"/>
  <c r="R15" i="96"/>
  <c r="Q15" i="96"/>
  <c r="P15" i="96"/>
  <c r="O15" i="96"/>
  <c r="S14" i="96"/>
  <c r="R14" i="96"/>
  <c r="Q14" i="96"/>
  <c r="P14" i="96"/>
  <c r="O14" i="96"/>
  <c r="S13" i="96"/>
  <c r="R13" i="96"/>
  <c r="Q13" i="96"/>
  <c r="P13" i="96"/>
  <c r="O13" i="96"/>
  <c r="S12" i="96"/>
  <c r="R12" i="96"/>
  <c r="Q12" i="96"/>
  <c r="P12" i="96"/>
  <c r="O12" i="96"/>
  <c r="S11" i="96"/>
  <c r="R11" i="96"/>
  <c r="Q11" i="96"/>
  <c r="P11" i="96"/>
  <c r="O11" i="96"/>
  <c r="S10" i="96"/>
  <c r="R10" i="96"/>
  <c r="Q10" i="96"/>
  <c r="P10" i="96"/>
  <c r="O10" i="96"/>
  <c r="S9" i="96"/>
  <c r="R9" i="96"/>
  <c r="Q9" i="96"/>
  <c r="P9" i="96"/>
  <c r="O9" i="96"/>
  <c r="S8" i="96"/>
  <c r="R8" i="96"/>
  <c r="Q8" i="96"/>
  <c r="P8" i="96"/>
  <c r="O8" i="96"/>
  <c r="S7" i="96"/>
  <c r="R7" i="96"/>
  <c r="Q7" i="96"/>
  <c r="P7" i="96"/>
  <c r="O7" i="96"/>
  <c r="S6" i="96"/>
  <c r="R6" i="96"/>
  <c r="Q6" i="96"/>
  <c r="P6" i="96"/>
  <c r="O6" i="96"/>
  <c r="S5" i="96"/>
  <c r="R5" i="96"/>
  <c r="Q5" i="96"/>
  <c r="P5" i="96"/>
  <c r="O5" i="96"/>
  <c r="S4" i="96"/>
  <c r="R4" i="96"/>
  <c r="Q4" i="96"/>
  <c r="P4" i="96"/>
  <c r="O4" i="96"/>
  <c r="S3" i="96"/>
  <c r="R3" i="96"/>
  <c r="Q3" i="96"/>
  <c r="P3" i="96"/>
  <c r="O3" i="96"/>
  <c r="S2" i="96"/>
  <c r="R2" i="96"/>
  <c r="Q2" i="96"/>
  <c r="P2" i="96"/>
  <c r="O2" i="96"/>
  <c r="E249" i="92"/>
  <c r="E248" i="92"/>
  <c r="E247" i="92"/>
  <c r="E246" i="92"/>
  <c r="E245" i="92"/>
  <c r="E244" i="92"/>
  <c r="E243" i="92"/>
  <c r="E242" i="92"/>
  <c r="E241" i="92"/>
  <c r="E240" i="92"/>
  <c r="E239" i="92"/>
  <c r="E238" i="92"/>
  <c r="E237" i="92"/>
  <c r="E236" i="92"/>
  <c r="E235" i="92"/>
  <c r="E234" i="92"/>
  <c r="E233" i="92"/>
  <c r="E232" i="92"/>
  <c r="E231" i="92"/>
  <c r="E230" i="92"/>
  <c r="E229" i="92"/>
  <c r="E228" i="92"/>
  <c r="E227" i="92"/>
  <c r="E226" i="92"/>
  <c r="E225" i="92"/>
  <c r="E224" i="92"/>
  <c r="E223" i="92"/>
  <c r="E222" i="92"/>
  <c r="E221" i="92"/>
  <c r="E220" i="92"/>
  <c r="E219" i="92"/>
  <c r="E218" i="92"/>
  <c r="E217" i="92"/>
  <c r="E216" i="92"/>
  <c r="E215" i="92"/>
  <c r="E214" i="92"/>
  <c r="E213" i="92"/>
  <c r="E212" i="92"/>
  <c r="E211" i="92"/>
  <c r="E210" i="92"/>
  <c r="E209" i="92"/>
  <c r="E208" i="92"/>
  <c r="E207" i="92"/>
  <c r="E206" i="92"/>
  <c r="E205" i="92"/>
  <c r="E204" i="92"/>
  <c r="E203" i="92"/>
  <c r="E202" i="92"/>
  <c r="E201" i="92"/>
  <c r="E200" i="92"/>
  <c r="E199" i="92"/>
  <c r="E198" i="92"/>
  <c r="E197" i="92"/>
  <c r="E196" i="92"/>
  <c r="E195" i="92"/>
  <c r="E194" i="92"/>
  <c r="E193" i="92"/>
  <c r="E192" i="92"/>
  <c r="E191" i="92"/>
  <c r="E190" i="92"/>
  <c r="E189" i="92"/>
  <c r="E188" i="92"/>
  <c r="E187" i="92"/>
  <c r="E186" i="92"/>
  <c r="E185" i="92"/>
  <c r="E184" i="92"/>
  <c r="E183" i="92"/>
  <c r="E182" i="92"/>
  <c r="E181" i="92"/>
  <c r="E180" i="92"/>
  <c r="E179" i="92"/>
  <c r="E178" i="92"/>
  <c r="E177" i="92"/>
  <c r="E176" i="92"/>
  <c r="E175" i="92"/>
  <c r="E174" i="92"/>
  <c r="E173" i="92"/>
  <c r="E172" i="92"/>
  <c r="E171" i="92"/>
  <c r="E170" i="92"/>
  <c r="E169" i="92"/>
  <c r="E168" i="92"/>
  <c r="E167" i="92"/>
  <c r="E166" i="92"/>
  <c r="E165" i="92"/>
  <c r="E164" i="92"/>
  <c r="E163" i="92"/>
  <c r="E162" i="92"/>
  <c r="E161" i="92"/>
  <c r="E160" i="92"/>
  <c r="E159" i="92"/>
  <c r="E158" i="92"/>
  <c r="E157" i="92"/>
  <c r="E156" i="92"/>
  <c r="E155" i="92"/>
  <c r="E154" i="92"/>
  <c r="E153" i="92"/>
  <c r="E152" i="92"/>
  <c r="E151" i="92"/>
  <c r="E150" i="92"/>
  <c r="E149" i="92"/>
  <c r="E148" i="92"/>
  <c r="E147" i="92"/>
  <c r="E146" i="92"/>
  <c r="E145" i="92"/>
  <c r="E144" i="92"/>
  <c r="E143" i="92"/>
  <c r="E142" i="92"/>
  <c r="E141" i="92"/>
  <c r="E140" i="92"/>
  <c r="E139" i="92"/>
  <c r="E138" i="92"/>
  <c r="E137" i="92"/>
  <c r="E136" i="92"/>
  <c r="E135" i="92"/>
  <c r="E134" i="92"/>
  <c r="E133" i="92"/>
  <c r="E132" i="92"/>
  <c r="E131" i="92"/>
  <c r="E130" i="92"/>
  <c r="E129" i="92"/>
  <c r="E128" i="92"/>
  <c r="E127" i="92"/>
  <c r="E126" i="92"/>
  <c r="E125" i="92"/>
  <c r="E124" i="92"/>
  <c r="E123" i="92"/>
  <c r="E122" i="92"/>
  <c r="E121" i="92"/>
  <c r="E120" i="92"/>
  <c r="E119" i="92"/>
  <c r="E118" i="92"/>
  <c r="E117" i="92"/>
  <c r="E116" i="92"/>
  <c r="E115" i="92"/>
  <c r="E114" i="92"/>
  <c r="E113" i="92"/>
  <c r="E112" i="92"/>
  <c r="E111" i="92"/>
  <c r="E110" i="92"/>
  <c r="E109" i="92"/>
  <c r="E108" i="92"/>
  <c r="E107" i="92"/>
  <c r="E106" i="92"/>
  <c r="E105" i="92"/>
  <c r="E104" i="92"/>
  <c r="E103" i="92"/>
  <c r="E102" i="92"/>
  <c r="E101" i="92"/>
  <c r="E100" i="92"/>
  <c r="E99" i="92"/>
  <c r="E98" i="92"/>
  <c r="E97" i="92"/>
  <c r="E96" i="92"/>
  <c r="E95" i="92"/>
  <c r="E94" i="92"/>
  <c r="E93" i="92"/>
  <c r="E92" i="92"/>
  <c r="E91" i="92"/>
  <c r="E90" i="92"/>
  <c r="E89" i="92"/>
  <c r="E88" i="92"/>
  <c r="E87" i="92"/>
  <c r="E86" i="92"/>
  <c r="E85" i="92"/>
  <c r="E84" i="92"/>
  <c r="E83" i="92"/>
  <c r="E82" i="92"/>
  <c r="E81" i="92"/>
  <c r="E80" i="92"/>
  <c r="E79" i="92"/>
  <c r="E78" i="92"/>
  <c r="E77" i="92"/>
  <c r="E76" i="92"/>
  <c r="E75" i="92"/>
  <c r="E74" i="92"/>
  <c r="E73" i="92"/>
  <c r="E72" i="92"/>
  <c r="E71" i="92"/>
  <c r="E70" i="92"/>
  <c r="E69" i="92"/>
  <c r="E68" i="92"/>
  <c r="E67" i="92"/>
  <c r="E66" i="92"/>
  <c r="E65" i="92"/>
  <c r="E64" i="92"/>
  <c r="E63" i="92"/>
  <c r="E62" i="92"/>
  <c r="E61" i="92"/>
  <c r="E60" i="92"/>
  <c r="E59" i="92"/>
  <c r="E58" i="92"/>
  <c r="E57" i="92"/>
  <c r="E56" i="92"/>
  <c r="E55" i="92"/>
  <c r="E54" i="92"/>
  <c r="E53" i="92"/>
  <c r="E52" i="92"/>
  <c r="E51" i="92"/>
  <c r="E50" i="92"/>
  <c r="E49" i="92"/>
  <c r="E48" i="92"/>
  <c r="E47" i="92"/>
  <c r="E46" i="92"/>
  <c r="E45" i="92"/>
  <c r="E44" i="92"/>
  <c r="E43" i="92"/>
  <c r="E42" i="92"/>
  <c r="E41" i="92"/>
  <c r="E40" i="92"/>
  <c r="E39" i="92"/>
  <c r="E38" i="92"/>
  <c r="E37" i="92"/>
  <c r="E36" i="92"/>
  <c r="E35" i="92"/>
  <c r="E34" i="92"/>
  <c r="E33" i="92"/>
  <c r="E32" i="92"/>
  <c r="E31" i="92"/>
  <c r="E30" i="92"/>
  <c r="E29" i="92"/>
  <c r="E28" i="92"/>
  <c r="E27" i="92"/>
  <c r="E26" i="92"/>
  <c r="E25" i="92"/>
  <c r="E24" i="92"/>
  <c r="E23" i="92"/>
  <c r="E22" i="92"/>
  <c r="E21" i="92"/>
  <c r="E20" i="92"/>
  <c r="E19" i="92"/>
  <c r="E18" i="92"/>
  <c r="E17" i="92"/>
  <c r="E16" i="92"/>
  <c r="E15" i="92"/>
  <c r="E14" i="92"/>
  <c r="E13" i="92"/>
  <c r="E12" i="92"/>
  <c r="E11" i="92"/>
  <c r="E10" i="92"/>
  <c r="E9" i="92"/>
  <c r="E8" i="92"/>
  <c r="E7" i="92"/>
  <c r="E6" i="92"/>
  <c r="E5" i="92"/>
  <c r="E4" i="92"/>
  <c r="E3" i="92"/>
  <c r="E2" i="92"/>
  <c r="D666" i="85"/>
  <c r="F667" i="85"/>
  <c r="F666" i="85" s="1"/>
  <c r="D668" i="85"/>
  <c r="J968" i="85"/>
  <c r="K968" i="85" s="1"/>
  <c r="L968" i="85" s="1"/>
  <c r="M968" i="85" s="1"/>
  <c r="N968" i="85" s="1"/>
  <c r="O968" i="85" s="1"/>
  <c r="P968" i="85" s="1"/>
  <c r="Q968" i="85" s="1"/>
  <c r="R968" i="85" s="1"/>
  <c r="S968" i="85" s="1"/>
  <c r="T968" i="85" s="1"/>
  <c r="U968" i="85" s="1"/>
  <c r="F668" i="85" l="1"/>
  <c r="E668" i="85" s="1"/>
  <c r="E666" i="85"/>
  <c r="L970" i="85"/>
  <c r="G969" i="85" s="1"/>
  <c r="G970" i="85"/>
  <c r="S364" i="96"/>
  <c r="R364" i="96"/>
  <c r="Q364" i="96"/>
  <c r="P364" i="96"/>
  <c r="O364" i="96"/>
  <c r="S363" i="96"/>
  <c r="R363" i="96"/>
  <c r="Q363" i="96"/>
  <c r="P363" i="96"/>
  <c r="O363" i="96"/>
  <c r="S362" i="96"/>
  <c r="R362" i="96"/>
  <c r="Q362" i="96"/>
  <c r="P362" i="96"/>
  <c r="O362" i="96"/>
  <c r="S361" i="96"/>
  <c r="R361" i="96"/>
  <c r="Q361" i="96"/>
  <c r="P361" i="96"/>
  <c r="O361" i="96"/>
  <c r="S365" i="96"/>
  <c r="R365" i="96"/>
  <c r="Q365" i="96"/>
  <c r="P365" i="96"/>
  <c r="O365" i="96"/>
  <c r="S369" i="96"/>
  <c r="R369" i="96"/>
  <c r="Q369" i="96"/>
  <c r="P369" i="96"/>
  <c r="O369" i="96"/>
  <c r="S368" i="96"/>
  <c r="R368" i="96"/>
  <c r="Q368" i="96"/>
  <c r="P368" i="96"/>
  <c r="O368" i="96"/>
  <c r="S367" i="96"/>
  <c r="R367" i="96"/>
  <c r="Q367" i="96"/>
  <c r="P367" i="96"/>
  <c r="O367" i="96"/>
  <c r="S366" i="96"/>
  <c r="R366" i="96"/>
  <c r="Q366" i="96"/>
  <c r="P366" i="96"/>
  <c r="O366" i="96"/>
  <c r="S374" i="96"/>
  <c r="R374" i="96"/>
  <c r="Q374" i="96"/>
  <c r="P374" i="96"/>
  <c r="O374" i="96"/>
  <c r="S373" i="96"/>
  <c r="R373" i="96"/>
  <c r="Q373" i="96"/>
  <c r="P373" i="96"/>
  <c r="O373" i="96"/>
  <c r="S372" i="96"/>
  <c r="R372" i="96"/>
  <c r="Q372" i="96"/>
  <c r="P372" i="96"/>
  <c r="O372" i="96"/>
  <c r="S371" i="96"/>
  <c r="R371" i="96"/>
  <c r="Q371" i="96"/>
  <c r="P371" i="96"/>
  <c r="O371" i="96"/>
  <c r="S370" i="96"/>
  <c r="R370" i="96"/>
  <c r="Q370" i="96"/>
  <c r="P370" i="96"/>
  <c r="O370" i="96"/>
  <c r="S383" i="96"/>
  <c r="R383" i="96"/>
  <c r="Q383" i="96"/>
  <c r="P383" i="96"/>
  <c r="O383" i="96"/>
  <c r="S382" i="96"/>
  <c r="R382" i="96"/>
  <c r="Q382" i="96"/>
  <c r="P382" i="96"/>
  <c r="O382" i="96"/>
  <c r="S381" i="96"/>
  <c r="R381" i="96"/>
  <c r="Q381" i="96"/>
  <c r="P381" i="96"/>
  <c r="O381" i="96"/>
  <c r="S380" i="96"/>
  <c r="R380" i="96"/>
  <c r="Q380" i="96"/>
  <c r="P380" i="96"/>
  <c r="O380" i="96"/>
  <c r="S379" i="96"/>
  <c r="R379" i="96"/>
  <c r="Q379" i="96"/>
  <c r="P379" i="96"/>
  <c r="O379" i="96"/>
  <c r="S378" i="96"/>
  <c r="R378" i="96"/>
  <c r="Q378" i="96"/>
  <c r="P378" i="96"/>
  <c r="O378" i="96"/>
  <c r="S377" i="96"/>
  <c r="R377" i="96"/>
  <c r="Q377" i="96"/>
  <c r="P377" i="96"/>
  <c r="O377" i="96"/>
  <c r="S376" i="96"/>
  <c r="R376" i="96"/>
  <c r="Q376" i="96"/>
  <c r="P376" i="96"/>
  <c r="O376" i="96"/>
  <c r="S375" i="96"/>
  <c r="R375" i="96"/>
  <c r="Q375" i="96"/>
  <c r="P375" i="96"/>
  <c r="O375" i="96"/>
  <c r="S388" i="96"/>
  <c r="R388" i="96"/>
  <c r="Q388" i="96"/>
  <c r="P388" i="96"/>
  <c r="O388" i="96"/>
  <c r="S387" i="96"/>
  <c r="R387" i="96"/>
  <c r="Q387" i="96"/>
  <c r="P387" i="96"/>
  <c r="O387" i="96"/>
  <c r="S386" i="96"/>
  <c r="R386" i="96"/>
  <c r="Q386" i="96"/>
  <c r="P386" i="96"/>
  <c r="O386" i="96"/>
  <c r="S385" i="96"/>
  <c r="R385" i="96"/>
  <c r="Q385" i="96"/>
  <c r="P385" i="96"/>
  <c r="O385" i="96"/>
  <c r="S384" i="96"/>
  <c r="R384" i="96"/>
  <c r="Q384" i="96"/>
  <c r="P384" i="96"/>
  <c r="O384" i="96"/>
  <c r="S403" i="96"/>
  <c r="R403" i="96"/>
  <c r="Q403" i="96"/>
  <c r="P403" i="96"/>
  <c r="O403" i="96"/>
  <c r="S402" i="96"/>
  <c r="R402" i="96"/>
  <c r="Q402" i="96"/>
  <c r="P402" i="96"/>
  <c r="O402" i="96"/>
  <c r="S401" i="96"/>
  <c r="R401" i="96"/>
  <c r="Q401" i="96"/>
  <c r="P401" i="96"/>
  <c r="O401" i="96"/>
  <c r="S400" i="96"/>
  <c r="R400" i="96"/>
  <c r="Q400" i="96"/>
  <c r="P400" i="96"/>
  <c r="O400" i="96"/>
  <c r="S399" i="96"/>
  <c r="R399" i="96"/>
  <c r="Q399" i="96"/>
  <c r="P399" i="96"/>
  <c r="O399" i="96"/>
  <c r="S398" i="96"/>
  <c r="R398" i="96"/>
  <c r="Q398" i="96"/>
  <c r="P398" i="96"/>
  <c r="O398" i="96"/>
  <c r="S397" i="96"/>
  <c r="R397" i="96"/>
  <c r="Q397" i="96"/>
  <c r="P397" i="96"/>
  <c r="O397" i="96"/>
  <c r="S396" i="96"/>
  <c r="R396" i="96"/>
  <c r="Q396" i="96"/>
  <c r="P396" i="96"/>
  <c r="O396" i="96"/>
  <c r="S395" i="96"/>
  <c r="R395" i="96"/>
  <c r="Q395" i="96"/>
  <c r="P395" i="96"/>
  <c r="O395" i="96"/>
  <c r="S394" i="96"/>
  <c r="R394" i="96"/>
  <c r="Q394" i="96"/>
  <c r="P394" i="96"/>
  <c r="O394" i="96"/>
  <c r="S393" i="96"/>
  <c r="R393" i="96"/>
  <c r="Q393" i="96"/>
  <c r="P393" i="96"/>
  <c r="O393" i="96"/>
  <c r="S392" i="96"/>
  <c r="R392" i="96"/>
  <c r="Q392" i="96"/>
  <c r="P392" i="96"/>
  <c r="O392" i="96"/>
  <c r="S391" i="96"/>
  <c r="R391" i="96"/>
  <c r="Q391" i="96"/>
  <c r="P391" i="96"/>
  <c r="O391" i="96"/>
  <c r="S390" i="96"/>
  <c r="R390" i="96"/>
  <c r="Q390" i="96"/>
  <c r="P390" i="96"/>
  <c r="O390" i="96"/>
  <c r="S389" i="96"/>
  <c r="R389" i="96"/>
  <c r="Q389" i="96"/>
  <c r="P389" i="96"/>
  <c r="O389" i="96"/>
  <c r="S408" i="96"/>
  <c r="R408" i="96"/>
  <c r="Q408" i="96"/>
  <c r="P408" i="96"/>
  <c r="O408" i="96"/>
  <c r="S407" i="96"/>
  <c r="R407" i="96"/>
  <c r="Q407" i="96"/>
  <c r="P407" i="96"/>
  <c r="O407" i="96"/>
  <c r="S406" i="96"/>
  <c r="R406" i="96"/>
  <c r="Q406" i="96"/>
  <c r="P406" i="96"/>
  <c r="O406" i="96"/>
  <c r="S405" i="96"/>
  <c r="R405" i="96"/>
  <c r="Q405" i="96"/>
  <c r="P405" i="96"/>
  <c r="O405" i="96"/>
  <c r="S404" i="96"/>
  <c r="R404" i="96"/>
  <c r="Q404" i="96"/>
  <c r="P404" i="96"/>
  <c r="O404" i="96"/>
  <c r="S413" i="96"/>
  <c r="R413" i="96"/>
  <c r="Q413" i="96"/>
  <c r="P413" i="96"/>
  <c r="O413" i="96"/>
  <c r="S412" i="96"/>
  <c r="R412" i="96"/>
  <c r="Q412" i="96"/>
  <c r="P412" i="96"/>
  <c r="O412" i="96"/>
  <c r="S411" i="96"/>
  <c r="R411" i="96"/>
  <c r="Q411" i="96"/>
  <c r="P411" i="96"/>
  <c r="O411" i="96"/>
  <c r="S410" i="96"/>
  <c r="R410" i="96"/>
  <c r="Q410" i="96"/>
  <c r="P410" i="96"/>
  <c r="O410" i="96"/>
  <c r="S409" i="96"/>
  <c r="R409" i="96"/>
  <c r="Q409" i="96"/>
  <c r="P409" i="96"/>
  <c r="O409" i="96"/>
  <c r="S418" i="96"/>
  <c r="R418" i="96"/>
  <c r="Q418" i="96"/>
  <c r="P418" i="96"/>
  <c r="O418" i="96"/>
  <c r="S417" i="96"/>
  <c r="R417" i="96"/>
  <c r="Q417" i="96"/>
  <c r="P417" i="96"/>
  <c r="O417" i="96"/>
  <c r="S416" i="96"/>
  <c r="R416" i="96"/>
  <c r="Q416" i="96"/>
  <c r="P416" i="96"/>
  <c r="O416" i="96"/>
  <c r="S415" i="96"/>
  <c r="R415" i="96"/>
  <c r="Q415" i="96"/>
  <c r="P415" i="96"/>
  <c r="O415" i="96"/>
  <c r="S414" i="96"/>
  <c r="R414" i="96"/>
  <c r="Q414" i="96"/>
  <c r="P414" i="96"/>
  <c r="O414" i="96"/>
  <c r="S423" i="96"/>
  <c r="R423" i="96"/>
  <c r="Q423" i="96"/>
  <c r="P423" i="96"/>
  <c r="O423" i="96"/>
  <c r="S422" i="96"/>
  <c r="R422" i="96"/>
  <c r="Q422" i="96"/>
  <c r="P422" i="96"/>
  <c r="O422" i="96"/>
  <c r="S421" i="96"/>
  <c r="R421" i="96"/>
  <c r="Q421" i="96"/>
  <c r="P421" i="96"/>
  <c r="O421" i="96"/>
  <c r="S420" i="96"/>
  <c r="R420" i="96"/>
  <c r="Q420" i="96"/>
  <c r="P420" i="96"/>
  <c r="O420" i="96"/>
  <c r="S419" i="96"/>
  <c r="R419" i="96"/>
  <c r="Q419" i="96"/>
  <c r="P419" i="96"/>
  <c r="O419" i="96"/>
  <c r="S427" i="96"/>
  <c r="R427" i="96"/>
  <c r="Q427" i="96"/>
  <c r="P427" i="96"/>
  <c r="O427" i="96"/>
  <c r="S426" i="96"/>
  <c r="R426" i="96"/>
  <c r="Q426" i="96"/>
  <c r="P426" i="96"/>
  <c r="O426" i="96"/>
  <c r="S425" i="96"/>
  <c r="R425" i="96"/>
  <c r="Q425" i="96"/>
  <c r="P425" i="96"/>
  <c r="O425" i="96"/>
  <c r="S424" i="96"/>
  <c r="R424" i="96"/>
  <c r="Q424" i="96"/>
  <c r="P424" i="96"/>
  <c r="O424" i="96"/>
  <c r="S432" i="96"/>
  <c r="R432" i="96"/>
  <c r="Q432" i="96"/>
  <c r="P432" i="96"/>
  <c r="O432" i="96"/>
  <c r="S431" i="96"/>
  <c r="R431" i="96"/>
  <c r="Q431" i="96"/>
  <c r="P431" i="96"/>
  <c r="O431" i="96"/>
  <c r="S430" i="96"/>
  <c r="R430" i="96"/>
  <c r="Q430" i="96"/>
  <c r="P430" i="96"/>
  <c r="O430" i="96"/>
  <c r="S429" i="96"/>
  <c r="R429" i="96"/>
  <c r="Q429" i="96"/>
  <c r="P429" i="96"/>
  <c r="O429" i="96"/>
  <c r="S428" i="96"/>
  <c r="R428" i="96"/>
  <c r="Q428" i="96"/>
  <c r="P428" i="96"/>
  <c r="O428" i="96"/>
  <c r="S447" i="96"/>
  <c r="R447" i="96"/>
  <c r="Q447" i="96"/>
  <c r="P447" i="96"/>
  <c r="O447" i="96"/>
  <c r="S446" i="96"/>
  <c r="R446" i="96"/>
  <c r="Q446" i="96"/>
  <c r="P446" i="96"/>
  <c r="O446" i="96"/>
  <c r="S445" i="96"/>
  <c r="R445" i="96"/>
  <c r="Q445" i="96"/>
  <c r="P445" i="96"/>
  <c r="O445" i="96"/>
  <c r="S444" i="96"/>
  <c r="R444" i="96"/>
  <c r="Q444" i="96"/>
  <c r="P444" i="96"/>
  <c r="O444" i="96"/>
  <c r="S443" i="96"/>
  <c r="R443" i="96"/>
  <c r="Q443" i="96"/>
  <c r="P443" i="96"/>
  <c r="O443" i="96"/>
  <c r="S442" i="96"/>
  <c r="R442" i="96"/>
  <c r="Q442" i="96"/>
  <c r="P442" i="96"/>
  <c r="O442" i="96"/>
  <c r="S441" i="96"/>
  <c r="R441" i="96"/>
  <c r="Q441" i="96"/>
  <c r="P441" i="96"/>
  <c r="O441" i="96"/>
  <c r="S440" i="96"/>
  <c r="R440" i="96"/>
  <c r="Q440" i="96"/>
  <c r="P440" i="96"/>
  <c r="O440" i="96"/>
  <c r="S439" i="96"/>
  <c r="R439" i="96"/>
  <c r="Q439" i="96"/>
  <c r="P439" i="96"/>
  <c r="O439" i="96"/>
  <c r="S438" i="96"/>
  <c r="R438" i="96"/>
  <c r="Q438" i="96"/>
  <c r="P438" i="96"/>
  <c r="O438" i="96"/>
  <c r="S437" i="96"/>
  <c r="R437" i="96"/>
  <c r="Q437" i="96"/>
  <c r="P437" i="96"/>
  <c r="O437" i="96"/>
  <c r="S436" i="96"/>
  <c r="R436" i="96"/>
  <c r="Q436" i="96"/>
  <c r="P436" i="96"/>
  <c r="O436" i="96"/>
  <c r="S435" i="96"/>
  <c r="R435" i="96"/>
  <c r="Q435" i="96"/>
  <c r="P435" i="96"/>
  <c r="O435" i="96"/>
  <c r="S434" i="96"/>
  <c r="R434" i="96"/>
  <c r="Q434" i="96"/>
  <c r="P434" i="96"/>
  <c r="O434" i="96"/>
  <c r="S433" i="96"/>
  <c r="R433" i="96"/>
  <c r="Q433" i="96"/>
  <c r="P433" i="96"/>
  <c r="O433" i="9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71F9E3-8E36-4812-BDB9-4DF18E9D13B3}" name="연결" type="4" refreshedVersion="0" background="1">
    <webPr url="https://fred.stlouisfed.org/data/CPI.txt" htmlTables="1" htmlFormat="all"/>
  </connection>
  <connection id="2" xr16:uid="{8A6327CC-AD1F-41A4-BE9F-9C1C6F0ED60E}" name="연결1" type="4" refreshedVersion="0" background="1">
    <webPr url="https://fred.stlouisfed.org/data/Core CPI.txt" htmlTables="1" htmlFormat="all"/>
  </connection>
  <connection id="3" xr16:uid="{3D78E956-9D4C-466F-BFB8-9B638FE7FBA1}" name="연결2" type="4" refreshedVersion="0" background="1">
    <webPr url="https://fred.stlouisfed.org/data/Food CPI.txt" htmlTables="1" htmlFormat="all"/>
  </connection>
  <connection id="4" xr16:uid="{95B3C1A6-F363-4F19-B4B9-5A2A79660A49}" name="연결3" type="4" refreshedVersion="0" background="1">
    <webPr url="https://fred.stlouisfed.org/data/Energy CPI.txt" htmlTables="1" htmlFormat="all"/>
  </connection>
  <connection id="5" xr16:uid="{E1CF908B-7C8C-4435-9137-DB7A8CF5FA95}" name="연결4" type="4" refreshedVersion="0" background="1">
    <webPr url="https://fred.stlouisfed.org/data/T5YIE.txt" htmlTables="1" htmlFormat="all"/>
  </connection>
  <connection id="6" xr16:uid="{180CCC06-9405-4331-B40B-C304774DF088}" name="연결5" type="4" refreshedVersion="0" background="1">
    <webPr url="https://fred.stlouisfed.org/data/T10YIE.txt" htmlTables="1" htmlFormat="all"/>
  </connection>
  <connection id="7" xr16:uid="{EDE3080B-CCDC-451A-8BB1-3CFEC061A63C}" name="연결6" type="4" refreshedVersion="0" background="1">
    <webPr url="https://fred.stlouisfed.org/data/WEI.txt" htmlTables="1" htmlFormat="all"/>
  </connection>
  <connection id="8" xr16:uid="{B04E6DBB-FA27-4A08-BBE4-D419021D2DFE}" name="연결7" type="4" refreshedVersion="0" background="1">
    <webPr url="https://fred.stlouisfed.org/data/T5YIE.txt" htmlTables="1" htmlFormat="all"/>
  </connection>
</connections>
</file>

<file path=xl/sharedStrings.xml><?xml version="1.0" encoding="utf-8"?>
<sst xmlns="http://schemas.openxmlformats.org/spreadsheetml/2006/main" count="2899" uniqueCount="2165">
  <si>
    <t>Date</t>
  </si>
  <si>
    <t>1 Mo</t>
  </si>
  <si>
    <t>2 Mo</t>
  </si>
  <si>
    <t>3 Mo</t>
  </si>
  <si>
    <t>6 Mo</t>
  </si>
  <si>
    <t>1 Yr</t>
  </si>
  <si>
    <t>2 Yr</t>
  </si>
  <si>
    <t>3 Yr</t>
  </si>
  <si>
    <t>5 Yr</t>
  </si>
  <si>
    <t>7 Yr</t>
  </si>
  <si>
    <t>10 Yr</t>
  </si>
  <si>
    <t>20 Yr</t>
  </si>
  <si>
    <t>30 Yr</t>
  </si>
  <si>
    <t>10Y1M</t>
    <phoneticPr fontId="1" type="noConversion"/>
  </si>
  <si>
    <t>10Y3M</t>
    <phoneticPr fontId="1" type="noConversion"/>
  </si>
  <si>
    <t>10Y2Y</t>
    <phoneticPr fontId="1" type="noConversion"/>
  </si>
  <si>
    <t>FEDRate</t>
    <phoneticPr fontId="1" type="noConversion"/>
  </si>
  <si>
    <t>10YFR</t>
    <phoneticPr fontId="1" type="noConversion"/>
  </si>
  <si>
    <t>20Y10Y</t>
    <phoneticPr fontId="1" type="noConversion"/>
  </si>
  <si>
    <t>W2342.1</t>
    <phoneticPr fontId="1" type="noConversion"/>
  </si>
  <si>
    <t>1. WEI : 1.7 / GDPNow Q3 : 5.1등 GDP는 계속 높은 상황 --&gt; 경기 호황, inflation우려 증가</t>
    <phoneticPr fontId="1" type="noConversion"/>
  </si>
  <si>
    <t>5. 역 REPO계좌의 지속적 감소 여부 주목 --&gt; 역 REPO계좌 소진 후 QT 감소 및 중단 발표 여부 주목.</t>
    <phoneticPr fontId="1" type="noConversion"/>
  </si>
  <si>
    <t>2. High yield spread 단기 급등 : 4.3 --&gt; 회사채 금리 상승은 기업들이 돈을 구하기가 어려워 지고 있다고 해석 가능. 과거 기록을 보면 5가 넘는 수준에서는 침체로 넘어간 사례가 많음. But 아직 우려할 수준은 아님. (2번 세번째 graph)</t>
    <phoneticPr fontId="1" type="noConversion"/>
  </si>
  <si>
    <t>3. 미 재무부 TGA계좌 7천억 달러 상회(3번 마지막 graph) --&gt; 재무부 목표치에 근접. 앞으로 TGA계좌에 있는 현금은 재정 지출로 연결될 가능성 주목.</t>
    <phoneticPr fontId="1" type="noConversion"/>
  </si>
  <si>
    <t>4. 역 REPO계좌 급감(3번 6번째 graph). : 미 재무부 계좌가 역 REPO의 자금에서 많이 흘러 간 것으로 보임. --&gt; 시장 충격 최소화 성공.</t>
    <phoneticPr fontId="1" type="noConversion"/>
  </si>
  <si>
    <t>6. Q3 earning growth(6번 Factset) 전망이 작년 12월 9일 이후로 처음 +영역으로 올라왔고, 아직 9개 기업만 반영된 상태라 data의 신뢰도는 낮지만 Q4 guidance도 Positive 비율이 급격히 상승 했음. --&gt; 향 후 Q3 실적 발표 결과가 주가 방향에 가장 큰 영향을 미칠 것 임.</t>
    <phoneticPr fontId="1" type="noConversion"/>
  </si>
  <si>
    <t>1. WEI : 2.0 / GDPNow Q3 : 5.4등 미국 경기는 건제함.</t>
    <phoneticPr fontId="1" type="noConversion"/>
  </si>
  <si>
    <t>2. 현재 최대 issue는 장기채 금리가 높은 상황 임. 상승 추세 Momentum이 장기적으론 꺾일 것 같지만 아직 단기적으로 계속 상승하는 추세에 있어서 성장주 미래 수익에 대한 할인율이 높아 지는 상황임.</t>
    <phoneticPr fontId="1" type="noConversion"/>
  </si>
  <si>
    <t>3. S&amp;P500 기업의 3분기 실적 발표는 2분기 대비 확실히 나아지는 추세임.</t>
    <phoneticPr fontId="1" type="noConversion"/>
  </si>
  <si>
    <t>4. TSLA</t>
    <phoneticPr fontId="1" type="noConversion"/>
  </si>
  <si>
    <t>4-2. 그러나 매년 자동차 인도량 및 총수익의 성장 추세는 계속 되고 있고, 에너지 부분의 큰 마진 성장을 발표 했고, 현금 흐름 또한 훌륭함.</t>
    <phoneticPr fontId="1" type="noConversion"/>
  </si>
  <si>
    <t>4-3. 개인적으로 일론은 그때 그때 기분에 따라 충동적인 성향이 좀 강해서 아마도 Enerning call 전에 기분이 안 좋았던 것 같음. 사이버 트럭 관련 자잔한 문제가 많은게 아닌가 생각됨.</t>
    <phoneticPr fontId="1" type="noConversion"/>
  </si>
  <si>
    <t>4-4. 개인적으로 현금이 있다면 추매 예정이나, 현금이 없음.ㅎ 각자 투자는 알아서 잘 하세요.</t>
    <phoneticPr fontId="1" type="noConversion"/>
  </si>
  <si>
    <t>4-1. 실적 발표 후 급락 : 총 매출 증가는 양호한 흐름이나 Margin하락 추세 지속이 가장 큰 이유 인 것 같음.</t>
    <phoneticPr fontId="1" type="noConversion"/>
  </si>
  <si>
    <t>W2343.1</t>
    <phoneticPr fontId="1" type="noConversion"/>
  </si>
  <si>
    <t>1. 현재까지 S&amp;P500기업의 49%가 실적보고 완료. (성장율 2.7%, 2022Q3이후 처음으로 YoY +성장임. 78%기업이 예상 EPS를 상회 함. 5년평균 77% / 10년 평균 74%)</t>
    <phoneticPr fontId="1" type="noConversion"/>
  </si>
  <si>
    <t>2. 양호한 실적에도 주가가 빠지는 이유는 내년 1분기 정도에 어떤 식으로든 경기 침체 및 이익 감소를 우려하는 것 같음. (보통 주가는 6개월을 선행한다고 보기 때문에, 올해 5,6월의 주가 상승은 3,4 분기의 이익 및 GDP 증가를 반영한 것 같음.)</t>
    <phoneticPr fontId="1" type="noConversion"/>
  </si>
  <si>
    <t>3. 연준 역 REPO 계좌의 감소세가 최근 주춤해 졌음. --&gt; 혹시 역 REPO금리 0.1%인하 ? --&gt; 코로나 이전까지는 실제 유효금리 대비 역REPO는 항상 0.1%가 작았는데, 현재는 유효금리와 같은 수준이라 0.1%인하 가능성이 있어 보임. 미미하지만 금리 인하 효과를 볼 수 있음.</t>
    <phoneticPr fontId="1" type="noConversion"/>
  </si>
  <si>
    <t>4. TSLA</t>
    <phoneticPr fontId="1" type="noConversion"/>
  </si>
  <si>
    <t>4-1. TSLA는 실적 발표 후 급락 한 후 시장이 급락할 때, 상대적으로 횡보하는 느낌이라 현재 수준이 바닥인 것 같은 느낌. 또 하락할지 어떨지는 신의 영역이라 생각함.ㅎ</t>
    <phoneticPr fontId="1" type="noConversion"/>
  </si>
  <si>
    <t>W2345.1</t>
    <phoneticPr fontId="1" type="noConversion"/>
  </si>
  <si>
    <t>W2344.1</t>
    <phoneticPr fontId="1" type="noConversion"/>
  </si>
  <si>
    <t>1. 장기채권 금리의 안정화 진행 중. --&gt; 성장주 긍정 신호 유지.</t>
    <phoneticPr fontId="1" type="noConversion"/>
  </si>
  <si>
    <t>W2346.1</t>
    <phoneticPr fontId="1" type="noConversion"/>
  </si>
  <si>
    <t>1. 역 REPO계좌의 감소가 다시 나타남..--&gt;역 REPO 계좌 소진 --&gt; QT 감소 --&gt; 약 6개월 후 기준 금리 인하의 순서로 보여지나 QT감소 signal이 시장에 강력한 상승 signal이 될 우려도 있어서, QT 감소에 대한 언급 없이</t>
    <phoneticPr fontId="1" type="noConversion"/>
  </si>
  <si>
    <t>일정 시간이 흐른 뒤에 기준 금리 인하와 QT감소 or 종료에대한 발표를 동시에 할 가능성도 있어보임.</t>
    <phoneticPr fontId="1" type="noConversion"/>
  </si>
  <si>
    <t>2. 연준 긴급 대출 Program BTFP가 큰 규모는 아니지만 급격한 상승이 나타 났음. --&gt; 중.소형은행 어딘가 위기가 왔을 수 있으나, 아직 걱정할 수준은 아니지만 주목할 필요는 있어보임.</t>
    <phoneticPr fontId="1" type="noConversion"/>
  </si>
  <si>
    <t>4. TSLA</t>
    <phoneticPr fontId="1" type="noConversion"/>
  </si>
  <si>
    <t>4-1. Starship 이번 주 말경 발사 예정 (계획 : 발사 --&gt; 궤도 진입 --&gt; 지구로 귀환 후 태평양 바다에 매몰.)</t>
    <phoneticPr fontId="1" type="noConversion"/>
  </si>
  <si>
    <t>4-2. 중국 및 유럽 인도량 상황은 아주 좋이 보임 --&gt; 4분기 실적 기대감 상승 --&gt; 4분기 실적 발표 때 까지 인도량 및 기타 data가 많이 나오기 때문에, 지난 1년을 보면 실적 발표 까지 지속 상승 가능성 높음.</t>
    <phoneticPr fontId="1" type="noConversion"/>
  </si>
  <si>
    <t>물론 실적 발표후 급락 가능성도 상존.--&gt; 지난 실적이 좋을 때 지난 1,2 년간의 대체적인 흐름이고, 이번에도 같은 흐름이 나타날 지는 당연히 미지수 임.</t>
    <phoneticPr fontId="1" type="noConversion"/>
  </si>
  <si>
    <t>3. S&amp;P 500 기업의 3분기 실적 발표(예상치 상회(81%) 및 surprise (61%)) 진행 중</t>
    <phoneticPr fontId="1" type="noConversion"/>
  </si>
  <si>
    <t>1. 모멘텀 기준 채권 금리 고점을 형성 한 것 같음. (지난 1개월, 1~2 개월 금리 고점이 비슷함)</t>
    <phoneticPr fontId="1" type="noConversion"/>
  </si>
  <si>
    <t>2. 역 Repo의 감소는 진행 중이며, BTFP의 추세적 급격한 상승은 없음.</t>
    <phoneticPr fontId="1" type="noConversion"/>
  </si>
  <si>
    <t>3. 3분기 실적은 계속 양호한 실적을 발표 중.</t>
    <phoneticPr fontId="1" type="noConversion"/>
  </si>
  <si>
    <t>W2347.1</t>
    <phoneticPr fontId="1" type="noConversion"/>
  </si>
  <si>
    <t>W2348.2</t>
    <phoneticPr fontId="1" type="noConversion"/>
  </si>
  <si>
    <t>1. Fact자료 미 배포</t>
    <phoneticPr fontId="1" type="noConversion"/>
  </si>
  <si>
    <t>2. 역 REPO계좌 지속적으로 감소 중 --&gt; 소진 후 QT에 대한 언급 여부 check</t>
    <phoneticPr fontId="1" type="noConversion"/>
  </si>
  <si>
    <t>3. Cybertruck delivery 이벤트 후 주가 움직임 check point.</t>
    <phoneticPr fontId="1" type="noConversion"/>
  </si>
  <si>
    <t>4. 11/30 소비자 물가 지수는 지속적 하향 추세 이어갈 것 예상.</t>
    <phoneticPr fontId="1" type="noConversion"/>
  </si>
  <si>
    <t>W2349.1</t>
    <phoneticPr fontId="1" type="noConversion"/>
  </si>
  <si>
    <t>1. GDP now, WEI지수등 미국 경제는 견고한 모습.</t>
    <phoneticPr fontId="1" type="noConversion"/>
  </si>
  <si>
    <t>2. S&amp;P 500 3Q 이익 4.8% (9월 말 전망 -0.3%), 2024년 전망치는 매출 증가율 5.4%, 이익 증가율 11.7%.</t>
    <phoneticPr fontId="1" type="noConversion"/>
  </si>
  <si>
    <t>3. 역 REPO계좌 지속적 하락</t>
    <phoneticPr fontId="1" type="noConversion"/>
  </si>
  <si>
    <t>W2350</t>
    <phoneticPr fontId="1" type="noConversion"/>
  </si>
  <si>
    <t>Nothing special.</t>
    <phoneticPr fontId="1" type="noConversion"/>
  </si>
  <si>
    <t>W2351</t>
    <phoneticPr fontId="1" type="noConversion"/>
  </si>
  <si>
    <t>1. FOMC 금리 인하 언급 후 주식 급등, 채권 금리 급락</t>
    <phoneticPr fontId="1" type="noConversion"/>
  </si>
  <si>
    <t>2. 역레포 감소 추이가 가팔라 졌음..--&gt; 현재 추세면 약 2.5개월 후 소진 예상 --&gt; 내년 FOMC에서 QT에 대한 언급이 있을 지 주목</t>
    <phoneticPr fontId="1" type="noConversion"/>
  </si>
  <si>
    <t>3. 연말~내년 1,2분기 시나리오</t>
    <phoneticPr fontId="1" type="noConversion"/>
  </si>
  <si>
    <t>3-1. 침체 : GDP 및 실적이 예상치 하회하고, 경제 어느 부분에서 타격을 받아 충격에 의한 얕은 침제 --&gt; 개인적으로는 생각하지 않고 있음. (5% 미만이라 생각 중)</t>
    <phoneticPr fontId="1" type="noConversion"/>
  </si>
  <si>
    <t>3-2. 완만한 상승 : 기업 실적이 예상에 부합하고, 기준금리 인하에 대한 기대감으로 완만히 상승함 --&gt; 이럴경우 레버리지포함 계속 holding.</t>
    <phoneticPr fontId="1" type="noConversion"/>
  </si>
  <si>
    <t>3-3. 급격한 상승 : 거시 상황 및 심리 과열로 거품이 발생하는 경우 --&gt; 이럴경우 4월 경에 레버리지는 매도할 계획 (S&amp;P5,100 이상)</t>
    <phoneticPr fontId="1" type="noConversion"/>
  </si>
  <si>
    <t>4. 현재 연준이야기를 종합하면, 기준 금리는 내리고 유동성 흡수 QT는 지속할 것 같은데, 역사상 없었던 정책으로 보임.</t>
    <phoneticPr fontId="1" type="noConversion"/>
  </si>
  <si>
    <t>4-1. 트위스트 오퍼레이션의 경우 단그 금리를 올리고, 장기 채권을 매입하면서 유동성을 주입하는 방법은 논의 된 적이 있지만, 지금처럼 역 트위스트 오퍼레이션은 공부가 필요할 것 같음.</t>
    <phoneticPr fontId="1" type="noConversion"/>
  </si>
  <si>
    <t>4-2. 일단 역레포 계좌 소진 이후 연준 이사들의 발언을 주목할 필요가 있어보임.</t>
    <phoneticPr fontId="1" type="noConversion"/>
  </si>
  <si>
    <t>W2352</t>
    <phoneticPr fontId="1" type="noConversion"/>
  </si>
  <si>
    <t>1. 실리콘 벨리은행 파산 후 긴급히 추가된 BTFP 계좌의 급격한 상승이 나타났음. --&gt; 은행권 부실이 고금리 지속으로 더 악화 되는 모습이나, 금융위기와 비교 할 수준은 아니고, 내년 3월 금리 인하를 압박하는 상황으로 볼 수 있음.</t>
    <phoneticPr fontId="1" type="noConversion"/>
  </si>
  <si>
    <t>2. High yield spread (고수익 회사채 금리 - 국채 금리)가 3.4로 코로나 직전 수준으로 낮아 졌음. --&gt; 보통 High yield spread 금리는 주가와 역의 상관 관계가 있음.</t>
    <phoneticPr fontId="1" type="noConversion"/>
  </si>
  <si>
    <t>2-1. 코로나 전 2018년 부터 최 저점은 3.2였음.</t>
    <phoneticPr fontId="1" type="noConversion"/>
  </si>
  <si>
    <t>2-3. 과거 S&amp;P500 지수와 High yield 금리 비교차트 참고.</t>
    <phoneticPr fontId="1" type="noConversion"/>
  </si>
  <si>
    <t>2-2. 2024년은 금리 인하와 함께 2021년의 재현이 일어날 가능성이 있음. 아래 2021년의 안정적인 금리 수준을 유지한다면, 주식시장에는 아주 좋은 상황임.</t>
    <phoneticPr fontId="1" type="noConversion"/>
  </si>
  <si>
    <t>W2401</t>
    <phoneticPr fontId="1" type="noConversion"/>
  </si>
  <si>
    <t>1. SOFR (은행간 1일 금리-과거 Libor 금리가 더 이상 업데이트를 하지 않으면서 SOFR을 은행간 금리로 활용.)이 기준 금리 상단(IOER, 5.4)에 붙었음.</t>
    <phoneticPr fontId="1" type="noConversion"/>
  </si>
  <si>
    <t>1-1. 단기 자금 시장의 유동성 문제로 볼 수 있으나, 그 폭이 크지 않고 연말 계절적 요인이 작용할 수 있어 크게 의미있는 상황은 아닌 것 같음.</t>
    <phoneticPr fontId="1" type="noConversion"/>
  </si>
  <si>
    <t>1-2. 과거 금리 발작 사례 참고.</t>
    <phoneticPr fontId="1" type="noConversion"/>
  </si>
  <si>
    <t>1-3. 역레포의 갑작스런 증가도 일부 원인이 있는 것 같음. 역레포로 자금이 갑자기 쏠리면서, 주식은 마지막 2거래일 조정을 받은 것 같음.</t>
    <phoneticPr fontId="1" type="noConversion"/>
  </si>
  <si>
    <t>2. Tesla 인도량 발표 및 2024년 목표치에 따라 단기적 주가 영향 받을 수 있을 것 같음. (3분기 실적자료에 이미 연간 Capability 최소 235만대로 나와 있음.)</t>
    <phoneticPr fontId="1" type="noConversion"/>
  </si>
  <si>
    <t>W2402</t>
    <phoneticPr fontId="1" type="noConversion"/>
  </si>
  <si>
    <t>1. Fact set 4분기 S&amp;P 500 EPS 추정치 6.8% 하향 (Bottom up) - to $53.90 from $57.86</t>
    <phoneticPr fontId="1" type="noConversion"/>
  </si>
  <si>
    <t>1-1. But GDPNow 및 WEI지수를 보면 계속 상승 중 --&gt; 4분기 실적 발표는 기대치를 크게 상향할 가능성이 높음.</t>
    <phoneticPr fontId="1" type="noConversion"/>
  </si>
  <si>
    <t>2. 역레포 계좌의 약한 발작은 다시 정상화 된 것으로 보임…--&gt; 현재 제일 중요한 지표인 것 같고, 향후 QT의 변동과 연관지어 관찰해야 함.</t>
    <phoneticPr fontId="1" type="noConversion"/>
  </si>
  <si>
    <t>3. 10년 만기 채권 금리는 Momentum상 바닥 수준에 근접 한 것 같음. 만약 더 떨어져서 3.8을 하회하면, 소액으로 채권 short(TMV)에 단기 운용예정 임.</t>
    <phoneticPr fontId="1" type="noConversion"/>
  </si>
  <si>
    <t>W2403</t>
    <phoneticPr fontId="1" type="noConversion"/>
  </si>
  <si>
    <t>1. GDPNow, WEI 지수 상승 지속 --&gt; 미국의 성장은 강함.</t>
    <phoneticPr fontId="1" type="noConversion"/>
  </si>
  <si>
    <t>2. BTFP의 증가세가 계속 되고 있음. --&gt; 중소형 은행 위기 지속 및 3월 금리인하 압박.</t>
    <phoneticPr fontId="1" type="noConversion"/>
  </si>
  <si>
    <t>3. 성장이 강하게 나오는거로 봐서는 실적발표에서 서프라이즈가 나오는 기업이 많을 것 같음. 실적 발표 주목 및 주식 보유 유지.</t>
    <phoneticPr fontId="1" type="noConversion"/>
  </si>
  <si>
    <t>W2406.1</t>
    <phoneticPr fontId="1" type="noConversion"/>
  </si>
  <si>
    <t>1. 연준 QT(유동성 축소)의 bumper 역레포 잔고는 현재 속도로는 4월 중순경에 소진 예정.</t>
    <phoneticPr fontId="1" type="noConversion"/>
  </si>
  <si>
    <t>1-1. 역레포 잔고가 소진되면, 지급 준비금 계좌에서 유동성이 축소 될 것으로 예상됨. (현재 3조5천억 달러정도 보유)</t>
    <phoneticPr fontId="1" type="noConversion"/>
  </si>
  <si>
    <t xml:space="preserve"> --&gt; 작년에 지급준비금 3조달러 수준에서 실리콘 벨리 은행 Isuue가 터졌으며, (지급 준비금 잠정 목표치 초과분+역레포 잔고) 소진 속도에 맞춰서 3월 FOMC에서 QT 테이퍼링에 대한 언급이 있을 가능성이 높음.</t>
    <phoneticPr fontId="1" type="noConversion"/>
  </si>
  <si>
    <t>2. 1분기 실적발표 초기 금융주 위주라 실적 발표가 저조하였으나(46% 실적 발표 중 72%가 EPS추정보다 높게 보고함.(5년평균-77%, 10년평균-74%), 1/19일 이후 75%로 높아짐.</t>
    <phoneticPr fontId="1" type="noConversion"/>
  </si>
  <si>
    <t>2-1. 1분기 실적발표가 계속되면서 지수 상승 가능성 있음.</t>
    <phoneticPr fontId="1" type="noConversion"/>
  </si>
  <si>
    <t>3. 주식 운영계획.</t>
    <phoneticPr fontId="1" type="noConversion"/>
  </si>
  <si>
    <t>3-1. SOXL --&gt; 3월경에 일부 정리 예정</t>
    <phoneticPr fontId="1" type="noConversion"/>
  </si>
  <si>
    <t>3-2. Tesla --&gt; 여유 생기는데로, 계속 모아갈 예정</t>
    <phoneticPr fontId="1" type="noConversion"/>
  </si>
  <si>
    <t>3-3. 삼슬라 --&gt; 일단 현시점에서 삼슬라 1차적으로 투자 실패에 가까움. 계속 보유 예정 및 tesla 주가 깨지는 정도에 따라 물탈예정.</t>
    <phoneticPr fontId="1" type="noConversion"/>
  </si>
  <si>
    <t>4. 대선이 있는 해 --&gt; 2, 5월 조정이 있고, 공화당 후보가 당선될 경우 평균 15.3% 상승</t>
    <phoneticPr fontId="1" type="noConversion"/>
  </si>
  <si>
    <t>4-1. 일단 3월 중순 ~ 말경 SOXL 정리 후, 5월 이후 조정시 추매예정.</t>
    <phoneticPr fontId="1" type="noConversion"/>
  </si>
  <si>
    <t>W2407.1</t>
    <phoneticPr fontId="1" type="noConversion"/>
  </si>
  <si>
    <t>1. GDP = G(정부지출)+C(소비)+I(기업투자)+NX(순수출)공식에서 현재 GDP가 견조한 이유를 찾으면,</t>
    <phoneticPr fontId="1" type="noConversion"/>
  </si>
  <si>
    <t>1-1. WEI, GDP NOW여전히 높음 --&gt; GDP가 높은 수준을 유지하고 있다고 추정 가능</t>
    <phoneticPr fontId="1" type="noConversion"/>
  </si>
  <si>
    <t>1-2. 정부 지출을 미 재무부 계좌로 확인하면, 작년 7월 이후 꾸준히 증가하여 정부 지출이 특별히 증가한 요소로 볼 수 없음.</t>
    <phoneticPr fontId="1" type="noConversion"/>
  </si>
  <si>
    <t>1-3. update가 좀 느리긴해도, 미국 총 재고 대비 판매 비율을 조금 감소하다 횡보하는 모습 --&gt; 소비는 크게 증가하지 않고 일정 수준을 유지하고 있다고 판단 가능.</t>
    <phoneticPr fontId="1" type="noConversion"/>
  </si>
  <si>
    <t>1-4. 미국 달러지수 104로 코로나 이전 97보다 아직 높은 수준을 유지하고 있어서 수출이 수입보다 늘어날 수 있는 환경이 아님.</t>
    <phoneticPr fontId="1" type="noConversion"/>
  </si>
  <si>
    <t>이 증가 추세는 최소 2~3년 계속 진행 될 것으로 보임.</t>
    <phoneticPr fontId="1" type="noConversion"/>
  </si>
  <si>
    <t>2. 지난 25년간 역사적 FWD 12months PE ratio를 보면, 현재 20.3은 평균 보다 많이 높아 보이나, 2000년대 및 코로나 시절 22~24수준도 도달한 경험이 있음.</t>
    <phoneticPr fontId="1" type="noConversion"/>
  </si>
  <si>
    <t>10/27 이후 S&amp;P500은 21.4% 상승했고, EPS 추정치는 2% 상승했기 때문에 Profit의 증가가 없었다면, FWD 12 months PE ratio는 20.3보다 훨씬 높은 수준이었을 것임.</t>
    <phoneticPr fontId="1" type="noConversion"/>
  </si>
  <si>
    <t>--&gt; Factset 부사장 John Butters의 분석</t>
    <phoneticPr fontId="1" type="noConversion"/>
  </si>
  <si>
    <t>1-5. 결론적으로, 현재 견고한 GDP는 기업의 투자 증가로 해석해야하며, 엔비디아등 반도체 기업의 호황으로 비추어 보면 기업의 AI, 로봇등 신기술 투자의 증가가 견고한 GDP의 핵심이라고 봐야하며,</t>
    <phoneticPr fontId="1" type="noConversion"/>
  </si>
  <si>
    <t>W2408.1</t>
    <phoneticPr fontId="1" type="noConversion"/>
  </si>
  <si>
    <t>2. 이번 주 NVDA 실적 발표가 가장 큰 issue 보임.</t>
    <phoneticPr fontId="1" type="noConversion"/>
  </si>
  <si>
    <t>3. 전체적으로 단기 조정 구간에 진입 했다는 의견이 많음. (기간 : 1개월 ~ 3개월 / 폭 : -5 ~ -10%)</t>
    <phoneticPr fontId="1" type="noConversion"/>
  </si>
  <si>
    <t xml:space="preserve">1. 현재까지 보고한 23Q4 실적을 보면, 긍정적 서프라이즈를 보고한 기업의 수는 10년 평균 보다 높지만, 서프라이즈 규모는 10년 평균보다 낮은 상황--&gt;Factset 분석 </t>
    <phoneticPr fontId="1" type="noConversion"/>
  </si>
  <si>
    <t>4. 아직 거품으로 넘어갈 확률도 존재한다고 개인적으로 보고 있음 --&gt; 단기 조정을 받으면 2~3년 상승장의 가능성, 조정 없이 계속 오르면 거품의 가능성을 가지고 주식 운영 중.</t>
    <phoneticPr fontId="1" type="noConversion"/>
  </si>
  <si>
    <t>5. 주목할 만한 사항은 아니지만, QT의 기울기가 좀 줄면서 역REPO계좌 소진의 기울기도 같이 완만해 졌음. --&gt; 3월 FOMC QT 언급 주목.</t>
    <phoneticPr fontId="1" type="noConversion"/>
  </si>
  <si>
    <t>1. 2023년 4분기 earning growth 3.2%, revenue growth rate 4% (5-year average : 6.9, 10-year average : 5%)</t>
    <phoneticPr fontId="1" type="noConversion"/>
  </si>
  <si>
    <t>2. but 4%의 성장은 13분기 연속 성장을 이어가는 중</t>
    <phoneticPr fontId="1" type="noConversion"/>
  </si>
  <si>
    <t>3. 2024 Q1~Q4 revenue growth 예상치는 3.5%, 4.6%, 5%, 5.7%로 계속 성장하는 추세에 있기 때문에 현재 주도주 위주의 주식 투자는 계속 진행 해야함.--&gt; 출처 : Factset John Butters.</t>
    <phoneticPr fontId="1" type="noConversion"/>
  </si>
  <si>
    <t>W2410.1</t>
    <phoneticPr fontId="1" type="noConversion"/>
  </si>
  <si>
    <t>1. S&amp;P 500 2026년 말까지 7088~7450 가능, 올해 연말 5,700 수준일 확률 확대중 --&gt; 유동원 투자 letter.</t>
    <phoneticPr fontId="1" type="noConversion"/>
  </si>
  <si>
    <t>2. 애널리스트의 S&amp;P 1분기 추정치 1,2월 Bottom up 2.2% 감소.(5년 평균 3%감소, 10년 평균 2.7% 감소) --&gt; Factset John Butters.</t>
    <phoneticPr fontId="1" type="noConversion"/>
  </si>
  <si>
    <t>3. 올해 및 미래 실적 예상치는 꾸준하게 guidance 상승중.</t>
    <phoneticPr fontId="1" type="noConversion"/>
  </si>
  <si>
    <t>3-1. 3월 5월 FOMC의 발표에 따라 거품으로 넘어갈 확률이 높다고 판단됨.</t>
    <phoneticPr fontId="1" type="noConversion"/>
  </si>
  <si>
    <t>W2411.1</t>
    <phoneticPr fontId="1" type="noConversion"/>
  </si>
  <si>
    <t>2. 지난 주 금요일 엔비디아의 급락으로 인한 시장의 급락 --&gt; 단기 조정 의견이 많은데, 확인 필요.</t>
    <phoneticPr fontId="1" type="noConversion"/>
  </si>
  <si>
    <t>3. 화요일 밤 물가 지수 발표 주목.</t>
    <phoneticPr fontId="1" type="noConversion"/>
  </si>
  <si>
    <t>W2409.1</t>
    <phoneticPr fontId="1" type="noConversion"/>
  </si>
  <si>
    <t>1. W2408 1.번과 관련해서 완만해진 기울기가 유지되고 있음. --&gt; QT의 양을 줄여서 QT를 좀 더 길게 가져가려는 연준의 의도?</t>
    <phoneticPr fontId="1" type="noConversion"/>
  </si>
  <si>
    <t>W2412.1</t>
    <phoneticPr fontId="1" type="noConversion"/>
  </si>
  <si>
    <t>1. 미국의 총재고 대비 판매 배율일 미미하게 증가 하였음.--&gt;고금리 효과로 수요가 위축되기 시작 한 것 같음. 금리 인하 시기가 늦어지면 좀 더 높아질 것으로 예상</t>
    <phoneticPr fontId="1" type="noConversion"/>
  </si>
  <si>
    <t>3. 현재 QT는 위에서 언급한 바와 같이 기울기가 완만해졌음. --&gt; 3월 FOMC에서 QT tapering or 축소에대한 언급이 있을지 주목.</t>
    <phoneticPr fontId="1" type="noConversion"/>
  </si>
  <si>
    <t>3-1. 현재 물가 지수는 끈질기게 버티는 상황이나, 선행 지수는 빠르게 냉각되는 중으로 판단됨. --&gt; 연준의 금리 인하 timing이 매우 중요한 상황으로 보임.</t>
    <phoneticPr fontId="1" type="noConversion"/>
  </si>
  <si>
    <t>2. Tesla FSD beta 12.3에서 놀라운 수준의 향상을 보였고, Training system의 개선이 있다는 머스크의 X 발언이 있었음. --&gt; 24Q4 실적발표서 언급한 Training 병목 문제가 빠르게 개선되는 것 같음.</t>
    <phoneticPr fontId="1" type="noConversion"/>
  </si>
  <si>
    <t>2-1. 향 후 진행될 12.3 이상의 12.X version은 엄청난 성능 향상을 보일 수 있음. --&gt;관련해서 머스크의 X발언이 있었음.</t>
    <phoneticPr fontId="1" type="noConversion"/>
  </si>
  <si>
    <t>W2413.1</t>
    <phoneticPr fontId="1" type="noConversion"/>
  </si>
  <si>
    <t>1. 3월 FOMC에서 파월 의장의 QT tapering에 대한 언급이 있었음. --&gt; 지금 시행 하는 건 아니고, 곧 시행 할 수 있다는 뉘앙스.</t>
    <phoneticPr fontId="1" type="noConversion"/>
  </si>
  <si>
    <t>--&gt; 연준 임원들의 발언을 종합한 결과</t>
    <phoneticPr fontId="1" type="noConversion"/>
  </si>
  <si>
    <t>2. Tesla의 FSD 베타 12.3의 Training 문제가 해결되었다는 머스크의 언급이 있은 후 성능이 빠르게 개선 되고 있는 상황.</t>
    <phoneticPr fontId="1" type="noConversion"/>
  </si>
  <si>
    <t>2-1. Tesla 내부 engineer의 의견은 올해 6,7월이면 자율주행 및 Optimus 가능할 것으로 예측됨 --&gt; 김준성 애널리스트 twitter 글</t>
    <phoneticPr fontId="1" type="noConversion"/>
  </si>
  <si>
    <t>2-2. Tesla의 기술 발전과 시장의 평가가 극과 극으로 갈라지고 있음 --&gt; 투자 기회로 판단, 1차 매수 1분기 실적 발표 후 5월 FOMC 까지, 2차 매수 6월 FOMC 전날</t>
    <phoneticPr fontId="1" type="noConversion"/>
  </si>
  <si>
    <t>3-1. 아래 뉴욕 연준의 연준 자산 graph에서, 향 후, 녹색의 모기지 증권의 QT 속도를 증가 혹은 유지시켜서 0로 수렴 시키고, 파란색의 채권은 유지 혹은 완만하게 QT를 진행해서 결과 적으로 현재 월 950억$의 QT보다 훨씬 작은 규모로 오랫동안 진행할 것 같음.</t>
    <phoneticPr fontId="1" type="noConversion"/>
  </si>
  <si>
    <t>4. 결과적으로 올해 큰 폭의 S&amp;P500의 상승 전망 유지</t>
    <phoneticPr fontId="1" type="noConversion"/>
  </si>
  <si>
    <t>3. S&amp;P500 1998~2000년 10월~3월 40%상승 VS. 현재 28%상승중 --&gt; From 유동원 투자 letter.</t>
    <phoneticPr fontId="1" type="noConversion"/>
  </si>
  <si>
    <t>1. W2413.5에 2월 PCE 물가 (MOM : 0.3% / YOY : 2.8%)로 콘센 부합한 수치 발표.</t>
    <phoneticPr fontId="1" type="noConversion"/>
  </si>
  <si>
    <t>W2414.1</t>
    <phoneticPr fontId="1" type="noConversion"/>
  </si>
  <si>
    <t>2. Tesla에서 US/CANADA 지역의 모든 차량에 FSD 무료 배포를 발표함. --&gt; 완전 자율주행에 매우 근접한 것으로 판단 (2~3개월 내에 공식적으로 인정 될 것으로 판단)</t>
    <phoneticPr fontId="1" type="noConversion"/>
  </si>
  <si>
    <t>3. 2413.3/4에 개인 계좌의 SOXL 84%가량(전체 계좌의 약75%) TSLT로 포트변경 완료.</t>
    <phoneticPr fontId="1" type="noConversion"/>
  </si>
  <si>
    <t>4. 24년 1분기 말 S&amp;P500은 5,254.35 24년 연말 기준 6,000 포인트 이상일 것으로 개인적으로 판단하고 있음. --&gt; 24년 말 확인 필요.</t>
    <phoneticPr fontId="1" type="noConversion"/>
  </si>
  <si>
    <t>W2415.1</t>
    <phoneticPr fontId="1" type="noConversion"/>
  </si>
  <si>
    <t xml:space="preserve">1. S&amp;P500 negative guide 비율이 2023년 1분기 이후 두 번째로 높은 상황임. </t>
    <phoneticPr fontId="1" type="noConversion"/>
  </si>
  <si>
    <t>1-1. 보수적으로 guide를 제시하는 미국 기업 특성상, negative guide가 높은 지금은 투자를 늘려나가야 하는 상황으로 판단됨. (2023년 3월에 투자를 했다면, 2023년 수익은 ??)</t>
    <phoneticPr fontId="1" type="noConversion"/>
  </si>
  <si>
    <t>1-2. 반도체 기업의 실적이 발표되면서 시장 상승 momentum이 발생할 가능성이 높음.</t>
    <phoneticPr fontId="1" type="noConversion"/>
  </si>
  <si>
    <t>2. Tesla 선배로부터 들은 이야기 : 2.5만 달러 중저가 차량 개발 Frozen / 26년 로보택시 출시에 올인 중 / 뉴 모델Y는 25년 출시</t>
    <phoneticPr fontId="1" type="noConversion"/>
  </si>
  <si>
    <t>2-1. 머스크 VS. 다른 모든 임원의 의견이 달라서 (머스크 : 로보택시 / All other 임원 : 중저가 출시) 1. 중저가 2. 로보택시의 순서로 진행하다가 최근 FSD training 병목이 해결되면서 FSD가 빠르게 발전하며 다시 머스크 의견대로 1. 로보택시 2. 중저가로 우선순위가 바뀐 것 같음.</t>
    <phoneticPr fontId="1" type="noConversion"/>
  </si>
  <si>
    <t>2-2. 기존 계획대로 4/23 1분기 실적발표 전/후로 출렁일 때, TSLL(2배 레버리지) 매수 예정 : TSLL이 TSLT보다 수수로도 낮고, 거래량도 많음.</t>
    <phoneticPr fontId="1" type="noConversion"/>
  </si>
  <si>
    <t>2-3. 만약 머스크의 8/8 로보택시 공개발언에의해 주가가 폭등할 경우 추가 매수는 안함. 5월 IONQ 실적이 기대되는 상황으로, 테슬라가 폭등할 경우 IONQ매수로 전환예정.</t>
    <phoneticPr fontId="1" type="noConversion"/>
  </si>
  <si>
    <t>W2416.1</t>
    <phoneticPr fontId="1" type="noConversion"/>
  </si>
  <si>
    <t>1. QRFT AI indicator 20주만에 7로 상승 (0 : Risk on - 현금&lt;&lt;주식,… 100 : Risk off - 현금 &gt;&gt; 주식,…)</t>
    <phoneticPr fontId="1" type="noConversion"/>
  </si>
  <si>
    <t>1-1. 이란-이스라엘 전쟁 risk가 반영된 것 같음.</t>
    <phoneticPr fontId="1" type="noConversion"/>
  </si>
  <si>
    <t>3. S&amp;P500 기업의 실적 발표가 이어지면서 아래 Earning growth가 상승할 확률이 커 보임. 작년처럼 강한 5월이 발생할 가능성이 높다 판단되나 역시 이란-이스라엘 전쟁 risk가 가장 위험 요소로 판단됨.</t>
    <phoneticPr fontId="1" type="noConversion"/>
  </si>
  <si>
    <t>2. 단기적으로 채권금리는 고점인 것 같음. 채권투자는 비추하나 중.단기적으로 전쟁 risk 및 4, 5월 PCE 물가 안정화등 단기적으로 운용 가능하다 판단됨.</t>
    <phoneticPr fontId="1" type="noConversion"/>
  </si>
  <si>
    <t>4-1. 이스라엘 이란 영사관 폭격 - 2024. 4. 1 이란 혁명수비대 고위 2명 포함 16명 사망</t>
    <phoneticPr fontId="1" type="noConversion"/>
  </si>
  <si>
    <t>4-2. 이란 이스라엘 공격 - 2024. 4. 14 공격 드론 및 탄도 미사일 이스라엘 본토 공격 --&gt; 99% 이상 요격되었다는 이스라엘측 주장</t>
    <phoneticPr fontId="1" type="noConversion"/>
  </si>
  <si>
    <t>4-3. 뉴욕 타임스 - 바이든과 네타냐후 통화 후 이스라엘 이란 공격 철회 뉴스 보도 --&gt; 비트코인 반등 및 미국 주식 선물 반등</t>
    <phoneticPr fontId="1" type="noConversion"/>
  </si>
  <si>
    <t>4-4. 이스라엘 - 24/48 시간내에 이란 공격할 것 발표.</t>
    <phoneticPr fontId="1" type="noConversion"/>
  </si>
  <si>
    <t>==&gt; 네타냐후의 사법 risk가 팔레스타인-이스라엘 / 이란-이스라엘 전쟁의 기본 원인이라는 개인적인 판단. 이란-이스라엘 전쟁은 매우 중요한 issue라 계속 history update 예정.</t>
    <phoneticPr fontId="1" type="noConversion"/>
  </si>
  <si>
    <t>4. 이란-이스라엘 전쟁 summary. (한국시간)</t>
    <phoneticPr fontId="1" type="noConversion"/>
  </si>
  <si>
    <t>4-5. 4/18 이스라엘 이란 재보복 (뉴욕타임스 최초 보도) - 이란 및 이슬라엘측 발표도 엇갈리고, 정확히 어디가 타격받았는지 불분명한 상황이라 확전은 없을 것 같은 분위기.</t>
    <phoneticPr fontId="1" type="noConversion"/>
  </si>
  <si>
    <t>W2417</t>
    <phoneticPr fontId="1" type="noConversion"/>
  </si>
  <si>
    <t>1. 일단 채권 금리는 고점을 찍은 것 같음. --&gt; 4/26 PCE 지수 발표를 모두 주목하는 상황. (이번 PCE는 예상치를 하회할 것 이라는 견해가 많음.)</t>
    <phoneticPr fontId="1" type="noConversion"/>
  </si>
  <si>
    <t>2. QRFT AI indicator 34로 급증하며 주의 구간으로 변경 --&gt; 지난 주 나스닥 급락을 비추어보면 AI indicator가 잘 판단한 것 같음.</t>
    <phoneticPr fontId="1" type="noConversion"/>
  </si>
  <si>
    <t>3. 지난주 나스닥 급락의 개인적인 판단</t>
    <phoneticPr fontId="1" type="noConversion"/>
  </si>
  <si>
    <t>3-1. 2000년 닷컴버블의 기술적 배경 : 시스코 시스템등의 인터넷 기업이 인터넷 보급으로 생산성이 향상되며 주가가 크게 올랐으나, 이후 인터넷으로 돈을 버는기업(아마존, 페이스북, 구글등..)의 실적이 바로 이어주지 못하면서 버블 붕괴의 기술적 배경이 됨.</t>
    <phoneticPr fontId="1" type="noConversion"/>
  </si>
  <si>
    <t>3-2. 지난 주 급락은 AI관련 위 3-1의 우려가 널리 퍼지면서 투매 현상이 나온 것 같음.</t>
    <phoneticPr fontId="1" type="noConversion"/>
  </si>
  <si>
    <t>3-3. 이번 AI 사이클은 AI보급하는 기업과, AI로 수익을 올리는 기업이 같이 맞물려 갈거라는 판단 유지.</t>
    <phoneticPr fontId="1" type="noConversion"/>
  </si>
  <si>
    <t>W2418</t>
    <phoneticPr fontId="1" type="noConversion"/>
  </si>
  <si>
    <t>1. FRED Addin 매크로에 좀 변화가 생긴 것 같음. 아래 거시 Data가 Macro 오류로 작동하지 않음. --&gt; 해결방법 확인 중.</t>
    <phoneticPr fontId="1" type="noConversion"/>
  </si>
  <si>
    <t>2. AI indicator 58로 현금 비중 확대 됨. --&gt; 내 의견과 좀 상이함. 아직 현금화 계획 없음.</t>
    <phoneticPr fontId="1" type="noConversion"/>
  </si>
  <si>
    <t xml:space="preserve">3. S&amp;P500 기업의 Positivi guide 비율이 50%를 넘었음. </t>
    <phoneticPr fontId="1" type="noConversion"/>
  </si>
  <si>
    <t>3-1. 아래 녹색구간처럼 50%를 상회하는 기간이 길어질 경우, 주가의 강력한 상승이 예측됨.</t>
    <phoneticPr fontId="1" type="noConversion"/>
  </si>
  <si>
    <t>3-2. 그러나 아래 빨간색 동그라미처럼 1회성으로 끝나면 크게 의미 있는 수치는 아님.</t>
    <phoneticPr fontId="1" type="noConversion"/>
  </si>
  <si>
    <t>3-3. 아래 W2409에 정리했듯이, 올해 Q1--&gt;Q4로 갈수록 Revenue groth가 계속 성장하는 추세가 예측이 되기 때문에, 녹색구간처럼 강력한 상승은 아니나 최소 50%구간유지는 가능할 것 으로 판단됨.</t>
    <phoneticPr fontId="1" type="noConversion"/>
  </si>
  <si>
    <t>4. TESLA</t>
    <phoneticPr fontId="1" type="noConversion"/>
  </si>
  <si>
    <t>4-1. 일론머스크 4/28일 중국 베이징 방문</t>
    <phoneticPr fontId="1" type="noConversion"/>
  </si>
  <si>
    <t>4-2. 중국 FSD 진행사항이 공식화 될 것으로 보임.</t>
    <phoneticPr fontId="1" type="noConversion"/>
  </si>
  <si>
    <t>4-3. 1분기 실적발표에서 언급한 라이센싱 Major 업체가 BYD 혹은 중국 전기차 기업이 유력해보임.</t>
    <phoneticPr fontId="1" type="noConversion"/>
  </si>
  <si>
    <t>4-4. 중국과 Business가 급속도록 발전할 가능성이 있으나, 미국 정부 입장, 특히 바이든 정부 입장에서는 꺼려지는 상황으로 예상됨.</t>
    <phoneticPr fontId="1" type="noConversion"/>
  </si>
  <si>
    <t>4-5. 만약 TESLA와 중국간의 Business를 미국 정부에서 방해한다면 (무역제제, AI 규제에 의한 Data보호 등의 핑계…) 2022년 엔비디아의 모습이 나타날 수 있음.</t>
    <phoneticPr fontId="1" type="noConversion"/>
  </si>
  <si>
    <t>4-6. 22년 엔비디아는 상승 모멘텀이 여러 번 있었으나, 미국 정부의 반도체 규제, 전쟁 issue로 주가가 인위적으로 눌렸음.</t>
    <phoneticPr fontId="1" type="noConversion"/>
  </si>
  <si>
    <t>4-7. 만약에 TESLA에서 엔비디아 현상이 나타난다면, 대출을 늘려서라도 투자를 늘려야 하는 타이밍으로 판단됨.</t>
    <phoneticPr fontId="1" type="noConversion"/>
  </si>
  <si>
    <t>https://fredaccount.stlouisfed.org/public/dashboard/111624</t>
    <phoneticPr fontId="1" type="noConversion"/>
  </si>
  <si>
    <t>1. Growth &amp; Inflation status</t>
    <phoneticPr fontId="1" type="noConversion"/>
  </si>
  <si>
    <t>2. Yield &amp; Bond</t>
    <phoneticPr fontId="1" type="noConversion"/>
  </si>
  <si>
    <t>https://fredaccount.stlouisfed.org/public/dashboard/111622</t>
    <phoneticPr fontId="1" type="noConversion"/>
  </si>
  <si>
    <t>3. FRED balance sheet</t>
    <phoneticPr fontId="1" type="noConversion"/>
  </si>
  <si>
    <t>https://fredaccount.stlouisfed.org/public/dashboard/111626</t>
    <phoneticPr fontId="1" type="noConversion"/>
  </si>
  <si>
    <t>https://fredaccount.stlouisfed.org/public/dashboard/111627</t>
    <phoneticPr fontId="1" type="noConversion"/>
  </si>
  <si>
    <t>1. 2024.5.1 FOMC에서 예상대로 QT를 언급함.</t>
    <phoneticPr fontId="1" type="noConversion"/>
  </si>
  <si>
    <t>1-1. FOMC QT 언급 부분</t>
    <phoneticPr fontId="1" type="noConversion"/>
  </si>
  <si>
    <t>MBS 모기지 증권 QT는 현 기울기(350억$/월) 유지</t>
    <phoneticPr fontId="1" type="noConversion"/>
  </si>
  <si>
    <t>국채 QT기울기를 600억$ --&gt; 250억$로 변경</t>
    <phoneticPr fontId="1" type="noConversion"/>
  </si>
  <si>
    <t>1-2. 위 설명에 대한 해석 : 현재 QT방법은 만기 채권에대한 재 연장을 안하는 소극적 QT 방법이며 아래처럼 QT tapering이 진행될 예정이며, MBS 모기지 만기가 월 350억$를 초과할 경우 국채 QT는 250억$보다 작아질 수 있음. --&gt; W2413에서 예측한 QT 방향과 같으나, 국채의 QT tapering 규모는 생각보다 완화적임.</t>
    <phoneticPr fontId="1" type="noConversion"/>
  </si>
  <si>
    <t>1-3. QT 종료 기간 예측 - 아래 역레포 잔고 소진 후 우측의 지급 준비금 계좌 잔고가 23년 실리콘 벨리 은행 파산 수준인 3조달러보다 높은 수준에서 종료 될 것 같음.(올해 내로 종료할 가능성이 큼.)</t>
    <phoneticPr fontId="1" type="noConversion"/>
  </si>
  <si>
    <t>2. FOMC이후 시카고 선물시장 금리 베팅은 완화적으로 바뀌고 있고, 최근 연준 위원들이 금리 인하 발언을 시작했음.</t>
    <phoneticPr fontId="1" type="noConversion"/>
  </si>
  <si>
    <t>3. S%P500 기업의 실적발표가 이어지면서 예상보다 높은 실적 &amp; positive guide의 증가로 인해 주가 상승이 기대됨.</t>
    <phoneticPr fontId="1" type="noConversion"/>
  </si>
  <si>
    <t>4. 올해 금리 인하 기대감 + QT종료 + S&amp;P500 기업 실적 상회 + positive guide 50% 전/후로 유지 등이 합쳐진다면 올 후반기에 강한 주가 상승이 예상됨.</t>
    <phoneticPr fontId="1" type="noConversion"/>
  </si>
  <si>
    <t>5. 기존에 관리하던 FRED그래프는 FRED에서 엑셀 Addin을 더 이상 지원하지 않기 때문에, 내가 FED 사이트에서 생성한 링크 참조 하면 됩니다.</t>
    <phoneticPr fontId="1" type="noConversion"/>
  </si>
  <si>
    <t>W2419</t>
    <phoneticPr fontId="1" type="noConversion"/>
  </si>
  <si>
    <t>W2420</t>
    <phoneticPr fontId="1" type="noConversion"/>
  </si>
  <si>
    <t>1. 채권 금리는 안정을 찾는 모습 --&gt; 서서히 하락하는 모멘텀 예상.</t>
    <phoneticPr fontId="1" type="noConversion"/>
  </si>
  <si>
    <t>2. 물가 관련 10-year breakeven inflation rate을 보면 고점 수준에 위치한 상황이며, 4월 부터 물가 지수(5월 발표)가 하락 할 것이라는 의견이 많음.</t>
    <phoneticPr fontId="1" type="noConversion"/>
  </si>
  <si>
    <t>2-1. 10-year BIR : 10년 국채 금리 - 10년 물가 연동채 금리 값으로, 10년 후 물가에 대한 채권시장의 기대치를 나타내며, 연준에서 중요하게 관찰하는 선행지표 중의 하나</t>
    <phoneticPr fontId="1" type="noConversion"/>
  </si>
  <si>
    <t>2-2. 부연 설명</t>
    <phoneticPr fontId="1" type="noConversion"/>
  </si>
  <si>
    <t>명목금리 = 실질금리 + 물가 --&gt; 일반적인 금리 공식에서 10년 금리를 대입하면 이게 시장 금리가 됨. 즉, 10년 채권 금리(시장금리) = 10년 물가 연동채 금리(실질시장금리) + 10-year BIR (시장 기대 물가)</t>
    <phoneticPr fontId="1" type="noConversion"/>
  </si>
  <si>
    <t>그러므로, 10-year BIR = 10년 만기 채권 금리 - 10년 만기 물가 연동채권 금리.</t>
    <phoneticPr fontId="1" type="noConversion"/>
  </si>
  <si>
    <t>3. QRFT AI indicator도 다시 현금 비중0으로 전환 되었고, 계속 모니터링 중인 S&amp;P500 guide도 무난한 수치를 보이고 있고, Earning growth도 잘 나오고 있음.</t>
    <phoneticPr fontId="1" type="noConversion"/>
  </si>
  <si>
    <t>4. 테슬라 관련</t>
    <phoneticPr fontId="1" type="noConversion"/>
  </si>
  <si>
    <t>3-2-2. 6월 주주총회 : 머스크 보상안이 무난히 통과 될 것 같으나, 만약 의외의 결과가 나올 경우 엄청난 파장이 예상됨. --&gt; 개인적으로 의외의 결과가 나오는 상황은 고려하고 있지 않음.</t>
    <phoneticPr fontId="1" type="noConversion"/>
  </si>
  <si>
    <t>3-2-1. 중국 FSD 승인 : FSD 자체 매출 및 FSD 최종 완성을 위한 Data 마일리지 증가 issue도 있고, 중국 자동차 업체와 라이센싱을 협의 중이라면, 중국 FSD 승인이 선행 되어야 발표가 가능할 것으로 보임.</t>
    <phoneticPr fontId="1" type="noConversion"/>
  </si>
  <si>
    <t>3-1. 현재 테슬라 주가의 변동성은 최고 수준 인 것 같고, 실적등 일반 적인 data자체가 무의미한 상황 같음.</t>
    <phoneticPr fontId="1" type="noConversion"/>
  </si>
  <si>
    <t>3-2. 현재 단기 적으로 가장 중요한 2가지 포인트는 아래 두 가지로 예상됨.</t>
    <phoneticPr fontId="1" type="noConversion"/>
  </si>
  <si>
    <t>W2421</t>
    <phoneticPr fontId="1" type="noConversion"/>
  </si>
  <si>
    <t>2. 최근 역 REPO 잔고가 400억$ 수준에서 횡보하는 모습.</t>
    <phoneticPr fontId="1" type="noConversion"/>
  </si>
  <si>
    <t>2-2. 역REPO금리 인하(연준 유효금리 -0.1)에 대해서 6월 FOMC에서 언급여부 확인.</t>
    <phoneticPr fontId="1" type="noConversion"/>
  </si>
  <si>
    <t>1. QRFT AI indicator 현금 비중 0 및 24년1분기 실적 Earning growth 5.7 / Guide Positive 비율 40% 수준 유지, 채권 금리 느리지만 하향 안정화등 후반기 주식 시장 상승을 위한 배경이 만들어지고 있다고 판단됨.</t>
    <phoneticPr fontId="1" type="noConversion"/>
  </si>
  <si>
    <t>2-1. 코로나이 이전 역REPO 금리는 연준 유효 금리보다 10bp이상으로 낮은 수준에서 유지되어 실제 적용되는 유효금리의 하단을 지지하는게 보통인데 지금은 차이가 0.03 밖에 나지 않음.</t>
    <phoneticPr fontId="1" type="noConversion"/>
  </si>
  <si>
    <t>W2422</t>
    <phoneticPr fontId="1" type="noConversion"/>
  </si>
  <si>
    <t>2. 그러므로 이번 주 금요일 (5/31) 발표되는 4월 PCE(개인 소비 지출)물가 지수 발표에따라 5/15일에 시장 반등 모멘텀이 재현 될 수 있다고 판단됨.</t>
    <phoneticPr fontId="1" type="noConversion"/>
  </si>
  <si>
    <t>2-1. PCE물가 지수는 연준에서 가장 중요하게 확인하는 지표중 하나 임. - 개인 소비 지출은 수요측면에서 확인하는 물가 선행지표라 금리의 영향을 가장 잘 알 수 있는 지표이기 때문데, 연준에서 중요하게 모니터링 하고 있음.(밴버냉키, 21세기 통화정책)</t>
    <phoneticPr fontId="1" type="noConversion"/>
  </si>
  <si>
    <t>3. 6/6 ECB 통화정책 회의에서 금리인하 확률이 높아 보임.</t>
    <phoneticPr fontId="1" type="noConversion"/>
  </si>
  <si>
    <t>1. 지난 5/15 물가지수 발표중 주목 할 만한 현상은 아래 판매 지표의 의미있는 하락 임. - 소매 판매 지표는 물가지수에 선행하는 지표로 공급자 측면에서 얼만큼 판매하였는가에 대한 지표인데, 전달 대비로는 0%로 조금 깨지기 시작한 것 같음.</t>
    <phoneticPr fontId="1" type="noConversion"/>
  </si>
  <si>
    <t>W2423</t>
    <phoneticPr fontId="1" type="noConversion"/>
  </si>
  <si>
    <t>1. 지난주 가장 큰 issue는 GDP 예측치 발표에서 QoQ 예상을 하회하는 결과가 나왔음, 더불어 아틀란타 연은 GDP now도 5/24 3.5% 에서 5/31 2.7%로 급락 하였음. (Graph sheet 참고)</t>
    <phoneticPr fontId="1" type="noConversion"/>
  </si>
  <si>
    <t>1-1. 그러나 Fact S&amp;P500 1분기 최종 growth 증가는 5.9%로 아주 좋은 상태이며, Guide positive 비율도, 1분기--&gt;2분기 지나면서 증가하였고, WEI지수 및 1분기 물가지표등 여러가지 면에서 2분기는 1분기GDP보다 상승할 가능성이 높아 보임.</t>
    <phoneticPr fontId="1" type="noConversion"/>
  </si>
  <si>
    <t>레버리지 ETF 매수 예정</t>
    <phoneticPr fontId="1" type="noConversion"/>
  </si>
  <si>
    <t>2. 6/6 ECB 금리 인하 가능성이 크고, 6/13 테슬라 주총을 앞두고 있어서 개인적으로 6/7 르노주식 매도 후 테슬라 주총 전에 테슬라 세 배</t>
    <phoneticPr fontId="1" type="noConversion"/>
  </si>
  <si>
    <t>3. 향 후 미국 증시는 시카고 선물시장 금리 배팅의 움직임에 영향을 많이 받을 가능성이 크나 과거 대선의 해에 강한 증시의 흐름이 있었기 때문에 긍정적인 접근이 필요하다고 판단됨. (상승확율 - 6월 79.2%, 7월 54.2%, 8월 70.8%)</t>
    <phoneticPr fontId="1" type="noConversion"/>
  </si>
  <si>
    <t>(대선의 해에 증시 상승 확률 From 유동원 글로벌 투자레터 요약본)</t>
    <phoneticPr fontId="1" type="noConversion"/>
  </si>
  <si>
    <t>W2424</t>
    <phoneticPr fontId="1" type="noConversion"/>
  </si>
  <si>
    <t>1. 6월부터 QT Tapering 시작 한다고 했으나, 아직 Graph상 확인하기는 너무 이른 시점. W2419에서 설명한 QT Tapering 진행여부 Monitoring.</t>
    <phoneticPr fontId="1" type="noConversion"/>
  </si>
  <si>
    <t>2. 연준의 부채계정 즉, 역레포, 지급준비금, 재무부 TGA계좌가 정체되어 있는 모습.</t>
    <phoneticPr fontId="1" type="noConversion"/>
  </si>
  <si>
    <t>2-1. 역레포 계좌는 재무부 단기 채권 발행에 따라 소진 될 것으로 보이며,</t>
    <phoneticPr fontId="1" type="noConversion"/>
  </si>
  <si>
    <t>2-2. 재무부 TGA계좌는 대선 일정에 맞춰 소진 될 것으로 보이고,</t>
    <phoneticPr fontId="1" type="noConversion"/>
  </si>
  <si>
    <t>2-3. 지급 준비금은 역레포 소진 후 아주 느리게 감소하며 3조 달러 수준에서 정체될 것으로 예상됨. (W2419, 3번 참고)</t>
    <phoneticPr fontId="1" type="noConversion"/>
  </si>
  <si>
    <t>2-4. 유동성은 풍부한 후반기가 될 것 같음.</t>
    <phoneticPr fontId="1" type="noConversion"/>
  </si>
  <si>
    <t>3. 6/13 Tesla 주총 후 주가 움직임 관찰 필요.</t>
    <phoneticPr fontId="1" type="noConversion"/>
  </si>
  <si>
    <t xml:space="preserve">1. 장기 채권 금리가 지난주 하락 했음 --&gt; 물가 지수 하락, QT tpaering 등 여러가지 issue로 금리하락 --&gt; 급락이 아닌 중/장기적 하락은 주식시장에 좋은 재료임. </t>
    <phoneticPr fontId="1" type="noConversion"/>
  </si>
  <si>
    <t>추세적으로도 쌍봉을 찍고 다시 하락하는 추세로 돌아선 것 같음.</t>
    <phoneticPr fontId="1" type="noConversion"/>
  </si>
  <si>
    <t>2. GDPnow, WEI 지수등 최근 급격한 성장이 관찰되며, 지난 주 Earnign growth 9%로 급격한 성장이 나오고 있음.</t>
    <phoneticPr fontId="1" type="noConversion"/>
  </si>
  <si>
    <t>Dow</t>
    <phoneticPr fontId="1" type="noConversion"/>
  </si>
  <si>
    <t>S&amp;P500</t>
    <phoneticPr fontId="1" type="noConversion"/>
  </si>
  <si>
    <t>나스닥</t>
    <phoneticPr fontId="1" type="noConversion"/>
  </si>
  <si>
    <t>SOXL</t>
    <phoneticPr fontId="1" type="noConversion"/>
  </si>
  <si>
    <t>TSLA</t>
    <phoneticPr fontId="1" type="noConversion"/>
  </si>
  <si>
    <t>W2425</t>
    <phoneticPr fontId="1" type="noConversion"/>
  </si>
  <si>
    <t>1. 현재 장단기 금리차이 (10년-3개월) - 1.25% / 10년 금리 1년 콘센서스는 4% 이상임</t>
    <phoneticPr fontId="1" type="noConversion"/>
  </si>
  <si>
    <t>1-1. 장단기 금리차이가 0이되고 평군 1년 6개월정도 지나서 경기 침체가 왔음.</t>
    <phoneticPr fontId="1" type="noConversion"/>
  </si>
  <si>
    <t>1-2. 앞으로 금리 인하를 5번 정도 진행해야 장단기 금리차가 해소될 것으로 보임</t>
    <phoneticPr fontId="1" type="noConversion"/>
  </si>
  <si>
    <t>2. Factset에서 발표한 기업 실적은 여전히 좋은 상황임</t>
    <phoneticPr fontId="1" type="noConversion"/>
  </si>
  <si>
    <t>3. 현재 레버리지 위주 투자전략에서 레버리지 비중을 줄이는 시점은,</t>
    <phoneticPr fontId="1" type="noConversion"/>
  </si>
  <si>
    <t>2-1. 장단기 금리차이가 해소될 때,</t>
    <phoneticPr fontId="1" type="noConversion"/>
  </si>
  <si>
    <t>4. 현재 미국 경제는 골디락스 구간으로 볼 수 있으며, 최소 2년이상 지속될 것으로 예상.</t>
    <phoneticPr fontId="1" type="noConversion"/>
  </si>
  <si>
    <t>2-2. 아래 기업 이익의 증가가 전고점과 비슷한 수준으로 올라올 때,</t>
    <phoneticPr fontId="1" type="noConversion"/>
  </si>
  <si>
    <t>W2426</t>
    <phoneticPr fontId="1" type="noConversion"/>
  </si>
  <si>
    <t>1. 역레포계좌로 단기 MMF 자금이 몰리는 현상이 있었음.</t>
    <phoneticPr fontId="1" type="noConversion"/>
  </si>
  <si>
    <t>1-1. 트럼프 VS. 바이든 토론 결과 일단 트럼프의 압승으로 판단하는 언론이 많음. 트럼프 효과로 단기 MMF자금이 채권시장에서 흘러나와 역레포 계좌로 몰린 것 같음.</t>
    <phoneticPr fontId="1" type="noConversion"/>
  </si>
  <si>
    <t>1-1-1. 트럼프 효과 : 감세 정책에 의한 재정 적자 우려, 대규모 재정 지출 계획으로 인플레이션 우려 커짐, 기타…--&gt; FED의 기준금리가 높게 유지될 것으로 시장이 판단한 것 같음.</t>
    <phoneticPr fontId="1" type="noConversion"/>
  </si>
  <si>
    <t>1-2. 정치적 이슈는 결국 해소될 것으로 보이나, 단기적으로 채권 금리가 하락하기는 좀 힘들어보이고, 주식시장이 횡보하는 모습이 나올 수 있음.</t>
    <phoneticPr fontId="1" type="noConversion"/>
  </si>
  <si>
    <t>2. TSLA</t>
    <phoneticPr fontId="1" type="noConversion"/>
  </si>
  <si>
    <t>2-1. 185달러 저항을 돌파하고 20X 즉 200대 초반 저항돌파를 시도하는 모습이며, 매수의 힘이 강하게 느껴짐.</t>
    <phoneticPr fontId="1" type="noConversion"/>
  </si>
  <si>
    <t>2-2. 단기 재료로 중국 FSD 승인이 중요하다고 보고 있음.</t>
    <phoneticPr fontId="1" type="noConversion"/>
  </si>
  <si>
    <t>2-3. 7월 초반 주식 시장 전반적으로 횡보 혹은 잠시 조정이 있을 수 있으나, Tesla는 상승 할 수 있다고 판단.</t>
    <phoneticPr fontId="1" type="noConversion"/>
  </si>
  <si>
    <t>3. 내 포트폴리오의 변화는 없음.</t>
    <phoneticPr fontId="1" type="noConversion"/>
  </si>
  <si>
    <t>W2427</t>
    <phoneticPr fontId="1" type="noConversion"/>
  </si>
  <si>
    <t xml:space="preserve">1. W26에 있었던 단기자금 역레포 쏠림 현상이 급격히 정상화 되는 과정에서 미국 주식이 W27에 상승함.  </t>
    <phoneticPr fontId="1" type="noConversion"/>
  </si>
  <si>
    <t>2. 채권금리 역시 급격히 안정을 찾는 모습.</t>
    <phoneticPr fontId="1" type="noConversion"/>
  </si>
  <si>
    <t>3. W27 1주간 급격한 상승</t>
    <phoneticPr fontId="1" type="noConversion"/>
  </si>
  <si>
    <t>3-1. 에너지 부분 성장이 크게 기여한 것 같음.</t>
    <phoneticPr fontId="1" type="noConversion"/>
  </si>
  <si>
    <t>3-2. 아직 예정된 호재(중국 FSD 승인, 라이센싱,,,,,etc.)가 그대로 남아있고, 거시 환경도 양호한 편이라 TSLA 레버리지도 그대로 보유 예정.</t>
    <phoneticPr fontId="1" type="noConversion"/>
  </si>
  <si>
    <t>3-3. 목요일(7/4) 테슬라 선배와 한 잔 하면서 들은 이야기는 중국 FSD는 아주 순조롭게 잘 진행되고 있다고 함.</t>
    <phoneticPr fontId="1" type="noConversion"/>
  </si>
  <si>
    <t>W2428</t>
    <phoneticPr fontId="1" type="noConversion"/>
  </si>
  <si>
    <t>1. 미 재무부 TGA 계좌 및 역 Repo잔고 등 11월 대선까지 충분한 유동성 공급이 예상됨.</t>
    <phoneticPr fontId="1" type="noConversion"/>
  </si>
  <si>
    <t>2. 트럼프 저격 사건이 있었음. (7/21 일, 한국시간 오전 7시경)</t>
    <phoneticPr fontId="1" type="noConversion"/>
  </si>
  <si>
    <t>2-1. 트럼프 귀쪽 스치고, 저격범 현장 사망 및 인명피해 발생</t>
    <phoneticPr fontId="1" type="noConversion"/>
  </si>
  <si>
    <t>2-2. 머스크의 트럼프 지지 공식 선언</t>
    <phoneticPr fontId="1" type="noConversion"/>
  </si>
  <si>
    <t>2-4. 현재 유동성 및 기업 Earning, AI혁명 그리고 트럼프의 비상등을 고려할 때, 올해 S&amp;P500기준 6,000을 넘어서며 거품 증시로 넘어 갈 가능성이 높아 보임.</t>
    <phoneticPr fontId="1" type="noConversion"/>
  </si>
  <si>
    <t>2-5. 역사적인 사진 한 장 남겨봄.</t>
    <phoneticPr fontId="1" type="noConversion"/>
  </si>
  <si>
    <t>3. Tesla</t>
    <phoneticPr fontId="1" type="noConversion"/>
  </si>
  <si>
    <t>3-1. 머스크의 트럼프 공식 지지 선언으로 인해 트럼프 테마주 성격이 강해졌음.</t>
    <phoneticPr fontId="1" type="noConversion"/>
  </si>
  <si>
    <t>3-2. 역시 현재 시간외 거래에서 금요일 2.99% 상승 마감 후 8,9%이상 급등 중</t>
    <phoneticPr fontId="1" type="noConversion"/>
  </si>
  <si>
    <t>3-3. 나의 기본적인 Tesla 시나리오는,</t>
    <phoneticPr fontId="1" type="noConversion"/>
  </si>
  <si>
    <t>3-3-2. 지난 일요일 부터 트럼프 테마주로 인식 되면서 올 후반기 급등이 연출될 시나리오도 고려해서, 올 해 1,000 달러 정도를 돌파 할 경우, 삼슬라는 일부 수익 실현 예정임.</t>
    <phoneticPr fontId="1" type="noConversion"/>
  </si>
  <si>
    <t>3-3-3. 주가와 거시 및 정치 환경 고려하여 계속 tracking 해야 함.</t>
    <phoneticPr fontId="1" type="noConversion"/>
  </si>
  <si>
    <t>3-3-1. 현재 보유 중인 Tesla, Tesla X 2, Tesla X 3 모두 최소 2~3년 보유 후 판단 예정 이었으나,</t>
    <phoneticPr fontId="1" type="noConversion"/>
  </si>
  <si>
    <t>2-3. 미 공화당 대표가 당선될 경우 S&amp;P500은 과거 선거해에 평균적으로 민주당 대표가 당선되던 해의 2배 수준인 15.3% 상승 했음. (출처 : 유동원 성공투자)</t>
    <phoneticPr fontId="1" type="noConversion"/>
  </si>
  <si>
    <t>러셀2000</t>
    <phoneticPr fontId="1" type="noConversion"/>
  </si>
  <si>
    <t>W2429</t>
    <phoneticPr fontId="1" type="noConversion"/>
  </si>
  <si>
    <t>1. 트럼프 저격 사건 이후로 정치적 issue가 주식 시장을 좌우 하는 모습.</t>
    <phoneticPr fontId="1" type="noConversion"/>
  </si>
  <si>
    <t>1-1. 머스크와 트럼프의 관계는 아주 좋아 보임.</t>
    <phoneticPr fontId="1" type="noConversion"/>
  </si>
  <si>
    <t>2. 채권금리 하향 안정화 및 양호한 S&amp;P500 기업 실적등 거시 및 펀더멘탈에 의한 주식 시장의 큰 폭의 조정은 힘들어 보이나, 정치적 issue에 의한 조정은 가능해보임.</t>
    <phoneticPr fontId="1" type="noConversion"/>
  </si>
  <si>
    <t>3. 바이든 사퇴 공식 선언. (한국시간 7/22. 오전 7시경.)</t>
    <phoneticPr fontId="1" type="noConversion"/>
  </si>
  <si>
    <t>4. 지난 주 초 남은 SOXL --&gt; TESLA 주식으로 포트 변경 완료</t>
    <phoneticPr fontId="1" type="noConversion"/>
  </si>
  <si>
    <t>W2430 : Vacation</t>
    <phoneticPr fontId="1" type="noConversion"/>
  </si>
  <si>
    <t>W2431</t>
    <phoneticPr fontId="1" type="noConversion"/>
  </si>
  <si>
    <t>1. 7월 실업률 4.3%로 급등 및 실업수당 청구 건수 / 신규고용 / ISM 제조업, 서비스지표 모두 않좋게 발표되며 급격한 경기 침체 우려와 함께 시장 급락 함.</t>
    <phoneticPr fontId="1" type="noConversion"/>
  </si>
  <si>
    <t>1-1. 아래 실업률 과거 graph를 보면 실업률은 한 번 깨지기 시작 하면 급격하게 상승하며 경기 침체와 연결됨. --&gt; 현재의 과도한 하락은 어느 정도 이해가 되는 상황임.</t>
    <phoneticPr fontId="1" type="noConversion"/>
  </si>
  <si>
    <t>1-3. S&amp;P500 기업의 Earning growth 또한 꾸준히 상승 추세이며, GDP Now / WEI등 경제 지표는 양호한 상황임.</t>
    <phoneticPr fontId="1" type="noConversion"/>
  </si>
  <si>
    <t>1-4. 즉, 기업의 실적 발표 및 GDP 예상수치 발표를 통해 다시 반등할 것으로 예상됨.</t>
    <phoneticPr fontId="1" type="noConversion"/>
  </si>
  <si>
    <t>1-5. 시카고 금리 선물시장 콘센서스가 올해 1.25% 인하를 베팅하고 있고, 실제 연준에서 이렇게 금리를 내린다면 증시 거품으로 연결 될 것이라고 생각함. --&gt; 8월 잭슨홀 미팅에서 파월의 인터뷰 내용 모니터링 필요 하다 판단됨.</t>
    <phoneticPr fontId="1" type="noConversion"/>
  </si>
  <si>
    <t>2. TESLA</t>
    <phoneticPr fontId="1" type="noConversion"/>
  </si>
  <si>
    <t>2-1. FSD 12.5가 일론 시계열보다 1달가량 늦어짐 --&gt; 일론 6월 말 언급 했으나, 실제 7월 말 배포 : FSD V12의 급격항 성능 향상과 함께, 엣지 case가(운전자 개입 상황) 현저하게 줄면서 12.5의 training 시간이 예상보다 길어진 것 같음.</t>
    <phoneticPr fontId="1" type="noConversion"/>
  </si>
  <si>
    <t>2-2. 12.5가 지연되면서 중국 FSD 승인 또한 지연된 것 같음 --&gt; 12.5가 공식 배포되고 update또한 진행되고 있어서 중국 FSD 승인이 머지 않아서 발표될 것 같음 (2~4주 이내 예상.)</t>
    <phoneticPr fontId="1" type="noConversion"/>
  </si>
  <si>
    <t>1-2. 그러나 연준 재무제표 및 단기 금리 추이를 보면 아주 안정적인 상황이라 금융 위기 상황은 아님.</t>
    <phoneticPr fontId="1" type="noConversion"/>
  </si>
  <si>
    <t>1. 8/5, 8/8 1987년의 블랙 먼데이를 연상시키게하는 패닉 셀이 있었음.</t>
    <phoneticPr fontId="1" type="noConversion"/>
  </si>
  <si>
    <t>1-1. 일본은행의 금리 인상 (엔 케리 트레이드 청산), ETF 증폭효과등이 원인으로 거론 되고 있음.</t>
    <phoneticPr fontId="1" type="noConversion"/>
  </si>
  <si>
    <t>1-2. 엔케리 트레이드 청산은 엔달러 지지선인 140 이하로 하락하지 않고 지지 여부가 중요하며, 일본 중앙은행의 정부 부채비율 266%를 감안하면, 추가 금리 인상은 0.5%로 제한적일 것 예상 --&gt; (From 유동원 글로벌 투자레터)</t>
    <phoneticPr fontId="1" type="noConversion"/>
  </si>
  <si>
    <t>--&gt; 추가 금리인상까지 시장에 어느정도 반영 되었다고 판단됨.</t>
    <phoneticPr fontId="1" type="noConversion"/>
  </si>
  <si>
    <t>엔캐리 트레이드 : 낮은 금리의 일본은행에서 대출을 받아 달러로 환전 후 미국 주식/채권에 투자하는 방법. 일본 중앙은행의 금리 인상으로 엔화 강세 및 이자 비용 증가로 인해 미국 자산 매도 후 엔화로 대출을 갚는 현상.</t>
    <phoneticPr fontId="1" type="noConversion"/>
  </si>
  <si>
    <t>2. W2431에서 보였던 실업률 급등과 시장 급락 현상으로 시장의 제일 중요한 항목이 중심은 물가 --&gt; 고용으로 이동된 것 같음.</t>
    <phoneticPr fontId="1" type="noConversion"/>
  </si>
  <si>
    <t>3. 경기 침체 주장이 제기되고 있으나, 견고한 GDP, S&amp;P500실적 및 장단기 금리차 역전현상 지속등 침체를 주장하기는 이른 시점이라는 의견에 동의함.</t>
    <phoneticPr fontId="1" type="noConversion"/>
  </si>
  <si>
    <t>4. 개인적으로 9월 FOMC 금리인하와 함께 아래 재무부 TGA 잔고가 선거 전 소진되면서 시장 반등할 것으로 예상함.</t>
    <phoneticPr fontId="1" type="noConversion"/>
  </si>
  <si>
    <t>W2432</t>
    <phoneticPr fontId="1" type="noConversion"/>
  </si>
  <si>
    <t>W2433</t>
    <phoneticPr fontId="1" type="noConversion"/>
  </si>
  <si>
    <t>1. 현재 CME Fed 기준금리 배팅 현황 : 2024년 말 4.25 ~ 4.5 / 2025년 3.5 ~ 3.75 로 유지</t>
    <phoneticPr fontId="1" type="noConversion"/>
  </si>
  <si>
    <t>1-1. 장단기 금리차 : 10년 - 3개월 기준으로 0값이 보이는 시점부터 주식 레버리지 --&gt; 채권으로 비중 조절 예정. (빠르면 내년 후반기 즈음으로 예상되며 지속적으로 monitoring 할 예정임.)</t>
    <phoneticPr fontId="1" type="noConversion"/>
  </si>
  <si>
    <t>W2434</t>
    <phoneticPr fontId="1" type="noConversion"/>
  </si>
  <si>
    <t>1. 최근 주식시장은 급락 및 급등을 반복하고 있음.</t>
    <phoneticPr fontId="1" type="noConversion"/>
  </si>
  <si>
    <t>2. 성장에대한 우려 및 침체 우려</t>
    <phoneticPr fontId="1" type="noConversion"/>
  </si>
  <si>
    <t>2-1. 2024년 후반기 (파란색 기준선)이후,</t>
    <phoneticPr fontId="1" type="noConversion"/>
  </si>
  <si>
    <t>-. 재고/판매 비율 : 재고가 약간 늘어나는 추세를 보이며, 미국 GDP의 70%를 차지하는 소비가 약간 둔화된 느낌.</t>
    <phoneticPr fontId="1" type="noConversion"/>
  </si>
  <si>
    <t>-. WEI : 주 단위로 update되는 WEI지수는 후반기 약한 상승추세 유지</t>
    <phoneticPr fontId="1" type="noConversion"/>
  </si>
  <si>
    <t>-. GDP now : 2% 수준으로 보통 성장도/침체도 아닌 수치 유지</t>
    <phoneticPr fontId="1" type="noConversion"/>
  </si>
  <si>
    <t>3. 기본적으로 2023년부터 AI 사이클 시작으로 보고 있고, 큰 틀에서 실적장세로 보고 있음 (1. AI 까는 기업 (엔비디아를 비롯한 반도체 등) --&gt; 2. AI로 돈버는 기업 (EX. 테슬라))</t>
    <phoneticPr fontId="1" type="noConversion"/>
  </si>
  <si>
    <t>4. 그러나 위 1번에서 2번으로 넘어가는 시기에 AI에대한 의심과 함께, 2000년 닷컴버블 붕괴로의 우려가 나타나는 것 같음.</t>
    <phoneticPr fontId="1" type="noConversion"/>
  </si>
  <si>
    <t>5. 결론적으로 단기적으로 유동성 장세의 모습이며, 아래 빨간색으로 표기된 TGA 및 역REPO잔고가 있어서 유동성이 풀리며 시장이 좋아질 것으로 예상함.</t>
    <phoneticPr fontId="1" type="noConversion"/>
  </si>
  <si>
    <t>==&gt; 기본적으로 AI사이클은 소비가 비록 GDP의 70%를 차지하지만, 기업의 투자 및 실적에의한 사이클로 보고 있음.</t>
    <phoneticPr fontId="1" type="noConversion"/>
  </si>
  <si>
    <t>W2435</t>
    <phoneticPr fontId="1" type="noConversion"/>
  </si>
  <si>
    <t>1. 10년-2년 금리 역전은 해소되는 중. --&gt; 10년-2년보다 10년-3개월이 훨씬 중요하다는 의견이 많고, 10년-3개월은 아직 금리 역전 상태임.</t>
    <phoneticPr fontId="1" type="noConversion"/>
  </si>
  <si>
    <t xml:space="preserve">2. 지난 주 WEI지수 2.27로 상승.--&gt;경기 침체 우려는 당분간 접어도 될 것 으로 예상. </t>
    <phoneticPr fontId="1" type="noConversion"/>
  </si>
  <si>
    <t>3. 최근 5-year BIR이 10-Year BIR보다 낮아지고 낮아진 추세 유지중</t>
    <phoneticPr fontId="1" type="noConversion"/>
  </si>
  <si>
    <t>3-1. 채권 시장에서보는 5년 후 물가 상승이 10년 후 물가 상승보다 낮을거라는 의미이며, 수치가 5년 2.01 10년 2.15로 2%대로 수렴하고 있어서, 중요도가 물가보다는 고용지표로 이동 중 인 것 같음.</t>
    <phoneticPr fontId="1" type="noConversion"/>
  </si>
  <si>
    <t>3-2. 단, 금리 인하 후 5년/10년 BIR이 재 상승 하는지 Monitoring 필요함.</t>
    <phoneticPr fontId="1" type="noConversion"/>
  </si>
  <si>
    <t>1. 지난 주 시장 급락 --&gt; 경기 침체 우려가 Main 이유 인 것 같음.</t>
    <phoneticPr fontId="1" type="noConversion"/>
  </si>
  <si>
    <t>2. 10-2년 금리만 역전 해소 되었고, 전체적으로 아직 금리 역전이 해소되었다고 보기는 힘들 것 같음.</t>
    <phoneticPr fontId="1" type="noConversion"/>
  </si>
  <si>
    <t>3. WEI, GDP now, Factset 등 견고한 모습.</t>
    <phoneticPr fontId="1" type="noConversion"/>
  </si>
  <si>
    <t>4. 3분기 EPS 추정치 지난 7, 8월 동안 2.8% 감소 그러나 지난 10년간 분기 첫 2개월 EPS감소는 2.6%임. (에너지가 -11.8%로 에너지 감소 비중이 높음.) 그러나 같은 기간 25년 EPS 추정치는 0.3% 늘렸음. --&gt;From Factset John butters.</t>
    <phoneticPr fontId="1" type="noConversion"/>
  </si>
  <si>
    <t>1. 9/19 FOMC bic cut - 0.5% 금리 인하 발표</t>
    <phoneticPr fontId="1" type="noConversion"/>
  </si>
  <si>
    <t>2. 시카고 선물시장 금리 배팅은 다음 11월 FOMC도 0.5에 살짝 무게를 두고 있고, 10년-3개월 금리 정상화는 내년 5월경 가능 할 듯. 10년-3개월 금리 정상화 시기부터 레버리지 비율을 조금씩 줄일 예정 임.</t>
    <phoneticPr fontId="1" type="noConversion"/>
  </si>
  <si>
    <t>3. 주목 할 만한 내용은 아니지만, 금리 인하 전후로, 연준 지급준비금/역레포 계좌에서 일부 자금이 빠지기 시작 한 것 같음.</t>
    <phoneticPr fontId="1" type="noConversion"/>
  </si>
  <si>
    <t>W2438</t>
    <phoneticPr fontId="1" type="noConversion"/>
  </si>
  <si>
    <t>W2439</t>
    <phoneticPr fontId="1" type="noConversion"/>
  </si>
  <si>
    <t>SOXX</t>
    <phoneticPr fontId="1" type="noConversion"/>
  </si>
  <si>
    <t>1. 9/26 중국은행 자본 확충 계획 발표 (From 유동원 X) --&gt; 엄청 중요한 내용임.</t>
    <phoneticPr fontId="1" type="noConversion"/>
  </si>
  <si>
    <t>-. 2008년 금융위기를 복기해 볼 필요가 있음.</t>
    <phoneticPr fontId="1" type="noConversion"/>
  </si>
  <si>
    <t>-. 즉 최소 2000조원 이상의 유동성이 중국에서 터져 나올 수 있고, 이 유동성의 미국 증시 유입은 당연해보이며, 특히 우리나라 부동산에도 흘러 들어오는 경우는 불가피해보임.</t>
    <phoneticPr fontId="1" type="noConversion"/>
  </si>
  <si>
    <t>-. 중국 정부가 1420억달러(한화 190조)규모의 자금을 중국 은행들의 자본 계정으로 투입 할 경우, 최소 10배 이상의 레버리지 효과가 나타날 수 있음.</t>
    <phoneticPr fontId="1" type="noConversion"/>
  </si>
  <si>
    <t>2. 금리 인하속도가 점점 가팔라지면서 금융환경도 완화적으로 유지될 것 으로 예상됨.</t>
    <phoneticPr fontId="1" type="noConversion"/>
  </si>
  <si>
    <t>. 금융위기 흐름 : 베어스턴즈 파산(세계 금융5위 규모) --&gt; 리먼브라덜스 파산 (4위 규모) --&gt; AIG 파산 직전 (3위 규모) --&gt; 골드만삭스, JP 모건 파산(1,2위) 소문은 당시 금융권에서 사실로 받아 들여지고 있었음 --&gt; FED가 페이퍼 컴퍼니를 통해서 AIG의 추가 주식을 대규모로 매입 함. --&gt; 대차대조표상 자본 계정으로 자금이 유입되면 20배 이상의 레버리지가 가능함 --&gt;연준의 AIG추가 발행 주식 매입으로 AIG의 파산을 막았고, 추가로 엄청난 유동성이 공급되면서 당시 금융권의 연쇄도산을 막았음.</t>
    <phoneticPr fontId="1" type="noConversion"/>
  </si>
  <si>
    <t>1. 지난 주 견고한 고용 지표 발표로 시장 반등함.</t>
    <phoneticPr fontId="1" type="noConversion"/>
  </si>
  <si>
    <t>2. 3분기동안 애널리스트들의 Bottom up EPS S&amp;P500 EPS 추정치는 3.9% 감소하였고(지난 10,15년 평균 보다는 높고, 20년 평균 보다는 낮음), 25년 EPS 추정치는 1%미만으로 낮췄음. (From Factset John Butters.)</t>
    <phoneticPr fontId="1" type="noConversion"/>
  </si>
  <si>
    <t>--&gt; 경기 침체 우려가 3분기에 일부 반영 되었지만, 25년 경기침체 확률은 여전히 낮다고 볼 수 있음.</t>
    <phoneticPr fontId="1" type="noConversion"/>
  </si>
  <si>
    <t>--&gt; 3분기 실적발표가 콘센서스보다 높을 확률이 높음.</t>
    <phoneticPr fontId="1" type="noConversion"/>
  </si>
  <si>
    <t>1. Tesla we, robot 행사가 한국시간 10/11 11:50 경에 시작 되었고, 행사 후 약 8%가량 급락 했음.</t>
    <phoneticPr fontId="1" type="noConversion"/>
  </si>
  <si>
    <t>-. Tesla 행사시 매번 있었던 현상이며, 가장 큰 이유는 Detail 한 Rodmap이 없었기 때문으로 추정 함.</t>
    <phoneticPr fontId="1" type="noConversion"/>
  </si>
  <si>
    <t>-. 현 시점에서 Tesla는 대선이 가장 큰 Issue이며, 트럼프 당선시 머스크 사업의 모든 Rodmap이 시작된다고 판단 됨.</t>
    <phoneticPr fontId="1" type="noConversion"/>
  </si>
  <si>
    <t>2. 거시 상황 및 유동성에 큰 문제 없고, 소비가 조금씩 늘어날 수 있다고 보여짐.(아래 Inventories to sales ratio의 완만한 하락 추세 예상) --&gt; 견고한 GDP 유지.</t>
    <phoneticPr fontId="1" type="noConversion"/>
  </si>
  <si>
    <t>-. 그러나 Robotaxi, Robovan, Optimus의 기술은 많이 향상된 것으로 보여짐. 특히 Optimus는 원격조정 논란이 있을 정도로 향상 되었음.</t>
    <phoneticPr fontId="1" type="noConversion"/>
  </si>
  <si>
    <t>1. Magnificent 7 VS. other 493 S&amp;P500(From Factset) --&gt; 참고자료 (대형 성장주 주도 성장은 계속되고, Other 493 earning도 금리 인하와 함께 늘어날 것.)</t>
    <phoneticPr fontId="1" type="noConversion"/>
  </si>
  <si>
    <t>2. 2024, 2025 시카고 선물시장 금리 배팅 : 올해 두 번 0.5인하, 2025년 4회 1.0 인하 --&gt; 11월 부터 4회 연속 인하 (25년 3월 기준금리 3.75)</t>
    <phoneticPr fontId="1" type="noConversion"/>
  </si>
  <si>
    <t>--&gt; 올해 11월부터 4회연속 인하하여 25년 3월이면 기준금리 4.0%</t>
    <phoneticPr fontId="1" type="noConversion"/>
  </si>
  <si>
    <t>--&gt; 현재(24.10.21 09:43) 10년 국채금리 4.095</t>
    <phoneticPr fontId="1" type="noConversion"/>
  </si>
  <si>
    <t>--&gt; 25년 3월 이후 두 차례 금리 인하 (4회 금리 동결)</t>
    <phoneticPr fontId="1" type="noConversion"/>
  </si>
  <si>
    <t>--&gt; 10년 - 3개월이 내년 3월정도에 0수준에 근접 할 것 같으나 이후 0에 +/-로 근접하며 장기간 유지될 것 같으며, 이기간 미국 경제는 장기간 호황으로 갈 확률이 높을 것 같음.</t>
    <phoneticPr fontId="1" type="noConversion"/>
  </si>
  <si>
    <t>--&gt; 현재 가장 어렵고 위험한게 채권 투자 인 것 같음.</t>
    <phoneticPr fontId="1" type="noConversion"/>
  </si>
  <si>
    <t>3. GDPNow 10/18기준 3.4% --&gt; 엄청난 수치라고 판단함. 미국 경제의 규모를 생각할 때, 일시적이라 보기 어려움.</t>
    <phoneticPr fontId="1" type="noConversion"/>
  </si>
  <si>
    <t>-. 최근 연준 0.5금리 인하 후 고용 지표가 강하게 나오면서 미국 10년만기 채권 금리가 급등하였고, --&gt; 우리나라 환율도 같이 급등하였음.</t>
    <phoneticPr fontId="1" type="noConversion"/>
  </si>
  <si>
    <t>1. 코로나 이후 우리나라 환율 ($/KRW VS. 미국 10년 국채 금리)</t>
    <phoneticPr fontId="1" type="noConversion"/>
  </si>
  <si>
    <t>-. 코로나 이후 미국 10년 채권금리와 환율은 비슷한 추세를 가지고 움직 였음.</t>
    <phoneticPr fontId="1" type="noConversion"/>
  </si>
  <si>
    <t>-. 물론 정부의 외환 개입이 예상되긴 하지만, 환율이 1,400원을 넘을 경우 우리나라 시중 금리도 오르게된다는게 중론임.</t>
    <phoneticPr fontId="1" type="noConversion"/>
  </si>
  <si>
    <t>-. 즉 미국 10년만기 채권금리가 현재 4.278이며, 물론 단기적으로 과하게 올랐다고 어느정도 판단하지만 올해 3% 중반까지도 힘들어보임</t>
    <phoneticPr fontId="1" type="noConversion"/>
  </si>
  <si>
    <t>==&gt; 즉, 1350원 이상이 고환율 및 고금리가 최소 내년 이상 지속될 것에 대한 대비가 필요함.</t>
    <phoneticPr fontId="1" type="noConversion"/>
  </si>
  <si>
    <t>2. 지난 주 머스크의 발언 중 중요한 부분이 있었으나, 정리를 못해서 이번 주에 정리함.</t>
    <phoneticPr fontId="1" type="noConversion"/>
  </si>
  <si>
    <t>-. 10/19 발언 : 개인적으로 2026년 이 후 테슬라의 휴대폰 사업 진출을 50% 이상의 확률로 생각하고 있음.</t>
    <phoneticPr fontId="1" type="noConversion"/>
  </si>
  <si>
    <t>-. 테슬라의 휴대폰 사업 진출 시나리오.</t>
    <phoneticPr fontId="1" type="noConversion"/>
  </si>
  <si>
    <t>1. LLM이 휴대폰 운영체제로 통합되어, 애플이 가지고 있는 강력한 보안체계가 깨지는 상황 발생 --&gt; LLM은 현재 애플의 기술력으로 단독으로 구현 할 수 없고, OPEN AI와 협업이 예상되며, 이럴 경우 애플의 정보는 Open AI로 넘어가게 됨.</t>
    <phoneticPr fontId="1" type="noConversion"/>
  </si>
  <si>
    <t>2. 일론이 위에서 언급한 것 처럼 구글, 애플등이 앱스토어에서 비정상적인 권력을 남용할 경우.</t>
    <phoneticPr fontId="1" type="noConversion"/>
  </si>
  <si>
    <t>3. 테슬라가 휴대폰 사업에 진출 할 경우 --&gt; 스타링크, 휴대폰, 자동차, 옵티머스를 통합하는 엄청난 플랫폼이 형성될 수 있음.</t>
    <phoneticPr fontId="1" type="noConversion"/>
  </si>
  <si>
    <t>3. 2024년 4분기 : 13.4%, 2025년 1분기 : 13.4%, 2025년 2분기 : 12.6% YoY 수익성장율 예상 (From Factset)</t>
    <phoneticPr fontId="1" type="noConversion"/>
  </si>
  <si>
    <t>-. AI 기술이 퍼져서 Dis-inflation이 숫자로 찍힐 때 까지 미국의 성장 및 Inflation 우려는 계속 될 것 같음 --&gt; 10년만기 채권금리가 3.5% 이하로 내려도김 힘든 구조.</t>
    <phoneticPr fontId="1" type="noConversion"/>
  </si>
  <si>
    <t>W2440</t>
    <phoneticPr fontId="1" type="noConversion"/>
  </si>
  <si>
    <t>W2441</t>
    <phoneticPr fontId="1" type="noConversion"/>
  </si>
  <si>
    <t>W2442</t>
    <phoneticPr fontId="1" type="noConversion"/>
  </si>
  <si>
    <t>W2443</t>
    <phoneticPr fontId="1" type="noConversion"/>
  </si>
  <si>
    <t>1. 2024년 4분기 : 12.7%, 2025년 1분기 : 13.0%, 2025년 2분기 : 12.2% YoY 수익성장율 예상 (From Factset)</t>
    <phoneticPr fontId="1" type="noConversion"/>
  </si>
  <si>
    <t>2. 채권 수익률은 장.단기 거의 평평한 상황 --&gt; 거의 평평한 상태로 1년 이상 유지 전망.</t>
    <phoneticPr fontId="1" type="noConversion"/>
  </si>
  <si>
    <t>-. 경기 침체가 올 경우 --&gt; 단기 금리가 빠르게 내려가면서 Yield curve 정상화 될 것.</t>
    <phoneticPr fontId="1" type="noConversion"/>
  </si>
  <si>
    <t>-. Inflation이 오거나, 예상보다 아주 강한 성장이 나올 경우 --&gt; 장기 금리가 4% 이상 유지되며 Yield curve 정상화 될 것.</t>
    <phoneticPr fontId="1" type="noConversion"/>
  </si>
  <si>
    <t>-. 내년 까지 장기.단기 모두 3.5% 근처로 형성될 것 예상</t>
    <phoneticPr fontId="1" type="noConversion"/>
  </si>
  <si>
    <t>W2444</t>
    <phoneticPr fontId="1" type="noConversion"/>
  </si>
  <si>
    <t>W2445</t>
    <phoneticPr fontId="1" type="noConversion"/>
  </si>
  <si>
    <t>1. 2024년 4분기 : 12.2%, 2025년 1분기 : 12.7%, 2025년 2분기 : 11.9% YoY 수익성장율 예상 (From Factset) ==&gt; FWD 3 분기 수익 예측은 조금씩 감소하는 추세임. 아직 우려 할 만한 사항은 아님.</t>
    <phoneticPr fontId="1" type="noConversion"/>
  </si>
  <si>
    <t>2. S&amp;P500 FWD12month PER가 코로나 당시 고점수준에 와있음.</t>
    <phoneticPr fontId="1" type="noConversion"/>
  </si>
  <si>
    <t>-. 트럼프 2기 행정부 with 머스크 효과로 미국의 엄청난 성장이 예상되며 채권 시장은 이미 성장을 계속 반영하는 것 같음.</t>
    <phoneticPr fontId="1" type="noConversion"/>
  </si>
  <si>
    <t>-. 아래 10년만기 채권 금리 추이를 보면 9/16 빅 컷(0.5인하) 이후 트럼프당선을 거치면서 지속적으로 상승하고 있음.</t>
    <phoneticPr fontId="1" type="noConversion"/>
  </si>
  <si>
    <t>-. 채권금리는 트럼프 취임식 이 후 트럼프 2기 행정부의 재무부 채권 발행 계획이 발표된 이 후 부터 완만한 하락을 예상하고 있음.</t>
    <phoneticPr fontId="1" type="noConversion"/>
  </si>
  <si>
    <t>-. 이 때 까지 채권금리가 하락하기는 어려워 보임 --&gt; 채권시장에서 엄청난 돈이 빠져나옴 --&gt; 트럼프&amp;머스크 조합의 성장예상으로 주식 시장으로 돈이 몰릴 수 있음.</t>
    <phoneticPr fontId="1" type="noConversion"/>
  </si>
  <si>
    <t>-. 즉, W2407시에 언급했던 역사적 FWD 12M PE ration의 고점 인 23~24 구간이 재현 될 수도 있음. 최소한 코로나 시절의 21 ~ 23 구간이 1년 이상은 지속될 것 같음.</t>
    <phoneticPr fontId="1" type="noConversion"/>
  </si>
  <si>
    <t>1. 달러 강세가 진행된 동안 3분기 S&amp;P500 기업을 미국 내/외로 구분한 수익 및 매출 분석 (From Factset)</t>
    <phoneticPr fontId="1" type="noConversion"/>
  </si>
  <si>
    <t>-. 미국내 매출 50% 이상 기업 - 이익 성장률 1.5% / 매출 성장률 5.3%</t>
    <phoneticPr fontId="1" type="noConversion"/>
  </si>
  <si>
    <t>==&gt; 달러 강세가 미국기업의 경쟁력에 큰 영향을 미치지 않았음.</t>
    <phoneticPr fontId="1" type="noConversion"/>
  </si>
  <si>
    <t>2. 주말사이 12월 롯데 그룹 파산 소문이 급속도로 퍼졌음. --&gt; 아직 찌라시지만 만약 롯데가 12월에 파산한다면 IMF급은 아니라도 우리나라 경제위기 가능성이 커보임.</t>
    <phoneticPr fontId="1" type="noConversion"/>
  </si>
  <si>
    <t>-. 기본적으로 우리나라 10년 만기 채권금리도 미국의 영향을 많이 받기 때문에 미국 금리추이를 따라감. - 위 그래프 참고 (파란색-한국/빨간색-미국)</t>
    <phoneticPr fontId="1" type="noConversion"/>
  </si>
  <si>
    <t>-. 만약에 찌라시가 현실이되어 롯데가 파산하면 한국10년만기 채권금리는 빠르게 떨어질 수 있음.(우리나라 경기침체 반영, 채권가격 상승)</t>
    <phoneticPr fontId="1" type="noConversion"/>
  </si>
  <si>
    <t>-. 현재 연금계좌는 채권밖에 살 수 없어서, 내년 초 트럼프 취임식 즈음 미국 채권 매수 예정이었으나 Tiger 태슬라 채권혼합 추매하였음.</t>
    <phoneticPr fontId="1" type="noConversion"/>
  </si>
  <si>
    <t>-. 미국외 매출 50% 이상 기업 - 이익 성장률 12.9% / 매출 성장률 6.1%</t>
    <phoneticPr fontId="1" type="noConversion"/>
  </si>
  <si>
    <t>-. 찌라시가 찌라시로 끝나면 우리나라 금리도 미국의 영향으로 떨어지기는 쉽지 않아 보임.</t>
    <phoneticPr fontId="1" type="noConversion"/>
  </si>
  <si>
    <t>W2446</t>
    <phoneticPr fontId="1" type="noConversion"/>
  </si>
  <si>
    <t>W2447</t>
    <phoneticPr fontId="1" type="noConversion"/>
  </si>
  <si>
    <t>2. 여기서 중요한 포인트는, 올해 3분기 이익성장률은 지난주 까지 5.8%이나, 4분기 예상 성장률은 12%임.(From Factset) --&gt; 11월말~연말까지 주식 시장 상승에 기여할 것으로 보임.</t>
    <phoneticPr fontId="1" type="noConversion"/>
  </si>
  <si>
    <t>1. 2025년 1분기 ~ 4분기 S&amp;P500 예상 이익 성장률 - 12.7%, 12.1%, 15.3%, 17% --&gt; 25년 예상 수익이 증가하면서 지난 주 미국 주식 상승에 기여 한 것 같음. (From Factset)</t>
    <phoneticPr fontId="1" type="noConversion"/>
  </si>
  <si>
    <t>3. 미국 채권수익률 Yield curve를 보면 채권 수익률 곡선은 평평한 상태로 수렴하고 있음. --&gt; 이렇게 평평한 상태가 최소 1년이상 지속되면서 미국 경제는 골디락스 구간이 나타날 것 임. (W2444주 Summary 참고) --&gt; 지극히 개인적인 의견임.</t>
    <phoneticPr fontId="1" type="noConversion"/>
  </si>
  <si>
    <t>1-1. Orientation sheet : 이 파일에 있는 모든 항목의 설명이 있음.</t>
    <phoneticPr fontId="1" type="noConversion"/>
  </si>
  <si>
    <t>https://www.factset.com/?_gl=1*12ei92i*_ga*MTkxMDAxNDI2LjE3MjQ3MjA4OTI.*_ga_2Q3PTT96M8*MTczMjQ5NTI2My4xOS4xLjE3MzI0OTUyNzkuMC4wLjA.</t>
    <phoneticPr fontId="1" type="noConversion"/>
  </si>
  <si>
    <t>-. Fact 주간 분석 자료 : 아래 Link에서 Earning --&gt; Insight들어가면 가장 잘 보이는 곳에 부사장 이자 수석 애널리스트인 John Butters의 분석이 매주 올라오고, 맨아래 PDF로 다운 받을 수 있는 메뉴가 있음.</t>
    <phoneticPr fontId="1" type="noConversion"/>
  </si>
  <si>
    <t>-. 유동원의 글로벌 투자 레터 요약 본 : 유안타 증권 유동원 본부장이 펀드 가입자에게 매주 Detail한 분석을 보내는데, 메일을 요청한 사람들에게 요약본을 무료로 매주 배포해주심. --&gt; 개인적으로 국내 최고의 글로벌 시장 분석가로 인정하고 있음.</t>
    <phoneticPr fontId="1" type="noConversion"/>
  </si>
  <si>
    <t>1-2. Summary : 매주 월요일에 이파일을 Update하면서 중요사항을 정리함. --&gt; 이파일에 없지만 매주 확인하는 두 개의 Report의 중요 내용 및 개인적인 View를 정리함.</t>
    <phoneticPr fontId="1" type="noConversion"/>
  </si>
  <si>
    <t>1-3. FRED_Graph : 미연준 및 세인트루이스 연은에서 제공하는 data 분석도구 중 중요한 내용을 Graph로 만들어서 매주 흐름을 확인함.</t>
    <phoneticPr fontId="1" type="noConversion"/>
  </si>
  <si>
    <t>미연준 site : https://www.federalreserve.gov/</t>
    <phoneticPr fontId="1" type="noConversion"/>
  </si>
  <si>
    <t>세인트루이스 연은 data 분석 : https://fred.stlouisfed.org/</t>
    <phoneticPr fontId="1" type="noConversion"/>
  </si>
  <si>
    <t>1-4. Factset : 위 1-2의 Factset 주간 Report자료에서 중요 summary를 매주 정리하여 Graph로 tracking 함.</t>
    <phoneticPr fontId="1" type="noConversion"/>
  </si>
  <si>
    <t>1-5. Yield : 아래 미국 채권 수익률사이트에서 일별 금리 값을 복사해서 붙여서 관리함. : 올해부터 4개월 수익률이 생겼는데, 처음 시작할 당시는 4개월이 없어서, 4개월 값은 빼고 관리함, 4개월 값을 넣을 수 는 있는데, 바로 옆 Sheet의 엑셀함수를 전부 수정해야해서 귀찮아서 그냥 빼고 관리함.^^</t>
    <phoneticPr fontId="1" type="noConversion"/>
  </si>
  <si>
    <t>1-6. Yield_Chart : 위 1-5를 복사해서 붙여넣으면 아래 Graph가 자동으로 생성됨.</t>
    <phoneticPr fontId="1" type="noConversion"/>
  </si>
  <si>
    <t>1개월 평균 : 지난 1개월금리의 평균 값 (정확히는 21근무일의 값)</t>
    <phoneticPr fontId="1" type="noConversion"/>
  </si>
  <si>
    <t>1~2개월 평균 : 지난 1개월 ~ 2개월 금리의 평균 값 (정확히는 22일 전 ~ 41일 전 까지의 평균 금리값)</t>
    <phoneticPr fontId="1" type="noConversion"/>
  </si>
  <si>
    <t>…...--&gt; 반복</t>
    <phoneticPr fontId="1" type="noConversion"/>
  </si>
  <si>
    <t>Today 기준 평균(월): 가장 최근일의 Yield curve</t>
    <phoneticPr fontId="1" type="noConversion"/>
  </si>
  <si>
    <t>Today ~ Today-4</t>
    <phoneticPr fontId="1" type="noConversion"/>
  </si>
  <si>
    <t>지난 5일동안의 평균 Yield curve</t>
    <phoneticPr fontId="1" type="noConversion"/>
  </si>
  <si>
    <t xml:space="preserve">1-7. TSLA 관련 : 초반에는 TSLA 관련 회계수치를 관리하려 했으나, 현재 수익이 큰 의미가 없음을 깨닫고 관리하지 않음. 추 후 다른자료들이 update 될 수 있음. </t>
    <phoneticPr fontId="1" type="noConversion"/>
  </si>
  <si>
    <t>https://home.treasury.gov/resource-center/data-chart-center/interest-rates/TextView?type=daily_treasury_yield_curve&amp;field_tdr_date_value_month=202411</t>
    <phoneticPr fontId="1" type="noConversion"/>
  </si>
  <si>
    <t>1. YSLim_Investing Summary 파일의 구성</t>
    <phoneticPr fontId="1" type="noConversion"/>
  </si>
  <si>
    <t>Today : 가장 최근 일의 Yield curve</t>
    <phoneticPr fontId="1" type="noConversion"/>
  </si>
  <si>
    <t>특히 Tesla의 PER band를 Python으로 짜보려고 구상 중. 개인적으로 주가를 판단할 때, PER은 중요한 사항이 아니라고 판단하나 PER 밴드를 만들어서 흐름을 파악하는 것은 나름 의미가 있다고 생각함. 파이썬으로 코딩하려고 구상 중 (한 6개월째 구상만 하고 있는데, 언젠가는 하지 아늘까 싶음.^^)</t>
    <phoneticPr fontId="1" type="noConversion"/>
  </si>
  <si>
    <t>2. FRED_Graph</t>
    <phoneticPr fontId="1" type="noConversion"/>
  </si>
  <si>
    <t>1. Growth &amp; Inflation status --&gt; 미국 GDP 기준 성장 및 채권시장의 물가 거시 지표</t>
    <phoneticPr fontId="1" type="noConversion"/>
  </si>
  <si>
    <t>2. Yield &amp; Bond --&gt; 금리 및 채권 수익률 관련 지표</t>
    <phoneticPr fontId="1" type="noConversion"/>
  </si>
  <si>
    <t>3. FRED balance sheet --&gt; 연준에서 매주 수요일에 upload하는 대차 대조표중 중요 지표의 변화를 Monitoring 함.</t>
    <phoneticPr fontId="1" type="noConversion"/>
  </si>
  <si>
    <t>4. Inflation detail --&gt; Inflation이 중요한 22, 23년에 관리했으나 현재는 update 하지 않음.</t>
    <phoneticPr fontId="1" type="noConversion"/>
  </si>
  <si>
    <t>--&gt; 링크를 클릭하면 연준 사이트에서 내가 만들 그래프로 이동함</t>
    <phoneticPr fontId="1" type="noConversion"/>
  </si>
  <si>
    <t>-. 연준에서 M2기준으로 돈을 얼만큼 풀었는지는 FRED balance sheet의 total asset 수치로 알 수 있으나, 그 돈이 얼만큼 유통 되는지는 알 수 없음.</t>
    <phoneticPr fontId="1" type="noConversion"/>
  </si>
  <si>
    <t>https://fred.stlouisfed.org/seriesBeta/M2V</t>
    <phoneticPr fontId="1" type="noConversion"/>
  </si>
  <si>
    <t>--&gt; Note : Calculated as the ratio of quarterly nominal GDP to the quarterly average of M2 money stock.</t>
    <phoneticPr fontId="1" type="noConversion"/>
  </si>
  <si>
    <t>--&gt; 즉 유통속도는 명목 GDP의 함수로 계산되기 때문에, GDP가 견고하다는 말은 그만큼 돈이 잘 돈다는 이야기</t>
    <phoneticPr fontId="1" type="noConversion"/>
  </si>
  <si>
    <t>-. 그러나 GDP는 집계가 너무 오래걸려서(1분기가 끝나면, 예측치가 나오고 1분기 후에 수정치 또 1분기 후에 확정치가 발표됨.) GDP를 쉽게 알 수 있는 두 개의 지표를 확용함.</t>
    <phoneticPr fontId="1" type="noConversion"/>
  </si>
  <si>
    <t>https://www.dallasfed.org/research/wei</t>
    <phoneticPr fontId="1" type="noConversion"/>
  </si>
  <si>
    <t>-. GDPNow : 애틀란타 연은에서 개발한 GDP 예측 program이고 google에서 GDPNow를 치면 바로 자세히 나옴.</t>
    <phoneticPr fontId="1" type="noConversion"/>
  </si>
  <si>
    <t>==&gt; 미국 GDP의 현재 상황을 WEI/GDPNow로 확인하면 대응함. 조정이 올 때, 위 두 지수가 같이 깨진다면 주식은 매도해야 할 것으로 판단하고 있음.</t>
    <phoneticPr fontId="1" type="noConversion"/>
  </si>
  <si>
    <t>-. 그래서 "Velocity of M2 money stock"을 확인하면 되는데, 그 값은 명목 GDP의 함수로 계산되어 GDP가 견고하다면 수치는 잘 나오게 되어 있음. (아래 링크 참고)</t>
    <phoneticPr fontId="1" type="noConversion"/>
  </si>
  <si>
    <t>-. WEI (Weekly Economics Index) : 초반에 뉴욕연은 부총재(?)와 델러스 연은 및 하버드 교수 등이 GDP의 항목을 10개항목으로 스케일을 줄여서 매주 확인할 수 있는 지표를 만들었고, 초반에는 뉴욕연은에서 발표했으나 현재는 댈러스 연은에서 발표하고 있음.</t>
    <phoneticPr fontId="1" type="noConversion"/>
  </si>
  <si>
    <t>W2448</t>
    <phoneticPr fontId="1" type="noConversion"/>
  </si>
  <si>
    <t>1. 이번 주는 Factset report가 없음.</t>
    <phoneticPr fontId="1" type="noConversion"/>
  </si>
  <si>
    <t>2. AI 까는 기업(반도체 등) --&gt; AI로 돈버는 기업 (AI tool 기업 (팔란티어 등..) --&gt; AI on device (AI가 탑재된 하드웨어) 기업 - 테슬라 등) and Next AI training 기업 (양자 컴퓨터, 아이온큐 등)….==&gt; 이런 흐름 중 현재 AI on device로 돈의 흐름이 움직이기 시작했다고 판단함.</t>
    <phoneticPr fontId="1" type="noConversion"/>
  </si>
  <si>
    <t>파란색 : 총 수요 곡선</t>
    <phoneticPr fontId="1" type="noConversion"/>
  </si>
  <si>
    <t>빨간색 : 단기 총 공급 곡선</t>
    <phoneticPr fontId="1" type="noConversion"/>
  </si>
  <si>
    <t>초록색 : 장기 총 공급 곡선</t>
    <phoneticPr fontId="1" type="noConversion"/>
  </si>
  <si>
    <t>노란색 사각형 : 공급 곡선 이동 전 총 생산</t>
    <phoneticPr fontId="1" type="noConversion"/>
  </si>
  <si>
    <t>빨간색 사각형 : 공급 곡선 이동 후 총 샌산</t>
    <phoneticPr fontId="1" type="noConversion"/>
  </si>
  <si>
    <t>3. 향 후 AI on device에 의해 가격이 하락하고 총공급 곡선이 우측으로 이동하는 현상이 나타날 것으로 보임. 즉, AI on device의 가시적 효과가 나타나기 전에 테슬라 레버리지는 테슬라 주식과 미국 채권으로 포트폴리오 변경 예정 (아마 2026년 즈음이 아닐까 예상함)</t>
    <phoneticPr fontId="1" type="noConversion"/>
  </si>
  <si>
    <t>2. Total Business : inventories to Sales Ratio</t>
    <phoneticPr fontId="1" type="noConversion"/>
  </si>
  <si>
    <t>-. 미국의 재고 대 판매 비율을 나타내는 그래프이며 미국의 소비를 보기 위한 지표 임.</t>
    <phoneticPr fontId="1" type="noConversion"/>
  </si>
  <si>
    <t>-. 소비를 중요 지표로 떼어놓은 이유 : CIA World Factbook에서 미국 GDP 비율을 확인하면, 미국의 소비가 전체 GDP의 약 70%임을 확인 할 수 있음. (https://www.cia.gov/the-world-factbook/field/gdp-composition-by-end-use/)</t>
    <phoneticPr fontId="1" type="noConversion"/>
  </si>
  <si>
    <t>2-1. 회색 박스 구간 (경기침에 구간) : COVID19 Impact로 소비가 박살나면서 주가 또한 폭락함.</t>
    <phoneticPr fontId="1" type="noConversion"/>
  </si>
  <si>
    <t>2-4. 초록색 박스 구간 : 소비가 코로나이전 수준으로 아주 일정하게 유지됨. W2407 summary에서 정리했던 바와 같이 소비가 일정수준 유지되는 상황하에서 기업의 AI주도 투자가 계속 이루어지며 GDP 상승을 이끌고 있고, 결국 GDP의 성장이 주가의 상승으로 이어지는 구간</t>
    <phoneticPr fontId="1" type="noConversion"/>
  </si>
  <si>
    <t>-. 그러므로 미국의 소비를 짐작 할 수 있는 지표 확인은 매우 중요함.</t>
    <phoneticPr fontId="1" type="noConversion"/>
  </si>
  <si>
    <t>2-2. 빨간색 박스 구간 : 미국의 엄청난 코로나 지원금 배포로인해 소비가 엄청 늘면서 주가는 폭등 함.</t>
    <phoneticPr fontId="1" type="noConversion"/>
  </si>
  <si>
    <t>-. 아래 Total business와 S&amp;P500의 그래프를 비교해 보면 COVID-19 이 후로,</t>
    <phoneticPr fontId="1" type="noConversion"/>
  </si>
  <si>
    <t>1. 지난 주 트럼프 파월의장 발언 참고. : 파월은 어느정도 정치적인 인물이라 판단하고 있음. 트럼프가 파월을 일단 신뢰했기 때문에, 트럼프의 의가사 FOMC에 어느정도 영향을 줄 수 있다고 판단함.</t>
    <phoneticPr fontId="1" type="noConversion"/>
  </si>
  <si>
    <t>-. 매번 강조하는 1995~2000 사이클 중에서 미국이 우리나라를 비롯한 동아시아의 금융 위기에 1998년 9월 ~ 11월 연속 세 차례 0.75%의 기준 금리를 내려주는 정책을 펴서 2000년 닷컴 버블의 경제적 배경을 제공 하였음.</t>
    <phoneticPr fontId="1" type="noConversion"/>
  </si>
  <si>
    <t>-. 만약 25년 FOMC에서 기준금리 결정에 트럼프의 의사가 어느정도 반영될 경우 위 1998년 상황처럼 미국 증시에 버블이 형성될 가능성이 높다 판단함.</t>
    <phoneticPr fontId="1" type="noConversion"/>
  </si>
  <si>
    <t>2. Fact weekly report(John Butters) : 현재 2025년의 EPS 추정치에 1.1% 과대추정(2001, 2008, 2009, 2020제외)을 적용하면 2025년 최종 EPS값은 272.08$로 Factset이 1996년에 지표를 추적하기 시작한 이래 가장 높은 수치임.</t>
    <phoneticPr fontId="1" type="noConversion"/>
  </si>
  <si>
    <t>2-3. 파란색 박스 구간 : 코로자 지원금의 과소비(미래에 하려고 했던 소비까지 빨간색 박스 구간에 이루어짐)로 인해 소비가 다시 깨지면서 주가는 하락함 (이 경우에서 이 지표는 어느정도 주가에 선행하는 선행지표라고 볼 수 있다고 생각함.)</t>
    <phoneticPr fontId="1" type="noConversion"/>
  </si>
  <si>
    <t>3. 10/5 Breakeven inflation rate (10년 기준으로 설명)</t>
    <phoneticPr fontId="1" type="noConversion"/>
  </si>
  <si>
    <t>-. 미국의 금리를 이야기 할 때, 기준금리와 시장금리의 영역이 있음. (기준금리 : FED에서 정하는 1일 기준 금리로 FED와 은행간의 거래에 적용, 시장금리 : 각 기간별 채권 시장에서 거래되는 채권가격을 금리로 환산하여 관리하는 금리로 일반적으로 10년 만기 채권금리를 시장금리로 많이 이해하고 있음.)</t>
    <phoneticPr fontId="1" type="noConversion"/>
  </si>
  <si>
    <t>-. 명목금리 = 실질금리 + 물가 에서 시장에서 적용되는 10년 만기 채권 금리를 적용하면 시장명목금리 = 시장실질금리 + 10년 기대 물가의 공식으로 바뀜.</t>
    <phoneticPr fontId="1" type="noConversion"/>
  </si>
  <si>
    <t>--&gt; 4번 구간 : 뒤늦게 실수를 알아차린 연준의 가파른 금리 상승 정책으로 BIR과 주가는 모두 하락 함.</t>
    <phoneticPr fontId="1" type="noConversion"/>
  </si>
  <si>
    <t>--&gt; 1번구간 : 2008년 금융위기 이 후, 기준금리 인하와 1차, 2차, 3차 양적완화를 진행하며 경기를 부양시키는 시기 --&gt; 양적완화등으로 많은 유동성을 공급했지만, 장기 deflation상황으로 BIR은 상승하지 않음.</t>
    <phoneticPr fontId="1" type="noConversion"/>
  </si>
  <si>
    <t>10년만기 채권 금리 : 0.6</t>
    <phoneticPr fontId="1" type="noConversion"/>
  </si>
  <si>
    <t>10년만기 물가 연동채 금리 : -0.88</t>
    <phoneticPr fontId="1" type="noConversion"/>
  </si>
  <si>
    <t>10-year BIR : 1.48</t>
    <phoneticPr fontId="1" type="noConversion"/>
  </si>
  <si>
    <t>--&gt; 1.48 = 0.6 - (-0.88)</t>
    <phoneticPr fontId="1" type="noConversion"/>
  </si>
  <si>
    <t>--&gt; 위 공식은 어떤 시점을 잡아도 동일하게 나옴.</t>
    <phoneticPr fontId="1" type="noConversion"/>
  </si>
  <si>
    <t>==&gt; 향 후 Inflation이 상승하는지 여부는 CPI도 monitoring 해야하지만 10/5 year BIR을 보는게 훨씬 중요함.</t>
    <phoneticPr fontId="1" type="noConversion"/>
  </si>
  <si>
    <t>※ 물가연동채의 장점 : 개미들은 보통 채권을 ETF로 사기 때문에, 별 이득이 없지만, 물가연동채를 직접 구입하게 되면 채권가격의 상승분에 세금을 부과 하지 않는 장점이 있음. (원금이 물가에의해 변한거로 인정하기 때문에 미국에서는 세금을 부과하지 않음.)</t>
    <phoneticPr fontId="1" type="noConversion"/>
  </si>
  <si>
    <t>--&gt; 2번구간 : 1번구간에서 늘어난 통화로 인해 10-year BIR이 서서히 상승하며, 기준금리 역시 조금씩 올리며 10-year BIR의 과도한 상승을 견제하면서 주가가 상승하는 구간이나 2019년 기준금리가 다소 과도하게 높으며 BIR과 주가가 같이 하락하자 연준에서 기준금리를 인하하면 대응하는 중에, COVID-19가 터짐.</t>
    <phoneticPr fontId="1" type="noConversion"/>
  </si>
  <si>
    <t>※ 여기서 한 가지 포인트 : 물론 많은 논문들이 발표 되어 더 확인해봐야 알 수 있지만, 3번구간에서 Inflation의 급격한 상승은 단지 과도한 유동성 부여의 효과라고 보기에는 무리가 있음. (일본의 예시)</t>
    <phoneticPr fontId="1" type="noConversion"/>
  </si>
  <si>
    <t>그러나 코로나 위기시에는 너무 많은 현금을 개개인에 직접주었기 때문에 강한 Inflation이 발생했다고 주장하는 학자가 많음. 충분히 동의하는 부분이며, 향 후 경제위기가 다시 오면, 개개인에게 많은 돈을 쥐어주는 정책은 피할 것 으로 판단됨.</t>
    <phoneticPr fontId="1" type="noConversion"/>
  </si>
  <si>
    <t>경기 부양책으로 금리를 인하하고 유동성을 부여하는데에는 전통적으로 두 가지 방법이 사용 되었음. 1. 재정정책(M3) : 국가에서 여러가지 사업을 진행하며 재정을 소모하며 유동성을 부여함. 2.양적완화(채권매입,M2) : 금융위기 이 후 채권시장에 연준이 직접 개입하여 채권을 매입 하므로써 유동성을 부여함.</t>
    <phoneticPr fontId="1" type="noConversion"/>
  </si>
  <si>
    <r>
      <t xml:space="preserve">-. 여기서 시장명목금리 = 10년만기 채권 금리 (10년만기 채권이 채권시장에서 거래되는 가격을 기준으로 금리로 환산하여 발표됨) / 시장실질금리 = 10년만기 물가연동채 금리 / </t>
    </r>
    <r>
      <rPr>
        <b/>
        <sz val="11"/>
        <color rgb="FFFF0000"/>
        <rFont val="맑은 고딕"/>
        <family val="3"/>
        <charset val="129"/>
        <scheme val="minor"/>
      </rPr>
      <t>10년 기대물가 = 10-year breakeven inflation rate. (10-year BIR)</t>
    </r>
    <phoneticPr fontId="1" type="noConversion"/>
  </si>
  <si>
    <t>※ 2014. 2 ~ 2018. 2 연준의장은 재닛 예런이었으며, 그 기간 좌측 Graph 를 보면 기가막힌 타이밍에 금리인상을 실시하여 주가는 상승하고 10-year BIR은 안정적으로 상승하는 구간을 보여줌. 그 이후 파월로 바뀌며 2019년 금리를 너무 많이 올리는 상황이 나왔음. 옐런이 금융 천재라는 의견은 강하게 동의 함. 파월이 정치적 인물이라는 내 판단은 파월의 금리 정책은 여러번 문제가 나타난 것으로 보이고 자신의 실수를 연설 및 interview를 통해서 시장을 컨트롤하는 모습을 많이 보여주었기 때문이고, 이번 인하 사이클 역시 과하게 인하하는 상황이 나올 수 있다고 판단하는 근거임.</t>
    <phoneticPr fontId="1" type="noConversion"/>
  </si>
  <si>
    <t>-. 즉 10-year BIR = 시장명목금리(10년만기 채권금리) - 시장실질금리(10년만기 물가연동채 금리) --&gt; FRED_Graph의 2. Yield &amp; Bond에서 첫 번째 Graph 항목도 여기에 포함됨.</t>
    <phoneticPr fontId="1" type="noConversion"/>
  </si>
  <si>
    <t>-. 10-year BIR은 연준이 기준 금리를 결정하는 아주 중요한 선행 지표임. --&gt; BIR은 물가 관련 선행지표, CPI는 후행지표임. 코로나위기 이후 연준은 선행지표를 기준으로 금리 인상의 timing을 놓쳤기 때문에, 후행 지표인 CPI를 기준으로 기준금리를 결정하는 실수를 저질렀으며, 현재 시점에서는 다시 선행지표로 금리정책을 운용할 수 있으므로, BIR 금리는 CPI보다 중요한 지표임.</t>
    <phoneticPr fontId="1" type="noConversion"/>
  </si>
  <si>
    <t>--&gt; 3번구간 : 코로나 위기에 과도한 유동성이 부여되며 채권시장의 10-year BIR은 미친듯이 상승하고 있으나, 연준이 inflation은 일시적이라며 0~0.25%의 기준금리를 유지하며, BIR과 주가가 같이 상승하는 구간. 연준의 실수를 시장은 알아 차렸고, 주가 폭등의 결과로 이어짐.</t>
    <phoneticPr fontId="1" type="noConversion"/>
  </si>
  <si>
    <t>--&gt; 좌측의 graph에서 2020년 7월 22일 기준</t>
    <phoneticPr fontId="1" type="noConversion"/>
  </si>
  <si>
    <t>W2449</t>
    <phoneticPr fontId="1" type="noConversion"/>
  </si>
  <si>
    <t>1. 톰리의 내년도 예측치 참고. (From 유동원 성공 투자)</t>
    <phoneticPr fontId="1" type="noConversion"/>
  </si>
  <si>
    <t>1-1. 현재 금리 betting 현황. (12/16 오전 10시 45분)</t>
    <phoneticPr fontId="1" type="noConversion"/>
  </si>
  <si>
    <t>--&gt; 그러나, W2448에서 언급한 것 처럼 내년도 초반에 연준이 금리 인하를 2,3 차례 실시한다면 거품으로 갈 가능성이 크다고 판단됨.</t>
    <phoneticPr fontId="1" type="noConversion"/>
  </si>
  <si>
    <t>2. S&amp;P 500 기업의 예상 순이익률은 12%로 10년 평균인 10.8% 보다 높음. (From factset)</t>
    <phoneticPr fontId="1" type="noConversion"/>
  </si>
  <si>
    <t>--&gt; 이익과 순이익이 좋으면 주가는 잘 나갈 수 있음. 내년도 전망도 밝은 상황 참고.</t>
    <phoneticPr fontId="1" type="noConversion"/>
  </si>
  <si>
    <t>--&gt; 올 12월 한 차례, 내년 상반기/하반기 각 한 차례 금리 인하 베팅</t>
    <phoneticPr fontId="1" type="noConversion"/>
  </si>
  <si>
    <t>--&gt; 미국 경제 수준을 감안하면 합리적인 수준이라는 의견에 동의함.</t>
    <phoneticPr fontId="1" type="noConversion"/>
  </si>
  <si>
    <t>--&gt; 거품이 발생한다면 톰리의 예측대로 흘러갈 가능성도 크다고 보나, 시장은 절대 섣불리 예측해선 안됨. (미국 주식 매입 시기를 내년 후반기로 잡고 준비하는 것 도 좋은 전략이 될 수 있다고 판단되나 내년 후반기 하락을 예측하고 대응해서는 안된다고 판단함.)</t>
    <phoneticPr fontId="1" type="noConversion"/>
  </si>
  <si>
    <t>W2501</t>
    <phoneticPr fontId="1" type="noConversion"/>
  </si>
  <si>
    <t xml:space="preserve">1. 2024년 연말 주가는 조정을 받았음. </t>
    <phoneticPr fontId="1" type="noConversion"/>
  </si>
  <si>
    <t>2. 2025년 전망</t>
    <phoneticPr fontId="1" type="noConversion"/>
  </si>
  <si>
    <t>-. 기본적인 view는 변함이 없으나, 위 톰리의 예측 (전반기 강한 상승, 후반기 조정) 중 전반기 강한 상승에 동의 함. 특히 트럼프 취임식을 계기로 강한 상승이 나타날 것 같음.</t>
    <phoneticPr fontId="1" type="noConversion"/>
  </si>
  <si>
    <t>--&gt; 기준금리를 시장의 예측과 부합하게 운영하더라도, 양적 긴축을 종료한다면 이는 기준금리 2, 3차례 인하하는 효과보다 더 큰 완화 효과를 볼 수 있음. (아래 연준 총 자산 축소의 종료)</t>
    <phoneticPr fontId="1" type="noConversion"/>
  </si>
  <si>
    <t>--&gt; 전에 이야기 한 것 처럼 트럼프 취임 후 트럼프의 의도가 FOMC에 반영이 된다면 기준금리가 현재 예측 보다 더 인하 될 수 있고, 이는 증시 거품으로 연결 될 수 있음.</t>
    <phoneticPr fontId="1" type="noConversion"/>
  </si>
  <si>
    <t>--&gt; 1번에서 언급한 것 처럼, 지급준비금은 일부 역레포 계좌로 이동하긴 했지만, 작년 전반기 실리콘 벨리 사태가 터진 수준에 있으므로, 양적 긴축의 종료는 25년 전반기에 선언 할 확률이 큰 것 같음.</t>
    <phoneticPr fontId="1" type="noConversion"/>
  </si>
  <si>
    <t>-. 2025년은 테슬라 역사상 가장 중요한 한 해가 될 것 같음. : 가장 중요한 두 가지 Unsupervised FSD, Optimus의 내러티브가 가시적으로 보여지는 해, 2026년은 회계장부상 숫자가 찍히는 해로 판단하고 있음.</t>
    <phoneticPr fontId="1" type="noConversion"/>
  </si>
  <si>
    <t>--&gt; 5번 구간 : 금리 인상이 멈추고 10-year BIR이 2%중반에서 안정정으로 유지되며, Chat GPT가 22년 말 부터 유행하면서 AI Cycle이 시작되는 구간. 과거 인터넷 보급 시대 금리 인상 cycle 종료가 1995년 이었으며 이 후 2000년까지 인터넷 보급에의한 엄청난 주가 상승이 있었으며, 이때의 Cycle을 참고하여 23년 5월 SOXL에 약 70%정도의 포트폴리오를 몰빵 했음. --&gt; 이기간에 1995년 금리상승을 멈춘 시점 부터 2000년 닷컴버블 시점 까지 반도체 업종은 약 600% 이상 상승했음.</t>
    <phoneticPr fontId="1" type="noConversion"/>
  </si>
  <si>
    <t>4. Federal funds rate &amp; Effective fedral funds rate</t>
    <phoneticPr fontId="1" type="noConversion"/>
  </si>
  <si>
    <t>-. 현시점 (2025. 1. 5 오후 1시 반경) 시카고 선물시장 금리 예측 : 2025년 5월에 한 차례 인하</t>
    <phoneticPr fontId="1" type="noConversion"/>
  </si>
  <si>
    <t>a. 은행들이 대출을 실행할 때 반드시 예치해야하는 돈 ex&gt; A은행이 B은행에게 100만원을 대출 할 경우 A은행은 10%인 10만원을 FED에 예치하고 90만원을 B은행에 대출해야함. B은행이 90만원을 대출할 경우 역시 10%인 9만원을 지급 준비금으로 예치하고 81만원을 다른 은행으로 대출할 수 있음. 이렇게 대출할 때, 반드시 예치해야하는 돈이 지급 준비금 계좌로 들어감.</t>
    <phoneticPr fontId="1" type="noConversion"/>
  </si>
  <si>
    <t>b. 은행기 가지고 있는 잉여 현금은 현금으로 그대로 가지고 있으면, 부채가 늘어나므로 잉여 현금을 다른 은행 or 개인에게 대출해주거나 대출이 어려울 경우 FED의 지급 준비금 계좌에 예치함으로써 부채를 줄이고, IORB의 이자를 받을 수 있음.</t>
    <phoneticPr fontId="1" type="noConversion"/>
  </si>
  <si>
    <t xml:space="preserve">  '※ A씨가 길에서 100만원을 주어서 K은행에 예치할 경우 A씨는 통장 잔고가 100만원 늘면서 자산이 늘어나지만 K은행 입장에서는 A씨에게 줘야하는 부채 100만원이 늘어나는 상황임. 이 경우 K은행은 부채 100만원이 늘어났기 때문에 그 상태를 유지하면 부채 비율이 올라가서  재정 건전성이 악화되기 때문에 FED에 100만원을 예치하면, K은행은 부채 100만원이 줄고 자산 100만원이 늘어나게 되고, FED는 부채 100만원이 증가함.</t>
    <phoneticPr fontId="1" type="noConversion"/>
  </si>
  <si>
    <t>-. Overnight reverse repurchase agreements award rate (ON RRP 금리, 역레포 금리) : FED는 국채 및 다른 보증 증권등을 금융기관에 매도하고, 금융기관은 그 증권을 하루 동안 보유한 뒤 다시 연준에 되팔기로 약속하는 거래</t>
    <phoneticPr fontId="1" type="noConversion"/>
  </si>
  <si>
    <t xml:space="preserve">==&gt; 말이 어려워 보이나, 남는 단기 자금을 하루 동안 연준에 맡기고 이자를 받는 경우 이며, 1,2금융권 및 헤지펀드등의 그림자 금융도 간접적으로 참여할 수 있음. </t>
    <phoneticPr fontId="1" type="noConversion"/>
  </si>
  <si>
    <r>
      <t xml:space="preserve">==&gt; 그러므로, 시중에 유동성이 넘칠 경우 EFFR보다 낮은 금리로 대출해주기 보다 </t>
    </r>
    <r>
      <rPr>
        <b/>
        <sz val="11"/>
        <color rgb="FFFF0000"/>
        <rFont val="맑은 고딕"/>
        <family val="3"/>
        <charset val="129"/>
        <scheme val="minor"/>
      </rPr>
      <t>안전하게 하루씩 FED에 맡기면 ON RRP금리를 받을 수 있기 때문에, ON RRP보다 낮은 금리에서 거래되는 유인이 사라지므로 기준금리의 하단을 지지하게 됨.</t>
    </r>
    <phoneticPr fontId="1" type="noConversion"/>
  </si>
  <si>
    <t xml:space="preserve">-. Interest rate on reserve balances (IORB 금리(지급 준비금 금리)) : 은행들이 FED에 예금하면서 받는 금리로 지급 준비금은 아래의 두 가지 경우로 나뉘어짐.  </t>
    <phoneticPr fontId="1" type="noConversion"/>
  </si>
  <si>
    <t>==&gt; SOFR금리가 높다는건 은행간의 신용에 문제가 생겨서 시장에 유동성에 문제가 생길 수 있음을 의미함. 종종 IORB를 초과해서 거래되는 경우가 있으나 일반적인 경우 만기효과등으로 단기적으로 발생하고 다시 안정됨.</t>
    <phoneticPr fontId="1" type="noConversion"/>
  </si>
  <si>
    <r>
      <t xml:space="preserve">==&gt; 보통 기준금리 범위에서(ON RRP 금리 ~ IORB 금리)움직이며, </t>
    </r>
    <r>
      <rPr>
        <b/>
        <sz val="11"/>
        <color rgb="FFFF0000"/>
        <rFont val="맑은 고딕"/>
        <family val="3"/>
        <charset val="129"/>
        <scheme val="minor"/>
      </rPr>
      <t>범위를 크게 벗어날 경우 금융권에 문제가 생겼다고 볼 수 있음.</t>
    </r>
    <phoneticPr fontId="1" type="noConversion"/>
  </si>
  <si>
    <t>-. 연준이 발표하는 기준금리는 현재(25.1.4) 4.25 ~ 4.5% 이며, 이는 연준이 공개 시장 조작을 통해 실제 금리를 이 범위에서 관리하겠다는 의미 임.</t>
    <phoneticPr fontId="1" type="noConversion"/>
  </si>
  <si>
    <t xml:space="preserve">  '※ 시장주의를 중요하게 생각하는 경제학자는 이 시스템을 비판하고 있음, 기준 금리 역시 시장에 의해서 결정되어야한다고 주장하며, 나도 일부 동의하는 부분임.</t>
    <phoneticPr fontId="1" type="noConversion"/>
  </si>
  <si>
    <t>-. SOFR 금리가 일시적으로 기준 금리 상단인 IORB(초과 지급준비금 이율)을 뚫고 올라갔음 --&gt; 연말효과로 일시적으로 시장에 자금이 부족한 현상이 나타난 것 같음. --&gt; 단기 MMF자금의 경색현상으로 주가가 조정 받았다고 볼 수 있음.</t>
    <phoneticPr fontId="1" type="noConversion"/>
  </si>
  <si>
    <t>-. 지급준비금 자금 중 일부 역레포계좌로 이동한 것 같음.</t>
    <phoneticPr fontId="1" type="noConversion"/>
  </si>
  <si>
    <r>
      <t xml:space="preserve">==&gt; IORB금리는 EFFR보다 높게 형성함으로써, 1금융권 은행들의 남는 초과 유동성을 FED가 흡 수 할 수 있음. 즉, </t>
    </r>
    <r>
      <rPr>
        <b/>
        <sz val="11"/>
        <color rgb="FFFF0000"/>
        <rFont val="맑은 고딕"/>
        <family val="3"/>
        <charset val="129"/>
        <scheme val="minor"/>
      </rPr>
      <t>은행들이 EFFR보다 높은 금리로 risk를 가지면서 대출하는 것 보다 안전하게 연준에 예치하면서 EFFR보다 높은 금리를 받을 수 있으므로, 기준금리의 상단을 IORB금리가 지지하게 됨.</t>
    </r>
    <phoneticPr fontId="1" type="noConversion"/>
  </si>
  <si>
    <t>-. Secured overnight financing rate (SOFR 금리) : 미국의 금융권에 적용되는 하루짜리 담보부 자금 시장에서 적용되는 금리. 예전에는 은행간 금리를 확인하는 방법으로 영국에서 발표하는 LIBOR금리를 많이 봤으나, 2023년? 부터 더 이상 update를 제공하지 않기 때문에 SOFR 금리를 은행간 금리로 봄</t>
    <phoneticPr fontId="1" type="noConversion"/>
  </si>
  <si>
    <t>==&gt; 그래서 아래 Graph를 monitoring하면서 EFFR이 ON RRP ~ IORB내에 있는지 SOFR 금리가 정상적인 범위에 있는지 monitoring하는 것임. SOFR금리가 크게 튀어오르면 금융위기를 의심할 수 있고, 이는 경기침체 유형중 가장 심한 경기 침체임.</t>
    <phoneticPr fontId="1" type="noConversion"/>
  </si>
  <si>
    <t>-. 연준이 시장에 개입해서 실제로 적용된 금리가 Effectirve fedral funds rate임. 25.1.4기준 4.33임</t>
    <phoneticPr fontId="1" type="noConversion"/>
  </si>
  <si>
    <t>5. High yield spread : 정확한 설명은 아니나 회사채 금리 - 국채금리 값으로 이해하면 됨.</t>
    <phoneticPr fontId="1" type="noConversion"/>
  </si>
  <si>
    <t>즉, High yield spread 가 높으면 기업들의 신용이 좋지 않고 자금융통이 어려워지며, 낮으면 회사들의 신용이 좋아서 회사채를 사려는 사람들이 많고 미국 기업들의 자금 융통이 쉬워짐.</t>
    <phoneticPr fontId="1" type="noConversion"/>
  </si>
  <si>
    <t>※ 미국 경제학용어중 뒤에 Spread가 붙으면 어떤 두 값의 차이를 나타낸다는 뜻임.</t>
    <phoneticPr fontId="1" type="noConversion"/>
  </si>
  <si>
    <t>-. 미국의 경기 침체는 High yield spread가 5%를 넘어서는 영역에서 발생 했음.</t>
    <phoneticPr fontId="1" type="noConversion"/>
  </si>
  <si>
    <t>좌측의 그래프에서 아래 두 가지를 알 수 있음.</t>
    <phoneticPr fontId="1" type="noConversion"/>
  </si>
  <si>
    <t>그리고 다른 중요한 한가지 사항도 알 수 있음.</t>
    <phoneticPr fontId="1" type="noConversion"/>
  </si>
  <si>
    <t>-. High yield spread가 치솟앗다 떨어지는 과정에서 5%근처에 있을 경우, 주가가 조정 받는 경우가 꽤 있었음.</t>
    <phoneticPr fontId="1" type="noConversion"/>
  </si>
  <si>
    <t>-. Ex&gt; 애플이 회사채를 발행하는 경우를 생각하면, 애플은 당연히 미국 국가보다는 부도 위험이 높기 때문에, 발행 당시의 미국 국채에 프리미엄을 더해서 채권을 발행 함.</t>
    <phoneticPr fontId="1" type="noConversion"/>
  </si>
  <si>
    <t>그리고 애플보다 규모가 작은 중소기업의 경우 당연히 애플보다 부도위험이 높으므로 애플이 더한 프리미엄보다 더 높은 프리미엄을 붙여서 채권을 발행 함.</t>
    <phoneticPr fontId="1" type="noConversion"/>
  </si>
  <si>
    <t>이러한 특정 등급 이상 기업들의 채권금리 평균 값 - 미국 국채 금리를 하게 되면 순수 미국 회사들의 프리미엄 금리가 나오고 이 값은 미국 회사들의 신용도를 알 수 있는 중요 지표로 사용 됨.</t>
    <phoneticPr fontId="1" type="noConversion"/>
  </si>
  <si>
    <t>==&gt; 2009년 하이일드채권은 50%를 넘는 수익을 기록하기도 했음. 만약에 하이일드채권 금리의 폭등을 동반하는 경기 침체가 온다며, ETF를통해 직접 투자할 수 도 있음.</t>
    <phoneticPr fontId="1" type="noConversion"/>
  </si>
  <si>
    <t>-. High yield spread와 주가와는 다소 강한 음의 상관관계가 있음을 알 수 있음.</t>
    <phoneticPr fontId="1" type="noConversion"/>
  </si>
  <si>
    <t>==&gt; HYG, JNK, HYT, UJB, HYLD등 High yield 회사채 ETF도 존재하며, High yield ETF는 주가와 비슷하게 움직이는 특성이 있음. High yield ETF투자시 장점은 어쨌든 채권이기 때문에 매달 배당을 받으면서 투자할 수 있음.</t>
    <phoneticPr fontId="1" type="noConversion"/>
  </si>
  <si>
    <t>==&gt; 그러므로 High yield spread를 tracking 하는 것은 중요함. 현재(2025. 1. 13) 역사적 저점 근처에 있어서 지금 상황에서 경기침체가 오기는 어려워 보임. 단기적으로는 2024년 연말 즈음부터 시중 금리가 상승하며 유동성이 부족한 상황이기 때문에 현재 역사적 저점 구간에서 다소 상승 할 수 는 있으나, 트럼프 대통령 취임식 2025. 1. 20 이 후 시중 금리 및 유동성은 안정을 찾을 것으로 보고 있음.</t>
    <phoneticPr fontId="1" type="noConversion"/>
  </si>
  <si>
    <t>W2502</t>
    <phoneticPr fontId="1" type="noConversion"/>
  </si>
  <si>
    <t>1. W2501 1.번에서 있었던 현상은 빠르게 정상화 되었음.</t>
    <phoneticPr fontId="1" type="noConversion"/>
  </si>
  <si>
    <t>-.SOFR 금리는 IORB와 RRP(역레포)금리 사이에 들어 왔고, 역레포로 쏠렸던 자금은 다시 지급 준비금으로 들어갔음.</t>
    <phoneticPr fontId="1" type="noConversion"/>
  </si>
  <si>
    <t xml:space="preserve">-. 연준의 지급 준비금 하한선이 실리콘벨리 파산시점인 3조 달러 근처는 맞는 것 같음. </t>
    <phoneticPr fontId="1" type="noConversion"/>
  </si>
  <si>
    <t>-. FWD 12 months EPS는 바닥근처임.</t>
    <phoneticPr fontId="1" type="noConversion"/>
  </si>
  <si>
    <t>2. 이번 주는 좋은 미국 주식 매수 타이밍으로 판단됨. 나 같은 경우는 이럴때 보고 있다가 떨어지면 매수함.</t>
    <phoneticPr fontId="1" type="noConversion"/>
  </si>
  <si>
    <t>-. 작년 4분기 실적보고에서 Earning growth는 좋은 상황임.</t>
    <phoneticPr fontId="1" type="noConversion"/>
  </si>
  <si>
    <t>-. 다음 주 월 (1/20) 트럼프가 취임함.</t>
    <phoneticPr fontId="1" type="noConversion"/>
  </si>
  <si>
    <t>-. 아래 유동원 글로벌 인사이트 AI관련 ETF 참고.</t>
    <phoneticPr fontId="1" type="noConversion"/>
  </si>
  <si>
    <t>1. S&amp;P500 2025 Q1 - Q4 growth : Magnificent 7 이외 종목의 상승이 눈에 띔. : 중소형주의 상승이 예상됨. (현재 중소형주 주도주는 팔란티어, 아이온큐….)</t>
    <phoneticPr fontId="1" type="noConversion"/>
  </si>
  <si>
    <t>2. 1/20 트럼프 취임식 이 증시의 상승 모멘텀 예상됨 : 현재 가장 중요한 거시 경제 issue는 채권금리 상승이며, 트럼프정부 재무부의 채권 발행계획이 발표되면서 안정을 찾을 것 으로 예상됨.</t>
    <phoneticPr fontId="1" type="noConversion"/>
  </si>
  <si>
    <t>-. 우측 link에서 미 연준은 매주 수요일 연준의 대차대조표 (Balance sheet)를 update 함. : https://www.federalreserve.gov/releases/h41/</t>
    <phoneticPr fontId="1" type="noConversion"/>
  </si>
  <si>
    <t>-. 좌측 화면의 경우 현재 가장 최근 data는 1/16에 update 되었음.</t>
    <phoneticPr fontId="1" type="noConversion"/>
  </si>
  <si>
    <t>-. 클릭하고 들어가면 대차대조표를 볼 수 있고, PDF로 다운 받을 수 있음.</t>
    <phoneticPr fontId="1" type="noConversion"/>
  </si>
  <si>
    <t>-. 예전에는 매주 목요일 대차대조표를 출력해서 지난주와 비교하며 의미있는 숫자가 변경된 항목을 확인하였는데,</t>
    <phoneticPr fontId="1" type="noConversion"/>
  </si>
  <si>
    <t>-. 몇 개월 진행하다보니, 대차대조표의 숫자가 변하는 중요한 항목을 알게 되었고, 그 항목이 FRED balance sheet에서 볼 수 있는 4개 항목임.</t>
    <phoneticPr fontId="1" type="noConversion"/>
  </si>
  <si>
    <t>-. RRP : 역레포 총 합계 - 위에서 설명한 역레포 금리를 받기위해 금융권에서 연준에 입금하기 때문에 연준입장에서는 부채 계정이 됨. 총 RRP 금액 수준을 알 수 있고, 단기 자금의 유동성을 확인 할 수 있음.</t>
    <phoneticPr fontId="1" type="noConversion"/>
  </si>
  <si>
    <t>-. Reverse balance… 지급준비금 계좌 : 위에서 설명한 IORB 금리를 적용하여 1 금융권에서 연준에 예치하는 예금이며, 연준 입장에서는 부채가 됨. 몇 번 이야기 했지만 대략 3조 달러 수준을 하한선으로 보고 그 수준 근처까지 지급 준비금을 줄여 나갈 것으로 예상 함.</t>
    <phoneticPr fontId="1" type="noConversion"/>
  </si>
  <si>
    <t>--&gt; 2025. 1. 20 연준의 목표는 역레포 거의 0 수준(0보다 살짝 높은 수준) / 지급준비금 3조달러 근처로 예상됨, 즉 이 수준에서 양적 긴축이 종료될 것으로 추측함.</t>
    <phoneticPr fontId="1" type="noConversion"/>
  </si>
  <si>
    <t>-. 아래 4가지의 중요 항목만 Graph를 따로 만들어서 그 변화 추이를 monitoring 함.</t>
    <phoneticPr fontId="1" type="noConversion"/>
  </si>
  <si>
    <t>-. TGA 계좌 : 미 재무부의 연준 계좌로, 보통 매년 4월 세금을 걷으면 증가하고 채권을 발행해서 현금을 발행해도 증가함. 정부주도 사업 및 기타 지원금이 지급되면서 감소 함.</t>
    <phoneticPr fontId="1" type="noConversion"/>
  </si>
  <si>
    <t>--&gt; 현재 연준은 총자산이 계속 줄어드는 양적 긴축을 진행하고 있으며, 자산=부채이기 때문에 부채 계정의 역레포/지급준비금도 같이 감소됨.</t>
    <phoneticPr fontId="1" type="noConversion"/>
  </si>
  <si>
    <t>'※ 양적완화/양적긴축 : 양적완화 - 2008년 금융위기 이후 연준이 기준금리 0로 인하 이후 추가적인 완화조치로 시중채권/MBS 모기지 채권을 매입하여 시중에 유동성을 공급함. 양적긴축 - 반대로 매입한 채권을 시중에 내다팔아 시중의 현금을 빨아들여 유동성을 흡수하는 정책으로 현재(25.1.20) 위 대차대조표의 총 자산은 감소하고 있으며, 자산=부채이기 때문에, 부채의 지급준비금 및 역레포 잔고도 같이 줄어들고 있음.</t>
    <phoneticPr fontId="1" type="noConversion"/>
  </si>
  <si>
    <t>'※ FRB site의 활용. : https://www.federalreserve.gov/</t>
    <phoneticPr fontId="1" type="noConversion"/>
  </si>
  <si>
    <t>-. 좌측의 메뉴에서 역대 FOMC의 회의록을 볼 수 있음.</t>
    <phoneticPr fontId="1" type="noConversion"/>
  </si>
  <si>
    <t>-. 경제에 예기치 못 한 심각한 문제가 발생하면 긴급 회의를 소집함.</t>
    <phoneticPr fontId="1" type="noConversion"/>
  </si>
  <si>
    <t>-. 2020년에 Unscheduled로 회의한 것을 알 수 있음. (2008년에도 긴급회의 진행 했었음.)</t>
    <phoneticPr fontId="1" type="noConversion"/>
  </si>
  <si>
    <t>6. FRED balance sheet. : 미 연준의 공식 사이트 - https://www.federalreserve.gov/</t>
    <phoneticPr fontId="1" type="noConversion"/>
  </si>
  <si>
    <t>-. 2022년부터 금리 인상을 시작하기 전부터 금융 환경은 긴축적으로 변했고, 금리 인상을 진행하는 동안에도 과도한 금융 긴축 환경은 조성되지 않았음.</t>
    <phoneticPr fontId="1" type="noConversion"/>
  </si>
  <si>
    <t>-. 보통 0을 기준으로 0이 상이면 긴축적, 0 이하면 완화적으로 판단함. 지금은 아주 완화적인 금융 환경 시대임.</t>
    <phoneticPr fontId="1" type="noConversion"/>
  </si>
  <si>
    <t>7. financial conditions : 특별한 내용은 없고, 금융 환경이 완화적이냐, 긴축적이냐를 볼 수 있는 지표. 금리 정책이 아닌 금융 환경이라는 점에 주목 (From 정광우 "투자의 역사는 반드시 되풀이된다")</t>
    <phoneticPr fontId="1" type="noConversion"/>
  </si>
  <si>
    <t>--&gt; 연준 그 바쁜 사람들이 모여서 긴급회의를한다??--&gt; 경제에 심각한 문제가 생겼다. --&gt; 참고로 2020년 후반기 투자처음 할 때, 매일 긴급회의 있는지 확인 했었던 기억이 있음.</t>
    <phoneticPr fontId="1" type="noConversion"/>
  </si>
  <si>
    <t>W2504</t>
    <phoneticPr fontId="1" type="noConversion"/>
  </si>
  <si>
    <t>3. Factset</t>
    <phoneticPr fontId="1" type="noConversion"/>
  </si>
  <si>
    <t>1. Factset site : https://www.factset.com/</t>
    <phoneticPr fontId="1" type="noConversion"/>
  </si>
  <si>
    <t>-. Factset site --&gt; INSIGHTS --&gt; Earnings로 들어가면 S&amp;P500 기업의 Report를 볼 수 있고, PDF로 다운 받을 수 있음.</t>
    <phoneticPr fontId="1" type="noConversion"/>
  </si>
  <si>
    <t>-. Earning growth : 실적을 발표한 S&amp;P500 기업의 Earning growth를 YoY 기준으로 알 수 있음.</t>
    <phoneticPr fontId="1" type="noConversion"/>
  </si>
  <si>
    <t>-. Earning guidance : 실적발표시 발표한 Guide를 Negative/Positive guide의 기업 수를 알 수 있음.</t>
    <phoneticPr fontId="1" type="noConversion"/>
  </si>
  <si>
    <t>-. Valuation : Forward 12 months (앞으로 1년 후)의 예상 PE ratio를 알 수 있음.</t>
    <phoneticPr fontId="1" type="noConversion"/>
  </si>
  <si>
    <t>2. 위 세 가지 Earning growth, Earning guidance, Valuation을 Graph로 관리함.</t>
    <phoneticPr fontId="1" type="noConversion"/>
  </si>
  <si>
    <t>2-1. 양호한 거시경제 상황과 FWD 12Months valuation을 기준으로 매수타이밍을 잡을 수 있음.</t>
    <phoneticPr fontId="1" type="noConversion"/>
  </si>
  <si>
    <t>2-3. 아래 2021년 9월의 경우처럼 Guide가 갑자기 폭락하는경우 주식은 매도해야 할 것으로 판단됨. --&gt; 당시 이 Graph를 보고 주식 전부 매도해야하나 고민 하다, 그냥 hold했는데, 시간이 지나서 돌이켜보면 매도가 맞았음. 이번 AI 사이클도 이 현상이 재현될 것으로 예상됨. Guide가 갑자기 깨지면, 모든 레버리지는 매도할 예정임.</t>
    <phoneticPr fontId="1" type="noConversion"/>
  </si>
  <si>
    <t xml:space="preserve">2-2. 아래 빨간색으로 동그라미친 부분이 아이들(서하,주하) 주식계좌에서 주식 매수 시점 이었음. </t>
    <phoneticPr fontId="1" type="noConversion"/>
  </si>
  <si>
    <t>※ 현재 아동수당을 아이들 주식 계좌로 바로 받고 있음 : 여러 경로를 통해 확인해 봤는데, 아동수당을 아이들 계좌로 직접 받으면, 증여세 신고가 필요 없는 것으로 보임.</t>
    <phoneticPr fontId="1" type="noConversion"/>
  </si>
  <si>
    <t>2025. 2. 2 Orientation sheet의 정리를 완료함. --&gt; 현재 관리하고 있는 내용들은 추 후 그 중요도에따라 추가 및 삭제될 수 있고, 그 변경사항은 이 Orientation sheet에서 확인할 수 있음.</t>
    <phoneticPr fontId="1" type="noConversion"/>
  </si>
  <si>
    <t>To 서하, 주하</t>
    <phoneticPr fontId="1" type="noConversion"/>
  </si>
  <si>
    <t>Orientation sheet의 정리를 완료한 오늘은 2025. 2. 2(일요일)이고, 서하는 올해 초등학교 입학이, 주하는 새로운 누리 유치원 입학이 예정 되어 있어.</t>
    <phoneticPr fontId="1" type="noConversion"/>
  </si>
  <si>
    <t>아빠의 목표는 서하/주하가 부자로 세상을 살아가게 만들어 주는게 이 아빠의 목표야.</t>
    <phoneticPr fontId="1" type="noConversion"/>
  </si>
  <si>
    <t>2024. 12. 3 제20대 대통령인 윤석열은 23시 ~ 12/4 4시 30분까지 비상계엄을 실시해서 중앙선관위와 국회로 약 600명의 병력을 보냈음.</t>
    <phoneticPr fontId="1" type="noConversion"/>
  </si>
  <si>
    <t>핵심 목표는 중앙선관위의 서버 압수수색 및 중국인 해커 간첩 미국 이송이야(중국인 해커는 나중에 확인이 필요함.)</t>
    <phoneticPr fontId="1" type="noConversion"/>
  </si>
  <si>
    <t>아마 너희들이 이 자료와 너희 이름으로된 주식계좌를 받게될 때는 아마 2040년 근처가 될 것 같아. 성인이되고 적절한 시점에 줄 예정임.</t>
    <phoneticPr fontId="1" type="noConversion"/>
  </si>
  <si>
    <t>음…2040년에 우리 사랑스런 두 딸은 어떤 모습일까….?? 현명하고 지혜로운 청년으로 자랐을거라고 기대하고 있을께.</t>
    <phoneticPr fontId="1" type="noConversion"/>
  </si>
  <si>
    <t>지금 2025년은 아주 중요한 사건이 있기에 같이 적어두니, 잘 읽어봐.</t>
    <phoneticPr fontId="1" type="noConversion"/>
  </si>
  <si>
    <t>2003년 대선부터 (16대 대통령 노무현) 전자 개표기가 도입되면서 우리나라 부정선거의 역사는 시작 되었고, 2024. 4. 15총선에서 엄청난 양의 사전투표 부풀리기등 부정선거가 거행 되었어.</t>
    <phoneticPr fontId="1" type="noConversion"/>
  </si>
  <si>
    <t>이 부정선거는 윤석열대통령이 계엄을 실시하게된 결정적 계기가 된거지.</t>
    <phoneticPr fontId="1" type="noConversion"/>
  </si>
  <si>
    <t>아빠는 주식이던, 정치전 직접 내용을 확인하고 그 방향을 결정하기 때문에, 24년 4월 17일에 2024. 4. 15 총선 결과를 중앙선관위에서 직접 서울 자료를 다 다운 받아서 분석 해본 결과 부정선거가 확실하다는 결론은 얻었어.</t>
    <phoneticPr fontId="1" type="noConversion"/>
  </si>
  <si>
    <t>우리 아이들이 자라나야하는 땅에 부정선거가 판을치고 이 부정선거는 A-WEB system으로 우리나라가 중국의 사주를 받아서 전 세계로 수출하였고, 콩고, 키르키스탄등 많은 나라에서 부정선거가 확인 되었지.</t>
    <phoneticPr fontId="1" type="noConversion"/>
  </si>
  <si>
    <t>현 시점에서 사법부는 중국에의해 장악 되었고, 온갖 불법적인 방법으로 윤석열 대통력은 체포/구속 되었어.</t>
    <phoneticPr fontId="1" type="noConversion"/>
  </si>
  <si>
    <t>아빠는 서하/주하가 자라나야하는 이 땅의 자유민주주의를 지키기 위해서 주말 집회에 열심히 참석 하고 있어.</t>
    <phoneticPr fontId="1" type="noConversion"/>
  </si>
  <si>
    <t>부정선거의 내용이 궁금하다면, 아빠 책장에 있는 "Stop the steal" 책을 읽어보길 바랄께.</t>
    <phoneticPr fontId="1" type="noConversion"/>
  </si>
  <si>
    <t>아빠가 열심히 기록하고, 관리한 이 파일을 서하/주하가 이어서 관리하기를 바래.</t>
    <phoneticPr fontId="1" type="noConversion"/>
  </si>
  <si>
    <t>2021년 후반기부터 시작한 우리 서하/주하 주식은 서하 주하가 40대가 되는 시점이면, 엄청난 금액이 될 것으로 확신하고, 우리 서하 주하는 경제적 자유를 누리며, 다른 가치 있는 일을 추구하며 살길 바랄께.</t>
    <phoneticPr fontId="1" type="noConversion"/>
  </si>
  <si>
    <t>2025. 2 .2 아빠가.</t>
    <phoneticPr fontId="1" type="noConversion"/>
  </si>
  <si>
    <t>1. 현시점에서 금리 예측 : 올해 후반기에 두 차례, 내년 말에 한 차례 인하 배팅 중</t>
    <phoneticPr fontId="1" type="noConversion"/>
  </si>
  <si>
    <t>1-1. 이번 주 트럼프의 발언 : 적절한 시점에 파월의장을 만나서 금리 인하를 요구할 계획.</t>
    <phoneticPr fontId="1" type="noConversion"/>
  </si>
  <si>
    <t>--&gt; 트럼프가 말하는 적절한 시점이란 인프레이션을 어느 정도 잡은 후를 이야기 하는 것 같음. (우선 유가먼저 잡고 나머지는 DOGE의 활동에의해 인플레이션의 둔화를 확인하는 시점에 금리 인하를 요구할 것으로 예상.)</t>
    <phoneticPr fontId="1" type="noConversion"/>
  </si>
  <si>
    <t>--&gt; 위 금리 예측보다 더 큰 폭으로 금리가 인하된다면 이는 2000년 닷컴 버블의 재현이 나타날 것으로 예상함.</t>
    <phoneticPr fontId="1" type="noConversion"/>
  </si>
  <si>
    <t>2. 주말사이 트럼프 관세 발표 (캐나다/멕시코 25%, 중국 10부과 : 2월1일 부터)</t>
    <phoneticPr fontId="1" type="noConversion"/>
  </si>
  <si>
    <t>2-1. 미국내 인플레이션 0.5% 확대 시킬 수 있음. (From 유동원)</t>
    <phoneticPr fontId="1" type="noConversion"/>
  </si>
  <si>
    <t>2-2. 관세 상승을 환율하락으로 방어하기위해 유동성을 부여할 수 있음. (From 유동원)</t>
    <phoneticPr fontId="1" type="noConversion"/>
  </si>
  <si>
    <t>2-3. 결과적으로 효과는 미미할 것으로 예상하나 이미 암호화 화폐는 주말사이 급락 하였고, 현재 지수 선물도 급락중.</t>
    <phoneticPr fontId="1" type="noConversion"/>
  </si>
  <si>
    <t>1. 지난 주까지 S&amp;P500 기업의 62% 실적 발표를 했으며, Earning growth은 16.4%이고(Factset sheet참고), 순이익 마진율 12.5%임.</t>
    <phoneticPr fontId="1" type="noConversion"/>
  </si>
  <si>
    <t>2. Tesla</t>
    <phoneticPr fontId="1" type="noConversion"/>
  </si>
  <si>
    <t>2-1. 일론머스크 독일 AfD 지지 (24. 12. 20) - AfD (Alternative For Germany, Alternative für Deutschland) 독일의 심한 좌경화에 실망을 느껴 가장 우파적인 이념을 추구하며 새롭게 떠오른 정당.</t>
    <phoneticPr fontId="1" type="noConversion"/>
  </si>
  <si>
    <t>2. Fact S&amp;P500 Earning/revenue growth 예측치 참고. --&gt; 2025 Q1은 예측치를 상회할 것으로 예상되며, 예측치는 2026년까지 지속적으로 증가함. 이렇게 예측이 꾸준히 우상향 하는 경우 S&amp;P500 주가도 계속 상승한다고 판단함.</t>
    <phoneticPr fontId="1" type="noConversion"/>
  </si>
  <si>
    <t>2-2. 일론머스크 독일 AfD 지지 여파로 25년 1월 유럽내 판매가 급감 하였음.--&gt; 최근 주가 부진의 여러 원인 중 하나인 것 같고, 개인적으로 차량 판매의 정치적 issue는 일시적인 노이즈로 판단함.</t>
    <phoneticPr fontId="1" type="noConversion"/>
  </si>
  <si>
    <t>--&gt; Tesla를 비롯하여 빅 테크 및 많은 기업들이 2022~2024년에 구조조정을 실시한 결과로 마진이 상승한다고 볼 수 있음.</t>
    <phoneticPr fontId="1" type="noConversion"/>
  </si>
  <si>
    <t>W2506</t>
    <phoneticPr fontId="1" type="noConversion"/>
  </si>
  <si>
    <t>W2507</t>
    <phoneticPr fontId="1" type="noConversion"/>
  </si>
  <si>
    <t>1. 높은 수준의 S&amp;P500 Earning growth는 계속 진행 중. (이번 주 : 16.9%)</t>
    <phoneticPr fontId="1" type="noConversion"/>
  </si>
  <si>
    <t>2. 취임한지 한 달도 되지 않은 상황에서 (1/20, 트럼프 취임) DOGE의 활동은 정말 놀라운 수준임. ==&gt; 정치, 경제, 사회 모두 연결되어 있고, DOGE의 활동은 미국 경제에 많은 영향을 줄 것으로 판단함.</t>
    <phoneticPr fontId="1" type="noConversion"/>
  </si>
  <si>
    <t>2-1. 미 국제개발처(USAID), "트럼프, 폐쇄 동의" 머스크 발언 후 직원들에 "출근말라" 통지(1보) - https://n.news.naver.com/mnews/article/003/0013044530?sid=104</t>
    <phoneticPr fontId="1" type="noConversion"/>
  </si>
  <si>
    <t>2-1-1. USAID로 부터 엄청난 자금이 전 세계 각 기관으로 흘러나감. - EX&gt; 우한 바이러스 연구소, A-WEB…etc.</t>
    <phoneticPr fontId="1" type="noConversion"/>
  </si>
  <si>
    <t>2-2. 2/14기준 DOGE 뉴스 : https://www.reuters.com/world/us/mass-firings-federal-workers-begin-trump-musk-purge-us-government-2025-02-13/</t>
    <phoneticPr fontId="1" type="noConversion"/>
  </si>
  <si>
    <r>
      <t xml:space="preserve">2-2-1. a. </t>
    </r>
    <r>
      <rPr>
        <sz val="10"/>
        <rFont val="맑은 고딕"/>
        <family val="3"/>
        <charset val="129"/>
      </rPr>
      <t>국세청</t>
    </r>
    <r>
      <rPr>
        <sz val="10"/>
        <rFont val="Segoe UI"/>
        <family val="2"/>
      </rPr>
      <t xml:space="preserve"> (IRS) </t>
    </r>
    <r>
      <rPr>
        <sz val="10"/>
        <rFont val="맑은 고딕"/>
        <family val="3"/>
        <charset val="129"/>
      </rPr>
      <t>조사</t>
    </r>
    <r>
      <rPr>
        <sz val="10"/>
        <rFont val="Segoe UI"/>
        <family val="2"/>
      </rPr>
      <t xml:space="preserve"> </t>
    </r>
    <r>
      <rPr>
        <sz val="10"/>
        <rFont val="맑은 고딕"/>
        <family val="3"/>
        <charset val="129"/>
      </rPr>
      <t>착수</t>
    </r>
    <r>
      <rPr>
        <sz val="10"/>
        <rFont val="Segoe UI"/>
        <family val="2"/>
      </rPr>
      <t xml:space="preserve"> - </t>
    </r>
    <r>
      <rPr>
        <sz val="10"/>
        <rFont val="맑은 고딕"/>
        <family val="3"/>
        <charset val="129"/>
      </rPr>
      <t>직원들</t>
    </r>
    <r>
      <rPr>
        <sz val="10"/>
        <rFont val="Segoe UI"/>
        <family val="2"/>
      </rPr>
      <t xml:space="preserve"> </t>
    </r>
    <r>
      <rPr>
        <sz val="10"/>
        <rFont val="맑은 고딕"/>
        <family val="3"/>
        <charset val="129"/>
      </rPr>
      <t>공포에</t>
    </r>
    <r>
      <rPr>
        <sz val="10"/>
        <rFont val="Segoe UI"/>
        <family val="2"/>
      </rPr>
      <t xml:space="preserve"> </t>
    </r>
    <r>
      <rPr>
        <sz val="10"/>
        <rFont val="맑은 고딕"/>
        <family val="3"/>
        <charset val="129"/>
      </rPr>
      <t>떨고</t>
    </r>
    <r>
      <rPr>
        <sz val="10"/>
        <rFont val="Segoe UI"/>
        <family val="2"/>
      </rPr>
      <t xml:space="preserve"> </t>
    </r>
    <r>
      <rPr>
        <sz val="10"/>
        <rFont val="맑은 고딕"/>
        <family val="3"/>
        <charset val="129"/>
      </rPr>
      <t>있음</t>
    </r>
    <r>
      <rPr>
        <sz val="10"/>
        <rFont val="Segoe UI"/>
        <family val="2"/>
      </rPr>
      <t xml:space="preserve"> b. </t>
    </r>
    <r>
      <rPr>
        <sz val="10"/>
        <rFont val="맑은 고딕"/>
        <family val="3"/>
        <charset val="129"/>
      </rPr>
      <t>연방인사관리청</t>
    </r>
    <r>
      <rPr>
        <sz val="10"/>
        <rFont val="Segoe UI"/>
        <family val="2"/>
      </rPr>
      <t xml:space="preserve"> (OPM) </t>
    </r>
    <r>
      <rPr>
        <sz val="10"/>
        <rFont val="맑은 고딕"/>
        <family val="3"/>
        <charset val="129"/>
      </rPr>
      <t>수습직원들</t>
    </r>
    <r>
      <rPr>
        <sz val="10"/>
        <rFont val="Segoe UI"/>
        <family val="2"/>
      </rPr>
      <t xml:space="preserve"> </t>
    </r>
    <r>
      <rPr>
        <sz val="10"/>
        <rFont val="맑은 고딕"/>
        <family val="3"/>
        <charset val="129"/>
      </rPr>
      <t>모두</t>
    </r>
    <r>
      <rPr>
        <sz val="10"/>
        <rFont val="Segoe UI"/>
        <family val="2"/>
      </rPr>
      <t xml:space="preserve"> </t>
    </r>
    <r>
      <rPr>
        <sz val="10"/>
        <rFont val="맑은 고딕"/>
        <family val="3"/>
        <charset val="129"/>
      </rPr>
      <t>이메일로</t>
    </r>
    <r>
      <rPr>
        <sz val="10"/>
        <rFont val="Segoe UI"/>
        <family val="2"/>
      </rPr>
      <t xml:space="preserve"> </t>
    </r>
    <r>
      <rPr>
        <sz val="10"/>
        <rFont val="맑은 고딕"/>
        <family val="3"/>
        <charset val="129"/>
      </rPr>
      <t>해고</t>
    </r>
    <r>
      <rPr>
        <sz val="10"/>
        <rFont val="Segoe UI"/>
        <family val="2"/>
      </rPr>
      <t xml:space="preserve"> c. </t>
    </r>
    <r>
      <rPr>
        <sz val="10"/>
        <rFont val="맑은 고딕"/>
        <family val="3"/>
        <charset val="129"/>
      </rPr>
      <t>각국</t>
    </r>
    <r>
      <rPr>
        <sz val="10"/>
        <rFont val="Segoe UI"/>
        <family val="2"/>
      </rPr>
      <t xml:space="preserve"> </t>
    </r>
    <r>
      <rPr>
        <sz val="10"/>
        <rFont val="맑은 고딕"/>
        <family val="3"/>
        <charset val="129"/>
      </rPr>
      <t>미대사관</t>
    </r>
    <r>
      <rPr>
        <sz val="10"/>
        <rFont val="Segoe UI"/>
        <family val="2"/>
      </rPr>
      <t xml:space="preserve"> </t>
    </r>
    <r>
      <rPr>
        <sz val="10"/>
        <rFont val="맑은 고딕"/>
        <family val="3"/>
        <charset val="129"/>
      </rPr>
      <t>직원들</t>
    </r>
    <r>
      <rPr>
        <sz val="10"/>
        <rFont val="Segoe UI"/>
        <family val="2"/>
      </rPr>
      <t xml:space="preserve"> </t>
    </r>
    <r>
      <rPr>
        <sz val="10"/>
        <rFont val="맑은 고딕"/>
        <family val="3"/>
        <charset val="129"/>
      </rPr>
      <t>감원</t>
    </r>
    <r>
      <rPr>
        <sz val="10"/>
        <rFont val="Segoe UI"/>
        <family val="2"/>
      </rPr>
      <t xml:space="preserve"> </t>
    </r>
    <r>
      <rPr>
        <sz val="10"/>
        <rFont val="맑은 고딕"/>
        <family val="3"/>
        <charset val="129"/>
      </rPr>
      <t>준비하라고</t>
    </r>
    <r>
      <rPr>
        <sz val="10"/>
        <rFont val="Segoe UI"/>
        <family val="2"/>
      </rPr>
      <t xml:space="preserve"> </t>
    </r>
    <r>
      <rPr>
        <sz val="10"/>
        <rFont val="맑은 고딕"/>
        <family val="3"/>
        <charset val="129"/>
      </rPr>
      <t>지시</t>
    </r>
    <r>
      <rPr>
        <sz val="10"/>
        <rFont val="Segoe UI"/>
        <family val="2"/>
      </rPr>
      <t xml:space="preserve"> d. </t>
    </r>
    <r>
      <rPr>
        <sz val="10"/>
        <rFont val="맑은 고딕"/>
        <family val="3"/>
        <charset val="129"/>
      </rPr>
      <t>교육부</t>
    </r>
    <r>
      <rPr>
        <sz val="10"/>
        <rFont val="Segoe UI"/>
        <family val="2"/>
      </rPr>
      <t xml:space="preserve">, </t>
    </r>
    <r>
      <rPr>
        <sz val="10"/>
        <rFont val="맑은 고딕"/>
        <family val="3"/>
        <charset val="129"/>
      </rPr>
      <t>에너지부</t>
    </r>
    <r>
      <rPr>
        <sz val="10"/>
        <rFont val="Segoe UI"/>
        <family val="2"/>
      </rPr>
      <t xml:space="preserve">, </t>
    </r>
    <r>
      <rPr>
        <sz val="10"/>
        <rFont val="맑은 고딕"/>
        <family val="3"/>
        <charset val="129"/>
      </rPr>
      <t>중소기업청</t>
    </r>
    <r>
      <rPr>
        <sz val="10"/>
        <rFont val="Segoe UI"/>
        <family val="2"/>
      </rPr>
      <t xml:space="preserve"> </t>
    </r>
    <r>
      <rPr>
        <sz val="10"/>
        <rFont val="맑은 고딕"/>
        <family val="3"/>
        <charset val="129"/>
      </rPr>
      <t>직원들에게</t>
    </r>
    <r>
      <rPr>
        <sz val="10"/>
        <rFont val="Segoe UI"/>
        <family val="2"/>
      </rPr>
      <t xml:space="preserve"> </t>
    </r>
    <r>
      <rPr>
        <sz val="10"/>
        <rFont val="맑은 고딕"/>
        <family val="3"/>
        <charset val="129"/>
      </rPr>
      <t>해고</t>
    </r>
    <r>
      <rPr>
        <sz val="10"/>
        <rFont val="Segoe UI"/>
        <family val="2"/>
      </rPr>
      <t xml:space="preserve"> </t>
    </r>
    <r>
      <rPr>
        <sz val="10"/>
        <rFont val="맑은 고딕"/>
        <family val="3"/>
        <charset val="129"/>
      </rPr>
      <t>소식</t>
    </r>
    <r>
      <rPr>
        <sz val="10"/>
        <rFont val="Segoe UI"/>
        <family val="2"/>
      </rPr>
      <t xml:space="preserve"> </t>
    </r>
    <r>
      <rPr>
        <sz val="10"/>
        <rFont val="맑은 고딕"/>
        <family val="3"/>
        <charset val="129"/>
      </rPr>
      <t>전달</t>
    </r>
    <r>
      <rPr>
        <sz val="10"/>
        <rFont val="Segoe UI"/>
        <family val="2"/>
      </rPr>
      <t xml:space="preserve"> e. </t>
    </r>
    <r>
      <rPr>
        <sz val="10"/>
        <rFont val="맑은 고딕"/>
        <family val="3"/>
        <charset val="129"/>
      </rPr>
      <t>연방공무원</t>
    </r>
    <r>
      <rPr>
        <sz val="10"/>
        <rFont val="Segoe UI"/>
        <family val="2"/>
      </rPr>
      <t xml:space="preserve"> 75,000</t>
    </r>
    <r>
      <rPr>
        <sz val="10"/>
        <rFont val="맑은 고딕"/>
        <family val="3"/>
        <charset val="129"/>
      </rPr>
      <t>명</t>
    </r>
    <r>
      <rPr>
        <sz val="10"/>
        <rFont val="Segoe UI"/>
        <family val="2"/>
      </rPr>
      <t xml:space="preserve"> </t>
    </r>
    <r>
      <rPr>
        <sz val="10"/>
        <rFont val="맑은 고딕"/>
        <family val="3"/>
        <charset val="129"/>
      </rPr>
      <t>희망퇴직</t>
    </r>
    <r>
      <rPr>
        <sz val="10"/>
        <rFont val="Segoe UI"/>
        <family val="2"/>
      </rPr>
      <t xml:space="preserve"> </t>
    </r>
    <r>
      <rPr>
        <sz val="10"/>
        <rFont val="맑은 고딕"/>
        <family val="3"/>
        <charset val="129"/>
      </rPr>
      <t>신청</t>
    </r>
    <phoneticPr fontId="1" type="noConversion"/>
  </si>
  <si>
    <t>2-3. 지난 주 머스크 인터뷰 중 공무원 월급보다 과하게 많은 부를 축적한 사람들은 모두 조사할 예정임.--&gt; 이 발언으로 위 2-2-1. e.의 연방 공무원 75,000 희망퇴직 신청 및 아래와 같이 워싱턴 주변 주택 매물 급증한 것으로 판단됨.</t>
    <phoneticPr fontId="1" type="noConversion"/>
  </si>
  <si>
    <t>3. DOGE에 추가 25명 지원하겠다는 트럼프의 공식 발언도 있었고, DOGE가 현재 엄청난 영향력을 발휘하고 있는 것은 확실함. 이에 DOGE가 미칠 수 있는 영향 참고.</t>
    <phoneticPr fontId="1" type="noConversion"/>
  </si>
  <si>
    <t>3-1. USAID, 교육부 폐쇄, 국세청 조사 시작 등 그동안 세금이 낭비되었던 모든 부서에 강하게 영향력을 미침으로서 기본적으로 공무원의 눈에 띄는 감소가 예상됨 --&gt; 실업률에 영향이 있을 지 모르나, 미국 실업률의 약한 상승을 불러올 수 있음음</t>
    <phoneticPr fontId="1" type="noConversion"/>
  </si>
  <si>
    <t>3-2. DOGE의 활동을 단순히 연방 공무원의 인건비 감소로만 보면 안되고, 범위를 넓혀서 봐야함. 즉, 미 연방 정부에서 집행되는 모든 지출의 낭비 요소가 제거될 것. (EX&gt; 나사 몇 개가 수천만원의 비용으로 국방비로 지출됨. 몇 년전 국방부 청문회 연방 상원의원 질의 내용.)</t>
    <phoneticPr fontId="1" type="noConversion"/>
  </si>
  <si>
    <t>3-3-1. 정부 발행 채권의 감소로 미 국채 금리 하락 요소. --&gt; 당장 올 해 미 재무부 채권발행 계획에 영향을 미칠지는 미지수 이나, 내년부터는 분명히 영향이 있을 것으로 판단됨.</t>
    <phoneticPr fontId="1" type="noConversion"/>
  </si>
  <si>
    <t>3-3-2. 모든 낭비 요소가 제거되면서 Dis-Inflation 및 일시적 Deflation이 발생할 수 있음.</t>
    <phoneticPr fontId="1" type="noConversion"/>
  </si>
  <si>
    <t>3-3. 정부 비용의 감소. --&gt; 아래의 요소들은 모두 미국의 장.단기 금리를 하락 시킬 수 있는 부분으로 트럼프 행정부의 취임 전부터 예상되었던 사항이나, 그 집행이 아주 강하고 빠르게 나타나고 있는데 주목 해야함.</t>
    <phoneticPr fontId="1" type="noConversion"/>
  </si>
  <si>
    <t>4. 위 DOGE의 활동과 연계해서 추가로 정치적 요소를 고려해야함.</t>
    <phoneticPr fontId="1" type="noConversion"/>
  </si>
  <si>
    <t xml:space="preserve">4-1. USAID는 결국 미국의 딥스테이트 세력의 자금 출처로 추정되며, 딥스테이트는 블랙록과 같은 거대 자본과 연결 되어 있는 것으로 추정 됨. : 블랙록은 예시일 뿐 내 수준에서 어떤 자본이 어떻게 연결되어 있는지는 알 수 없음. </t>
    <phoneticPr fontId="1" type="noConversion"/>
  </si>
  <si>
    <t>4-1-1. USADI 폐쇄에 반발한 거대 자금이 지난 주 테슬라의 공매도로 들어 왔을 것으로 추정됨.</t>
    <phoneticPr fontId="1" type="noConversion"/>
  </si>
  <si>
    <t>4-2. 2030년 중국의 군함은 400척에 이를 것으로 예상되고, 미국은 균형을 맞추기 위해서 대규모 군함 건조를 할 수 밖에 없는 상황임.</t>
    <phoneticPr fontId="1" type="noConversion"/>
  </si>
  <si>
    <t>4-2-1. 트럼프는 취임 전, 모든 군함은 미국에서 건조할 예정이라고 이야기 하였음.</t>
    <phoneticPr fontId="1" type="noConversion"/>
  </si>
  <si>
    <t>4-2-2. 그러나 미국내에서 모든 설비를 준비할 때, 많은 시간/비용이 소모되는 것은 당연함.</t>
    <phoneticPr fontId="1" type="noConversion"/>
  </si>
  <si>
    <t>4-2-3. 현재 군함을 건조할 수 있는 조선소를 갖춘 국가 중 강력한 우방인 우리나라에 기회가 있을 것으로 판단함. --&gt; 계속 모니터링하다가 지난 주 초, 현대중공업 일부 매수 하였음.</t>
    <phoneticPr fontId="1" type="noConversion"/>
  </si>
  <si>
    <t>--&gt; 최근 금/은의 흐름이 심상치 않은 상황에서 이를 가속화 할 수 있는 현상으로 판단함.</t>
    <phoneticPr fontId="1" type="noConversion"/>
  </si>
  <si>
    <t>--&gt; 워싱턴을 비롯한 미국 전역에서 그동안 블랙 경로로 축적한 부(부동산…etc)의 매도 후 금/은 현물로 자금이 몰릴 수 도 있음.</t>
    <phoneticPr fontId="1" type="noConversion"/>
  </si>
  <si>
    <t>==&gt; 지금은 트럼프 집권 초기로 보통의 경우 새 정부가 출범하면 완화적 통화 정책과 함께, 경기 부양책을 실시한다고 정치.경제학 교과서에는 설명되어 있으나 현재 트럼프 집권 초기는 다르게 해석해야함. 트럼프 집권 초기 강력한 정치적 issue가 미국의 경제/사회에 강력한 영향을 미치는 중이므로, 정치적 해석이 반드시 동반되어야 함.</t>
    <phoneticPr fontId="1" type="noConversion"/>
  </si>
  <si>
    <t>==&gt; 주식을 포함한 자본시장의 유동성이 커질 것 같음. 과도한 하락은 매수의 찬스임.</t>
    <phoneticPr fontId="1" type="noConversion"/>
  </si>
  <si>
    <t>W2508</t>
    <phoneticPr fontId="1" type="noConversion"/>
  </si>
  <si>
    <t>1. 이번 주는 Factset자료가 올라오지 않아서 S%P500 기업 실적이 update 되지 않았으나, 경기 침체의 징후는 없다 판단함.</t>
    <phoneticPr fontId="1" type="noConversion"/>
  </si>
  <si>
    <t>-. 미국무역대표부(USTR) 중국 선사의 선박이 미국 항구에 입항할 때마다 최대 $100만(약14억) or 용적물 t당 max $1,000의 수수료 부과 등의 제제 --&gt; 이를 단순히 무역 제재로 이해하면 안됨. 무역 제재를 원했으면 관세를 더 인상 했을 것임.</t>
    <phoneticPr fontId="1" type="noConversion"/>
  </si>
  <si>
    <t>2. 지난 주 금요일 현대중공업 추가 매수해서 현재 투자 예상 금액의 50% 매수 상태이며, 아래 현대중공업 투자 시나리오 참고.</t>
    <phoneticPr fontId="1" type="noConversion"/>
  </si>
  <si>
    <t>-. 현재 첫 번째 단계 시작한 것으로 보이고 지속 monitoring예정. : https://n.news.naver.com/article/215/0001199459?lfrom=twitter</t>
    <phoneticPr fontId="1" type="noConversion"/>
  </si>
  <si>
    <t>==&gt; 이번 조치는 중국 해군을 괴멸시키려는 트럼프의 첫 번째 정책으로 이해해야 함.</t>
    <phoneticPr fontId="1" type="noConversion"/>
  </si>
  <si>
    <t>-. W2447의 summary 및 Yield_Chart graph 참고 : 장단기 금리 역전 정상화(2/24현재 : 10-2년 6개월 째, 10-2년 2개월 째) 후 경기 침체 우려 지속 되는 중이라 판단함. --&gt; 그러나 장단기 금리차 0수준에서 크게 벗어나지 않고 중/장기간 버티며 경기 침체로 넘어가지 않는 기존의 시나리오 유지.</t>
    <phoneticPr fontId="1" type="noConversion"/>
  </si>
  <si>
    <t>-. 현대중공업 투자 시나리오 : 미국의 중국의 해운해사 및 조선소 파산 정책 --&gt; 중국에 선박용 부품 및 반도체 수출 차단 --&gt; 중국의 해운사/조선소 파산 --&gt; 전세계 중국 외 상선 건조 수요 폭발 --&gt; 상선 건조 비용 상승 --&gt; 세계 굴지의 조선소 미국 진출 및 군함건조.</t>
    <phoneticPr fontId="1" type="noConversion"/>
  </si>
  <si>
    <t>1-1. GDP = G(정부지출) + C(소비) + I(기업투자) + NX(순수출)에서 소비가 다소 감소하고, 순수출이 급격히 감소 했음.</t>
    <phoneticPr fontId="1" type="noConversion"/>
  </si>
  <si>
    <t>1-4. 또한 순수출의 급격한 감소는 트럼프의 관세 부과 정책에 따라 관세가 부과되기 전 미리 수입을 늘리면서 일시적으로 나타난 현상으로 보고 있음.</t>
    <phoneticPr fontId="1" type="noConversion"/>
  </si>
  <si>
    <t>2-1. 만약 한국 방문이 추진 된다면 군함 건조 및 방위비 관련등의 agenda가 표면적으로 공개될 것으로 보임.</t>
    <phoneticPr fontId="1" type="noConversion"/>
  </si>
  <si>
    <t>2-2. 물론 표면적 방문 목적은 명분일 뿐이고, 실질적으로는 트럼프 메시지를 가지고 올 것 같음. 아무튼 이 뉴스는 현대중공업에는 호재임.</t>
    <phoneticPr fontId="1" type="noConversion"/>
  </si>
  <si>
    <t>2. 피트 헤그세스 미 국방부 장관이 3월 한국을 방문할 것 이라는 이야기가 나오고 있음. : 공식 확인된 내용은 없고, 찌라시 정도의 정보임.</t>
    <phoneticPr fontId="1" type="noConversion"/>
  </si>
  <si>
    <t>W2509</t>
    <phoneticPr fontId="1" type="noConversion"/>
  </si>
  <si>
    <t>3. 지금은 누누히 강조하지만 정치적 issue가 가장 크게 작용하는 시기 이며, 트럼프 정부의 정치적 issue를 잘 해석해야 함.</t>
    <phoneticPr fontId="1" type="noConversion"/>
  </si>
  <si>
    <t>1-2. GDPNow 수치 급락과 함계, 10년-3개월 채권금리가(FRED_Graph 2 Yield&amp;Bond 참고) 다시 -영역으로 내려가면서 경기 침체 우려가 시장을 하락시킨 것 같음.</t>
    <phoneticPr fontId="1" type="noConversion"/>
  </si>
  <si>
    <t>1-5. DOGE의 활동에의해 G항목도 지속적으로 감소할 것으로 판단됨. : GDP에서 정부 지출을 빼야 한다는 아래 머스크 발언 참고. (정말 효율적이고 작은 정부라면, 머스크발언에 동의함.)</t>
    <phoneticPr fontId="1" type="noConversion"/>
  </si>
  <si>
    <t>1-3. 하지만 PCE(소비)의 경우 지속적으로 감소하는 추세이며, Inflation 2% Target을 만족하는 경로로 가고 있다고 판단함.</t>
    <phoneticPr fontId="1" type="noConversion"/>
  </si>
  <si>
    <t>-. 기본 base는 2030년 중국의 군함 400 척이상이 예상되어 미국도 군함 건조에 속도를 높여야 하는 상황임.</t>
    <phoneticPr fontId="1" type="noConversion"/>
  </si>
  <si>
    <t>1. GDPNow -2.8%로 급락함. (지난 주 -1.5%였는데, 3/3에 -2.8로 하락하면서 월요일 시장 다시 하락 함.)</t>
    <phoneticPr fontId="1" type="noConversion"/>
  </si>
  <si>
    <t>W2510</t>
    <phoneticPr fontId="1" type="noConversion"/>
  </si>
  <si>
    <t>1. 2/28부터 트럼프의 관세 정책에 의한 GDPNow 수치 급락 후 바닥 유지 중 : 이는 지난 주에 언급 한 것 처럼 관세부과전 수입을 일시적으로 늘리면서 일어난 현상으로 이해해야하며, Net export의 수치고 일정수준으로 유지도고 있어 GDPNow수치가 더 하락하기는 어려워 보임.</t>
    <phoneticPr fontId="1" type="noConversion"/>
  </si>
  <si>
    <t>2-1. 넘치는 유동성 : 2008년 금융위기 이후 양적 완화, COVID-19위기로 인한 무제한적 양적완화등 누적된 유동성</t>
    <phoneticPr fontId="1" type="noConversion"/>
  </si>
  <si>
    <t xml:space="preserve">2-3. 소프트웨어 기업 : 마이크로소프트, 구글, 팔란티어등 AI 소프트웨어로 수익을 올리는 기업이며, 대표는 팔란티어라고 생각함. 현재 반도체--&gt;소프트웨어로 넘어가다가 중간 조정으로 진입했다 판단함. </t>
    <phoneticPr fontId="1" type="noConversion"/>
  </si>
  <si>
    <t>2-4. AI on device : 자율주행/로봇등의 AI device를 구현하는 기업. 이번 사이클에서 가장 큰 수익을 올리는 기업으로 예상하며 태표는 여러 번 강조한 바와 같이 테슬라.</t>
    <phoneticPr fontId="1" type="noConversion"/>
  </si>
  <si>
    <t>2-5. 기타 : AI training의 신기술 양자컴퓨터 분야도 주목해야하며, 현재 최고의 기술은 구글인 것 같고, 잠재력이 가장 큰 회사는 아이온큐라 판단함. 물론 마소도있고 여러 기업들이 있지만, 이 분야는 기술이 너무 어려운 분야임.</t>
    <phoneticPr fontId="1" type="noConversion"/>
  </si>
  <si>
    <t>2. W2448에서 정리한 이번 AI cycle의 흐름을 다시 정리함. : 넘치는 유동성 --&gt; 반도체 --&gt; 소프트웨어 --&gt; AI on device</t>
    <phoneticPr fontId="1" type="noConversion"/>
  </si>
  <si>
    <t>3. 다음 주 3/20 FOMC가 예정되어 있어, 이번 FOMC에 대한 예상 참고 : FOMC가 조정 --&gt; 상승으로 넘어가는 분기점이 될 수도 있다고 판단함.</t>
    <phoneticPr fontId="1" type="noConversion"/>
  </si>
  <si>
    <t>3-1. 3/10현재 시카고 선물시장 기준금리 동결 배팅이 98%임. --&gt; 기준금리동결은 확실하다고 보면 될 것 같음.</t>
    <phoneticPr fontId="1" type="noConversion"/>
  </si>
  <si>
    <t>3-2. 양적 긴축종료 혹은 출구 전략에대한 언급 : 역레포 및 지급 준비금에 대한 설명은 여러 번 있었기 때문에, "지급준비금"으로 검색해서 확인 가능 : 역레포는 0에 근접해 있고, 지급 준비금은 실리콘벨리 파산시점(약3조달러) 보다 조금 여유있는 상황이라 이번에 출구 전략에대한 언급이 있을 수 도 있다고 판단함.</t>
    <phoneticPr fontId="1" type="noConversion"/>
  </si>
  <si>
    <t>3-3. 양적 긴축에대한 언급이 없어도, 금융위기 이후 생긴 SLR 규제완화에대한 언급이 있을 수 도 있음.</t>
    <phoneticPr fontId="1" type="noConversion"/>
  </si>
  <si>
    <t xml:space="preserve">  --&gt; 언급이 없다면, 연준위원들이 적정 지급준비금 수준을 실리콘벨리 파산시보다 낮게 볼 수도 있음. 즉 (2조달러 중/후반)</t>
    <phoneticPr fontId="1" type="noConversion"/>
  </si>
  <si>
    <t>==&gt; 3-2. or 3-3.에 대한 언급이 이번 FOMC에서 나온다면 이는 시장이 반길만한 event가 될 수 있음. 어디까지나 개인적인 예상임.</t>
    <phoneticPr fontId="1" type="noConversion"/>
  </si>
  <si>
    <t>2-2. 반도체 (AI 까는 기업) : 엔비디아를 비롯한 반도체 기업이며, 이번 AI cycle에서 수익이 가장 먼저 폭발하는 기업이며 2023년 초반부터 시작되었다고 판단함.</t>
    <phoneticPr fontId="1" type="noConversion"/>
  </si>
  <si>
    <t>1-1. 당연히 일시적으로 늘어난 수입이 정상화되면 다시 2~3%대에서 안정할 수 있다고 봐야함.</t>
    <phoneticPr fontId="1" type="noConversion"/>
  </si>
  <si>
    <t xml:space="preserve">  --&gt; 총 자산에대한 자기 자본 비율을 규제하기 때문에, 시중 은행들이 채권을 일정 수준 이상 보유할 수 없음. --&gt; SLR 규제 완화 --&gt; 시중 은행의 채권 보유량 증가 --&gt; 채권가격 상승 --&gt; 시중금리 인하 및 시중의 유동성 증가</t>
    <phoneticPr fontId="1" type="noConversion"/>
  </si>
  <si>
    <t>W2511</t>
    <phoneticPr fontId="1" type="noConversion"/>
  </si>
  <si>
    <t>1. 트럼프의 강력한 정책으로 아직 정치가 모든 issue를 덮고 있는 상황.</t>
    <phoneticPr fontId="1" type="noConversion"/>
  </si>
  <si>
    <t>2. 트럼프의 아래 발언에대한 개인적인 의견.</t>
    <phoneticPr fontId="1" type="noConversion"/>
  </si>
  <si>
    <t>2-3. 위 2-2 시나리오에대한 설명</t>
    <phoneticPr fontId="1" type="noConversion"/>
  </si>
  <si>
    <t>2-3-1. 트럼프 관세 정책의 영향</t>
    <phoneticPr fontId="1" type="noConversion"/>
  </si>
  <si>
    <t>2-4. 즉, 지금은 미국주식이 메인 투자 point가 되어야하며, 개인적으론 일부 우리나라 투자도 좋게 보고 있음. 그 이유에 대해서는 나중에 정리할 예정.</t>
    <phoneticPr fontId="1" type="noConversion"/>
  </si>
  <si>
    <t>2-3-1-1. 미국의 경우 : 수입 관세인상 --&gt; 미국내 수입제품 가격 인상 --&gt; Inflation자극 ==&gt; 그러나 위에서처럼 미국내 소득이 증가한다면 소비지속 가능하고, 관세에 의해 인상된 가격은 미국 정부의 수익으로 귀속되며 다시 미국국민에게 혜택으로 돌아가기 때문에 미국이 받는 영향은 제한적이고 상쇄 가능함.</t>
    <phoneticPr fontId="1" type="noConversion"/>
  </si>
  <si>
    <t>이 경우 관세를 통화가치 하락으로 잘 못 대응할 시 하이퍼 인플레이션이 발생할 수 있고, 이렇게되는 정황이 보이면 그나라의 모든 외국자본은 탈출 할 것. 이 때, 해당국 자산을 매각 후 달러로 환전해서 자본이 빠져나가며 통화가치 하락은 가속화되고, 금리는 초 폭등하게됨. 즉, 경제가 폭망함. 트럼프의 관세정책을 버틸 수 가 없음.</t>
    <phoneticPr fontId="1" type="noConversion"/>
  </si>
  <si>
    <t>2-3-2. 정부 지출이 획기적으로 감소할 경우, 재무부 채권 발행이 감소할 것이며, 채권 공급이 줄기 때문에 채권 가격은 상승하고 시중금리는 하락하게 됨. ==&gt; 경제 호황 가속</t>
    <phoneticPr fontId="1" type="noConversion"/>
  </si>
  <si>
    <t>3. 지난 주말 지수 반등이 나왔고, W2450에서 정리한 바와 같이 금주 FOMC가 주요 Monitoring point이며, FOMC가 상승 모멘텀의 계기가 될 것으로 예측함. (지난 주 언급한 SLR 규제완화 or 양적 긴축에대한 언급등 파월의 인터뷰를 주목해야함.)</t>
    <phoneticPr fontId="1" type="noConversion"/>
  </si>
  <si>
    <t>2-3-1-3. 트럼프 관세 정책의 핵심 point : 트럼프가 관세를 부과하는 이유는 마약/밀입국 증가등의 사회적 issue, 관세 상호주의의 불균형, 친중정책 노선..…등 충분히 미국 입장에서 주장할 수 있는 이유가 핵심이라 결국 관세 상대국은 트럼프의 요구를 들어줄 수 밖에 없는 상황이라 판단함.</t>
    <phoneticPr fontId="1" type="noConversion"/>
  </si>
  <si>
    <t>2-3-3. 위 시나리오 3. --&gt; 4. 으로 넘어가는 과정에서 생산성 향상에 의한 총생산량 증가의 속도가 더디면, Inflation이 발생할 수 있음. ==&gt; Monitoring point.</t>
    <phoneticPr fontId="1" type="noConversion"/>
  </si>
  <si>
    <t>2-1. 트럼프의 발언에 동의하며, 트럼프 임기 내 미국은 엄청난 경제 호황을 맞이할 것으로 생각하고 있음.</t>
    <phoneticPr fontId="1" type="noConversion"/>
  </si>
  <si>
    <t>2-2. 트럼프 임기내 경제 흐름 예측 : 1. 정부 지출의 획기적 감축(DOGE…etc) --&gt; 2. 세금 감소(위 상무장관 발언 참고) --&gt; 3. 미국내 소득/소비 증가 --&gt; 4. AI 및 로봇에 의한 생산성 향상에 따른 총 생산 증가(총 공급 곡선의 우측 이동. W2448 내용참고) --&gt; 5. 미국경제 호황</t>
    <phoneticPr fontId="1" type="noConversion"/>
  </si>
  <si>
    <t>2-3-1-2. 관세 상대국의 경우 : 수출 관세인상 --&gt; 관세 인상분을 상쇄하기위한 통화량 증가에의한 통화가치 하락 정책 (즉, 화폐전쟁) ==&gt; 트럼프가 부과하는 관세가 5,10% 수준이 아닌 25/50% 심지어는 200%까지 이야기하고 있음.</t>
    <phoneticPr fontId="1" type="noConversion"/>
  </si>
  <si>
    <t>4. S&amp;P500 Earning growth 예측치 참고. --&gt; W2506대비 25년 전망은 좀 줄었고, 26년 전망은 좀 늘었음.==&gt; DOGE의 강한 활동 및 트럼프 관세 정책의 영향으로 GDPNow 급락 및 소비감소로 이어져 25년 전망이 다소 낮아지며 최근 주가 조정의 주요 원인으로 보여지나, 26년 예측치가 늘었다는 것은 아주 고무적인 부분임.</t>
    <phoneticPr fontId="1" type="noConversion"/>
  </si>
  <si>
    <t>5. 최근 High yield spread가 2/17 2.62%에서 3/13 3.4%로 78bp 올랐음. --&gt; DOGE, 트럼프 관세, 25년 전망 하향 조정과 맞물려 회사채 spread도 급등한 것으로 보이나 아직 걱정할 수준은 아닌 것 같음. --&gt; FRED_Graph sheet의 2. Yield &amp; Bond의 US/Euro high yield spread graph 참고</t>
    <phoneticPr fontId="1" type="noConversion"/>
  </si>
  <si>
    <t>-. 차변 항목 : 자산 항목은 세부항목에 큰 의미를 두지 않고 총자산만 tracking 함.</t>
    <phoneticPr fontId="1" type="noConversion"/>
  </si>
  <si>
    <t>-. 대변 항목 : 대변 = 차변, 즉 차변의 총자산은 부채의 총 합과 같음 (Total asset : 6,885,303 / Total liabilities : 6,885,304 (3,526,263 + 3,359,041)</t>
    <phoneticPr fontId="1" type="noConversion"/>
  </si>
  <si>
    <t>-. 2026년 5월 연준 의장 교체 : 보통 연준 의장이 교체되면 시장은 조정을 받음 그러나 이번 교체는 금리 인하를 강하게 압박하는 정치적 상황이 걸려 있어서 시장에 어떤 영향이 있을 지는 미지수.</t>
    <phoneticPr fontId="1" type="noConversion"/>
  </si>
  <si>
    <t>https://polymarket.com/event/will-the-supreme-court-rule-in-favor-of-trumps-tariffs</t>
    <phoneticPr fontId="1" type="noConversion"/>
  </si>
  <si>
    <t>-. 트럼프 관세 정책의 대법원 판결 결과 : 폴리 마켓 베팅 현황 참고.</t>
    <phoneticPr fontId="1" type="noConversion"/>
  </si>
  <si>
    <t>-. 연준의 금리 경로 : 12월 FOMC 점도표 기준 2026년 1회, 2027년 1회 인하 --&gt; 현재 시장 베팅은 6. CME FED watch 참고.</t>
    <phoneticPr fontId="1" type="noConversion"/>
  </si>
  <si>
    <t>4. 2026년 전반기 주요 Macro issue.</t>
    <phoneticPr fontId="1" type="noConversion"/>
  </si>
  <si>
    <t>==&gt; 소형주 LITE와 FN은 모니터링만 하다가 조정 폭이 너무 낮아서 매수를 못 했음.ㅎㅎ</t>
    <phoneticPr fontId="1" type="noConversion"/>
  </si>
  <si>
    <t xml:space="preserve">        대공황 형태의 침체이나 침체의 폭과 기간은 대공황 시기보다는 짧게 끝날 것으로 보고 있으나, 침체를 피할 수는 없다고 판단함. (10년 내로 언젠가는 반드시 맞이할 것임.)</t>
    <phoneticPr fontId="1" type="noConversion"/>
  </si>
  <si>
    <t xml:space="preserve">     ※ 참고로 1929년 대공황은 침체 발생 후 1930년대 연준의 통화정책 실패(통화긴축)가 침체의 폭과 기간을 더욱 키웠다고 여러 연구를 통해 밝혀졌음. </t>
    <phoneticPr fontId="1" type="noConversion"/>
  </si>
  <si>
    <t>==&gt; 개인적으로 이번 사이클은 1920년대와 비슷하며 결국 1929년의 대공황 형태의 침쳬를 예상하기 때문에 채권ETF를 언젠가(3~5년??)부터 포함할 예정임.</t>
    <phoneticPr fontId="1" type="noConversion"/>
  </si>
  <si>
    <t>==&gt; 결과적으로 테슬라+비트마인이 주를 이루며 중.장기 적으로 Space X &amp; 채권 ETF(TLT)를 추가할 예정임.</t>
    <phoneticPr fontId="1" type="noConversion"/>
  </si>
  <si>
    <t xml:space="preserve">  -. 이노데이터 : AI 데이터 전처리 소프트웨어 기업으로 오라클과 비슷하게 운용할 예정.</t>
    <phoneticPr fontId="1" type="noConversion"/>
  </si>
  <si>
    <t xml:space="preserve">  -. 오라클 : 데이터 센터 등으로 인텔 보다는 짧게 가져갈 예정이나 최소 1년 이상은 보유할 것 같음. 이 후 비트마인으로 갈아탈 예정.</t>
    <phoneticPr fontId="1" type="noConversion"/>
  </si>
  <si>
    <t xml:space="preserve">  -. 인텔 : AI data 입.출력의 광자(Photons)기술 + 반도체 생산이 가능한 미국 기업으로 트럼프 정부에서의 정치적 수혜 등의 이유로 중 장기 보유 예정. (최소 2년 이상)</t>
    <phoneticPr fontId="1" type="noConversion"/>
  </si>
  <si>
    <t>--&gt; Space X의 3-2-1이 성공하면, 양자 컴퓨터의 미래 수익 중 일부분 (현재 GPU가 주도하는 AI training 및 추론 시장)을 갉아 먹을 것으로 예상함.</t>
    <phoneticPr fontId="1" type="noConversion"/>
  </si>
  <si>
    <t xml:space="preserve">  -. 아이온큐 : 내년도 중.소형주의 상승((러셀2000지수의 상승 폭으로 가늠)이 나온다면, 비트마인으로 갈아탈 예정.</t>
    <phoneticPr fontId="1" type="noConversion"/>
  </si>
  <si>
    <t xml:space="preserve">  -. 테슬라 &amp; 테슬라 레버리지 : 기본적으로 테슬라의 로보택시와 옵티머스가 눈으로 보여지는 시기 이 후 레버리지부터 현금화 시킬 예정이며, 상황에 따라 비트마인/테슬라 or Space X주식/채권 ETF(TLT) 중 선택하여 매수할 예정</t>
    <phoneticPr fontId="1" type="noConversion"/>
  </si>
  <si>
    <t xml:space="preserve">  -. 이더리움 &amp; 비트마인 : W2550 이더리움 매수 배경 참고. + 암호화 화폐의 사용 가치 시장 규모는 저장 가치 시장 규모의 10~20배로 추정하고 있으나, 사용 가치가 제데로 터지기 시작한다면 사실 시장 규모 평가가 불가능 할 정도로 크다고 생각함. 이에 비트마인 위주로 계속 보유량을 늘릴 예정.</t>
    <phoneticPr fontId="1" type="noConversion"/>
  </si>
  <si>
    <t>3-4. 현재 보유중인 주식 정리 및 운용 계획.</t>
    <phoneticPr fontId="1" type="noConversion"/>
  </si>
  <si>
    <t xml:space="preserve">  3-3-2. Space X의 주가는 테슬라보다 변동성이 심할 것으로 예상 (미래 수익이 크면 클 수록 현재 주가의 변동폭은 클 수 밖에 없음.) --&gt; SpaceX 주식 매수 계획 - IPO 가격 이하로 떨어지거나 고점대비 -70%이상 폭락 했을 때.</t>
    <phoneticPr fontId="1" type="noConversion"/>
  </si>
  <si>
    <t xml:space="preserve">  3-3-1. Space X 주식 청약 기회가 있다면 무조건 청약.</t>
    <phoneticPr fontId="1" type="noConversion"/>
  </si>
  <si>
    <t>3-3. Space X 주식</t>
    <phoneticPr fontId="1" type="noConversion"/>
  </si>
  <si>
    <t xml:space="preserve">  3-2-2. 중장기 목표 : 달에 로켓 발사 기지 건설 후 달에서 로켓 발사 (달은 지구 중력의 1/22 수준이라 로켓을 발사하기 위한 중력 이탈 비용이 혁신적으로 낮아지며, 달에서는 아무 규제가 없음.) --&gt; 비용 및 규제 측면에서 혁신적인 발전을 이룰 수 있는 발상임.</t>
    <phoneticPr fontId="1" type="noConversion"/>
  </si>
  <si>
    <t xml:space="preserve">  3-2-1. 단기 목표 : 우주 or 달에 Data center 건설</t>
    <phoneticPr fontId="1" type="noConversion"/>
  </si>
  <si>
    <t>3-2. Space X IPO 이유 : 기업이 IPO를 진행하는 가장 큰 이유는 주식 발행을 통해 대규모 투자 자금을 유치하기 위해서 이고, Space X는 대규모 투자 자금을 유치해서 우주 건설 Project을 진행하기 위해서라고 판단함.</t>
    <phoneticPr fontId="1" type="noConversion"/>
  </si>
  <si>
    <t>3-1. Space X IPO : 일론 머스크가 내년에 SpaceX의 IPO를 confirm 하였음.</t>
    <phoneticPr fontId="1" type="noConversion"/>
  </si>
  <si>
    <t>3. 2026년 ~ 주식 운용 전망</t>
    <phoneticPr fontId="1" type="noConversion"/>
  </si>
  <si>
    <t xml:space="preserve">          ※ 현재의 채권 매입은 계속 언급했던 단기 자금시장에 유동성 경색을 완화 시킬 목적으로 주로 T-Bill(1년 이내 초 단기 채권)의 매수로 진행 될 것이라 QE로 해석하기에는 무리가 있어보임. QE로 해석하려면 장기 채권의 매수가 있어야 한다는 개인적인 의견임.</t>
    <phoneticPr fontId="1" type="noConversion"/>
  </si>
  <si>
    <t>-. 연준의 자산 매입 : 12월 FOMC에서 12월 말부터 $400억/월 매입 계획 발표 했고, 추후 채권 매입 증액 여부. + 암호화 화페 시장 활성화에 의한 Operation twist 여부</t>
    <phoneticPr fontId="1" type="noConversion"/>
  </si>
  <si>
    <t>-. 모든 군인에게 1776$ 지급 완료(1776년 대륙회의가 독립 선언서를 채택해 미국이 건국된 것을 기리기 위한 트럼프의 의도)</t>
    <phoneticPr fontId="1" type="noConversion"/>
  </si>
  <si>
    <t>-. 관세에 의한 수입을 2025년 연말정산을 통해 가구당 1,000 ~ 2,000달러 지급 예정 --&gt; 코로나 때를 돌아보면, 개인에게 직접 현금을 지급하는 방식은 바로 소비 &amp; 투자로 연결됨.</t>
    <phoneticPr fontId="1" type="noConversion"/>
  </si>
  <si>
    <t>-. 신생아에게 천달러 상당의 주식(아마도 지수 추종 ETF + 암호화 화폐 ETF ??)을 성인이 된 이 후 매매가 가능한 주식 계좌로 지급함 (+2,000 달러 부모가 비과세 증여 가능) --&gt; 2026년 어느 시점 이 후 새로 태어나는 신생아 X 1,000 ~ 3,000 달러 상당의 주식이 약 20년 동안 잠김 --&gt; 미국 주식 시장에 엄청난 호재임.</t>
    <phoneticPr fontId="1" type="noConversion"/>
  </si>
  <si>
    <t>2-7. 2026년 재무부 이외의 추가 유동성</t>
    <phoneticPr fontId="1" type="noConversion"/>
  </si>
  <si>
    <t xml:space="preserve">          ※ 2026, 2027년은 매 번 발생하는 정치쇼 부채한도 협상 issue는 없을 것. ㅎㅎ</t>
    <phoneticPr fontId="1" type="noConversion"/>
  </si>
  <si>
    <t>2-6. BBB 법안이 통과되면서 늘어난 부채 한도는 5조 달러(36.1 --&gt; 41.1조 달러, W2527 3번 참고)인데, 이 중 4조달러가 2026, 2027에 풀려나온다는 이야기(재무부 M3 통화 지출 기준)</t>
    <phoneticPr fontId="1" type="noConversion"/>
  </si>
  <si>
    <t>2-5. 즉 2-2의 과정에서 현재 단기 자금 시장의 유동성 부족 문제와 겹치며 Inflation 수치는 낮아지고, 1번에서 언급한 것 처럼 고용 data는 안좋게 나올 수 있는 환경이 2025년 12월 부터 2026년 1분기에 나타날 수 있고, 이는 연준에 금리 인하를 압박할 것으로 예상하는 것임.</t>
    <phoneticPr fontId="1" type="noConversion"/>
  </si>
  <si>
    <t xml:space="preserve">          ※ 참고로 일론 머스크는 약 3년후면 AI 및 로봇에의한 생산성 혁명으로 Dis-Inflation이 나타날 수 있다고 인터뷰에서 공식적으로 언급했음.</t>
    <phoneticPr fontId="1" type="noConversion"/>
  </si>
  <si>
    <t>2-4. 이 후 재무부에 의한 유동성은 계속 증가하게 되고, 채권 발행은 일정하게 유지되다가 나중에는 점점 줄어 들게 됨, 즉 W2550 3-4에서 언급한 Inflation은 대략 2026년 이 후 즈음에 나타날 수 있다는 개인적인 계산임.</t>
    <phoneticPr fontId="1" type="noConversion"/>
  </si>
  <si>
    <t>2-3. TGA계좌의 현재 상태는 미 재무부의 목표치를 달성하고 재정 정책에 의해서  M3 유동성이 풀려 나오는 동시에 채권 발행이 계속 진행되므로 유동성 부여 + 유동성 흡수가 같이 이루어 지는 구간</t>
    <phoneticPr fontId="1" type="noConversion"/>
  </si>
  <si>
    <t>2-2. 채권이 발행 되는 과정에서 채권이 발행되며 단기 자금시장의 유동성을 흡수하고, 이 유동성은 미 재무부 TGA 계좌로 들어가게됨. (맨 위 그래프 3. FRED balance sheet의 TGA계좌 그래프를 보면 발효되고 7월부터 계속 증가 하였음.)</t>
    <phoneticPr fontId="1" type="noConversion"/>
  </si>
  <si>
    <t>2-1. BBB(Big Beautiful Bill)이 7월 4일 트럼프의 서명에 의해 발효 되었고, 채권의 발행 과정을 좀 더 자세하게 살펴보면,</t>
    <phoneticPr fontId="1" type="noConversion"/>
  </si>
  <si>
    <t>2. W2550에서 언급한 2번 금리 경로와 3-3 Inflation에 대한 부연 설명.</t>
    <phoneticPr fontId="1" type="noConversion"/>
  </si>
  <si>
    <t>1-5. 향 후 실업률이 좀 오르더라도 절대 침체로 해석하면 안됨.</t>
    <phoneticPr fontId="1" type="noConversion"/>
  </si>
  <si>
    <t>1-4. W2550에서 언급한 것 과 같이 정부 셧다운과 맞물리며 이 데이터의 조사 및 발표가 중단되며, 실업률의 일시적 상승으로 나타날 것 으로 예상함.</t>
    <phoneticPr fontId="1" type="noConversion"/>
  </si>
  <si>
    <t>1-3. 빨간색 기울기의 고용 감소는 생산성 향상이 일어나는 동안 계속 진행될 것으로 예상함.</t>
    <phoneticPr fontId="1" type="noConversion"/>
  </si>
  <si>
    <t>1-2. 공교롭게 어느 순간부터는 AI에의한 생산성 향상에의해 Job이 없어지며 Job loser는 일정한 기울기를 유지하며 계속 증가하고 있음.</t>
    <phoneticPr fontId="1" type="noConversion"/>
  </si>
  <si>
    <t>1-1. 좌측의 Permanent Job loser 그래프는 2022년 연준의 급격한 금리인상에 의해 기업들이 고정 비용 감축을 위해 고용을 감소하며 촉발되었음.</t>
    <phoneticPr fontId="1" type="noConversion"/>
  </si>
  <si>
    <t>https://fred.stlouisfed.org/graph/?g=1OX9p</t>
  </si>
  <si>
    <t xml:space="preserve">1. Unemployment Level - Permanent Job Losers : </t>
    <phoneticPr fontId="1" type="noConversion"/>
  </si>
  <si>
    <t>러셀2000</t>
  </si>
  <si>
    <t>SOXX</t>
  </si>
  <si>
    <t>TSLA</t>
  </si>
  <si>
    <t>나스닥</t>
  </si>
  <si>
    <t>S&amp;P500</t>
  </si>
  <si>
    <t>Dow</t>
  </si>
  <si>
    <t>W2551</t>
    <phoneticPr fontId="1" type="noConversion"/>
  </si>
  <si>
    <t xml:space="preserve"> ==&gt; 암호화 화폐시장을 활성화 시킬수 있는 좋은 방법 중 하나가, 암호화 화폐의 사용가치를 창출하는 새로운 생태계를 만들고 확장하는 것 임.</t>
    <phoneticPr fontId="1" type="noConversion"/>
  </si>
  <si>
    <t xml:space="preserve"> ==&gt; 미국 정부의 든든한 뒷 바침 + 암호화 화폐의 가치 사용의 역할이 새롭게 부각되며 2026년의 유동성을 맞이하며 큰 폭으로 상승할 것으로 예상하기 때문에 이더리움의 수요측면을 보고 매수한 것임. (+비트마인(BMNR)과 비트마인X2(BMNG)도 매수 했음…^^)</t>
    <phoneticPr fontId="1" type="noConversion"/>
  </si>
  <si>
    <t xml:space="preserve">       --&gt; 전에 언급한 파이 코인 역시 가치의 사용 측면이 장점이며, 파이코인은 WEB3.0이 활성화 되어야 수요가 폭발할 수 있다고 보고 있음. (Pi는 아직 메인넷 미출시고 High risk coin임.)</t>
    <phoneticPr fontId="1" type="noConversion"/>
  </si>
  <si>
    <t xml:space="preserve">   -. 이더리움 : "A"라는 어떤 사건이 발생했을 때, 교환이 이루어지며는 스마트 컨트렉 기술 base에서 탄생한 코인으로 비트코인과 다르게 창시자 비탈릭 부테린이 생태계를 계속 확장하고 있음. --&gt; 가치 사용의 역할.</t>
    <phoneticPr fontId="1" type="noConversion"/>
  </si>
  <si>
    <t xml:space="preserve">   -. 비트코인 : 절대적 희소성 및 운영 주체가 없는 등의 장점으로 가치 저장의 역할.</t>
    <phoneticPr fontId="1" type="noConversion"/>
  </si>
  <si>
    <t>3-6. 화폐를 가치의 저장과 사용의 측면으로 나누었을 때,</t>
    <phoneticPr fontId="1" type="noConversion"/>
  </si>
  <si>
    <t>3-5. 지니어스 act가 통과되고 이런 기대감으로 암호화 화폐가 많이 올랐다가 11월에 다소 큰 폭의 조정이 있었으나, 계획은 변한게 없음. --&gt; 올해 초부터 10개월 이상을 모니터링하다가 2주 전에 매수한 것임.</t>
    <phoneticPr fontId="1" type="noConversion"/>
  </si>
  <si>
    <t xml:space="preserve">            ※ 장기 채권은 가격 변동이 심하기 때문에, 스테이블 코인 발행을 위한 지급 준비금으로 사용할 수 없음. --&gt; 장기 채권의 추가 수요는 위에서 이야기한 경우만 해당함.</t>
    <phoneticPr fontId="1" type="noConversion"/>
  </si>
  <si>
    <t xml:space="preserve">            ※ 만약 코인 시장 활성화가 성공하여 단기 채권의 강한 수요가 새롭게 창출 된다면, 연준은 단기채권을 매도하고 장기채권을 매수하여 장기 채권 금리를 떨어뜨리는 오퍼레이션 트위스트가 가능함. - QE(=대차대조표 확대, 채권 매수..)없이 장기 금리를 떨어뜨리는 방법. (성장주에겐 더 없이 좋은 환경임. 금리와 성장주의 관계는 W2538 1-4.번 참고)</t>
    <phoneticPr fontId="1" type="noConversion"/>
  </si>
  <si>
    <t xml:space="preserve">            ※ 지급 준비금을 확보하는 과정에서 단기 채권을 매수하며 단기 자금 시장에 유동성이 공급됨.</t>
    <phoneticPr fontId="1" type="noConversion"/>
  </si>
  <si>
    <t xml:space="preserve">    --&gt; 실물경제에서 지급 준비금 만큼의 유동성이 잠기며 그 만큼의 암호화 화폐 생태계에 달러(스테이블 코인)가 증가함. --&gt; 인플레이션을 피해갈 수 있음. --&gt; 트럼프 정부의 암호화 화폐 활성화는 정권의 성공을 위해 필수 항목임.</t>
    <phoneticPr fontId="1" type="noConversion"/>
  </si>
  <si>
    <t xml:space="preserve">    즉, 단기 채권을 지급 준비금으로 확보해서 스테이블 코인을 발행하여 코인 시장을 활성화 시키면 새로 찍어내는 채권의 수요를 창출할 수 있음.</t>
    <phoneticPr fontId="1" type="noConversion"/>
  </si>
  <si>
    <t>3-4. But W2527에서 설명한 내용 중 3-5.번과 관련하여, min. 인플레이션 4.7%를 피할 수 있는 유일한 방법 + 달러 기축통화를 더욱 확실히 할 수 있는 방법이 ===&gt; 암호화화폐 시장 활성화임.</t>
    <phoneticPr fontId="1" type="noConversion"/>
  </si>
  <si>
    <t>3-3. AI 및 로봇을 통한 생산성 향상이 일어난다고 해도 달성 가능한 GDP성장은 명목 GDP기준 Max. 4%(Real GDP 성장 : 1.5%, Inflation : 2.5%) 라고 보고 있음. 즉 인플레이션 2.5%를 포함한 명목 GDP 성장이 max. 4% 이므로, 인플레이션은 min. 4.7% (2.5% + 2.2%(6.2%-4%))이라는 이야기이고, 인플레이션은 절대 피할 수 없다는 이야기임.</t>
    <phoneticPr fontId="1" type="noConversion"/>
  </si>
  <si>
    <t>3-2. W2549에서 설명한 바와 같이 새로 찍어내는 채권 만큼의 GDP성장이 나오지 않으면 인플레이션을 피할 수 없음. (From 밀턴 프리드먼…etc)</t>
    <phoneticPr fontId="1" type="noConversion"/>
  </si>
  <si>
    <t>3-1. BBB법안이 통과되고 25, 26년 추가 국채 발행 규모는 연간 약 2조달러 (GDP대비 약 6.2%)</t>
    <phoneticPr fontId="1" type="noConversion"/>
  </si>
  <si>
    <t>3. 이더리움 매수 배경</t>
    <phoneticPr fontId="1" type="noConversion"/>
  </si>
  <si>
    <t>-. 완화적 금리 운용 환경 + 유동성이 부여될 때, 자금이 미국 주식의 중.소형주로 이동하는 경향이 있다고 보고 있어서 이번에 매수는 내가 좋아하는 빅테크를 비롯한 초대형주는 없음. 2024년 중반에 아이온큐 매수도 이러한 배경에서 진입한 것임.</t>
    <phoneticPr fontId="1" type="noConversion"/>
  </si>
  <si>
    <t>-. 트럼프의 연준의장 교체등 여러가지 이유로 2026년 초에 CME FED watch tool의 금리 베팅이 완화적으로 움직일 수 있다고 보고 있음.</t>
    <phoneticPr fontId="1" type="noConversion"/>
  </si>
  <si>
    <t xml:space="preserve">   지난 4월 테슬라 추가매수 이후 올해 2번째 매수이며, 나의 매수 타이밍은 Factset sheet의 FWD12M 그래프의 급락이 있을 때임. 물론 급락이 있으면서 다른 지표에 침체 징후가 없어야함.</t>
    <phoneticPr fontId="1" type="noConversion"/>
  </si>
  <si>
    <t>-. 지난 3주간 좀 많이 매수하였고, 주요 종목은 인텔, 오라클, 이더리움(비트마인)이고, 이 중 이더리움(비트마인..) 비중이 가장 높음.</t>
    <phoneticPr fontId="1" type="noConversion"/>
  </si>
  <si>
    <t>-. 2026년 초반에 고용 data에 의해서 금리 인하 속도 및 폭이 좀 더 완화적으로 진행될 가능성이 있어 보임.</t>
    <phoneticPr fontId="1" type="noConversion"/>
  </si>
  <si>
    <t>-. 이런 고용 상황은 FED 자체적으로 Monitoring하고 있기 때문에, 이번 FOMC는 예상보다 완화적이었다고 판단함. 그러나 시장은 반대로 움직이고 있음. --&gt; 매수 기회</t>
    <phoneticPr fontId="1" type="noConversion"/>
  </si>
  <si>
    <t>-. 이 시기가 교묘하게 정부 Shut down과 맞물리며, 통계가 정확하게 조사 및 발표가 되지 않았다고 보고 있음. 최근 고용 관련 data -방향으로 수정되는 것을 볼 수 있음.</t>
    <phoneticPr fontId="1" type="noConversion"/>
  </si>
  <si>
    <t>-. AI를 통한 생산성 향상이 시작 되었다고 판단하고 있음. 즉, 고용 Data가 조금 깨질 수 있다고 보고 있음.</t>
    <phoneticPr fontId="1" type="noConversion"/>
  </si>
  <si>
    <t>-. 내년 4월/9월 2회 추가 인하 전망</t>
    <phoneticPr fontId="1" type="noConversion"/>
  </si>
  <si>
    <t>2. CME FED watch tool 금리 전망.</t>
    <phoneticPr fontId="1" type="noConversion"/>
  </si>
  <si>
    <t>-. Bottom sector : Financial - +8.3% --&gt; 개인적으로 금융섹터 실적이 폭등하며 주가가 폭등하면, 사이클의 고점인지 확인해봐야 한다고 생각함.</t>
    <phoneticPr fontId="1" type="noConversion"/>
  </si>
  <si>
    <t>-. Top sector : IT - +19.8%</t>
    <phoneticPr fontId="1" type="noConversion"/>
  </si>
  <si>
    <t>-. 2026년 S&amp;P500 Bottom up 종가 예측치 - 7968.78 (+15.5%)</t>
    <phoneticPr fontId="1" type="noConversion"/>
  </si>
  <si>
    <t>1. Factset 2026 S&amp;P500 종가 예상 - 애널리스트들의 Bottom-up 2026 목표가 중 중간값의 합산 추정치 --&gt; 지난 20년간 이방식의 추정치는 평균 5.9% 과대 평가 되었으나, 지난 6년간은 과소 평가 되었음. (EX&gt; 2024년의 2025년 예측은 현재 종가를 고려하면 2.5% 과소 평가 하였음.)</t>
    <phoneticPr fontId="1" type="noConversion"/>
  </si>
  <si>
    <t>W2550</t>
    <phoneticPr fontId="1" type="noConversion"/>
  </si>
  <si>
    <t xml:space="preserve">      . 만약에 2026년이든 그 이후든 경기 침체를 격는 국가가 발생한다면 미 연준은 금리를 내려 줄 것이라고 예상하고 있음. - 1998년에 그랬기 때문에 이번에도 그럴거라 생각하는 이유임. --&gt; 그렇다면 미국 주식은 ???</t>
    <phoneticPr fontId="1" type="noConversion"/>
  </si>
  <si>
    <t xml:space="preserve">      . 금리 인상을 멈추고 3년이 지나는 2026년에 IMF 구제금융과 같은 event가 발생하는 나라가 생길 것인지…..개인적으로 2026보다는 더 늦게 발생할 것 같긴하나 2026년에도 가능성은 있다고 생각함. 사실 이 부분은 너무 어려운 영역임.</t>
    <phoneticPr fontId="1" type="noConversion"/>
  </si>
  <si>
    <t xml:space="preserve">   -. 이번 사이클에서 미연준은 2023년 7월에 금이 인상을 멈추고 1995~2000년과 아주 비슷하게 통화정책을 운영하고 있음.</t>
    <phoneticPr fontId="1" type="noConversion"/>
  </si>
  <si>
    <t xml:space="preserve">   -. 1995년 금리 인상을 멈추고 2~3년 후 태국, 말레이시아, 한국의 외환 위기가 연달아 발생했음.</t>
    <phoneticPr fontId="1" type="noConversion"/>
  </si>
  <si>
    <t xml:space="preserve">   -. 1995년 ~ 2000년 : 1995년 미국이 금리인상을 멈추고 지금과 같이 중금리를 유지 및 소폭 인하를 하던 시기임.</t>
    <phoneticPr fontId="1" type="noConversion"/>
  </si>
  <si>
    <t>4-4. 2026년 확인 사항</t>
    <phoneticPr fontId="1" type="noConversion"/>
  </si>
  <si>
    <t xml:space="preserve">   -. 이 상황에서 이창용 총재의 서학개미 발언은 그 함의가 있다고 생각함. --&gt; 외환보유가 충분하지 않아서 98년 IMF와 같은 핑계거리의 빌드 업이라 예측함. 외환 보유고가 충분하다면 굳이 이런 발언을 할 필요가 없음.</t>
    <phoneticPr fontId="1" type="noConversion"/>
  </si>
  <si>
    <t>4-3. 이창용 총재의 발언</t>
    <phoneticPr fontId="1" type="noConversion"/>
  </si>
  <si>
    <t xml:space="preserve">   -. 우리나라의 외환보유고, 올해 GDP 성장율, 그리고 재정 지출 계획은 ??? 우리나라가 안전할 거라는 생각은 위험하다 생각함. 더구나 우린 1998년 IMF의 기억이 있는 나라임.</t>
    <phoneticPr fontId="1" type="noConversion"/>
  </si>
  <si>
    <t xml:space="preserve">   -. 프랑스의 부족환 외환 보유고 및 저성장(2025 GDP 전망 : 0.6~0.8% 성장) 상황에서 2026년도 엄청난 양의 재정지출(복지예산 등) 계획이 의회에서 통과된 다음날 신용등급이 하락 하였음. </t>
    <phoneticPr fontId="1" type="noConversion"/>
  </si>
  <si>
    <t>4-2. 프랑스의 신용등급 하락 : 여기서 프랑스의 신용등급 하락을 상기 해야함.</t>
    <phoneticPr fontId="1" type="noConversion"/>
  </si>
  <si>
    <t xml:space="preserve">     그러나 환율이 더 상승한다는 기대 혹은 현재 까지 알려진 채권 보다 더 많이 발행한다는 가이드는 외국인이 다시 채권을 매도하고 떠나는 상황을 만들 것임.</t>
    <phoneticPr fontId="1" type="noConversion"/>
  </si>
  <si>
    <t>4-1. 현재 한국은 금리의 상승(3.5이상의 고금리)과 환율을 다 잡을 수 없는 상황임. - 한국 금리가 3.0이 넘어서면서 외국인 자본이 채권 시장에 많이 유입되긴 했음. (고환율,고금리 채권은 외국인에게는 항상 매수하기 좋은 상황임.)</t>
    <phoneticPr fontId="1" type="noConversion"/>
  </si>
  <si>
    <t>4. 관전 포인트</t>
    <phoneticPr fontId="1" type="noConversion"/>
  </si>
  <si>
    <t>3-5. 우리나라는 통계확인이 너무 어렵고, 미국과 항목이 정확히 일치하지 않아서 통계 비교가 좀 어려울 수 있으나, 증가율에대한 추이는 의미가 있을 수 있다고 생각함. 주로 FRED에서 제공하는 data를 사용하였음.</t>
    <phoneticPr fontId="1" type="noConversion"/>
  </si>
  <si>
    <t xml:space="preserve">     최근 코인의 조정폭이 크기 때문에 저번주 이더리움 소량 매수하였음. 매수의 이유는 큰 폭의 조정, 원자재+나스닥의 성격, 미국 정부에서 밀어주고 있기 때문임.</t>
    <phoneticPr fontId="1" type="noConversion"/>
  </si>
  <si>
    <t xml:space="preserve">   -. 여기서 코인을 주목할 필요가 있음. 개인적으로 코인은 원자재적 성격 + 나스닥의 성격을 모두 가지고 있다고 판단함. 즉, 성장이 일부 저조할 때, 어느정도 헷지가 가능 하다 판단함. </t>
    <phoneticPr fontId="1" type="noConversion"/>
  </si>
  <si>
    <t xml:space="preserve">   -. 만약 엄청난 통화 공급에도 불구하고 성장이 일어나지 않는다면 인플레이션을 피할 수 없고 이 경우 가장 수혜를 받는 자산은 원자재임.</t>
    <phoneticPr fontId="1" type="noConversion"/>
  </si>
  <si>
    <t>3-4. 미국에서 엄청난 통화 공급(투자)이 일어나며 성장이 나온다면 가장 수혜를 받는 자산은 주식임. : 이 상황이 W2448에서 설명한 총 공급 곡선이 우측으로 이동하는 상황임.</t>
    <phoneticPr fontId="1" type="noConversion"/>
  </si>
  <si>
    <t xml:space="preserve">   -. 미국도 엄청난 채권을 발행할 예정이나, 새로 발행한 채권의 양보다 더 많은 재화. 서비스의 생산이 이루어 진다면 인플레이션은 발생하지 않음. --&gt; 밀턴 프리드먼이 화폐의 증가를 생산 단위당 화폐(통화량 증가/GDP)를 사용한 이유임. </t>
    <phoneticPr fontId="1" type="noConversion"/>
  </si>
  <si>
    <t xml:space="preserve">      . 2010년대 인터넷 소프트웨어(구글, 아마존, facebook….etc) &amp; 스마트폰 보급 시대가 있음.</t>
    <phoneticPr fontId="1" type="noConversion"/>
  </si>
  <si>
    <t xml:space="preserve">      . 1995~2000년대 인터넷 보급 시대</t>
    <phoneticPr fontId="1" type="noConversion"/>
  </si>
  <si>
    <t xml:space="preserve">      . 1920년대 자동차, 비행기, 철도등의 보급에 의한 이동 혁명시대</t>
    <phoneticPr fontId="1" type="noConversion"/>
  </si>
  <si>
    <t xml:space="preserve">  -. 1900년대 이후 기술의 혁신에 의해 생산성이 증가한 시기는 ?</t>
    <phoneticPr fontId="1" type="noConversion"/>
  </si>
  <si>
    <t>3-3. 그러면 미국은 다시 大인프레이션의 시대로 ?</t>
    <phoneticPr fontId="1" type="noConversion"/>
  </si>
  <si>
    <t xml:space="preserve">     달러 통화량의 증가보다 원화 통화량의 증가가 압도적으로 빠르기 때문에 환율에 반영된 것임. - 우측 자료 참고</t>
    <phoneticPr fontId="1" type="noConversion"/>
  </si>
  <si>
    <t xml:space="preserve">3-2. 최근 금값만 보더라도 달러 가치의 하락은 쉽게 알 수 있음. 그러나 원화가치는 달러가치보다 빠른 속도록 하락하고 있고, 근본적인 이유는 </t>
    <phoneticPr fontId="1" type="noConversion"/>
  </si>
  <si>
    <t>3-1. BBB 법안이 통과되고, 미국도 엄청난 양의 채권이 발행될 것이며, 이런 부분또한 시장에서 달러 지수로 반영하고 있음.</t>
    <phoneticPr fontId="1" type="noConversion"/>
  </si>
  <si>
    <t>3. 달러 가치의 하락</t>
    <phoneticPr fontId="1" type="noConversion"/>
  </si>
  <si>
    <t>2-4 달러/원 환율의 폭등은 원화가치의 폭락을 의미하며, 최근 식당 및 마트 등에서도 높은 인플레이션을 느낄 수 있음.</t>
    <phoneticPr fontId="1" type="noConversion"/>
  </si>
  <si>
    <t xml:space="preserve">   즉, 채권 시장에 인위적 개입이 있었던 것으로 추정할 수 있고, 원화의 유동성 증가로 인해 하늘색 2번의 환율상승의 원인이 되었다고 추정함.</t>
    <phoneticPr fontId="1" type="noConversion"/>
  </si>
  <si>
    <t xml:space="preserve">-. 하늘색 마킹 부위에서도 미국 채권 금리는 상승했으나, 한국의 금리는 오히려 하락했음. </t>
    <phoneticPr fontId="1" type="noConversion"/>
  </si>
  <si>
    <t>-. 녹색 마킹구간에 있었던 원화의 통화량 증가는 녹색 1번의 환율을 상승시킨 원인이라고 볼 수 있음.</t>
    <phoneticPr fontId="1" type="noConversion"/>
  </si>
  <si>
    <t>-. 그러다 환율이 1400원 넘어가며 채권 시장 개입을 멈췄고, 바로 채권 금리가 급등했다고 이해 할 수 있음. 이 기간 미국의 10년만기 채권금리는 오히려 소폭 하락 함.</t>
    <phoneticPr fontId="1" type="noConversion"/>
  </si>
  <si>
    <t>-. 그러나 채권 금리가 뛰지 않았음. --&gt; 채권 금리 상승을 막기위해 채권시장의 인위적 개입이 있어다고 추정할 수 있고, 또한 이 기간에 각종 지원금도 배포되며 엄청난 유동성이 부여된 것임.</t>
    <phoneticPr fontId="1" type="noConversion"/>
  </si>
  <si>
    <t>-. W2548에서도 언급한 바와 같이 이렇게 재정 지출계획이 발표되면 채권 공급이 늘어나기 때문에 기존 채권 보유자는 채권 가격의 하락을 피하기 위해 채권을 매도함.</t>
    <phoneticPr fontId="1" type="noConversion"/>
  </si>
  <si>
    <t>-. 정권이 바뀌고 녹색 형광색 표시 기간에 각종 지원금 배포와 재정 지출 계획이 쏟아지던 시기임.</t>
    <phoneticPr fontId="1" type="noConversion"/>
  </si>
  <si>
    <t>-. 주식의 경우 아무 이유없이 폭등과 폭락이 가능하나 채권의 경우 금리의 급등/락은 반드시 이유가 있음.</t>
    <phoneticPr fontId="1" type="noConversion"/>
  </si>
  <si>
    <t>-. 빨간색 동그라미 금리 급등 시점 (10월중순경) 급리를 급등시킬만한 어떤 뉴스도 없었고, 심지어 미국 금리도 소폭이지만 하락하는 시기임.</t>
    <phoneticPr fontId="1" type="noConversion"/>
  </si>
  <si>
    <t>-. 그래프 우측 빨간색 동그라미 부분에 한국 10년만기 채권 금리가 급등하고 있음. 노란색 동그라미 구간은 우리나라 채권 금리 상승시기 이며, 미국의 10년 만기 채권금리 상승 시기와 일치함을 알 수 있음. - 내가 9월 이후 빨간색으로 그려서 추가 했음.</t>
    <phoneticPr fontId="1" type="noConversion"/>
  </si>
  <si>
    <t>-. 우리나라 시장금리(10년 만기 채권 금리, 빨간색)는 보통 미국의 시장금리(녹색)와 같이 움직임 - 그래프의 시계열을 20년 이상으로 설정하면 아주 높은 상관 관계를 알 수 있음.</t>
    <phoneticPr fontId="1" type="noConversion"/>
  </si>
  <si>
    <t>2-3. 달러/원 환율(파란색) VS. 한국 10년만기 채권 금리(빨간색) VS. 미국 10년 만기 채권금리 (녹색 점선) - 4.환율 마지막 그래프 참고</t>
    <phoneticPr fontId="1" type="noConversion"/>
  </si>
  <si>
    <t>2-2. 우리나라의 경우 전 세계 최강 통화인 달러와 비교가 가능하므로 통화 가치하락을 달러/원 환율로 대신 할 수 있음.</t>
    <phoneticPr fontId="1" type="noConversion"/>
  </si>
  <si>
    <t>2-1. 미국의 달러의 통화 가치 하락은 달러보다 더 큰 통화(금)의 가격으로 확인할 수 있으나, FRED에서 1970전후의 data는 제공하지 않아서, 금 가격 graph는 생략함.</t>
    <phoneticPr fontId="1" type="noConversion"/>
  </si>
  <si>
    <t>2. 우리나라의 환율 - 밀턴 프리드먼의 통화 이론에 따르면 우리나라 환율 상승의 원인은 통화량 증가임. - 내겐 너무 명확한 이유인데, 환율 상승의 원인에 대해서 너무 말도 안되는 선동이 많아서 정리하는 것임.</t>
    <phoneticPr fontId="1" type="noConversion"/>
  </si>
  <si>
    <t xml:space="preserve">   -. 밀턴 프리드먼의 통화 이론은 조개 껍데기를 화폐로 쓰던 시절 부터 금 본위제, 현대의 불태환 지폐시대 그리고 앞으로 암호화 화폐시대가 오더라도 적용 가능한 이론이라 판단함.</t>
    <phoneticPr fontId="1" type="noConversion"/>
  </si>
  <si>
    <t xml:space="preserve">   -. 밀턴 프리드먼에 따르면 금본위제에서 인플레이션은 두 가지 1. 새로운 금광의 발견 2. 금화의 금 함유량 감소(ex&gt;로마시대 말기.) 이고, 현재의 불태환 지폐 체제에서는 1. 새로운 국채의 발행이라고 설명하고 있음.</t>
    <phoneticPr fontId="1" type="noConversion"/>
  </si>
  <si>
    <t>1-3. 밀턴 프리드먼은 노벨상 수상자이자 일론머스크가 가장 많이 인용하는 경제학자임. 인플레이션의 다른 이름은 통화가치 하락이며, 통화 가치하락의 다른 이름은 통화량 증가라고 설명하고 있음.</t>
    <phoneticPr fontId="1" type="noConversion"/>
  </si>
  <si>
    <t xml:space="preserve">   -. 맨큐의 경제학 : 단기 경기 변동 - 필립스곡선의 이동 - 공급 충격의 역할. --&gt; 역시 구글에서 검색하면 쉽게 내용 확인이 가능함.</t>
    <phoneticPr fontId="1" type="noConversion"/>
  </si>
  <si>
    <t xml:space="preserve">   -. 맨큐의 경제학 : 시장의 작동원리 - 단력성과 그 응용 - 수요,공급,탄력성에 관한 세 가지 응용사례 --&gt; goolge에서 검색하면 쉽게 내용을 확인할 수 있음.</t>
    <phoneticPr fontId="1" type="noConversion"/>
  </si>
  <si>
    <t>1-2. 1-1의 오일 쇼크가 부분적이며 일시적인 현상이라는 것은 맨큐의 경제학에서도 밀턴 프리드먼과 같은 설명을 하고 있음. - 원자재의 장기 공급곡선은 완만한 기울기를 갖기 때문에, OPEC의 원유 공급 통제 정책은 항상 실패를 거듭했다는 내용.</t>
    <phoneticPr fontId="1" type="noConversion"/>
  </si>
  <si>
    <t xml:space="preserve">   -. 알다시피 1960년대 미국은 베트남전에서 패전하며 엄청난 부채가 발생했고, 이로인해 닉슨은 결국 1971년 금본위제를 폐지하며 1970년대 엄청난 양의 채권을 발행했음. </t>
    <phoneticPr fontId="1" type="noConversion"/>
  </si>
  <si>
    <t xml:space="preserve">   -. 독일/일본 : 독일 - 화폐와 물가 모두 연 7% 상승함. 일본 - 화폐는 연 4.8% 물가는 연 2.7% 상승함</t>
    <phoneticPr fontId="1" type="noConversion"/>
  </si>
  <si>
    <t>또한 70년대 들어서며 아주 가파른 기울기를 보이며 화폐증가량과 인플레이션이 거의 일치하게 증가함. 미국의 경우 1990년 물가는 1891 초기 수준의 15배, 영국은 50배 상승했음.</t>
    <phoneticPr fontId="1" type="noConversion"/>
  </si>
  <si>
    <t xml:space="preserve">   -. 미국/영국 : 1931년까지 금본위제 유지, 고정환율로 서로 연결되어 2차 세계 대전 전까지 양상이 아주 비슷함. 그러나 2차세계대전 이후는 정부가 가격 통제와 배급제를 실시하여 화폐증가량이 물가 상승율보다 높음.</t>
    <phoneticPr fontId="1" type="noConversion"/>
  </si>
  <si>
    <t xml:space="preserve">   -. 실선 : 생산 단위당 화폐 (M1,M2화폐 / 실질GDP) / 점선 : 인플레이션(GDP 디플레이터(명목GDP/실질GDP)) - 증가율을 기간 평균값을 100으로 환산에서 log값으로 그린 대수 graph.</t>
    <phoneticPr fontId="1" type="noConversion"/>
  </si>
  <si>
    <t>-.일본 (1961~1990)</t>
    <phoneticPr fontId="1" type="noConversion"/>
  </si>
  <si>
    <t>-.독일 (1961~1990)</t>
    <phoneticPr fontId="1" type="noConversion"/>
  </si>
  <si>
    <t>-.영국 (1891 ~ 1990)</t>
    <phoneticPr fontId="1" type="noConversion"/>
  </si>
  <si>
    <t>-.미국 (1891 ~ 1990)</t>
    <phoneticPr fontId="1" type="noConversion"/>
  </si>
  <si>
    <t xml:space="preserve">    -. 1970년대 인플레이션이 오일 쇼크가 원인이라면 이는 독일, 일본, 스위스에도 동일하게 나타났어야 하나, 그러지 않았음.</t>
    <phoneticPr fontId="1" type="noConversion"/>
  </si>
  <si>
    <t xml:space="preserve">  1-1-2. 통화 정책에 실패한 미국, 영국은 이기간을 거치며 엄청난 인플레이션을 겪었지만, 통화정책에 성공한 독일, 일본은 1970년대 이후에도 1970년대 이전의 완만한 인플레이션 기울기를 그대로 유지하고 있음.</t>
    <phoneticPr fontId="1" type="noConversion"/>
  </si>
  <si>
    <t xml:space="preserve">  1-1-1. 흔히들 1970년대 인플레이션을 이야기할 때 1973년의 오일 쇼크를 중요한 원인으로 설명하는데, 이는 당시 정책 결정자 및 정치인들이 본질을 흐리기 위한 정치적 접근이라 설명하고 있음.</t>
    <phoneticPr fontId="1" type="noConversion"/>
  </si>
  <si>
    <t>1-1. 우리나라의 환율 상승의 원인을 찾아보기 위해 1970년대 미국의 大인플레이션 시대를 참고할 수 있음. --&gt; 1-1의 내용은 밀턴 프리드먼의 "화폐 경제학"의 일부 내용을 정리한 것 임.</t>
    <phoneticPr fontId="1" type="noConversion"/>
  </si>
  <si>
    <t>1. 환율 : 환율에 대해서 이런 저런 이야기가 많아 환율 상승의 원인을 밀턴 프리드먼의 통화이론에 근거해서 확인해 봤음.</t>
    <phoneticPr fontId="1" type="noConversion"/>
  </si>
  <si>
    <t>W2549</t>
    <phoneticPr fontId="1" type="noConversion"/>
  </si>
  <si>
    <t xml:space="preserve">   -. 나도 약 2,3주 전에 연금 계좌의 연금부분 테슬라 채권혼합에서 테슬라 커버드콜+미국채권 ETF로 갈아 탔음.</t>
    <phoneticPr fontId="1" type="noConversion"/>
  </si>
  <si>
    <t>2-5. 퇴직 연금 계좌의 30% 할당되어 있는 채권을 국내 채권이 아닌 미국채권을 보유해야 국내 채권금리 상승에 의한 채권가격의 하락을 피하고, 달러/원 환율 상승의 헷지 두 가지 효과를 얻을 수 있음.</t>
    <phoneticPr fontId="1" type="noConversion"/>
  </si>
  <si>
    <t>2-4. 국채 발행의 증가(위 재정지출계획 참고) 정책 금리와 환율을 모두 잡을 수는 없음. 즉, 우리나라도 금리를 일정부분 포기하면 환율이 깨지는 속도는 좀 늦출 수 있을 것이라 판단함. 하지만 금리 상승은 경제의 약한 고리를 타격하게 될 것이고,,,,,,,</t>
    <phoneticPr fontId="1" type="noConversion"/>
  </si>
  <si>
    <t>2-3. 위 기간에 QE가 진행되며 원화의 통화량은 더욱 증가했고, 여기서 환율 하락이 가속화 되었다고 유추할 수 있음.</t>
    <phoneticPr fontId="1" type="noConversion"/>
  </si>
  <si>
    <t>2-2. 형광색으로 마킹한 구간에서 금리가 횡보했음. 즉, QE가 진행된 것으로 추정함. (지난 뉴스를 보면 중국도 우리나라 채권을 많이 매수했음.)</t>
    <phoneticPr fontId="1" type="noConversion"/>
  </si>
  <si>
    <t>2-1. W2525에서 정리했던 원화가치 하락의 내부요인의 흐름에서 10년 만기 채권 금리의 추이를 보면, 형광색 부분에서 금리가 튀어야 하지만 튀지 않았음.</t>
    <phoneticPr fontId="1" type="noConversion"/>
  </si>
  <si>
    <t>재정 지출 계획</t>
    <phoneticPr fontId="1" type="noConversion"/>
  </si>
  <si>
    <t>한국의 5년, 10년만기 채권 금리</t>
    <phoneticPr fontId="1" type="noConversion"/>
  </si>
  <si>
    <t>W2525에 정리한 원화가치 하락의 내부요인 : 외국인 채권 투자 자본이 이탈하면서 시장금리가 상승함.</t>
    <phoneticPr fontId="1" type="noConversion"/>
  </si>
  <si>
    <t>2. 한국채권.</t>
    <phoneticPr fontId="1" type="noConversion"/>
  </si>
  <si>
    <t>-. GDPNow : 3.9%이며, 언급한데로 순수출이 관세 효과로 계속 +를 유지하고 있음. --&gt; 달러 인덱스가 상승하는 추가 원인임. ==&gt; 이전까지 미국은 순수출이 계속 -였던 무역 적자국 이었음.</t>
    <phoneticPr fontId="1" type="noConversion"/>
  </si>
  <si>
    <t xml:space="preserve">  --&gt; 즉 10년만기 채권금리가 내려오기는 힘들어 보임. --&gt; 달러 인덱스가 계속 오를 수 있음.. --&gt; 달러/원 환율이 더욱 깨질 수 있음.</t>
    <phoneticPr fontId="1" type="noConversion"/>
  </si>
  <si>
    <t>-. 최근 있었던 연준 위원들의 발언과 현재 팽팽한 구도를 고려하면 12/11일 금리 인하를 하더라도 추가 금리 인하의 불확실성등 긴축적인 Guide를 줄 확률이 높아 보임.</t>
    <phoneticPr fontId="1" type="noConversion"/>
  </si>
  <si>
    <t>-. 연준의 비공식 대변인 닉티미라오스 기자의 기사에서 이번 12/11 FOMC에서 인하와 동결이 역대급으로 팽팽히 대립상황 이라고 언급함.</t>
    <phoneticPr fontId="1" type="noConversion"/>
  </si>
  <si>
    <t>-. 달러지수와 10년만기 채권금리의 스프레드가 크다는 것은 몇 차례 언급했고, 달러 지수가 생각보다 빠르게 상승했음.</t>
    <phoneticPr fontId="1" type="noConversion"/>
  </si>
  <si>
    <t>GDP Now : 위 5번 link 참고</t>
    <phoneticPr fontId="1" type="noConversion"/>
  </si>
  <si>
    <t>파란색 : 달러 인덱스 VS. 빨간색 : 달러/원 환율</t>
    <phoneticPr fontId="1" type="noConversion"/>
  </si>
  <si>
    <t>빨간색:10년만기 채권금리 VS. 파란색:달러인덱스</t>
    <phoneticPr fontId="1" type="noConversion"/>
  </si>
  <si>
    <t>1. 환율 : 위 4번 환율 graph link 참고</t>
    <phoneticPr fontId="1" type="noConversion"/>
  </si>
  <si>
    <t>W2548</t>
    <phoneticPr fontId="1" type="noConversion"/>
  </si>
  <si>
    <t>==&gt; 위 분석은 철저하게 미국 기준이며, 닷컴버블 전에 동아시아의 경제위기를 상기하면, 지금 우리나라를 포함한 신흥국 투자는 위험해 보임. 단 AI에의한 반도체 슈퍼 사이클이 약 2년 내외로 나올 수 있어서 이에대한 수혜기대도 있긴함.</t>
    <phoneticPr fontId="1" type="noConversion"/>
  </si>
  <si>
    <t>==&gt; 닷컴 버블과 현재를 비교하기에는 현재 미국 경제가 너무 좋다고 판단함.</t>
    <phoneticPr fontId="1" type="noConversion"/>
  </si>
  <si>
    <t>-. GDP now : 가장 안좋았던 2022 2분기는 2분기 평균이 거의 0임. VS. 현재 : 4.2%임.</t>
    <phoneticPr fontId="1" type="noConversion"/>
  </si>
  <si>
    <t>-. Factset Earning Growth : 2021년 3분기까지 단기간 급등 후 급락하고 2022년 전반기에 다시 두 번 급락 했음. VS 현재 : 매출 성장율은 2025년 4분기 ~ 2026년 4분기 : 7.3%, 7.9%, 7%, 6.2%, 7.2%로 좀 낮아지긴 했으나 안정적 성장 유지 전망 - 개인적으로 AI효과로 매출 성장율보다 이익 성장율이 크게 나올 것으로 예상하고 있음.</t>
    <phoneticPr fontId="1" type="noConversion"/>
  </si>
  <si>
    <t>-. 미국 총 재고 대비 판매 : 2022년 내내 재고가 증가. 즉 미국 GDP의 70%를 차지하는 소비가 위축된 시기 VS. 현재 : 안정적인 수준 유지하고 있고, 재고 자체가 코로나 전 수준이 유지되고 있어 여기서 더 상승하기도 힘든 상황으로 보임.</t>
    <phoneticPr fontId="1" type="noConversion"/>
  </si>
  <si>
    <t>-. Finantial condition : 2022년 내내 금융 환경이 긴축적으로 유지 되었음. VS. 완화적 금융환경 유지중</t>
    <phoneticPr fontId="1" type="noConversion"/>
  </si>
  <si>
    <t>-. 예대율 : 침체 1년전 즈음, 즉 21년 전반기에 예대율 급락이 있었음. VS. 현재 : 2021년, 2022년 두 번 급락후 안정적으로 상승하여 현재 5% 유지중</t>
    <phoneticPr fontId="1" type="noConversion"/>
  </si>
  <si>
    <t>-. S&amp;P500 : 약 1년 기간동안 고점대비 약 30% 하락함.</t>
    <phoneticPr fontId="1" type="noConversion"/>
  </si>
  <si>
    <t>GDPNow - 위 5번 link.</t>
    <phoneticPr fontId="1" type="noConversion"/>
  </si>
  <si>
    <t>Factset earning growth-Factset sheet</t>
    <phoneticPr fontId="1" type="noConversion"/>
  </si>
  <si>
    <t>미국 총 재고대비 판매-위1번 link 참고</t>
    <phoneticPr fontId="1" type="noConversion"/>
  </si>
  <si>
    <t>Finantial condition-위1번 link 참고</t>
    <phoneticPr fontId="1" type="noConversion"/>
  </si>
  <si>
    <t>예대율-위1번 link 참고</t>
    <phoneticPr fontId="1" type="noConversion"/>
  </si>
  <si>
    <t>https://fred.stlouisfed.org/graph/?g=1O6Mw</t>
    <phoneticPr fontId="1" type="noConversion"/>
  </si>
  <si>
    <t>2022년을 침체로 봐도 무방할 정도로 안좋았던 해였고, 그래서 2022년의 지표를 보면서 현대 닷컴버블 붕괴같은 침체 가능성을 점검하는 것임.</t>
    <phoneticPr fontId="1" type="noConversion"/>
  </si>
  <si>
    <t>1-1. 가장 최근의 참고할만한 하락장은 2022년 하락이라 내가 확인하는 지표를 2022년과 비교해봄. - 미국은 NBER이라는 민간단체에서 경기 침체를 판단하고, 경기 침체로 인정되면 FED 그래프에 회색음영으로 표기됨.</t>
    <phoneticPr fontId="1" type="noConversion"/>
  </si>
  <si>
    <t>1. 지난 주 시장 급라과 관련하여 닷컴 버블붕괴 타입의 경기 침체 뉴스가 많이 있었으므로, 경기 침체 가능성을 체크함.</t>
    <phoneticPr fontId="1" type="noConversion"/>
  </si>
  <si>
    <t>W2547</t>
    <phoneticPr fontId="1" type="noConversion"/>
  </si>
  <si>
    <t xml:space="preserve">  -. 일론이 X에서 언급한 적이 있긴 한데, AI data의 입출력을 광자로 처리하는 기술 관련해서 Intel을 애들 계좌 위주로 모으고 있긴 함.</t>
    <phoneticPr fontId="1" type="noConversion"/>
  </si>
  <si>
    <t>2-2. 작년 중.후반기에 나왔던 중소형주의 상승이 1년내에 다시 나올 수 있다고 보고 있음.</t>
    <phoneticPr fontId="1" type="noConversion"/>
  </si>
  <si>
    <t>2-1. 매출 증가율은 YoY 8.3% 수준이며, 이익증가율이 13.1%임.(From Factset)--&gt; 생산성 향상이 진행되고 있다고 판단 할 수 있을 것 같음…</t>
    <phoneticPr fontId="1" type="noConversion"/>
  </si>
  <si>
    <t>2. 역시 핵심은 실적으로 보임.</t>
    <phoneticPr fontId="1" type="noConversion"/>
  </si>
  <si>
    <t>1-4. 연준위원들이 QE도 언급했으나, 단기 자금 시장의 신용 경색을 우려한 단기 채권을 매입하는 일시적 조치 일 것이라고 판단함.</t>
    <phoneticPr fontId="1" type="noConversion"/>
  </si>
  <si>
    <t>1-3. 연준위원들의 12월 금리 인하 불투명 발언등 금리 경로가 다시 긴축으로 조정되면서 시장은 급락했음.</t>
    <phoneticPr fontId="1" type="noConversion"/>
  </si>
  <si>
    <t>1-2. Shut down이 종료 되었기 때문에, TGA잔고가 소진되면서 지급준비금은 늘어나서 약 3조달러 부근에서 12/1부터 QT가 종료되며 횡보할 것으로 보임.</t>
    <phoneticPr fontId="1" type="noConversion"/>
  </si>
  <si>
    <t>1-1. 지급준비금은 코로나 이후 최저수준임. (코로나 위기때 두 번째로 시행한 QE는 모두 회수한 상황.)</t>
    <phoneticPr fontId="1" type="noConversion"/>
  </si>
  <si>
    <t>1. TGA잔고의 소진이 시작 되었으나 그 속도가 좀 느려보임.</t>
    <phoneticPr fontId="1" type="noConversion"/>
  </si>
  <si>
    <t>W2546</t>
    <phoneticPr fontId="1" type="noConversion"/>
  </si>
  <si>
    <t>3-2. 달러 지수가 조금 올라 왔으나 아직 채권금리와의 스프레드는 많이 벌어져 있다고 볼 수 있음. --&gt; 달러지수의 강세와 원화의 절하는 어느정도 계속 진행될 것 같음.</t>
    <phoneticPr fontId="1" type="noConversion"/>
  </si>
  <si>
    <t>3-1. W2541에서 환율 정리할 때, 미국 채권 금리와 달러 인덱스 스프레드가 너무 크다고 판단했고, 채권금리도 쉽게 내려올 수 없는 상황을 고려하면 달러 인덱스가 강세로 전환될 때 원화가 깨질 수 있다는 우려가 현실화 되는 것 같음.</t>
    <phoneticPr fontId="1" type="noConversion"/>
  </si>
  <si>
    <t>3. 현재 우리나라에 가장 중요한 경제 issue는 환율로 보임 (금용일 1456원 마감) --&gt; 4. 환율 Graph 참고</t>
    <phoneticPr fontId="1" type="noConversion"/>
  </si>
  <si>
    <t>2-3. 이 타이밍에서 2000달러 지급발표는 현재 대법원에서 진행중인 트럼프 정부의 IEEPA관세 소송과 관련한 트럼프의 대법원 압박 카드로 보임. 그러나 소송에 패소하더라도 트럼프는 super301조를 발동하여 관세 정책을 지속할 수 있음.</t>
    <phoneticPr fontId="1" type="noConversion"/>
  </si>
  <si>
    <t>2-2. W2511에서 정리했던 트럼프 관세에 의한 영향 분석이 어느 정도 현실화 되고 있음. --&gt; W2511에서 정리했던 관세의 영향은 다시 확인 해 보시기 바람.</t>
    <phoneticPr fontId="1" type="noConversion"/>
  </si>
  <si>
    <t>2-1. 트럼프는 미국의 관세로 인한 추가 수입에 대해 고소득자를 제외하고 인당 최소 2천달러 배당 지급을 소셜에 발표했음.</t>
    <phoneticPr fontId="1" type="noConversion"/>
  </si>
  <si>
    <t>2. 트럼프 관세 수입 개인 지급에 의한 추가 유동성 부여 발표</t>
    <phoneticPr fontId="1" type="noConversion"/>
  </si>
  <si>
    <t>1-2. 타결이되면 현재 약 9천억 달러의 미 재무부 TGA계좌 M3통화가 풀려 나오며 유동성을 공급할 것으로 예상되어 시장이 반응할 것 같음.</t>
    <phoneticPr fontId="1" type="noConversion"/>
  </si>
  <si>
    <t>1-1. 이번 주 및 가까운 시일 내에 타결될 확률이 높다 판단함.</t>
    <phoneticPr fontId="1" type="noConversion"/>
  </si>
  <si>
    <t>1. 2026년도 예산안 합의에 의한 셧다운 종료가 단기적으론 가장 중요한 issue라고 판단함.</t>
    <phoneticPr fontId="1" type="noConversion"/>
  </si>
  <si>
    <t>W2545</t>
    <phoneticPr fontId="1" type="noConversion"/>
  </si>
  <si>
    <t>4-4. 근데 추가 $600B(약860조원) 기업 투자가 있음..--&gt; 이부분은 아주 중요한 항목이며, 만약 트럼프 이야기가 사실이라면, 현재 대학생…중.고등 학생 미래가 암울해짐……ㅠㅠ</t>
    <phoneticPr fontId="1" type="noConversion"/>
  </si>
  <si>
    <t>4-3. $350B(약500조원) 투자, 추가로 미국산 오일 및 가스 구입, 핵추진 잠수함 건조 승인 (장소 : 미국 Philadelphia Shipyards)</t>
    <phoneticPr fontId="1" type="noConversion"/>
  </si>
  <si>
    <t>4-2. 그러나 일단 트럼프가 정리한 내용을 살펴보면,</t>
    <phoneticPr fontId="1" type="noConversion"/>
  </si>
  <si>
    <t>4-1. 양측 합의문 및 공동 성명 발표가 없어서 머가 확실한지는 알 수 없는 상황으로 보임.</t>
    <phoneticPr fontId="1" type="noConversion"/>
  </si>
  <si>
    <t>4. 한미 관세 협상</t>
    <phoneticPr fontId="1" type="noConversion"/>
  </si>
  <si>
    <t>3-2. 이번 주주 총회에서 여러가지 issue가 터져 나오며, 다시 상승 모멘트를 맞이할 것으로 보고 있음.</t>
    <phoneticPr fontId="1" type="noConversion"/>
  </si>
  <si>
    <t>3-1. 머스크 보상안 통과가 가장 큰 issue이며, 무난히 통과될 것으로 보고 있음.</t>
    <phoneticPr fontId="1" type="noConversion"/>
  </si>
  <si>
    <t>3. 테슬라 주주총회 (11/6, 미국시간)</t>
    <phoneticPr fontId="1" type="noConversion"/>
  </si>
  <si>
    <t>https://fred.stlouisfed.org/graph/?g=1NA0r</t>
    <phoneticPr fontId="1" type="noConversion"/>
  </si>
  <si>
    <t>역레포</t>
    <phoneticPr fontId="1" type="noConversion"/>
  </si>
  <si>
    <t>https://www.newyorkfed.org/markets/desk-operations/repo</t>
    <phoneticPr fontId="1" type="noConversion"/>
  </si>
  <si>
    <t>SRF 운용 현황</t>
    <phoneticPr fontId="1" type="noConversion"/>
  </si>
  <si>
    <t>1-4. 참고로 2019년은 미국 경제가 침체의 경로로 가고 있었던 상황이고 정말 기가막힌 타이밍에 코로나가 터져서 침체로 들어갔음. 당시 Macro를 확인하면서 투자하던 사람들은 실제로 코로나를 피했음.</t>
    <phoneticPr fontId="1" type="noConversion"/>
  </si>
  <si>
    <t>1-3. 그러나 2019년부터로 기간을 늘리면…..?? 아직 신경쓸 만한 정도는 아니고, 같은날 역레포 금액이 증가한 것은 일부 금융권은 단기 자금이 남는다는 이야기…</t>
    <phoneticPr fontId="1" type="noConversion"/>
  </si>
  <si>
    <t>1-2. 아래 첫 번째 그래프 가져다가 여러가지 시나리오가 많이 나올 수 있는 상황임.</t>
    <phoneticPr fontId="1" type="noConversion"/>
  </si>
  <si>
    <t>1-1. SRF 차입 금액이 10.31 급등했음. 이 문제로 조금 씨끄러울 수 있고, 시장이 반응할 지는 모르겠음.</t>
    <phoneticPr fontId="1" type="noConversion"/>
  </si>
  <si>
    <t>2. 단기 자금 시장 issue</t>
    <phoneticPr fontId="1" type="noConversion"/>
  </si>
  <si>
    <t xml:space="preserve">  '-. QT종료 12월 부터 : 몇 차례 언급한 현재 문제되고 있는 단기 자금시장 문제와 관련하여 11월은 충분히 버틸 수 있다고 판단한 것 같음.</t>
    <phoneticPr fontId="1" type="noConversion"/>
  </si>
  <si>
    <t xml:space="preserve">  '-. 12월 금리 인하 불확실성 제기</t>
    <phoneticPr fontId="1" type="noConversion"/>
  </si>
  <si>
    <t>1-2. FOMC</t>
    <phoneticPr fontId="1" type="noConversion"/>
  </si>
  <si>
    <t xml:space="preserve">  '-. 주말사이 베센트 재무장관이 추가 합의에 대한 여러가지 내용을 발표 했음.</t>
    <phoneticPr fontId="1" type="noConversion"/>
  </si>
  <si>
    <t>1-1. 트럼프-시진핑 회담 - 비교적 짧은 시간(약 1시간 반) 동안 회담이 종료 되었으나, 합의문 및 공동성명서 같은 합의 없이 종료 되었음.</t>
    <phoneticPr fontId="1" type="noConversion"/>
  </si>
  <si>
    <t>1. 주요 Issue와 관련하여 급락할 만한 event는 없었지만, 시장 기대에는 미치지 못 했음.</t>
    <phoneticPr fontId="1" type="noConversion"/>
  </si>
  <si>
    <t>W2544</t>
    <phoneticPr fontId="1" type="noConversion"/>
  </si>
  <si>
    <t>==&gt; 명백하게 2-1번이 가장 중요한 issue이며, 회담이 이루어 지는 지 그리고 회담에서 합의가 이루어 지는지에따라 시장 반응이 심할거라 예상함.</t>
    <phoneticPr fontId="1" type="noConversion"/>
  </si>
  <si>
    <t>-. 현재 정부 shut down에의해 재정지출이 일어나지 않고 있어서 셧다운이 종료되면, 본격적으로 M3(재정지출) 통화가 풀려 나올 것임. Cf&gt; M1 - 본원통화, M2 - 광의통화, M3 - 정부의 재정 정책에 의한 통화</t>
    <phoneticPr fontId="1" type="noConversion"/>
  </si>
  <si>
    <t>2-5. 민주당의 내년도 예산안 합의에 따른 정부 Shut down 종료 - 이번 주에 일어날 Issue로 보기는 힘들지만 11월/12월 언제든지 나올 수 있는 호재임.</t>
    <phoneticPr fontId="1" type="noConversion"/>
  </si>
  <si>
    <t>2-4. ECB 통화 정책 - 금리는 동결할 확률이 높고, 프랑스 문제가 논의될 예정이라 이부분에 대한 언급이 더 중요해 보임.</t>
    <phoneticPr fontId="1" type="noConversion"/>
  </si>
  <si>
    <t>2-3. BOJ 통화 정책 - 미국이 기준금리 인상을 약하게 push하는 모양이긴 하지만, 다카이치 사나에 기조에서 금리 인상은 힘들어 보임. 즉, 동결만해도 시장은 좋아할 것이라 판단함.</t>
    <phoneticPr fontId="1" type="noConversion"/>
  </si>
  <si>
    <t>2-2. FOMC - 금리 인하 확률은 약97%이며, QT가 종료될 수 있음을 이미 몇 차례 암시 했기 때문에, QT 종료에 대한 언급은 FED의 남은 총알 한 발을 사용하는 것이라 볼 수 있음.</t>
    <phoneticPr fontId="1" type="noConversion"/>
  </si>
  <si>
    <t>2-1. 트럼프-시진핑 회담 : 실제 회담이 이루어 지는 지 그리고 양국 무역관련 합의가 이루어지며 관세 협상을 마무리 지을 수 있는 지. 중요한 point임.</t>
    <phoneticPr fontId="1" type="noConversion"/>
  </si>
  <si>
    <t>2. 이번 주는 중요한 issue가 너무 많아서 이번 주 상황에 따라 미국 증시는 거품으로 넘어가는 계기가 될 수 도 있다고 판단함.</t>
    <phoneticPr fontId="1" type="noConversion"/>
  </si>
  <si>
    <t>1. 41주에 제기 했던 단기 유동성 문제는 계속 진행 중. --&gt; 소형 지방은행 파산 issue도 현재 진행형. 즉, 언제든지 자금여력이 약한 소형 지방은행의 파산은 있을 수 있는 일.</t>
    <phoneticPr fontId="1" type="noConversion"/>
  </si>
  <si>
    <t>W2543</t>
    <phoneticPr fontId="1" type="noConversion"/>
  </si>
  <si>
    <t>3-3. 즉, 기저효과로 2026년1분기의 GDP는 더욱 강하게 나올 수 있고, 그리고 2,3 분기는 상대적으로 낮은 GDP 성장으로 보여질 수 있어서, 내년 1분기 까지 강한 증시와 이후 조정이 있을 수 있다는 시나리오를 그려놔야함.</t>
    <phoneticPr fontId="1" type="noConversion"/>
  </si>
  <si>
    <t>3-2. 당시 트럼프 관세 Issue등으로 일시적으로 순수출이 감소(수입 증가)하며 GDP가 깨질 수 있다고 설명했고, 실제로 그런 현상이 일어났음.</t>
    <phoneticPr fontId="1" type="noConversion"/>
  </si>
  <si>
    <t>3-1. 그러나 GDPNow 올해 1분기를 상기할 필요가 있음.</t>
    <phoneticPr fontId="1" type="noConversion"/>
  </si>
  <si>
    <t>3. GDPNow 3,9%로 아주 견고하고, 기업 이익또한 좋은 상태임. (Factset : 2025Q4 ~ 2026Q2 earning growth : 7.5%, 11.9%, 12.8%)</t>
    <phoneticPr fontId="1" type="noConversion"/>
  </si>
  <si>
    <t>2-7. 더구나 지금은 금리 인하 사이클이며, 10/30 FOMC가 예정되어 있어, 단기자금의 유동성 문제가 터진다면 이는 더 큰 유동성 부여로 이루어질 확률이 큼.</t>
    <phoneticPr fontId="1" type="noConversion"/>
  </si>
  <si>
    <t>2-6. But 지금 미국의 은행은 자기자본 비율(Tier1)이 역대급으로 좋은 상태라 지방 은행 파산이 금융권의 연쇄 작용으로 이루어 지지 않을 확률이 큼.</t>
    <phoneticPr fontId="1" type="noConversion"/>
  </si>
  <si>
    <t>2-5. 때마침 미국 정부 shut down으로 재정 지출도 이루어 지지 않고 있음. 부채한도가 통과되지 않아서 issue될 때 TGA계좌는 빠르게 소진됨. 지금은 정부 shut down으로 재정 지출까지 막히면서 단기 자금 유동성을 더욱 어렵게 만들고 있음.</t>
    <phoneticPr fontId="1" type="noConversion"/>
  </si>
  <si>
    <t>2-4. W2536에서 언급한 SRF 운영이 몇 일 새 급격하게 증가한 것으로도 단기 자금 유동성 문제를 알 수 있음.</t>
    <phoneticPr fontId="1" type="noConversion"/>
  </si>
  <si>
    <t>2-3. SOFR금리는 계절적 요인 및 기타 요인으로 일시적으로 발작할 수 있으나, 지금의 발작은 미국 단기 자금 유동성 문제로 봐야 함.</t>
    <phoneticPr fontId="1" type="noConversion"/>
  </si>
  <si>
    <t>2-2. 2-1의 연장선에서 SOFR금리 발작이 일어났고, 이는 기업이 발행하는 High yield spread금리 발작으로 연결 되며 지난 주 증시 급락의 원인이 되었음.</t>
    <phoneticPr fontId="1" type="noConversion"/>
  </si>
  <si>
    <t>2-1. 몇 번 언급 했듯이, 지급준비금이 지속적으로 감소하고 있고, 빨간색 표시 2023년 실리콘 밸리 은행 파산 수준에 와 있음. 미국 지방은행의 파산 issue가 제기되고 있는 상황.</t>
    <phoneticPr fontId="1" type="noConversion"/>
  </si>
  <si>
    <t>2-3. SRF 운영 현황</t>
    <phoneticPr fontId="1" type="noConversion"/>
  </si>
  <si>
    <t>2-2. High yield spread</t>
    <phoneticPr fontId="1" type="noConversion"/>
  </si>
  <si>
    <t>2-2. SOFR 금리</t>
    <phoneticPr fontId="1" type="noConversion"/>
  </si>
  <si>
    <t>2-1. 지급 준비금</t>
    <phoneticPr fontId="1" type="noConversion"/>
  </si>
  <si>
    <t>2. 단기 자금 유동성 문제로 지방 은행 파산 이슈가 다시 제기 됨.</t>
    <phoneticPr fontId="1" type="noConversion"/>
  </si>
  <si>
    <t>1-2. Tier 1 - 미국 은행들의 자기 자본 비율(재정건정성 및 추가 대출 여력) 추가. 자세한 설명은 W2537참고.</t>
    <phoneticPr fontId="1" type="noConversion"/>
  </si>
  <si>
    <t>1-1. Bank credit - 미국 은행의 대출 증가율 (Year of year) ==&gt; 회색 음영 직전이 어느 수준이었는지 보고 현재를 짐작할 수 있음. 아직 대출 증가율 여력이 많이 남아 있어 보임.</t>
    <phoneticPr fontId="1" type="noConversion"/>
  </si>
  <si>
    <t>1. Graph 구성이 좀 바뀜..기존 Growth는 5번 GDPNow를 보는게 나아서 1번 내용을 금융관련 Graph로 바꿨음.</t>
    <phoneticPr fontId="1" type="noConversion"/>
  </si>
  <si>
    <t>W2542</t>
    <phoneticPr fontId="1" type="noConversion"/>
  </si>
  <si>
    <t xml:space="preserve">   -. 둘 다 수수료는 0.15%이며, 100% 미국 자산이라 원화가치 하락에 방어할 수 있음. (안전 자산으로 분류되서 채권 대신 살 수 있는 종목임.)</t>
    <phoneticPr fontId="1" type="noConversion"/>
  </si>
  <si>
    <t xml:space="preserve">   -. 미국채 50% + 나스닥100 50% --&gt; 438100 / 미국채 50% + S&amp;P500 50% --&gt; 0080X0</t>
    <phoneticPr fontId="1" type="noConversion"/>
  </si>
  <si>
    <t xml:space="preserve">2-6. 테슬라 급등 이후 연금 계좌에서 새롭게 매수하는 종목 참고.(개인적으로 급등하는 종목은 따라가지 않기 때문에…ㅎㅎ) ACE 테슬라 벨류체인이 너무 올라서 살 수 있는게, 채권 등급 ETF 밖에 없음. </t>
    <phoneticPr fontId="1" type="noConversion"/>
  </si>
  <si>
    <t>2-5. 개인적인 의견은 금리도 어느정도는 하락(3.75% 수준 전후?)하고, 달러 지수도 어느정도 상승 하면서 중간쯤에서 스프레드를 좁힐 것 같음.</t>
    <phoneticPr fontId="1" type="noConversion"/>
  </si>
  <si>
    <t>2-4. 그러나 일본의 금리 인상은 엔캐리 트레이드 청산에 의한 시장 급락의 가능성을 항상 가지고 있어서, 그리고 새 총리 다카이치 사나에의 기조를 보면 일본 금리 인상도 쉬워 보이지는 않음.</t>
    <phoneticPr fontId="1" type="noConversion"/>
  </si>
  <si>
    <t>2-3. 이 문제 때문에 베센트가 일본 중앙은행에 금리를 인상하라는 압박을 하는 것 같음. 일본 금리 인상 --&gt; 엔화 강세 --&gt; 달러 약세…</t>
    <phoneticPr fontId="1" type="noConversion"/>
  </si>
  <si>
    <t>2-2. 물론 현재 트럼프 행정부의 목표는 장기 금리를 내리는 것 임…그러나 많이 내려도 3.5 아래는 거의 불가능해 보이기 때문에, 달러지수의 상승도 시나리오에 넣어야 한다고 생각함.</t>
    <phoneticPr fontId="1" type="noConversion"/>
  </si>
  <si>
    <t>2-1. 미국 채권금리와 달러지수의 스프레드가 너무 크게 벌어져서 달러지수가 강세로 돌아설 때, 원화 환율이 좀 깨질 것 같음.</t>
    <phoneticPr fontId="1" type="noConversion"/>
  </si>
  <si>
    <t>2. 현재는 원화 환율이 가장 중요한 issue로 판단되는 시기임. --&gt; 주말사이 테더는 순간적으로 2,000원을 넘었다가 현재 1,514원 수준임.</t>
    <phoneticPr fontId="1" type="noConversion"/>
  </si>
  <si>
    <t>1-3. 현재 GDPNow 3.8%이고, 10월 금리인하 확률은 97.8%,,,미 재무부 TGA계좌도 목표액 달성으로 채권 발행도 여유가 생긴 상황을 고려하면, 조정이 오래 갈 것 같지는 않음.</t>
    <phoneticPr fontId="1" type="noConversion"/>
  </si>
  <si>
    <t>1-2. Positive guidance 비율은 꾸준히 50% 및 50% 이상을 유지하고 있고,</t>
    <phoneticPr fontId="1" type="noConversion"/>
  </si>
  <si>
    <t>1-1. Factset 3분기 예상 실적은 분기 초 예상보다 현재 더 높은 상황이고, (9분기 연속 실적 증가) - 6/30 ~ 9/30사이 0.1% 증가</t>
    <phoneticPr fontId="1" type="noConversion"/>
  </si>
  <si>
    <t>1. 지난 주 금요일 중국의 희토류 수출 제재 issue 후 트럼프의 중국 관세 인상 관련하여 지정학적 risk가 발생 하여 금요일 시장 급락함.</t>
    <phoneticPr fontId="1" type="noConversion"/>
  </si>
  <si>
    <t>W2540,41</t>
    <phoneticPr fontId="1" type="noConversion"/>
  </si>
  <si>
    <t>--&gt; 결론 : 단기 유동성 문제가 생기더라도 미국 주식은 계속 holding 해야함.</t>
    <phoneticPr fontId="1" type="noConversion"/>
  </si>
  <si>
    <t>-. 여러 번 언급 했듯이, 관세에 의해서 미국의 순수출이 계속 +를 유지하면서 강한 GDP 성장이 유지되고 있음.</t>
    <phoneticPr fontId="1" type="noConversion"/>
  </si>
  <si>
    <t>https://www.atlantafed.org/cqer/research/gdpnow#Tab3</t>
    <phoneticPr fontId="1" type="noConversion"/>
  </si>
  <si>
    <t>3. 그러나 GDPnow 3.9%로 성장이 강하며, Finantial condition도 계속 완화적인 상태임 FRED_Graph link 참고 (2. Yield &amp; Bond)</t>
    <phoneticPr fontId="1" type="noConversion"/>
  </si>
  <si>
    <t>-. 계절적 요인으로 일시적으로 금리 상단 근처 및 이상으로 올라 갈 수 있으나, 지금은 금리 상단에 지속적으로 붙어있는 단기 유동성 경색 구간으로 보긴 해야함.</t>
    <phoneticPr fontId="1" type="noConversion"/>
  </si>
  <si>
    <t>-. 그러나 SOFR금리가 금리 상단에 계속 붙어있으므로, 단기 자금 시장 단기적 유동성 문제가 생길 수 있음.</t>
    <phoneticPr fontId="1" type="noConversion"/>
  </si>
  <si>
    <t>-. TGA계좌는 8천억 달러를 넘어서 향후 지급 준비금 감소 폭은 둔화 될 것으로 예상함.</t>
    <phoneticPr fontId="1" type="noConversion"/>
  </si>
  <si>
    <t>-. 지급 준비금 수준 3조달러 이하로 내려 왔음. FRED_Graph link 참고 (2. Yield &amp; Bond)</t>
    <phoneticPr fontId="1" type="noConversion"/>
  </si>
  <si>
    <t>2. 단기 금융 시장의 유동성 문제.</t>
    <phoneticPr fontId="1" type="noConversion"/>
  </si>
  <si>
    <t xml:space="preserve">    상승하기도 힘들어 보이긴 함.</t>
    <phoneticPr fontId="1" type="noConversion"/>
  </si>
  <si>
    <t xml:space="preserve">    금리쪽으로 수렴할 확률이 높아 보임. 그래도 기준금리 인하 사이클이라 금리가 여기서</t>
    <phoneticPr fontId="1" type="noConversion"/>
  </si>
  <si>
    <t xml:space="preserve">   .금리와 달러 지수간의 스프레드는 시간이 지나면 다시 좁혀질 것인데, 2번처럼 달러 지수가 </t>
    <phoneticPr fontId="1" type="noConversion"/>
  </si>
  <si>
    <t>-. Stable coin 테더(USDT)는 정부 및 기관의 개입이 없이 거래되는 환율이기 때문에 실제 거래되는 환율보다 선행하는 경향이 있어서 선행 지표로 활용 가능하니 참고 하세요.</t>
    <phoneticPr fontId="1" type="noConversion"/>
  </si>
  <si>
    <t xml:space="preserve">   .금리 인하 후 오히려 금리와 달러지수가 반등했다는 사실은 향 후 금리 하락이 쉽지는 않다는 이야기.</t>
    <phoneticPr fontId="1" type="noConversion"/>
  </si>
  <si>
    <t xml:space="preserve">   .환율과 관련해서 여러 번 언급했던 내용에 대한 근본적이 변화가 없기 때문에, 원화 약세는 구조적 변화라는 기존 입장 유지.</t>
    <phoneticPr fontId="1" type="noConversion"/>
  </si>
  <si>
    <t>-. 4번 : 이러한 상황에서 9.18 금리 인하가 시행되었으나, 채권금리와 달러지수는 오히려 반등.</t>
    <phoneticPr fontId="1" type="noConversion"/>
  </si>
  <si>
    <t>-. 3번 : 달러 지수대비 상대적 강세가 약세로 바뀌었음. 이상황이 일시적이냐 구조적 변화냐가 중요한 포인트임.</t>
    <phoneticPr fontId="1" type="noConversion"/>
  </si>
  <si>
    <t>-. 3번 : 다시 채권 금리 대비 달러 지수가 상대적으로 약하게 움직이는 구간</t>
    <phoneticPr fontId="1" type="noConversion"/>
  </si>
  <si>
    <t>-. 2번 : 달러 지수대비 약한 원화 강세를 유지하면 대체적으로 원화 환율과 달러지수는 비슷하게 움직임.</t>
    <phoneticPr fontId="1" type="noConversion"/>
  </si>
  <si>
    <t>-. 2번 : 채권 금리보다 달러가 상대적으로 약하게 움직이다가 결국 달러 지수가 채권 금리로 수렴.</t>
    <phoneticPr fontId="1" type="noConversion"/>
  </si>
  <si>
    <t>-. 1번 : 달러 지수보다 작은 변동 폭으로 달러지수와 원화 환율이 같이 움직이는 구간</t>
    <phoneticPr fontId="1" type="noConversion"/>
  </si>
  <si>
    <t>-. 1번 : 코로나 이후 시차는 있지만 채권 금리와 달러 지수(높을 수록 강세)가 같이 움직임.</t>
    <phoneticPr fontId="1" type="noConversion"/>
  </si>
  <si>
    <t>https://fred.stlouisfed.org/graph/?g=1LexM</t>
    <phoneticPr fontId="1" type="noConversion"/>
  </si>
  <si>
    <t>https://fred.stlouisfed.org/graph/?g=1LexV</t>
    <phoneticPr fontId="1" type="noConversion"/>
  </si>
  <si>
    <t>-. 원화 환율 (빨강색) VS. Dollar index (파랑)</t>
    <phoneticPr fontId="1" type="noConversion"/>
  </si>
  <si>
    <t>-. 10년 만기 채권 금리(빨강색) VS. Dollar index (파랑)</t>
    <phoneticPr fontId="1" type="noConversion"/>
  </si>
  <si>
    <t>1. 환율이 급격히 움직이는 경향이 있어서 환율 점검함.</t>
    <phoneticPr fontId="1" type="noConversion"/>
  </si>
  <si>
    <t>W2539</t>
    <phoneticPr fontId="1" type="noConversion"/>
  </si>
  <si>
    <t>4. 최근 지난 주 말 급격히 원화 환율이 달러 지수와 디커플링되며 상승했는데, 좋지 않은 시그널 이긴 함.</t>
    <phoneticPr fontId="1" type="noConversion"/>
  </si>
  <si>
    <t>3-1. FRED_Graph 3번 참고. 코로나 이후 역사적 저점에 근접하고 있음. --&gt; 연준의 현재 진행하고 있는 QT에 대한 언급이나 액션이 있지 않을까….보고 있긴 함.</t>
    <phoneticPr fontId="1" type="noConversion"/>
  </si>
  <si>
    <t>3. FED의 지급 준비금은 계속 감소하고 있음.</t>
    <phoneticPr fontId="1" type="noConversion"/>
  </si>
  <si>
    <t>2-2. 물론 프랑스 및 기타 국가 위기가 글로벌로 확산될 여지도 있음. 중요한건 경기 침체 정도와 금리 수준인데, 글로벌 경기 침체가 와도 미국은 가장 안전한 곳 임.</t>
    <phoneticPr fontId="1" type="noConversion"/>
  </si>
  <si>
    <t>2-1. 글로벌 금리인하 기조가 이어지고 있고, 프랑스 위기등 추가 트리거가 작동하면 금리 인하 및 유동성은 더욱 부여될 것.</t>
    <phoneticPr fontId="1" type="noConversion"/>
  </si>
  <si>
    <t>2. 미국의 금리인하 + 글로벌 유동성</t>
    <phoneticPr fontId="1" type="noConversion"/>
  </si>
  <si>
    <t xml:space="preserve">   -. 참고로 엑셀 회계함수로 미래가치를 계산하는 FV 함수가 있고, 현개 가치로 할인하는 CV 함수가 있으니, 필요시 AI나 도움말 참고하시면 됩니다.</t>
    <phoneticPr fontId="1" type="noConversion"/>
  </si>
  <si>
    <t xml:space="preserve">   -. 중/장기 개인 투자자는 이정도의 원리만 알면 된다고 생각함. 실제 할인에 있어서는 각 해당 년차별 채권 금리를 적용 할 수도 있고, 기관마다의 노하우로 아주 복잡하게 계산 할 수 도 있음. 그러나 우리가 그런 부분까지 알 필요는 없다고 생각함.</t>
    <phoneticPr fontId="1" type="noConversion"/>
  </si>
  <si>
    <t xml:space="preserve">   -. 그래서 금리 인상기에는 성장주가 크게 떨어지고, 반대로 금리 인하기에는 성장주의 주가가 상승하게 됨. --&gt; 위 빨간색 금리를 직접 바꿔 보세요~~^^</t>
    <phoneticPr fontId="1" type="noConversion"/>
  </si>
  <si>
    <t xml:space="preserve">   -. 위의 금리를 바꾸면 값이 자동으로 바뀜. 즉 금리가 상승하면 예금 이자는 기하 급수적으로 복리효과에 의해 증가하고, 반대로 미래 수익은 큰 폭으로 할인 되어서 현재가치로 환산됨.</t>
    <phoneticPr fontId="1" type="noConversion"/>
  </si>
  <si>
    <t xml:space="preserve">   -. 미래 가치를 현재가치로 할인 할 때는 해당 년도만큼의 차이의 지수배 만큼 나눠지게 됨. 즉 금리 인하기에는 미래 수익이 큰 기업의 현재가치가 기하 급수적으로 상승함.</t>
    <phoneticPr fontId="1" type="noConversion"/>
  </si>
  <si>
    <t>예금</t>
    <phoneticPr fontId="1" type="noConversion"/>
  </si>
  <si>
    <t>금리</t>
    <phoneticPr fontId="1" type="noConversion"/>
  </si>
  <si>
    <r>
      <t xml:space="preserve">   -. 복리 이자 계산 : 올해 백만원의 예금을 할 경우 이자를 포함한 수익(금리 5%의 경우) - 년 단위로 이자를 정산할 경우의 복리의 엑셀 수식 : 바로 옆 항목 * </t>
    </r>
    <r>
      <rPr>
        <b/>
        <sz val="11"/>
        <color rgb="FFFF0000"/>
        <rFont val="맑은 고딕"/>
        <family val="3"/>
        <charset val="129"/>
        <scheme val="minor"/>
      </rPr>
      <t>1.05 (1+금리)</t>
    </r>
    <phoneticPr fontId="1" type="noConversion"/>
  </si>
  <si>
    <t xml:space="preserve">   -. 기관들은 보통 기업의 10년 or 그 이상의 수입을 예측해서 미래의 수익에 대해 현재가치로 할인해서 현재의 주가를 계산해서 매매를 함. 단 미래 수익이 얼마냐…현재가치로 어떻게 할인하냐..등의 방법이 기관마다 다름.</t>
    <phoneticPr fontId="1" type="noConversion"/>
  </si>
  <si>
    <t>1-4. 금리와 성장주 &amp; 가치주 : 현금흐름 할인법.</t>
    <phoneticPr fontId="1" type="noConversion"/>
  </si>
  <si>
    <t xml:space="preserve">   -. 성장주 : 미래 수익이 큰 기업.</t>
    <phoneticPr fontId="1" type="noConversion"/>
  </si>
  <si>
    <t xml:space="preserve">   -. 가치주 : 꾸준히 수익을 올리는 기업 : 경기 변동에도 꾸준하게 수입을 올리는 기업으로 주로 다우지수 편입 종목. ex&gt; 코카콜라, 코스트코, 나이키, 의료, 애플...etc.</t>
    <phoneticPr fontId="1" type="noConversion"/>
  </si>
  <si>
    <t>1-3. 성장주 ? 가치주 ? --&gt; 개인적인 분류</t>
    <phoneticPr fontId="1" type="noConversion"/>
  </si>
  <si>
    <t>1-2. 물론 이미 주가에는 선 반영 되었겠지만, 금리 인하시기의 최대 수혜는 성장주임.</t>
    <phoneticPr fontId="1" type="noConversion"/>
  </si>
  <si>
    <t>1-1. 내년 중반까지 4회 (1%) 금리 인하 확률이 제일 높음.</t>
    <phoneticPr fontId="1" type="noConversion"/>
  </si>
  <si>
    <t>1. FED watch - 9/18 0.25 금리 인하 이후 향후 금리 베팅</t>
    <phoneticPr fontId="1" type="noConversion"/>
  </si>
  <si>
    <t>W2538</t>
    <phoneticPr fontId="1" type="noConversion"/>
  </si>
  <si>
    <t>3-8. 개인적 결론 : 2000년 닷 컴버블이 재현될 가능성이 높으며 이 버블은 5년(?)이상 지속 된 후 아주 강한 침체로 연결될 가능성이 높아 보임.</t>
    <phoneticPr fontId="1" type="noConversion"/>
  </si>
  <si>
    <t>3-7. 1920년대와 같이 길고 강한 성장 후 1929년 대공항처럼 2000년 닷컴버블보다 강한 침체가 예상됨.</t>
    <phoneticPr fontId="1" type="noConversion"/>
  </si>
  <si>
    <t>3-6. 그러나 현재 AI시대는 AI의 필요성에 의해 반도체가 보급 되었기 때문에, 1920년대와 같이 반도체, AI, 로봇, 블록체인, 양자 기술등 시간의 간극이 없이 같이 맞물려서 발전이 되므로,</t>
    <phoneticPr fontId="1" type="noConversion"/>
  </si>
  <si>
    <t>3-5. 2000년 닷컴 버블의 기술적 원인은 인터넷 보급(1995~2000)과 그 인터넷을 활용해서 수익을 큰 수익을 내는 기업(2010년 전후 ~ )의 시간차가 존재한다는 것 임.</t>
    <phoneticPr fontId="1" type="noConversion"/>
  </si>
  <si>
    <t>3-4. 1920년대는 1차 세계대전에 의해 풀린 유동성 + 자동차 대량샌산, 비행기/기차의 보급 등 이동기술의 혁신이 일어나며, 1920년 얕은 침체 후 1929년 대공항까지 강력한 성장이 나오던 시대임.</t>
    <phoneticPr fontId="1" type="noConversion"/>
  </si>
  <si>
    <t>3-3. 그러나 기본적으로 지금의 사이클은 1995~2000년과 1920년대 사이클의 중복이라 판단하고 있음.</t>
    <phoneticPr fontId="1" type="noConversion"/>
  </si>
  <si>
    <t>3-2. 96,97년의 아시아 금융 위기에 연준은 금리 인하로 대응해줬음.(W2448 summary참고) 즉, 이번 프랑스 및 기타 국가의 경제 위기는 미연준의 과도한 금리 인하를 촉발 시킬 수 있고, 이는 미국 자산 특히 미국 주식의 폭등을 불러올 수 있음.</t>
    <phoneticPr fontId="1" type="noConversion"/>
  </si>
  <si>
    <t>3-1. 미국의 중금리 지속은 경제 체력 및 구조가 약한 국가의 경제 위기를 불러오고, (EX&gt; 96년 태국, 말레이시아의 금융위기, 97년 우리나라 IMF 구제 금융)</t>
    <phoneticPr fontId="1" type="noConversion"/>
  </si>
  <si>
    <t>3. 1995~2000 &amp; 1920년대와 비교.</t>
    <phoneticPr fontId="1" type="noConversion"/>
  </si>
  <si>
    <t xml:space="preserve">     4. 임금 상승 둔화에도 성장 유지 . 저금리 + 신용 확장 + AI 생산성 GDP 확장 가능 가계 소비 · 주택 ), 기업 투자 · AI 활용 ) 모두 수혜</t>
    <phoneticPr fontId="1" type="noConversion"/>
  </si>
  <si>
    <t xml:space="preserve">     3. AI 투자 사이클 세속적 성장 동력 데이터센터·반도체·소프트웨어 등 대규모 투자 지속 . 생산성 향상 + 혁신 촉진으로 임금 둔화에도 성장 보완</t>
    <phoneticPr fontId="1" type="noConversion"/>
  </si>
  <si>
    <t xml:space="preserve">  -. 은행 안정성 역대 최고 수준으로, 1. 강력한 자본 기반 --&gt; 대출능력 확대 2. 연준 금리 인하 신용 비용 감소 . 가계·기업 차입 비용 하락 . 과거와 달리은행 자본력 충분 신용 사이클 가속화 가능</t>
    <phoneticPr fontId="1" type="noConversion"/>
  </si>
  <si>
    <t>1-2. From 유동원 성공투자</t>
    <phoneticPr fontId="1" type="noConversion"/>
  </si>
  <si>
    <t>대처할 수 있는 자본 여력.</t>
    <phoneticPr fontId="1" type="noConversion"/>
  </si>
  <si>
    <t>높을 수록 은행 안정성이 강함</t>
    <phoneticPr fontId="1" type="noConversion"/>
  </si>
  <si>
    <t>규제 Tier 1 자본의 위험 가중 자산(Risk-Weighted Assets)에 대한 비율로 금융 기관이 잠재적 위험에</t>
    <phoneticPr fontId="1" type="noConversion"/>
  </si>
  <si>
    <t>금융 기관의 규제 Tier 1 자본(Regulation Tier 1 Capital)의 총 자산(Assets)에 대한 비율로</t>
    <phoneticPr fontId="1" type="noConversion"/>
  </si>
  <si>
    <t>https://fred.stlouisfed.org/graph/?g=1MiA9</t>
    <phoneticPr fontId="1" type="noConversion"/>
  </si>
  <si>
    <t>https://fred.stlouisfed.org/graph/?g=1MiAg</t>
    <phoneticPr fontId="1" type="noConversion"/>
  </si>
  <si>
    <t>1-2. Regulatory Tier 1 Capital as a Percent of Risk-Weighted Assets</t>
    <phoneticPr fontId="1" type="noConversion"/>
  </si>
  <si>
    <t>1-1. Regulatory Tier 1 Capital as a Percent of Assets</t>
    <phoneticPr fontId="1" type="noConversion"/>
  </si>
  <si>
    <t>2. 그렇다면 미국은?</t>
    <phoneticPr fontId="1" type="noConversion"/>
  </si>
  <si>
    <t xml:space="preserve">   -. 프랑스 국채 투매 --&gt; 프랑스 국채 금리 상승 --&gt; 프랑스 해외 자금 회수 (해외 익스포저 $2.3조, 세계 4위, 미국만 $0.75조) --&gt; 해당국가 채권 매도 증가에 따라 국가별 형향이 다르게 나타날 수 있음. --&gt; 현재 중국경제가 취약하기 때문에, 중국위기로 번질 가능성이 크고, --&gt; 만약 중국이 경제위기로 넘어간다면 우리나라는 같이 경제위기로 갈 수 밖에 없는 구조임.</t>
    <phoneticPr fontId="1" type="noConversion"/>
  </si>
  <si>
    <t>1-3. 파급 효과 : 프랑스 재정위기 상황을 가정</t>
    <phoneticPr fontId="1" type="noConversion"/>
  </si>
  <si>
    <t xml:space="preserve">   -. 약 1~2개월 내 무디스, S&amp;P의 추가 하락 여부도 중요하게 지켜볼만한 상황임.</t>
    <phoneticPr fontId="1" type="noConversion"/>
  </si>
  <si>
    <t>1-2. 피치의 신용등급 강등 : 9/12 - 피치 프랑스 신용등급 강등 AA- --&gt; A+</t>
    <phoneticPr fontId="1" type="noConversion"/>
  </si>
  <si>
    <t xml:space="preserve">   CF&gt; 미국도 현재 GDP 대비 약 124%이나 미국은 1) 기축 통화국이고, 2)지난 두 주에서 강조한 바와 같이 트럼프 관세에 의해 강한 GDP 성장이 일어나고 있고, 3) 현재 AI사이클의 기술을 주도하고 있음.</t>
    <phoneticPr fontId="1" type="noConversion"/>
  </si>
  <si>
    <t>1-1. 재정 위기의 근본적 원인 : 국가 부채 약 3.35조 유로(GDP 대비 약 116%)로 선진국 최고 수준 --&gt; W2524에서 이야기 한 바와 같이 부채를 볼 때는 GDP를 항상 같이 봐야 함. 프랑스의 2025년 GDP 성장은 1%를 넘기기 힘듬….즉, GDP 성장 대비 과도한 부채가 재정 위기의 원인임.</t>
    <phoneticPr fontId="1" type="noConversion"/>
  </si>
  <si>
    <t>1. 프랑스 재정 위기</t>
    <phoneticPr fontId="1" type="noConversion"/>
  </si>
  <si>
    <t>W2537</t>
    <phoneticPr fontId="1" type="noConversion"/>
  </si>
  <si>
    <t>2-2. 미국은 장기간 수출/수입에 있어서 장기간 적자 정책으로 달러를 전 세계로 유통시켜 왔으나, 이제 미국은 순수출이 +인 국가로 변하면서 GDP는 계속 견고하게 성장할 확률이 높음. (수출/입에 있어서 관세 효과는 W2535 2-2. 참고.)</t>
    <phoneticPr fontId="1" type="noConversion"/>
  </si>
  <si>
    <t>2-1. 물론 더 지켜봐야 하지만, 관세에 의한 순수출의 증가는 미국 경제에 구조적 변화가 나타난 것으로 판단하고 있음.</t>
    <phoneticPr fontId="1" type="noConversion"/>
  </si>
  <si>
    <t>2. GDPNow는 3%로 지난 주에 언급한 관세에 의한 변화가 지속 되고 있음.</t>
    <phoneticPr fontId="1" type="noConversion"/>
  </si>
  <si>
    <t>※ 하루짜리 단기 자금 시장에서 1차 안전망은 역레포(Reverse Repurchase Agreement) 시장이며, 이미 재고를 거의 소진한 상태임. 2차 안전망은 SOFR로 현재 상단인 IORB에 붙어 있는 상태라 2차 안전망도 역할을 다 했다고 볼 수 있음. 마지막 안전망이 상설레포 SRF이며, 여기서 자금 조달이 가능하기 때문에, 유동성 우려가 유동성 문제로 연결 되기는 힘든 상황 이고, 이부분도 이미 시장에 반영되어있는 것 같음.</t>
    <phoneticPr fontId="1" type="noConversion"/>
  </si>
  <si>
    <t>1-3. 그러나 FED는 마지막 안전망 상설레포 SRF(Standing Repo Facility)를 운영하고 있어서 유동성 문제에 대비할 수 있는 마지막 안전망을 가지고 있음. --&gt; 일반 중.장기 투자자가 우려할 만한 사항은 아님.</t>
    <phoneticPr fontId="1" type="noConversion"/>
  </si>
  <si>
    <t>1-2. SOFR 금리가 IORB 상단에 붙어 있어 단기 유동성 우려가 있는 현재 모습을 잘 나타내고 있음.</t>
    <phoneticPr fontId="1" type="noConversion"/>
  </si>
  <si>
    <t>1-1. 그러나 이런 유동성 우려는 시장이 이미 반영된 것 같고, 단지 이 구간에서 지난번 실리콘 벨리은행 파산과 같은 변수의 발생 여부를 지켜보며 시장은 조용히 미세하게 상승하고 있음.</t>
    <phoneticPr fontId="1" type="noConversion"/>
  </si>
  <si>
    <t>1. 시중의 유동성이 마르는 구간은 (RRP계좌 / 지급 준비금 감소, TGA 잔고 증가)는 진행 중이며, 지금 부터 FOMC까지가 가장 peak 인 구간임.</t>
    <phoneticPr fontId="1" type="noConversion"/>
  </si>
  <si>
    <t>W2536</t>
    <phoneticPr fontId="1" type="noConversion"/>
  </si>
  <si>
    <t>-. 관세에 의한 현상 : 1. 관세에 의한 수입 물가 상승으로 미국내 대체재의 판매가 증가. 2. 대부분의 국가에서 미국으로부터의 수입관세가 없어 졌기 때문에 미국의 수출 증가.</t>
    <phoneticPr fontId="1" type="noConversion"/>
  </si>
  <si>
    <t>2-2. 만약 이 현상이 관세에 의한 현상이라면, 이는 지속될 가능성이 높음…즉, GDP 3% 전/후의 강한 성장 지속.</t>
    <phoneticPr fontId="1" type="noConversion"/>
  </si>
  <si>
    <t>2-1. 순수출이 +로 급증 했음.</t>
    <phoneticPr fontId="1" type="noConversion"/>
  </si>
  <si>
    <t>2. 3분기 GDPnow 3분기 예측치 : 3.5%로 상승.</t>
    <phoneticPr fontId="1" type="noConversion"/>
  </si>
  <si>
    <t>1-1. 그러나 너무 많은 사람들이 9월 조정을 이야기하고 있음. --&gt; 이렇게 많은 사람들이 같은 방향을 가르킬 때는 시장은 반대로 움직이는 경우가 많음. 이것이 내가 holding하는 이유임.</t>
    <phoneticPr fontId="1" type="noConversion"/>
  </si>
  <si>
    <t>1. TGA 잔고는 빠르게 증가하고 있고, 지급 준비금은 서서히 줄어들고 있음. 현재 구간은 지급준비금 --&gt; TGA계좌로 자금이 이동하는 구간으로 유동성이 흡수되는 구간임.</t>
    <phoneticPr fontId="1" type="noConversion"/>
  </si>
  <si>
    <t>W2535</t>
    <phoneticPr fontId="1" type="noConversion"/>
  </si>
  <si>
    <t>3. 9월 조정 우려가 있지만, 섣부른 매도는 큰 수익을 놓칠 수 있는 구간으로 보임.</t>
    <phoneticPr fontId="1" type="noConversion"/>
  </si>
  <si>
    <t>2. 현재 역REPO 잔고는 거의 0에 근접했음. 9월 FOMC에서는 금리 인하와 함께, 반드시 QT에 대한 언급이 있을 것 이라 예상함.</t>
    <phoneticPr fontId="1" type="noConversion"/>
  </si>
  <si>
    <t>==&gt; 즉, 연준의 물가 목표에대한 유연하고 다양한 접근이 있을 수 있고, 이러한 행위는 결국 금리 인하로 연결 될 수 있다는 시장의 해석이 금요일 급등을 만들어 낸 것 같음.</t>
    <phoneticPr fontId="1" type="noConversion"/>
  </si>
  <si>
    <t>-. 코로나때, deflation 위기 였으므로, 2%를 일정기간 넘어도 용인하겠다는 정책의 폐기는 연준 타겟 2% 자체를 수정할 수 도 있음을 의미함.</t>
    <phoneticPr fontId="1" type="noConversion"/>
  </si>
  <si>
    <t>-. 현재 연준의 타겟인 2%로 복귀하기 위해서는 2020 코로나 위기처럼 deflation이 필요함.</t>
    <phoneticPr fontId="1" type="noConversion"/>
  </si>
  <si>
    <t>-. PCE 기준 inflation graph, 빨간색이 연준의 target인 2% 추세선.</t>
    <phoneticPr fontId="1" type="noConversion"/>
  </si>
  <si>
    <t>1-2. 코로나 때 도입했던 평균 물가 목표제 폐기.</t>
    <phoneticPr fontId="1" type="noConversion"/>
  </si>
  <si>
    <t>1-1. 파월의 고용우려 발언으로 시장은 급등. : 고용 우려 --&gt; 금리 인하 기대.</t>
    <phoneticPr fontId="1" type="noConversion"/>
  </si>
  <si>
    <t>1. 지난 주 금요일 잭슨홀 미팅.</t>
    <phoneticPr fontId="1" type="noConversion"/>
  </si>
  <si>
    <t>W2534</t>
    <phoneticPr fontId="1" type="noConversion"/>
  </si>
  <si>
    <t>-. 9월 FOMC까지는 TGA 잔고가 채워지며 유동성이 좀 마를 수 도 있으나, 이는 사이클의 일부이며 유동성은 결과적으로 확대 될 것.</t>
    <phoneticPr fontId="1" type="noConversion"/>
  </si>
  <si>
    <t>-. S&amp;P500 기준 5% 이상 조정 받을 수 도 있다고 판단하나, 언제나 그랬듯 이런 조정이 온다면 그냥 holding으로 대응할 예정임.</t>
    <phoneticPr fontId="1" type="noConversion"/>
  </si>
  <si>
    <t xml:space="preserve">-. 9월은 미국 주식이 가장 약한 달이며, 과연 9월에 조정을 받을지가 가장 큰 관심사중 하나임. </t>
    <phoneticPr fontId="1" type="noConversion"/>
  </si>
  <si>
    <t>2. 9월 조정?</t>
    <phoneticPr fontId="1" type="noConversion"/>
  </si>
  <si>
    <t>※ FRED_Graph 3번 graph에 A, B, C, D 표기 되어 있음.</t>
    <phoneticPr fontId="1" type="noConversion"/>
  </si>
  <si>
    <t>-. 현재 진행하고 있는 QT 규모는 W2512에서 설명한대로 진행 중.</t>
    <phoneticPr fontId="1" type="noConversion"/>
  </si>
  <si>
    <t>-.2023년 실리콘벨리 파산시점의 지급준비금은 약 3조달러 수준(A)으로 지급 준비금 계좌 감소의 한도는 약 3조달러 부근으로 예상하고 있으며, 9월 FOMC에서 QT의 완전한 종료 혹은 적어도 채권 QT의 종료를 선언할 확률이 커 보임.</t>
    <phoneticPr fontId="1" type="noConversion"/>
  </si>
  <si>
    <t>1. 지난 주(W2532)의 2번에서 설명했던 현상이 계속 일어나고 있으며, 현재 Revrse REPO의 잔고는 거의 0에 가까워졌고(D), 9월 세금의 달을 지나면서 역레포 잔고를 다 소진하고 이어서 지급 준비금계좌가 감소하며(B) 미 재무부 TGA 잔고는 지속적으로 증하할 것으로 예상됨(C).</t>
    <phoneticPr fontId="1" type="noConversion"/>
  </si>
  <si>
    <t>W2533</t>
    <phoneticPr fontId="1" type="noConversion"/>
  </si>
  <si>
    <t>4-3. 향 후 금리인하 베팅이 어떻게 움직이는지에따라 시장의 상승/하락이 나타날 것으로 예상함.</t>
    <phoneticPr fontId="1" type="noConversion"/>
  </si>
  <si>
    <t>4-2. 이는 계속 강조하고 있는 1995 ~ 2000년 사이클에서 아시아 금융위기에 대한 대응으로 1997 후반기 부터 약 3회의 금리인하 후 2000년 닷컴 버블까지 주식시장의 버블이 있었던 사례와 아주 유사함.</t>
    <phoneticPr fontId="1" type="noConversion"/>
  </si>
  <si>
    <t>4-1. 현재기준 1년간 약 5회 인하 확률이 가장 높음.</t>
    <phoneticPr fontId="1" type="noConversion"/>
  </si>
  <si>
    <t>https://www.cmegroup.com/markets/interest-rates/cme-fedwatch-tool.html?redirect=/trading/interest-rates/countdown-to-fomc.html</t>
    <phoneticPr fontId="1" type="noConversion"/>
  </si>
  <si>
    <t>4. FedWatch의 금리 인하 전망이 당분간 가장 중요한 지표임</t>
    <phoneticPr fontId="1" type="noConversion"/>
  </si>
  <si>
    <t>==&gt; W2529에서 정리하였던 환율 전망의 기본 View는 유지함.</t>
    <phoneticPr fontId="1" type="noConversion"/>
  </si>
  <si>
    <t xml:space="preserve">   -. 즉, 현재 채권금리 하락과 달러 index 상승의 구간임. (달러 index의 상승은 원화가치 하락의 주요 원인임.)</t>
    <phoneticPr fontId="1" type="noConversion"/>
  </si>
  <si>
    <t>3-2. 두번째 노랑색 마킹 부분 : 관세협상이 끝나가면서 협상시작시 과도하게 움직였던 달러 인덱스 및 채권 금리의 되돌림이라고 볼 수 있음. (+ 지난 고용지수의 과도한 하락 수정 반영)</t>
    <phoneticPr fontId="1" type="noConversion"/>
  </si>
  <si>
    <t xml:space="preserve">   -. 같은 기간 채권금리는 오히려 급등 : 비정상적 시장의 흐름이며, 일방적 관세에 대한 트럼프정부를 협박하기 위한 과도한 채권 매도로 볼 수 있음.</t>
    <phoneticPr fontId="1" type="noConversion"/>
  </si>
  <si>
    <t>3-1. 첫번째 노랑색 마킹 부분 : 4월 일방적 관세가 부과되고 바로 다음주 협상을 발표하면서 달러 Index가 과도하게 하락함.</t>
    <phoneticPr fontId="1" type="noConversion"/>
  </si>
  <si>
    <t>3. 원화 환율 점검. (2025. 3 ~ )</t>
    <phoneticPr fontId="1" type="noConversion"/>
  </si>
  <si>
    <t>-. 미국은 대표적으로 4월, 9월에 세금이 많이 징수됨. 9월에 세수가 들어오면서 TGA 잔고는 더 늘어날 예정임. --&gt; 계절적으로 4, 9월에 주식이 조정 받는 이유이기도 함.</t>
    <phoneticPr fontId="1" type="noConversion"/>
  </si>
  <si>
    <t>-. FRED_Graph 3. FRED balansheet를 보면 역레포 잔고가 감소하고 TGA 재무부 계좌가 증가한 것을 알 수 있음. 즉 역레포 잔고에서 채권발행에 의한 유동성이 흡수 되었기 때문에, 시장에는 영향이 없다고 볼 수 있음.</t>
    <phoneticPr fontId="1" type="noConversion"/>
  </si>
  <si>
    <t>2. 후반기 재무부 채권 발행이 진행되고 있으나, 채권 금리 상승 등의 시장에 Impact는 없음. (채권 공급 증가 --&gt; 채권가격 하락 --&gt; 채권금리 상승의 시장 반응은 없음.)</t>
    <phoneticPr fontId="1" type="noConversion"/>
  </si>
  <si>
    <t>-. 현재 90%가 2분기 실적 발표를 완료했고, 81%가 예상치를 상회하는 실적을 발표 했음. (5년 평균 78%, 10년 평균 75%).</t>
    <phoneticPr fontId="1" type="noConversion"/>
  </si>
  <si>
    <t>1. Factset earning growth를 보면 미국 S&amp;P500 기업의 실적은 견고함 --&gt; 미국 경제는 아직 침체를 걱정할 시기가 아님.</t>
    <phoneticPr fontId="1" type="noConversion"/>
  </si>
  <si>
    <t>W2532</t>
    <phoneticPr fontId="1" type="noConversion"/>
  </si>
  <si>
    <t>2-3. FOMC가 아무것도 없었기 때문에, t시장은 단기 조정을 맞이 할 수 있지만, 기업의 실적으로 주가를 상승시킬 수 있기 때문에, AI 생산성 향상이 일어나는 AI 소프트웨어 및 반도체가 당분간 주도할 것으로 보임.</t>
    <phoneticPr fontId="1" type="noConversion"/>
  </si>
  <si>
    <t>2-2. 지금은 인플레이션과 생산성 향상(W2448, 총공급 곡선의 우측 이동)의 싸움이 일어나는 시기이며, 투자의 초점은 미국 AI기업이어야함.</t>
    <phoneticPr fontId="1" type="noConversion"/>
  </si>
  <si>
    <t>2-1. 1995~2000년 사이클의 그린스펀과 현재 파월의 차이는 기업의 생산성 향상에 초점을 두고 운영하는지의 차이임 : 그린스펀은 본인의 책에 당시 생산성 향상을 유심히 관찰었다고 분명히 표현하고 있으며, 파월은 약1년전 인터뷰에서 전혀 보고 있지 않다고 이야기 했었음.</t>
    <phoneticPr fontId="1" type="noConversion"/>
  </si>
  <si>
    <t>2. FOMC</t>
    <phoneticPr fontId="1" type="noConversion"/>
  </si>
  <si>
    <t>==&gt; 설상가상 노란봉투법이 빠르게 추진되고 있고, 노란봉투법이 시행되면 우리나라를 떠나겠다는 한국 기업 및 외국기업은 이미 수십 개이며, 금호타이어는 이미 해외공장 건설을 발표했음.</t>
    <phoneticPr fontId="1" type="noConversion"/>
  </si>
  <si>
    <t>==&gt; 현재의 관세협상 내용의 의미를 확장하면, 제2의 IMF보다 심각한 상황임. 제2의 IMF는 IMF당시 외환위기급의 경제위기를 일시적으로 맞이할 수 있다는 표현이나, 우리나라에서 삼성, 현대, 조선, 철강, 원전등의 대기업 및 중소기업과 외국계기업이 떠나는 상황은 일시적이 아닌 구조적 위기를 의미함.</t>
    <phoneticPr fontId="1" type="noConversion"/>
  </si>
  <si>
    <t>-. 즉, 한국 대통령 입으로 발표하게해서 확실하게 해 두려는 그 무엇이 포함될 것 같음…ex&gt; 군사 및 정치적 목적??…원전관련??....etc.</t>
    <phoneticPr fontId="1" type="noConversion"/>
  </si>
  <si>
    <t>-. 1-4의 내용을 참고해서, 무언가 트럼프가 발표하고 나중에 약속을 이행하지 않아서 관세를 올릴 때, 먹히지 않을 만 한 내용일 가능성이 높음.</t>
    <phoneticPr fontId="1" type="noConversion"/>
  </si>
  <si>
    <t>1-6. 그렇다면 트럼프가 표현한 파란색 부분의 추가 투자는….?</t>
    <phoneticPr fontId="1" type="noConversion"/>
  </si>
  <si>
    <t>-. 근데 여기에 삼성, 현대차가 추가된 것임…삼성 현대의 대규모 미국 투자는 국내 투자를 결국 옮기는 것이고, 본사 이전까지 포함될 수도 있음…</t>
    <phoneticPr fontId="1" type="noConversion"/>
  </si>
  <si>
    <t>-. W2528에서 언급한 것 처럼 현재 친중 정권의 한국에 미국은 절대 항공모함, 군함, 잠수함등의 설계도를 주지 않을 것 이기 때문에, 국가 핵심 산업을 미국으로 이전시키고 협상을 한 것임.</t>
    <phoneticPr fontId="1" type="noConversion"/>
  </si>
  <si>
    <t>-. MASGA의 내용을 살펴보면 설비 및 핵심인력 (용접…)을 포함 하고 있음…즉 조선업을 미국으로 이전시키는 project임.</t>
    <phoneticPr fontId="1" type="noConversion"/>
  </si>
  <si>
    <t>-. 최초 MASGA를 통해 조선업 투자를 협상의 조건으로 협상했으나, 여기에 반도체, 자동차가 추가 되었다고 해석 할 수 있음.</t>
    <phoneticPr fontId="1" type="noConversion"/>
  </si>
  <si>
    <t>1-5. 이재용, 정의선이 관세 협상에 합류한 이유 추정.</t>
    <phoneticPr fontId="1" type="noConversion"/>
  </si>
  <si>
    <t>1-4. 미국에 투자하는 방식은 일본/유럽과 동일함. 즉, 트럼프 마음대로… 하지만 투자관련 어떠한 협약도 존재하지 않음. 왜냐하면 말을 잘 듣지 않으면 관세를 다시 올리면 되기 때문에, 사업가인 트럼프는 형식적으로 쓸모없는 문서 없이 본인이 발표하고 다 관리하는 것 같음.</t>
    <phoneticPr fontId="1" type="noConversion"/>
  </si>
  <si>
    <t>1-3. 우리의 투자액 규모는 GDP 대비 일본, 유럽과 비교해서 약 2.5배 많은 수준임.</t>
    <phoneticPr fontId="1" type="noConversion"/>
  </si>
  <si>
    <t>1-2. 한국 정부와 상충되는 부분 : 쌀, 소고기 추가개방 여부, 파란색 부분의 추가 투자 내용 관련 등..--&gt; 그냥 구두 합의로 진행된 것 같고, 사실상 관세 2주 유예가 맞는 것 같음. 정상회담에서 발표되는 내용이 중요.</t>
    <phoneticPr fontId="1" type="noConversion"/>
  </si>
  <si>
    <t>-. 한국 관세 15%, 미국 관세 0%</t>
    <phoneticPr fontId="1" type="noConversion"/>
  </si>
  <si>
    <t>-. Completely open to trade for Car, Truck, Agriculture(축산품도 여기 포함됨)</t>
    <phoneticPr fontId="1" type="noConversion"/>
  </si>
  <si>
    <t>-. Large sum of money 추가 투자 : 백악관에서 한미정상회담시 발표</t>
    <phoneticPr fontId="1" type="noConversion"/>
  </si>
  <si>
    <t>-. 1000억 달러(약 140조원) 미국 LGN 및 기타 에너지 구입</t>
    <phoneticPr fontId="1" type="noConversion"/>
  </si>
  <si>
    <t>-. 3500억 달러(약 490조원) 미국 투자</t>
    <phoneticPr fontId="1" type="noConversion"/>
  </si>
  <si>
    <t>1-1. 일단 트럼프가 발표한 협상 내용은</t>
    <phoneticPr fontId="1" type="noConversion"/>
  </si>
  <si>
    <t>1. 관세 협상 협의 --&gt; 8/15 약 2주뒤 백악관 정상회담에서 확정될 것 같음.</t>
    <phoneticPr fontId="1" type="noConversion"/>
  </si>
  <si>
    <t>W2531.2</t>
    <phoneticPr fontId="1" type="noConversion"/>
  </si>
  <si>
    <t>https://www.yna.co.kr/view/AKR20250102067900002</t>
    <phoneticPr fontId="1" type="noConversion"/>
  </si>
  <si>
    <t>3-1. 하나은행 희망퇴직 접수 시작 - IMF 때도, IMF 구제금융 신청 전에 금융권에서 가장 먼저 구조조정 했었음...ㅠㅠ</t>
    <phoneticPr fontId="1" type="noConversion"/>
  </si>
  <si>
    <t>3. 현재 진행 중인 관세 협상은 우리나라를 제2의 IMF 경로로 밀어 넣고 있음. - 이번 주 반드시 성과를 내야함.</t>
    <phoneticPr fontId="1" type="noConversion"/>
  </si>
  <si>
    <t>2-4. 이번 주 FOMC 금리 인하 or SLR 규제완화/QT의 완전한 종료 등 완화 조치가 예상되나 지난 FOMC와 동일하게 아무것도 안한다면 주가의 단기 고점이 될 수 도 있음.</t>
    <phoneticPr fontId="1" type="noConversion"/>
  </si>
  <si>
    <t xml:space="preserve">2-3. 시진핑 질서있는 퇴진 (27년??) --&gt; 미연준 금리인하 1년간 약 1% --&gt; 나스닥 및 미국증시 상승 --&gt; 중국 경제위기의 가시화(2-2보다 늦게 터짐) --&gt; 미연준 금리 인하폭 확대 (추가 0.5 인하??) --&gt; 나스닥 및 성장주 추가 상승 및 거품장세 진입. </t>
    <phoneticPr fontId="1" type="noConversion"/>
  </si>
  <si>
    <t xml:space="preserve">        --&gt; 위안화 폭락 --&gt; 원화가치 동반 하락.</t>
    <phoneticPr fontId="1" type="noConversion"/>
  </si>
  <si>
    <t>2-2. 시진핑 실각 --&gt; 중국 경제위기의 트리거 작동 및 가시화 --&gt; 미연준 금리인하 가속 (시점에 따라 한 번에 0.5 인하도 가능하다고 보고 있음.) --&gt; 나스닥 Melt-up, 즉 성장주 폭등</t>
    <phoneticPr fontId="1" type="noConversion"/>
  </si>
  <si>
    <t>2-1. 트럼프는 2020 대선의 부정선거 및 펜타닐등 기타 사회 문제를 일으키는 거대한 세력과 싸우고 있고, 그 가시적 성과의 시작이 오바마의 기소이고, 오바마 기소를 시작으로 중국과 연관된 아래 시나리오를 예상함.</t>
    <phoneticPr fontId="1" type="noConversion"/>
  </si>
  <si>
    <t>2. 글로벌 정치적 상황과 경제의 강한 연관성.</t>
    <phoneticPr fontId="1" type="noConversion"/>
  </si>
  <si>
    <t>1-5. 중국 - 펜타닐 관련 추가 20%관세 90일 유예 미국에 요청하였으나, 아직 미국측 답변은 없음.</t>
    <phoneticPr fontId="1" type="noConversion"/>
  </si>
  <si>
    <t>1-4. EU - 15% (미국 관세 0, 수백억 b$ 규모 미국산 무기류 구매, $600 billion (약 830조원) 규모 미국 투자, $750 billion (약 천조원)규모 미국산 에너지 구입)</t>
    <phoneticPr fontId="1" type="noConversion"/>
  </si>
  <si>
    <t>1-3. 인도네시아도 미국 시장 개방하고 관세 인하 성공하였음.</t>
    <phoneticPr fontId="1" type="noConversion"/>
  </si>
  <si>
    <t>1-2-5. 위에서 설명하였듯이, 미국의 관세로 인한 달러 강세 기조에 지원금 살포등의 목적으로 무분별한 국채발행은 원화 약세를 가속화 시키게 되고, 여기에 일본에서 성장이 나온다면 우리나라의 자본 유출은 더욱 심해질 것임.</t>
  </si>
  <si>
    <t>1-2-4. 90년대 이후 우리나라는 중국과는 협력, 일본과는 경쟁의 관계였고, 이제 그 대가를 치룰 시점이 점점 다가 오고 있음…우리나라의 미래가 너무 암울 함…</t>
  </si>
  <si>
    <t>1-2-3. 그런데, 일본이 잃어버린 30년을 극복하고, 미국과의 성공적인 관세협상을 계기로 성장이 나온다면…? 그리고 미국과  알래스카 LNG 사업 파트너도 체결 되었음…</t>
  </si>
  <si>
    <t>1-2-2. 잘 알려진 바와 같이 일본은 85년 플라자 합의 이후, 과도한 엔화 강세(3년간 약 두 배 절상)의 여파로 잃어버린 30년을 맞이 하였고, 이는 우리나라에 엄청난 호재 였음. 이 기간 동안 우리나라는 반도체를 중심으로 대부분의 경쟁에서 일본을 이기면서 엄청난 성장을 이루어 냈음.</t>
    <phoneticPr fontId="1" type="noConversion"/>
  </si>
  <si>
    <t>1-2-1. 지정학적으로 인접한 국가는 영원한 라이벌이자 전쟁의 대상이기도 함. 즉 우리나라는 중국, 북한, 러시아, 일본과 영원한 경쟁관계이자 때로는 전쟁의 대상이기도 함. 냉혹한 현실이지만 인접국가의 몰락은 성장의 배경이 됨.</t>
  </si>
  <si>
    <t>1-2. 일본의 협상에 주목해야 하는 이유….??</t>
    <phoneticPr fontId="1" type="noConversion"/>
  </si>
  <si>
    <t>1-1. 일본이 자동차 및 농산물 시장등 개방하고, 미국에 $550 billion (약 750조) 투자하고 상호 관세를 25% --&gt; 15%로 낮춤.</t>
    <phoneticPr fontId="1" type="noConversion"/>
  </si>
  <si>
    <t>1. 일본 관세 재 협의 : 25% --&gt; 15%</t>
    <phoneticPr fontId="1" type="noConversion"/>
  </si>
  <si>
    <t>W2530</t>
    <phoneticPr fontId="1" type="noConversion"/>
  </si>
  <si>
    <t>3-2. 지난 실적 발표에서 신차에대한 정보가 충분히 공개 되지 않았기 때문에, 이번 실적 발표도 실적 보다는 신차, 옵티머스, robo taxi 로드맵, 주총일정 및 agenda 공개 등의 guide가 더 중요할 것으로 보여짐. 실적 발표전에 주가가 많이 상승하지 않아서 지난 2년동안의 폭락은 없지 않을까 조심히 예상함.</t>
    <phoneticPr fontId="1" type="noConversion"/>
  </si>
  <si>
    <t>3-1. 23년 24년 2년 연속 2분기 실적 발표 후 주가는 급락 했음. 특히 23년은 실적 supprise가 나왔는데도 불구하고, 주가가 급락 했음. --&gt; 실적 발표전에 추가가 많이 상승하긴 했었음.</t>
    <phoneticPr fontId="1" type="noConversion"/>
  </si>
  <si>
    <t>3. 이번 주 테슬라 실적 발표.</t>
    <phoneticPr fontId="1" type="noConversion"/>
  </si>
  <si>
    <t>2-3. 지니어스 법안(스테이블 코인 시장 활성화)의 통과 등으로 단기 채권의 수요를 창출 할 수 있어서, 단기 채권 금리도 기준금리와 함께 하락할 수 있으나, 장기 채권은 미국의 성장 및 인플레이션 우려로 향 후 1년간 하락하기가 쉽지는 않아 보임.</t>
    <phoneticPr fontId="1" type="noConversion"/>
  </si>
  <si>
    <t>2-2. 향 후 1년내 중국의 경제 위기가 터지지 않아도, 금리인하 4회는 향 후 1년간 미국 주식의 성장에 충분히 기여할 수 있음.</t>
    <phoneticPr fontId="1" type="noConversion"/>
  </si>
  <si>
    <t>2-1. 중국의 경제 위기가 가시화 될 경우, 베팅은 더욱 완화적으로 바뀔 것으로 예상 함. (시진핑의 실각 등의 issue가 트리거가 될 수 있다고 보여짐.)</t>
    <phoneticPr fontId="1" type="noConversion"/>
  </si>
  <si>
    <t>2. 현재 시카고 선물시장 금리 베팅 --&gt; 올 9월 부터 약 1년간 금리 인하 4회, 1% 인하베팅.</t>
    <phoneticPr fontId="1" type="noConversion"/>
  </si>
  <si>
    <t>==&gt; 결국 미국의 관세는 달러 강세의 원인이 될 수 있음. 환율에 영향을 미치는 요소는 너무 많아서 관세 하나로 강세로 전환된다고 보기는 어려우나, 전에 없던 강세 요인이 추가된 영향은 적어도 올해내내 나타날 것으로 보임. (새로 추가된 요소의 향 후 전망 선반영.)</t>
    <phoneticPr fontId="1" type="noConversion"/>
  </si>
  <si>
    <t>1-3-4. 위 두가지 case모두 미국에 수출하는 국가의 수출액은 감소하고, 수출국의 달러 유통은 관세 시행 전보다 줄어들게 됨. --&gt; 수출국 통화의 약세.</t>
    <phoneticPr fontId="1" type="noConversion"/>
  </si>
  <si>
    <t>1-3-3. 또한 BBB법안에는 부채한도 상향도 포함되어 있기 때문에, 결국 미국내 통화량은 관세 시행 전보다 증가하게 됨. (재무부의 추가 채권 발행 액 + 관세 수입) --&gt; 미국 GDP의 상당한 성장이 없으면, 약 2년 후 인플레이션으로 이어짐. (밀턴프리드먼의 화폐경제학 참고)</t>
    <phoneticPr fontId="1" type="noConversion"/>
  </si>
  <si>
    <t>1-3-2. 미국은 엄청난 관세 수입을 각 국가로 부터 얻을 수 있으며, 이는 BBB 법안의 감세를 지탱하게됨. 즉, 관세증가 --&gt; 미국인들의 세금 감소 --&gt; 소득 증가</t>
    <phoneticPr fontId="1" type="noConversion"/>
  </si>
  <si>
    <t xml:space="preserve">  '-. 독점적 기술이 없이 미국내 다른 brand 및 다른 국가와 경쟁할 때, 세금은 판매자와 소비자가 같이 부담하게 됨. : (휴대폰가격 85만원으로 하락(예시)) + 관세 34만원(85만 X 40%) --&gt; 휴대폰 가격 119만원으로 인상에 의한 판매량 감소 및 휴대폰 마진 감소(수출단가 인하 100만 --&gt; 85만). 당연히 감소 폭은 위의 경우보다 큼.</t>
    <phoneticPr fontId="1" type="noConversion"/>
  </si>
  <si>
    <t xml:space="preserve">  '-. 휴대폰의 독점적 기술을 가지고 있을 때, 세금은 소비자에게 전가 가능함 : (휴대폰 가격 100만원 + 관세 40만원) * 판매량 --&gt; 휴대폰 가격이 140만원으로 올랐기 때문에 휴대폰의 가격의 수요곡선상의 이동으로 판매량은 감소하여 대미 수출액은 감소함.</t>
    <phoneticPr fontId="1" type="noConversion"/>
  </si>
  <si>
    <t>1-3-1. 우리나라가 백만원짜리 휴대폰을 미국에 수출하는 경우를 예상하고, 관세가 40%라고 가정하면,</t>
    <phoneticPr fontId="1" type="noConversion"/>
  </si>
  <si>
    <t>1-3. 지금까지 이미 관세 수입이 상당하므로 향 후 미국 관세에대한 영향 분석.</t>
    <phoneticPr fontId="1" type="noConversion"/>
  </si>
  <si>
    <t>1-2. 현재 미국이 받는 관세는 4월에 부과된 모든 국가 보편관세 10% 임. --&gt; 지난 주까지 미국의 관세 수입은 $113 billion (약 160조원) (Truth social Trump, 7/17)</t>
    <phoneticPr fontId="1" type="noConversion"/>
  </si>
  <si>
    <t>1-1. 지난 한 주 우리나라의 관세 update는 없음.</t>
    <phoneticPr fontId="1" type="noConversion"/>
  </si>
  <si>
    <t>1. Trump 관세 Issue.</t>
    <phoneticPr fontId="1" type="noConversion"/>
  </si>
  <si>
    <t>W2529</t>
    <phoneticPr fontId="1" type="noConversion"/>
  </si>
  <si>
    <t>2-2. 금리는 동결하더라도 적어도 SLR 규제 완화, QT의 완전한 종료 등의 완화 정책이 나올 가능성이 큼.</t>
    <phoneticPr fontId="1" type="noConversion"/>
  </si>
  <si>
    <t xml:space="preserve">2-1. 7/31 FOMC에서 supprise 금리 인하 가능성 있음. 그러나 그 가능성은 아주 낮음. </t>
    <phoneticPr fontId="1" type="noConversion"/>
  </si>
  <si>
    <t>2. 연준 비공식 대변인 닉티미라오스기자의 3일 전 기사 : 파월 매파 --&gt; 중립으로 입장 변경됨을 암시.</t>
    <phoneticPr fontId="1" type="noConversion"/>
  </si>
  <si>
    <t>문제는 현재의 언론 수준이 그 당시 언론 수준보다 낮다는 것이고, 이번에도 경제 위기가 실물경제의 붕괴로 전이될 때 까지 그 어떤 언론도 경고를 하지 않을 것이라는 것은 확실함. cf&gt; 우리와 똑같은 서한을 받은 일본의 경우 관세에 대해 사실적 보도와 다양한 비판의 기사가 쏟아지는 중.</t>
    <phoneticPr fontId="1" type="noConversion"/>
  </si>
  <si>
    <t>98년 IMF 구제금융 발표 전날 당시 임창열 경제부총리는 경제에 아무 문제 없다고 공식적으로 이야기 했고, 다음 날 IMF 구제 금융을 발표했고, 당시 모든 언론 및 9시/8시 뉴스 탑기사  "국민들의 무분별한 해외여행으로 정부 달러가 부족하여 IMF 구제 금융을 신청함"이런 내용을 십분이상 떠들었음.</t>
    <phoneticPr fontId="1" type="noConversion"/>
  </si>
  <si>
    <t xml:space="preserve">  '==&gt; 언제나 그랬 듯….ㅎㅎ지상파 3사, 조중동, JTBC, YTN….어떤 언론도 위 빨간 박스 세줄을 정확히 보도하지 않음. </t>
    <phoneticPr fontId="1" type="noConversion"/>
  </si>
  <si>
    <t>1-8. 가장 중요한 중국은 적어도 우리 보다 높을 것으로 예상되며 현재 경제 상황 역시 가장 나쁨. 90년대 후반 아시아위기의 재현이 중국발 경제위기 --&gt; 다른 아시아 국가로 확대되며 나타날 확률이 크고, 이는 미 연준에 금리 압박으로 작용하며 2000년 닷컴버블의 재현이 발생할 확률이 높음.</t>
    <phoneticPr fontId="1" type="noConversion"/>
  </si>
  <si>
    <t>1-7. 이번 서한은 일본, 베트남, 태국, 말레이시아 등에도 보내졌고, 우리보다 높은 관세를 받은 국가도 있음. (EU-30%) --&gt; 영국 등 관세 협상에 성공한 일부 국가를 제외하고, 모두 최소 20% 이상의 관세를 맞게됨. --&gt; 수출위주의 국가, 즉 일정 수준의 내수를 가지고 있지 않은 국가는 타격이 불가피해 보임.</t>
    <phoneticPr fontId="1" type="noConversion"/>
  </si>
  <si>
    <t>1-6. 96년 태국, 말레이시아를 시작으로 98년 한국등 아시아의 외환 위기에 미 연준이 98년 후반기 0.75 금리 인하로 대응하면서 미국은 2000년 닷컴버블의 원인이 되었음. (W2448 정리 참고)</t>
    <phoneticPr fontId="1" type="noConversion"/>
  </si>
  <si>
    <t>1-5. 과연 이 관세를 4년을 버틸 수 있을지….트럼프는 8/1부터 강력히 시행한다고 다시 강조하고 있음. (기업 마진의 급격한 감소 및 적자 확대 --&gt; 구조조정…..ㅠㅠ) --&gt; 장기적으로는 모든 국가 10%로 갈 것 같음….그러나 단기적으로 상호+섹터 관세 35% ~ 75%를 얼마나 유지하는지…그리고 멕시코, 캐나다, 브라질 처럼 추가 관세를 맞을 지..혹은 7월까지 낮출 수 있을 지..…가 핵심 포인트.</t>
    <phoneticPr fontId="1" type="noConversion"/>
  </si>
  <si>
    <t>1-4-2. 다음 대선 이후 재 협상 : 이 가능성이 가장 현실적으로 보이며, 대통령이 바뀌고 다시 협상하기까지 최소 4년은 필요해 보임.</t>
    <phoneticPr fontId="1" type="noConversion"/>
  </si>
  <si>
    <t xml:space="preserve">   -. 그러나 농업, 축산업,,,,,등 여러 분야의 거센 반발이 예상 됨.</t>
    <phoneticPr fontId="1" type="noConversion"/>
  </si>
  <si>
    <t>1-4-2. 미국시장을 완전 개방하거나 농/축산업 분야 일부 개방하면 상호관세 25%는 충분히 낮출 수 있고, 경우에 따라서는 섹터별 관세도 협상이 가능해 보임.</t>
    <phoneticPr fontId="1" type="noConversion"/>
  </si>
  <si>
    <t xml:space="preserve">   ※ 조선은 위 현대 중공업 관련 내용 참고 / 원전 - 트럼프는 2050년까지 400GWh, 즉 원전 300기를 추가하는 행정명령에 이미 서명한 상태이고, 의회도 이미 통과 했음. / 방산 - 2차 세계대전 이후 지금까지 끊이지 않는 전쟁을 하는 국가는 미국이 유일함. 방산은 항상 미국에 필요한 분야임.</t>
    <phoneticPr fontId="1" type="noConversion"/>
  </si>
  <si>
    <t>1-4-2. 미국이 필요한것을 내어주며 협상할 수 있으나 현재 미국이 필요한 조선, 원전, 방산은 국가 안보와 직결된 산업으로 현 정부의 친중 노선으로는 말조차 꺼낼 수 없는 상황으로 보임.</t>
    <phoneticPr fontId="1" type="noConversion"/>
  </si>
  <si>
    <t>1-4-1. 시행이 8/1부터이므로 7월 까지 재협상 - 위 서한 파란색 박스</t>
    <phoneticPr fontId="1" type="noConversion"/>
  </si>
  <si>
    <t>1-4. 현 정부에서 취할 수 있는 방법</t>
    <phoneticPr fontId="1" type="noConversion"/>
  </si>
  <si>
    <t>-. 트럼프 정부의 기조는 "미국의 안보와 관련된 분야는 절대 보호해야 한다."이기 때문에 철강은 기존 누적 적자 + 알파가 적용 될 것임.</t>
    <phoneticPr fontId="1" type="noConversion"/>
  </si>
  <si>
    <t>1-3-1. 섹터별 관세 : 1-1에서 설명한 분야별 누적 적자가 섹터별 관세율의 기준이 될 것임.</t>
    <phoneticPr fontId="1" type="noConversion"/>
  </si>
  <si>
    <t>1-3. 우리가 받게되는 실제 관세 추정치 : 섹터별 관세는 8/1까지 최종 확인해야함.</t>
    <phoneticPr fontId="1" type="noConversion"/>
  </si>
  <si>
    <t>1-2-2. 각 섹터별 관세와 분리됨 ==&gt; 즉 각 섹터별 관세 + 25%</t>
    <phoneticPr fontId="1" type="noConversion"/>
  </si>
  <si>
    <t>1-2-1. 상호관세 25% 부과</t>
    <phoneticPr fontId="1" type="noConversion"/>
  </si>
  <si>
    <t>1-2. 서한 빨간색 박스에 관세 핵심 내용이 있음. --&gt; 참고로 일본과 동일한 관세이며 내용도 거의 비슷함.</t>
    <phoneticPr fontId="1" type="noConversion"/>
  </si>
  <si>
    <t>1-1-3. 그러나 트럼프는 그동안 불공정 무역으로 인한 누적 적자를 기준으로 관세의 기준을 setting 하고 있음.(트럼프1기 기준) --&gt; 빼앗긴 제조업을 다시 미국으로 가져와서 미국 중산층을 재건하겠다는게 기본 목표임.</t>
    <phoneticPr fontId="1" type="noConversion"/>
  </si>
  <si>
    <t>1-1-2. 이러한 배경은 사실 의도적 적자 재정을 통해 기축통화를 더욱 공고히 하려는 미국의 의도가 숨어 있긴 함.</t>
    <phoneticPr fontId="1" type="noConversion"/>
  </si>
  <si>
    <t>1-1-1. 1990년대 WTO가 출범하고 부터 그리고 2001년 중국이 가입하면서 더욱 심하게 미국은 불리한 무역 협상을 세계 주요국과 진행해 왔음.</t>
    <phoneticPr fontId="1" type="noConversion"/>
  </si>
  <si>
    <t xml:space="preserve">1-1. 트럼프 관세를 이해하려면 지금까지 미국과의 무역이 어떻게 진행 되었는지 이해해야함. - 로버트 라이트하이저 "자유무역이라는 환상, 마르코폴로, 2024" 참고 </t>
    <phoneticPr fontId="1" type="noConversion"/>
  </si>
  <si>
    <t>1. Trump 관세 서한 발송.(Truth social, 7/8 1:19 AM)</t>
    <phoneticPr fontId="1" type="noConversion"/>
  </si>
  <si>
    <t>W2528</t>
    <phoneticPr fontId="1" type="noConversion"/>
  </si>
  <si>
    <t>※ 이 늘어난 부채에의한 인플레이션을 피하기 위해서 GDP 성장률이 매년 6%가 되어야 한다는게 머스크가 주장하는 내용임.</t>
    <phoneticPr fontId="1" type="noConversion"/>
  </si>
  <si>
    <t>※ 미국의 스테이블 코인은 민간 은행 주 발행 주체가 되며, 정부는 발행하지 않는다고 이미 선언 했음. 이는 한.중.일이 추구하는 중앙은행의 CBDC와 근본적으로 다른 경로이며, 중앙은행의 스테이블 코인 발행은 정부가 화폐를 감시 및 통제하겠다는 의지이므로 반드시 폐지 되어야함.</t>
    <phoneticPr fontId="1" type="noConversion"/>
  </si>
  <si>
    <t>3-5. 늘어난 부채는 단기 채권으로 조달하고, 단기 채권을 지급 준비금으로하는 스테이블 코인시장을 활성화 함으로써, 단기 채권 수요를 창출하여 장기 채권금리에는 영향이 없게 운영한다는 것이 현 트럼프 정부의 핵심 계획임.</t>
    <phoneticPr fontId="1" type="noConversion"/>
  </si>
  <si>
    <t>3-4. 그러나 전통적으로 7,8월은 미국 주식이 매우 강한 시기이며, 9월~11월이 약한 시기라 당장 주가가 많이 빠질 것 같지는 않음.</t>
    <phoneticPr fontId="1" type="noConversion"/>
  </si>
  <si>
    <t>3-3. 이는 단기 채권의 금리를 상승시키므로 단기 MMF자금이 역레포 계좌로 이동한 원인이 되었음. (우측 빨간색 동그라미 부분)</t>
    <phoneticPr fontId="1" type="noConversion"/>
  </si>
  <si>
    <t>3-2. 25,26년 부채 증액 규모는 약 2조달러이며 주로 단기 채권을 발행해서 조달할 계획으로 알려져 있음.</t>
    <phoneticPr fontId="1" type="noConversion"/>
  </si>
  <si>
    <t>3-1. BBB법안이 통과되고 증가된 부채 규모는 약5조 달러임. : 36.1조 달러 --&gt; 41.1조 달러.</t>
    <phoneticPr fontId="1" type="noConversion"/>
  </si>
  <si>
    <t>3. 단기 유동성 문제.</t>
    <phoneticPr fontId="1" type="noConversion"/>
  </si>
  <si>
    <t>2-3. 지속적으로 제기한 원화가치 하락과 관세에 의한 경제 충격이 맞물리면 제2의 IMF를 맞이할 수 도 있다고 보여짐.</t>
    <phoneticPr fontId="1" type="noConversion"/>
  </si>
  <si>
    <t>2-2. 우리 나라는 트럼프와의 정치 노선도 다르고, 최초 발표한 상호관세가 일본보다 1% 높음. 우리 나라가 받는 실제 관세는 50%수준이 될 수도 있어보임.</t>
    <phoneticPr fontId="1" type="noConversion"/>
  </si>
  <si>
    <t>2-1. 미국과의 관세 협상이 이번주 종료될 것으로 보이고, 일본의 경우 35%의 관세로 최종 협상되어 우리나라 관세의 Best case는 35%로 보임. : 4월 첫 관세 발표시 보편관세 10%일본의 상호관세 24% 즉, 34%였는데 35%로 협상이 되었다면 실질적으로 관세 협상에 의한 일본의 성과는 없음.</t>
    <phoneticPr fontId="1" type="noConversion"/>
  </si>
  <si>
    <t>2. 제2의 IMF ??</t>
    <phoneticPr fontId="1" type="noConversion"/>
  </si>
  <si>
    <t>==&gt; 즉, 28년을 Target으로 창당을 진행한다면 선거에서 답을 잃은 민주당 의원과 반 트럼프 공화당 의원을 많이 흡수 할 수 있어서 현재 제기한 목표보다 훨씬 큰 성공을 할 수 있다고 보여지나, 머스크의 역사를 보면 이렇게 타이밍 재고 움직인 적은 없음.</t>
    <phoneticPr fontId="1" type="noConversion"/>
  </si>
  <si>
    <t>1-6-2. 어떤 정부든 임기가 지나고 나면, 공과가 생기고 공화당에서도 반 트럼프 목소리는 커지게 되어 있음.</t>
    <phoneticPr fontId="1" type="noConversion"/>
  </si>
  <si>
    <t>1-6-1. BBB 법안에는 이민자를 추방하는 강력한 정책이 들어 있고, 불법 이민자는 인구 통계에 반영되어 민주당의 의석수를 늘려주고, 실제 투표에서도 민주당 표가 늘어나는 구조라 이 정책은 민주당에는 치명적 약점으로 작용할 것임.</t>
    <phoneticPr fontId="1" type="noConversion"/>
  </si>
  <si>
    <t>1-6. 26년이 아니고, 28년을 Target으로 창당을 진행한다면 엄청난 성공을 거둘 수 있다고 보고 있긴 함. --&gt; 트럼프와의 협상을 통해 바뀔 수 있을지…...</t>
    <phoneticPr fontId="1" type="noConversion"/>
  </si>
  <si>
    <t>==&gt; 이는 테슬라 레버리지에는 치명적 약점이 될 수 있음.</t>
    <phoneticPr fontId="1" type="noConversion"/>
  </si>
  <si>
    <t>==&gt; 결국 테슬라 주가의 변동성은 더욱 커질 것이며, 테슬라 CEO사임 압박등 여러가지 issue등으로 중/장기 주가의 높은 변동성은 계속 유지될 가능성이 큼.</t>
    <phoneticPr fontId="1" type="noConversion"/>
  </si>
  <si>
    <t>1-5. 제3당을 창당하게되면 트럼프와는 적이되는 구조로 단기 주가에는 악재가 분명함.</t>
    <phoneticPr fontId="1" type="noConversion"/>
  </si>
  <si>
    <t>1-4. BBB법안 통과 당시 상당수 공화당 의원이 반대로 투표했다가 다시 찬성으로 돌아서며 힘겹게 통과된 이력을 보면 머스크의 캐스팅보트 목표 달성은 충분히 가능해 보임.</t>
    <phoneticPr fontId="1" type="noConversion"/>
  </si>
  <si>
    <t>1-3-2. 이는 전형적인 트럼프의 정치적 발언으로 보임. 즉, 1. 머스크 3당 창당의 원인을 전기차 보조금 폐지에의한 불만으로 돌려서 의미를 축소 시키고, 2. 머스크가 계속 제기하고 있는 미국의 부채 문제에 답을 피하면서 불리한 논쟁을 피하려는 의도가 숨어 있는 것으로 보임. (부채문제에 관한한 머스크의 발언이 맞고, 명분도 가지고 있음.)</t>
    <phoneticPr fontId="1" type="noConversion"/>
  </si>
  <si>
    <t xml:space="preserve">1-3-1. 전기차 보조금 폐지와 일론이 추천한 NASA 국장 인사 배제를 제3당 창당의 원인으로 보고 있음. </t>
    <phoneticPr fontId="1" type="noConversion"/>
  </si>
  <si>
    <t>1-3. 트럼프의 반응 (Truth social, 7/7 7:20 AM)</t>
    <phoneticPr fontId="1" type="noConversion"/>
  </si>
  <si>
    <t>1-2. 이유 : 미국의 부채 문제를 계속 제기해 왔으므로 부채한도를 계속 높이는 것을 중단하고 미국 정부의 재정 건전성을 확보하는게 가장 큰 이유로 보임.</t>
    <phoneticPr fontId="1" type="noConversion"/>
  </si>
  <si>
    <t>1-1. 목표 : 내년 중간선거에서 상원 2~3석, 하원 8~10석을 차지하여 캐스팅 보트가 되는 것이 3당 창당의 목표임.</t>
    <phoneticPr fontId="1" type="noConversion"/>
  </si>
  <si>
    <t>1. 머스크 제3당(American party)창당 선언 --&gt; Target : 26년 창당</t>
    <phoneticPr fontId="1" type="noConversion"/>
  </si>
  <si>
    <t>W2527</t>
    <phoneticPr fontId="1" type="noConversion"/>
  </si>
  <si>
    <t>2-2. S&amp;P500에 대한 모든 애널리스트의 의견은 지난 5년 평균보다 다소 긍정적임.</t>
    <phoneticPr fontId="1" type="noConversion"/>
  </si>
  <si>
    <t>2-1. S&amp;P500기업에대한 애널리스트의 총 12,319개의 Rating이 있음(5년 평균치) : Buy - 56.4%(55.1%), hold - 38.7%(39%), Sell - 4.9%(5.9%)</t>
    <phoneticPr fontId="1" type="noConversion"/>
  </si>
  <si>
    <t>2. Factset report (6/27, John Butters)</t>
    <phoneticPr fontId="1" type="noConversion"/>
  </si>
  <si>
    <t>1-5-3. 그 밖에 외환 보유고로 대응의 방법이 있고, 외환 보유고에 대한 대응은 레거시 뉴스에서 자주 보도할 것이고, 추가 모니터링하면 되나, 위 두가지가 원화 약세시 가장 중요한 요소로 보고 있음.</t>
    <phoneticPr fontId="1" type="noConversion"/>
  </si>
  <si>
    <t>https://fred.stlouisfed.org/graph/?g=1JSGM</t>
    <phoneticPr fontId="1" type="noConversion"/>
  </si>
  <si>
    <t>※ 현재 미 연준과 통화 스왑이 체결된 중앙은행 : 영국, 일본, EU, 스위스 4개국임.</t>
    <phoneticPr fontId="1" type="noConversion"/>
  </si>
  <si>
    <t>--&gt; 만약 원화 약세가 지속되는데, 통화 스왑과 관련된 액션이 없거나, 시도했으나 실패할 경우 원화 약세는 가속화 될 것임.</t>
    <phoneticPr fontId="1" type="noConversion"/>
  </si>
  <si>
    <t>1-5-2. 미 연준과의 통화 스왑체결 : 원화 약세를 막을 수 있는 가장 강력한 방법이며, 코로나 위기 때, 연준이 거의 모든 중앙은행과 통화스왑 계약을 체결해줬고, 현재 한국은행과 연준의 통화스왑계약은 종료된 상태임.</t>
    <phoneticPr fontId="1" type="noConversion"/>
  </si>
  <si>
    <t>1-5-1. 원화 약세현상에서 트럼프 행정부의 환율 조작국 지정 : 이 상황은 정치적 issue에 더 가까우며, 환율 조작에의한 추가 제제를 받을 경우 원화 약세는 가속화 될 수 있음. (EX&gt; 세컨더리 보이콧…..etc.)</t>
    <phoneticPr fontId="1" type="noConversion"/>
  </si>
  <si>
    <t>1-5. 만약에 원화 약세가 생긴다면 아래 두 가지 issue를 잘 관찰해야함.</t>
    <phoneticPr fontId="1" type="noConversion"/>
  </si>
  <si>
    <t>1-4. 이러한 흐름에서 원화 약세는 W2525,6에서 정리한 내/외부 요인으로 급격한 약세를 맞이할 가능성이 크다고 판단함.</t>
    <phoneticPr fontId="1" type="noConversion"/>
  </si>
  <si>
    <t>1-3. 이 현상은 7월 초~중순 국가별로 관세 협상이 종료되며 다시 자연스러운 흐름을 보일것으로 예상함. 즉, 일시적 약세를 되돌리고, 중.장기적 완만한 하락 및 횡보.</t>
    <phoneticPr fontId="1" type="noConversion"/>
  </si>
  <si>
    <t>1-2. 관세 협상이 시작된 4월 부터(초록색) 금리는 상승 했으나, 달러 Index는 급격하게 내려왔음.</t>
    <phoneticPr fontId="1" type="noConversion"/>
  </si>
  <si>
    <t>1-1. W2515에서 정리한 미국 10년만기 채권 금리와 달러 Index는 아직 이격을 유지하고 있음.</t>
    <phoneticPr fontId="1" type="noConversion"/>
  </si>
  <si>
    <t>1. 원화 약세에 대한 대비 - 3주째 강조하고 있는 내용으로, 생각보다 원화 약세는 빠르게 나타날 수 있다고 판단하고 있음.</t>
    <phoneticPr fontId="1" type="noConversion"/>
  </si>
  <si>
    <t>W2526</t>
    <phoneticPr fontId="1" type="noConversion"/>
  </si>
  <si>
    <t>3-2. 로보택시의 수량은 기존에 테슬라가 보여줬던 방식대로, 지수함수의 경로로 늘어날 것이라 판단함.</t>
    <phoneticPr fontId="1" type="noConversion"/>
  </si>
  <si>
    <t>3-1-1. 요금은 고정 4.2$로 경쟁사보다 2.2 ~ 5.7배 저렴하며, 팁이 필요 없음.</t>
    <phoneticPr fontId="1" type="noConversion"/>
  </si>
  <si>
    <t>3-1. 6/22 테슬라 텍사스 오스틴에서 로보택시 공식 출시</t>
    <phoneticPr fontId="1" type="noConversion"/>
  </si>
  <si>
    <t>3. 테슬라 로보택시 시작</t>
    <phoneticPr fontId="1" type="noConversion"/>
  </si>
  <si>
    <t>4. 미국이 만약 기준 금리를 인하한다면, 새로 발행하는 채권은 금리가 하락하기 때문에 기존 고금리에 발행된 채권의 수요가 늘어나며, 기 발행된 채권 가격이 상승하게 됨.</t>
    <phoneticPr fontId="1" type="noConversion"/>
  </si>
  <si>
    <t>--&gt; 금리와 채권 가격은 반대로 움직임.</t>
    <phoneticPr fontId="1" type="noConversion"/>
  </si>
  <si>
    <t>이자</t>
    <phoneticPr fontId="1" type="noConversion"/>
  </si>
  <si>
    <t>채권가격</t>
    <phoneticPr fontId="1" type="noConversion"/>
  </si>
  <si>
    <t>3. 중간에 이 채권을 매도할 경우,</t>
    <phoneticPr fontId="1" type="noConversion"/>
  </si>
  <si>
    <t>2. 미국은 이 채권을 보유한 사람에게 백만원 X 5%의 연이자를 매달 지급해야 하며, 10년뒤 이 채권을 가져오는 사람에게 백만원을 지급해야함.</t>
    <phoneticPr fontId="1" type="noConversion"/>
  </si>
  <si>
    <t>1. 만기 10년, 쿠폰이율 5%인 백만원의 채권을 미국으로 부터 매수한다고 가정하면,</t>
    <phoneticPr fontId="1" type="noConversion"/>
  </si>
  <si>
    <t>※ 채권 가격과 금리와의 관계.</t>
    <phoneticPr fontId="1" type="noConversion"/>
  </si>
  <si>
    <t>2-4. 지금까지 정책으로 2-3의 흐름이 나올지는 모르겠으나, 향후 정책 발표가 영향을 미칠 수 도 있다고 판단함. (※ 우리나라 채권시장은 주식 시장보다 약 3배이상 큰 규모임.)</t>
    <phoneticPr fontId="1" type="noConversion"/>
  </si>
  <si>
    <t>2-3. 극단적 포퓰리즘 정책이 계속될 것이라는 기대가 발생 --&gt; 채권 공급의 지속적 확대 기대감 형성 --&gt; 현재 채권 보유자의 원금 손실우려 --&gt; 외국인의 한국 채권 매도 --&gt; 원화 매도 후 자국 통화로 환전하여 자금 이탈 발생</t>
    <phoneticPr fontId="1" type="noConversion"/>
  </si>
  <si>
    <t>2-2. 채권공급이 늘어나면 채권 가격은 당연히 떨어지게 되고, 금리는 상승함. --&gt; 만약 국내 주식을 보유하고 있다면, 한국 5, 10년 채권금리가 가장 중요한 모니터링 포인트로 판단됨.</t>
    <phoneticPr fontId="1" type="noConversion"/>
  </si>
  <si>
    <t>2-1. 새정부의 퍼주기 정책에 의한 채권 발행 : 전 국민 지원금 지급, 부채탕감 등 극단적인 포퓰리즘 정책이 계속 나오고 있음.</t>
    <phoneticPr fontId="1" type="noConversion"/>
  </si>
  <si>
    <t>2. 원화가치 하락의 내부요인</t>
    <phoneticPr fontId="1" type="noConversion"/>
  </si>
  <si>
    <t>1-6. 개인적인 의견은 미국은 이미 준비해온 전쟁이며, 미국의 군사력이나 트럼프의 협상력을 고려하면 전쟁은 오래 갈 것 같지 않음. 언제나 그랬듯이 이번 전쟁으로 미국 주식이 하락하면 매수 타이밍이라 생각함.</t>
    <phoneticPr fontId="1" type="noConversion"/>
  </si>
  <si>
    <t>1-4. 8시 반 현재 유가의 상승이 2.5% 이고, 호르무즈 해협 봉쇄 베팅이 33%라 미국의 공격 뉴스는 큰 악재는 아니나, 향후 중국 참전 등 전쟁이 얼만큼 확전될 지가 관건임.</t>
    <phoneticPr fontId="1" type="noConversion"/>
  </si>
  <si>
    <t>https://polymarket.com/event/will-iran-close-the-strait-of-hormuz-before-july</t>
    <phoneticPr fontId="1" type="noConversion"/>
  </si>
  <si>
    <t>1-3. 호르무즈 해협의 7월 전 봉쇄 폴리마켓 베팅 : 36%</t>
    <phoneticPr fontId="1" type="noConversion"/>
  </si>
  <si>
    <t>1-2. 이란의 주장 : 포르도 핵시설은 건재하다.</t>
    <phoneticPr fontId="1" type="noConversion"/>
  </si>
  <si>
    <t>1-1. 이란의 핵시설 3곳 타격.</t>
    <phoneticPr fontId="1" type="noConversion"/>
  </si>
  <si>
    <t>1. 6/22 미국의 이란 핵시설 공격</t>
    <phoneticPr fontId="1" type="noConversion"/>
  </si>
  <si>
    <t>W2525</t>
    <phoneticPr fontId="1" type="noConversion"/>
  </si>
  <si>
    <t>5. 현대 중공업은 정치적 불안요소 때문에 대선 바로 전 매도 하였고, 지난 주 금요일 이노데이터(INOD) 매수 하였음.</t>
    <phoneticPr fontId="1" type="noConversion"/>
  </si>
  <si>
    <t>4-5. 개인적으로 미국과의 무역협상이 종료되는 시기에 일시적 원화 강세가 같이 끝날 것으로 보고 있긴 함.</t>
    <phoneticPr fontId="1" type="noConversion"/>
  </si>
  <si>
    <t>--&gt; 원화가치 하락에 대비해야 할 시기로 판단됨.</t>
    <phoneticPr fontId="1" type="noConversion"/>
  </si>
  <si>
    <t>4-4. 중국/일본 상황외에도 원화가치 하락요소는 많이 있음.</t>
    <phoneticPr fontId="1" type="noConversion"/>
  </si>
  <si>
    <t>4-3. 6/17 일본 통화 정책 회의 : 인상우려가 있었으나, 이스라엘 전쟁으로 인상 우려는 사라지고 동결 가능성이 높아 졌음.</t>
    <phoneticPr fontId="1" type="noConversion"/>
  </si>
  <si>
    <t>4-2. 중국 경제의 심각성에 위안화가 폭락 할 수 있다고 보여짐. : 이번 위안화 가치의 하락은 트럼프 1기와는 완전히 다른 상황임. 트럼프 1기때 중국 경제는 견고했으며, 관세를 피하기위한 의도적 통화가치 하락이 있었지만, 만약 수 개월내 위안화 가치가 하락한다면, 이것은 중국 경제 폭망을 의미함.</t>
    <phoneticPr fontId="1" type="noConversion"/>
  </si>
  <si>
    <t>https://fred.stlouisfed.org/graph/?g=1JCHm</t>
    <phoneticPr fontId="1" type="noConversion"/>
  </si>
  <si>
    <t>4-2. 원화 VS. 엔화</t>
    <phoneticPr fontId="1" type="noConversion"/>
  </si>
  <si>
    <t>https://fred.stlouisfed.org/graph/?g=1JCHd</t>
    <phoneticPr fontId="1" type="noConversion"/>
  </si>
  <si>
    <t>4-1. 원화 VS. 위안화</t>
    <phoneticPr fontId="1" type="noConversion"/>
  </si>
  <si>
    <t>4-1. 좌측 중국 위안화(빨간색), 원화(파란색) 그래프를 보면 원화는 위안화와 높은 상관 관계가 있음을 알 수 있음. (아래 일본 엔화와의 상관관계 참고. 일본 엔화와도 약한 상관관계는 있으나, 위안화보다는 상관관계가 훨씬 약함.</t>
    <phoneticPr fontId="1" type="noConversion"/>
  </si>
  <si>
    <t>4. 그렇다면, 우리나라의 영향은 ?</t>
    <phoneticPr fontId="1" type="noConversion"/>
  </si>
  <si>
    <t>--&gt; 즉, 중국은 경제난 + 에너지난 + 자연재해까지…..경기 침체 정도가 아니고, 마오쩌뚱시대인 1960년대 대기근을 걱정해야 할 수 도 있음.</t>
    <phoneticPr fontId="1" type="noConversion"/>
  </si>
  <si>
    <t>3-7. 그리고 중국내 자연 재해도 심한 상황임. : 계란만한 우박이 떨어지는 곳도 있고, 내륙 지방의 홍수피해도 심각한 상황임.</t>
    <phoneticPr fontId="1" type="noConversion"/>
  </si>
  <si>
    <t>3-6. 이스라엘의 이란 공격으로 중국은 원유 수입에 차질이 생길 것 이며, 이는 심각한 에너지 난으로 이어질 수 있음.</t>
    <phoneticPr fontId="1" type="noConversion"/>
  </si>
  <si>
    <t>3-4. 중국이 희토류 제재 레버리지를 사용하다 트럼프에 완패하며 중국의 대미 수출 관세는 기존 30% --&gt; 55%가 되며 실질적으로 수출이 거의 불가능한 상태임.</t>
    <phoneticPr fontId="1" type="noConversion"/>
  </si>
  <si>
    <t>3-3. 품목마다 다 다르고 복잡하지만 일반적으로 관세의 의미가 없어지는 수준을 60%로 보고 있음. 즉, 관세가 60%를 넘어가면 100%든 200%든 어짜피 무역이 불가능한 수준이므로 의미가 없다는 이야기임.</t>
    <phoneticPr fontId="1" type="noConversion"/>
  </si>
  <si>
    <t>※ 중국 고위 간부들의 자녀 및 가족은 미국에서 유학하고 은닉 재산 또한 미국에다 숨겨 놓은건 이미 널리 알려진 사실임. 미국은 중국 유학생이라는 표현으로 고위 간부들의 자녀를 포함한 모든 중국 유학생을 추방하고 미국내 자산을 동결시키는 등의 인적 제재를 협상의 레버리지로 사용한 것 임.</t>
    <phoneticPr fontId="1" type="noConversion"/>
  </si>
  <si>
    <t>3-2-2. 미국 협상의 레버리지 : 중국 유학생, 즉 공산당 고위 간부 인적제재 (단순히 유학생으로 해석하면 안되고 이는 공산당 고위 간부들의 인적 제제로 봐야함.)</t>
    <phoneticPr fontId="1" type="noConversion"/>
  </si>
  <si>
    <t>3-2-1. 중국 협상의 레버리지 : 희토류</t>
    <phoneticPr fontId="1" type="noConversion"/>
  </si>
  <si>
    <t>3-2. 이는 협상의 레버리지 싸움에서 중국이 완패한 것 임.</t>
    <phoneticPr fontId="1" type="noConversion"/>
  </si>
  <si>
    <t>3-1. 새로운 협상 내용을 트럼프가 X에 게시 했음.</t>
    <phoneticPr fontId="1" type="noConversion"/>
  </si>
  <si>
    <t>3. 이스라엘 공습 전 매우 중요한 미-중 관세 협상 issue가 있었음. --&gt; 엄청 중요한 내용으로 판단되며, 언제나 그랬듯이 이런 중요한 뉴스, 특히 중국에 불리한 뉴스는 전혀 보도되지 않음.</t>
    <phoneticPr fontId="1" type="noConversion"/>
  </si>
  <si>
    <t>2. 그럼에도 6.15 이스라엘 증시는 소폭 상승함.</t>
    <phoneticPr fontId="1" type="noConversion"/>
  </si>
  <si>
    <t>-. 이스라엘 역시 아인언 돔이 뚫리며 피해 발생</t>
    <phoneticPr fontId="1" type="noConversion"/>
  </si>
  <si>
    <t>-. 이란 현 정권 퇴진 시위 확산.</t>
    <phoneticPr fontId="1" type="noConversion"/>
  </si>
  <si>
    <t>-. 이란 최대 정유시설 및 주요 정부기관 폭파됨.</t>
    <phoneticPr fontId="1" type="noConversion"/>
  </si>
  <si>
    <t>-. 이란 핵과학자 다수 사망</t>
    <phoneticPr fontId="1" type="noConversion"/>
  </si>
  <si>
    <t>-. 이란 총 사령관 포함한 군 고위 장성 20명 이상 사망.</t>
    <phoneticPr fontId="1" type="noConversion"/>
  </si>
  <si>
    <t>1. 이스라엘 6.13(금) 이란 공습 --&gt; 이스라엘도 피해가 발생했으나, 이란은 군 고위 장성 및 핵심 시설등 핀셋 피해 발생</t>
    <phoneticPr fontId="1" type="noConversion"/>
  </si>
  <si>
    <t>W2524</t>
    <phoneticPr fontId="1" type="noConversion"/>
  </si>
  <si>
    <t>3-2. 폴리마켓을 베팅하기 위해서는 다른 코인도 가능하나 나의 경우는 주로 USDC를 이용함. : 빗썸 or 업비트 USDC 구매 --&gt; OKX등 거래소 이동 --&gt; 폴리마켓 이동 후 베팅 가능 (폴리마켓은 구글 ID로 로그인 가능)</t>
    <phoneticPr fontId="1" type="noConversion"/>
  </si>
  <si>
    <t>https://polymarket.com/event/tesla-launches-unsupervised-full-self-driving-fsd-by?tid=1749428629500</t>
    <phoneticPr fontId="1" type="noConversion"/>
  </si>
  <si>
    <t>3-1. 테슬라가 선언안 6월 오스틴에서의 로보 택시 사업의 시작의 약속 지키는 지가 가장 큰 이슈이며, 이와 관련한 폴리마켓 베팅을 공유함.</t>
    <phoneticPr fontId="1" type="noConversion"/>
  </si>
  <si>
    <t>3. TESLA</t>
    <phoneticPr fontId="1" type="noConversion"/>
  </si>
  <si>
    <t>2-3. 부채가 기하급수적으로 증가하나 GDP역시 비슷한 속도로 증가하므로 크게 문제가 되지 않는 것으로 판단됨. (그러나 그래프에서 보듯이 COVID 위기를 지나면서 부채/GDP 비율이 급격하게 늘었음.)</t>
    <phoneticPr fontId="1" type="noConversion"/>
  </si>
  <si>
    <t>2-2-3. 위 두 가지 경우는 부채를 이야기하면서 선동하는 대표적인 방법으로 사용됨. 위 두가지에 없는 다른 한 가지 예는 일본의 부채를 이야기하면서 선동하는 경우임. 일본은 세계에서 몇 안되는 순채무국임. (순채무국이란 빌린 돈보다 받을 돈이 많은 국가임.) 즉, 일본이 받을 돈은 쏙 빼고 항상 부채만 이야기하면서 선동하는 경우가 허다함.</t>
    <phoneticPr fontId="1" type="noConversion"/>
  </si>
  <si>
    <t>2-2-2. 부채를 볼 때는 반드시 GDP와 같이 봐야 함.</t>
    <phoneticPr fontId="1" type="noConversion"/>
  </si>
  <si>
    <t>2-2-1. 부채는 D1, D2, D3, D4로 나눌 수 있으며, 좌측 부채는 D1부채임. 미국은 D2~4가 상대적으로 크지 않으나, 우리나라의 경우 D2~4를 포함하게 되면 부채는 엄청나게 큰 상황임.</t>
    <phoneticPr fontId="1" type="noConversion"/>
  </si>
  <si>
    <t>2-2. 부채를 이야기할 때, 흔히 하는 실수</t>
    <phoneticPr fontId="1" type="noConversion"/>
  </si>
  <si>
    <t>https://fred.stlouisfed.org/graph/?g=1Jv5E</t>
    <phoneticPr fontId="1" type="noConversion"/>
  </si>
  <si>
    <t>2-1. 좌측 빨간색이 총 부채, 파란색이 GDP 임 :</t>
    <phoneticPr fontId="1" type="noConversion"/>
  </si>
  <si>
    <t>2. 그렇다면 현재 미국의 부채 상황은 ?</t>
    <phoneticPr fontId="1" type="noConversion"/>
  </si>
  <si>
    <t>1-4. 머스크/트럼프 풀아웃의 개인적인 의견은 머스크의 말은 맞으나 행동이 과했다고 생각함. 특히 트럼프와 앱스타인의 연결은 좀….이 부분 때문에 둘이 짜고 연기한다는 설도 있으나, 둘 아니면 모르는 상황이라 동의 하지는 않음.</t>
    <phoneticPr fontId="1" type="noConversion"/>
  </si>
  <si>
    <t>1-3. 여기서 트럼프의 입장을 이야기하면, 어떤 정부든 그 기조에 맞는 정책을 펼쳐야하며, 정책을 펼치기 위해서는 정책에 맞는 분야에 지원금을 주면서 그 정부가 가고자 하는 방향으로 이끌어야 함.</t>
    <phoneticPr fontId="1" type="noConversion"/>
  </si>
  <si>
    <t>1-2-4. 여기서 적용되는 이론이 현대통화이론(MMT, Modern Monetary Theroy)임. 즉, 통화를 찍어낼 수 있는 국가는 적자가 얼마가 생기든 절대 파산하지 않으므로, 인플레이션이 발생하지 않는 선에서 얼마든지 통화를 찍어내도 된다는 이론임. MMT이론을 설명할 때, 대표적으로 거론되는 예가 일본임. 개인적으로 MMT는 반만 맞다 생각하고 있음.</t>
    <phoneticPr fontId="1" type="noConversion"/>
  </si>
  <si>
    <t>1-2-3. 1-2-1.에서 손실이 발생한 경우는 그래프에서 보듯이 손실 얼마…이렇게 적으면 끝임. 연준이 기준금리를 미친 듯이 올리기 시작한 22년 9월 즈음부터 장단기 금리차 역전되고 그 차이가가 커지는 시기 내내 누적 적자는 기하 급수적으로 늘어난 상황임.</t>
    <phoneticPr fontId="1" type="noConversion"/>
  </si>
  <si>
    <t>1-2-2. 1-2-1.에서 수익이 발생한 경우 운영비, 임원들 성과급??등을 제하고 남는 금액은 다시 재무부 TGA계좌로 들어가게 됨. 특히 코로나 이후 단기금리가 0일때, 엄청난 수익이 발생했으며, 이는 재무부의 수익을 의미하기도 함.</t>
    <phoneticPr fontId="1" type="noConversion"/>
  </si>
  <si>
    <t>1-2-1. 연준의 수익 구조 : 연준의 수익 (연준 자산 항목에서의 이자로 볼 수 있으며 주로 장기채 금리와 연동되어 있음.) - 연준의 비용 (연준 부채항목에서의 이자비용으로 볼 수 있으며, 주로 기준 금리와 연동된다고 보면 됨.)</t>
    <phoneticPr fontId="1" type="noConversion"/>
  </si>
  <si>
    <t>1-2. 그렇다면 미 재무부는 파산의 길로 ??</t>
    <phoneticPr fontId="1" type="noConversion"/>
  </si>
  <si>
    <t>1-1-2. 이는 DOGE 활동을 주도하며 재정 지출을 줄이려는 노력에도 상반되는 정책이라 머스크의 입장에서 비판은 있을 수 있다 생각함.</t>
    <phoneticPr fontId="1" type="noConversion"/>
  </si>
  <si>
    <t>1-1-1. 머스크의 비판은 좌측 그래프에서 보듯이 현재 미 재무부는 유래없는 적자를 보이고 있는 상황에서 BBB 법안에 포함된 각종 보조금에 의한 부채한도 증액이 미국을 파산시킬 수 있다는 이야기임.</t>
    <phoneticPr fontId="1" type="noConversion"/>
  </si>
  <si>
    <t>https://fred.stlouisfed.org/graph/?g=1Jv1x</t>
    <phoneticPr fontId="1" type="noConversion"/>
  </si>
  <si>
    <t>1-1. 좌측 그래프 재무부 부채 현황 :</t>
    <phoneticPr fontId="1" type="noConversion"/>
  </si>
  <si>
    <t>1. 머스크/트럼프 풀아웃. : 머스크는 트럼프 행정부의 BBB(Big Beautiful Bill)에 강하게 반대하고 트럼프에대한 비난(앱스타인 게이트…)을 하면서 관계가 틀어짐.</t>
    <phoneticPr fontId="1" type="noConversion"/>
  </si>
  <si>
    <t>5-3. 만약 M&amp;A가 진행된다면 인수 가격으로 폭등 할 수 있고, 인수가 결정된다면 IONQ --&gt; INOD(이노데이터)로 포트폴리오를 변경하려고 검토중. INOD는 좀더 공부가 필요함.</t>
    <phoneticPr fontId="1" type="noConversion"/>
  </si>
  <si>
    <t>5-2. 여러가지 정황으로 짐작해보면 경영진은 M&amp;A를 높은 우선순위에 놓고 경영하는 것 같음.</t>
    <phoneticPr fontId="1" type="noConversion"/>
  </si>
  <si>
    <t>5-1. IONQ는 최근 경영진의 주식 매도 소식등으로 단기 급락했음.</t>
    <phoneticPr fontId="1" type="noConversion"/>
  </si>
  <si>
    <t>5. IONQ</t>
    <phoneticPr fontId="1" type="noConversion"/>
  </si>
  <si>
    <t>4. 기본적으로 2025년 중반기 중국/유럽/아시아 후반기 미국의 유동성 확대 시나리오는 유지하나 미/중과의 관계, 부채협상등의 이슈로 단기적 조정이 있을 수 있다고 판단함.</t>
    <phoneticPr fontId="1" type="noConversion"/>
  </si>
  <si>
    <t>3-3. 그러나 주말에 트럼프의 아래 트윗으로 다시 관세 전쟁이 시작될 것 같음.</t>
    <phoneticPr fontId="1" type="noConversion"/>
  </si>
  <si>
    <t>--&gt; 여기서 승자는 ? 그건 알아서 판단 하시길..^^</t>
    <phoneticPr fontId="1" type="noConversion"/>
  </si>
  <si>
    <t>3-2. 얼마전 스위스에서 미/중 관세 협상 결과 : 중국이 미국에 부여하는 관세 - 67% --&gt; 10 % / 미국이 중국에 부여하는 관세 - 34% --&gt; 30%</t>
    <phoneticPr fontId="1" type="noConversion"/>
  </si>
  <si>
    <t>3-1. 미/중 관세 협상에서 중국이 승리했다는 유투브를 몇 개 접했음.</t>
    <phoneticPr fontId="1" type="noConversion"/>
  </si>
  <si>
    <t>3. 미/중 관세 협상에서 중국이 승리 ?</t>
    <phoneticPr fontId="1" type="noConversion"/>
  </si>
  <si>
    <t>2-3-3. 이 Business cycle은 큰 의미를 둘 필요는 없으나, 오직 침체를 판단하는 자료로만 활용하고 있음.</t>
    <phoneticPr fontId="1" type="noConversion"/>
  </si>
  <si>
    <t>2-3-2. 여기서 중국은 심한 경기 침체 (거의 2008년 금융위기 상황 혹은 그보다 심한 상태 인 것 같음.), 유럽은 얕은 경기 침체로 보고 있음.</t>
    <phoneticPr fontId="1" type="noConversion"/>
  </si>
  <si>
    <t>2-3-1. 중국, 유럽이 경기침체라고 판단하는 이유는 기본적으로 Fidelity business cycle에서 침체로 보고 있기 때문.</t>
    <phoneticPr fontId="1" type="noConversion"/>
  </si>
  <si>
    <t>https://institutional.fidelity.com/app/item/RD_13569_40890/business-cycle-update.html</t>
    <phoneticPr fontId="1" type="noConversion"/>
  </si>
  <si>
    <t>2-3. 중국, 유럽 경기 침체 ?</t>
    <phoneticPr fontId="1" type="noConversion"/>
  </si>
  <si>
    <t>2-2. 한국은행 5/30 2.75 --&gt; 2.5로 0.25 금리 인하.</t>
    <phoneticPr fontId="1" type="noConversion"/>
  </si>
  <si>
    <t>2-1. 지속적으로 중국--&gt;아시아--&gt;유럽으로 유동성이 풀린다고 생각하는 첫 번째 근거는 무역 협상이며 이는 W2520 1번을 참고하면 되고, 두 번째 이유는 침체를 극복하기 위한 금리 인하임.</t>
    <phoneticPr fontId="1" type="noConversion"/>
  </si>
  <si>
    <t>2. 중국 --&gt; 아시아 --&gt; 유럽 유동성 확대</t>
    <phoneticPr fontId="1" type="noConversion"/>
  </si>
  <si>
    <t>1-3. 즉, 지금은 수입이 일시적으로 줄어든 상태이고, 순수출이 깨졌던 기간인 약 2개월 내로 다시 정상화 될 것으로 판단됨.</t>
    <phoneticPr fontId="1" type="noConversion"/>
  </si>
  <si>
    <t>1-2. 트럼프의 관세 Issue로 일시적으로 약 3개월간 수입을 늘리면서 순수출이 깨졌고, 지금은 일시적으로 수입이 줄면서 순수출이 과도하게 높게 나오는 구간으로 보고 있음.</t>
    <phoneticPr fontId="1" type="noConversion"/>
  </si>
  <si>
    <t>1-1. GDPNow 3.8%로 급등했으나 이는 순수출이 급격히 늘면서 나타나는 현상으로 볼 수 있음.</t>
    <phoneticPr fontId="1" type="noConversion"/>
  </si>
  <si>
    <t>1. GDP Now : 3.8 %</t>
    <phoneticPr fontId="1" type="noConversion"/>
  </si>
  <si>
    <t>W2523</t>
    <phoneticPr fontId="1" type="noConversion"/>
  </si>
  <si>
    <t>1-3. 2020년 테슬라와 2025년의 테슬라는 너무 비슷한 점이 많음.</t>
    <phoneticPr fontId="1" type="noConversion"/>
  </si>
  <si>
    <t>1-2. 2020년 6월 5천대 생산 목표를 달성하기 위해 당시 공장에서 숙식 해결 및 야외 천막 라인 구축으로 5천대를 달성한 상황과 매우 비슷하게 흘러가고 있음.</t>
    <phoneticPr fontId="1" type="noConversion"/>
  </si>
  <si>
    <t>1-1. 머스크 24시간 집중모드 발동</t>
    <phoneticPr fontId="1" type="noConversion"/>
  </si>
  <si>
    <t>2-1. 관세에의해 일시적으로 수입을 늘려서 GDP가 깨진 상황은 다시 원상 복구 된 것으로 보임.</t>
    <phoneticPr fontId="1" type="noConversion"/>
  </si>
  <si>
    <t>2. GDPNow : 2.4 %</t>
    <phoneticPr fontId="1" type="noConversion"/>
  </si>
  <si>
    <t>결론: 2025년 S&amp;P 500 기업의 EPS 가이던스 철회 ��례가 적고, 다수 기업이 관세와 같은 불확실성에도 불구하고 가이던스를 유지하는 점은 긍정적이다. 기술, 헬스케어 등 성장 섹터 중심으로 1~2년 후 실적 성장이 기대되지만, 관세와 EPS 과대 추정 리스크를 고려한 포트폴리오 다각화가 필요하다. 투자자는 섹터별 차별화된 전망과 리스크를 주시하며, 특히 안정적인 실적 가이던스를 유지하는 기업에 주목해야 한다.</t>
  </si>
  <si>
    <t>단기 리스크 관리: 관세, 원자재 가격 변동성, EPS 하향 조정 가능성 등을 고려해 에너지 및 소재 섹터에서는 선별적 접근이 필요하다. 또한, 2025년 S&amp;P 500 지수 전망치(6,678.18, 약 9.8% 상승 여력)는 낙관적이지만, 6.9% 과대 추정 가능성을 감안하면 실제로는 6,215.94 수준(2.2% 상승)에 그칠 수 있다.</t>
  </si>
  <si>
    <t>장기 투자: 안정적인 가이던스 유지와 두 자릿수 성장 전망은 특히 기술, 헬스케어, 소비재 섹터에서 1~2년 후 긍정적인 실적 성장을 기대할 수 있음을 나타낸다. S&amp;P 500의 2025년 예상 P/E 비율(20.5)은 5년 평균(19.9)을 상회하지만, 강한 실적 성장 전망이 이를 정당화할 가능성이 있다.</t>
  </si>
  <si>
    <r>
      <t xml:space="preserve">3. </t>
    </r>
    <r>
      <rPr>
        <sz val="11"/>
        <color rgb="FF000000"/>
        <rFont val="맑은 고딕"/>
        <family val="3"/>
        <charset val="129"/>
      </rPr>
      <t>투자</t>
    </r>
    <r>
      <rPr>
        <sz val="11"/>
        <color rgb="FF000000"/>
        <rFont val="Arial"/>
        <family val="2"/>
      </rPr>
      <t xml:space="preserve"> </t>
    </r>
    <r>
      <rPr>
        <sz val="11"/>
        <color rgb="FF000000"/>
        <rFont val="맑은 고딕"/>
        <family val="3"/>
        <charset val="129"/>
      </rPr>
      <t>전략</t>
    </r>
    <r>
      <rPr>
        <sz val="11"/>
        <color rgb="FF000000"/>
        <rFont val="Arial"/>
        <family val="2"/>
      </rPr>
      <t>:</t>
    </r>
    <phoneticPr fontId="1" type="noConversion"/>
  </si>
  <si>
    <t>EPS 과대 추정 가능성: 과거 25년간 데이터에 따르면, 분석가들은 연초 EPS를 평균 6.3% 과대 추정했다. 2025년 S&amp;P 500 EPS 전망치($275.24)가 최종적으로 6.3% 하락하면 약 $272.08로 조정될 수 있다. 이는 투자자들이 과도한 낙관론에 주의해야 함을 시사한다.</t>
  </si>
  <si>
    <t>관세 불확실성: 6개 기업이 관세를 이유로 가이던스를 철회한 점은 무역 정책 변화가 일부 기업에 영향을 미칠 수 있음을 보여준다. 그러나 다수 기업이 관세 영향을 최소화할 수 있다고 평가하며, 단기적 충격은 제한적일 것으로 보인다.</t>
  </si>
  <si>
    <r>
      <t xml:space="preserve">2. </t>
    </r>
    <r>
      <rPr>
        <sz val="11"/>
        <color rgb="FF000000"/>
        <rFont val="맑은 고딕"/>
        <family val="3"/>
        <charset val="129"/>
      </rPr>
      <t>리스크</t>
    </r>
    <r>
      <rPr>
        <sz val="11"/>
        <color rgb="FF000000"/>
        <rFont val="Arial"/>
        <family val="2"/>
      </rPr>
      <t xml:space="preserve"> </t>
    </r>
    <r>
      <rPr>
        <sz val="11"/>
        <color rgb="FF000000"/>
        <rFont val="맑은 고딕"/>
        <family val="3"/>
        <charset val="129"/>
      </rPr>
      <t>요인</t>
    </r>
    <r>
      <rPr>
        <sz val="11"/>
        <color rgb="FF000000"/>
        <rFont val="Arial"/>
        <family val="2"/>
      </rPr>
      <t>:</t>
    </r>
    <phoneticPr fontId="1" type="noConversion"/>
  </si>
  <si>
    <t>S&amp;P 500 기업 중 소수만이 EPS 가이던스를 철회한 점은 기업들이 2025년 경제 환경에 대해 비교적 자신감을 가지고 있음을 시사한다. 이는 2020년 COVID-19 팬데믹 당시 183개 기업이 가이던스를 철회했던 상황()과 대조적이다. 관세와 같은 외부 요인에도 불구하고, 다수 기업이 가격 조정, 생산 현지화, 공급망 조정 등으로 리스크를 완화하며 안정적인 실적 전망을 유지하고 있다(예: Pentair, Fiserv).</t>
  </si>
  <si>
    <t>1. 낙관적 신호: 안정적인 가이던스 유지</t>
  </si>
  <si>
    <t>투자자 관점에서 1~2년 후 미국 기업 실적 전망:</t>
  </si>
  <si>
    <t>주요 내용 요약: FactSet의 보고서에 따르면, 2025년 1분기 실적 발표 시점(5월 22일까지) S&amp;P 500 기업 478개 중 259개(54%)가 2025년도 EPS(주당순이익) 가이던스에 대해 언급했다. 이 중 단 8개 기업(3%)만이 이전에 제시했던 2025년 EPS 가이던스를 철회하거나 업데이트하지 않았다고 밝혔다. 이 8개 기업 중 6개는 관세(tariffs)와 관련된 불확실성을 철회 이유로 언급했다. 반면, 다수 기업(예: Corteva, Pentair, Fiserv 등)은 관세의 영향이 제한적이거나 관리 가능하다고 보며 기존 가이던스를 유지하거나 새로운 가이던스를 제시했다. 예를 들어, Corteva는 2025년 매출 172176억 달러, EPS 2.702.95달러를 예상하며 10% 성장 전망을 유지했다.</t>
  </si>
  <si>
    <t>1-2. 위 Link의 Grok3 요약</t>
    <phoneticPr fontId="1" type="noConversion"/>
  </si>
  <si>
    <t>1-1. 관세에 의해 올해 가이드를 철회한 기업은 3%(1분기 실적발표를 완료한 478개 기업 중 8개 기업) : CF&gt; 2020 코로나 때, 가이드를 철회한 기업은 37%(1분기 실적발표 후 185개 기업 당해 가이드 철회)</t>
    <phoneticPr fontId="1" type="noConversion"/>
  </si>
  <si>
    <t>https://insight.factset.com/few-sp-500-companies-have-withdrawn-eps-guidance-for-2025</t>
    <phoneticPr fontId="1" type="noConversion"/>
  </si>
  <si>
    <t>1. Factset summary</t>
    <phoneticPr fontId="1" type="noConversion"/>
  </si>
  <si>
    <t>W2522</t>
    <phoneticPr fontId="1" type="noConversion"/>
  </si>
  <si>
    <t>3-2. 향 후 인도도 전체 투자금액의 5%까지 확대할 계획</t>
    <phoneticPr fontId="1" type="noConversion"/>
  </si>
  <si>
    <t>3-1-5. W2520 1번에서 정리했듯이, 중국 --&gt; 아시아 --&gt; 유럽으로 유동성이 확대될 때, 신흥국으로도 자금이 많이 쏠릴 수 있다는 판단도 작용했음.</t>
    <phoneticPr fontId="1" type="noConversion"/>
  </si>
  <si>
    <t>3-1-4. 현재 모디총리 기조는 잘 알려진바와 같이 친미 정권이며, 중국 제조업의 많은 부분을 흡수할 것 같음. 그러므로 최대 수혜국은 인도가 될 것이라 판단함.</t>
    <phoneticPr fontId="1" type="noConversion"/>
  </si>
  <si>
    <t>3-1-3. 이 과정에서 가장 큰 수혜를 입는 국가가 전에는 우리나라라고 생각했으나 조선등 일부 분야는 우리나라가 수혜를 입을 것 같고,</t>
    <phoneticPr fontId="1" type="noConversion"/>
  </si>
  <si>
    <t>3-1-2. 트럼프 2.0 4년내에 중국 공산당을 굴복 시킬 것으로 예상하고 있음. 중국이 구소련처럼 해체될 것인지는 미지수이나 적어도 시진핑 공산당 세력은 굴복시킬 것 같음.</t>
    <phoneticPr fontId="1" type="noConversion"/>
  </si>
  <si>
    <t>3-1-1. 과거 구소련이 붕괴/해체하는 과정에서 가장 큰 수혜를 받은 국가는 중국임. 즉, 강대국이 몰락할 때, 인접국가는 수혜를 입게됨. 이런 사례는 역사적으로 검증된 내용임.</t>
    <phoneticPr fontId="1" type="noConversion"/>
  </si>
  <si>
    <t>3-1. 인도 투자 배경</t>
    <phoneticPr fontId="1" type="noConversion"/>
  </si>
  <si>
    <t>3. 지난 주 르노 배당으로 인도 레버리지 3배짜리 매수 했음.</t>
    <phoneticPr fontId="1" type="noConversion"/>
  </si>
  <si>
    <t>1-5. 만약에 연준이 파월이 발언한 시스템을 후반기에 도입 한다면, 2025 후반기 및 2026년에 가장 큰 Risk는 연준이 될 수 도 있다고 판단함.</t>
    <phoneticPr fontId="1" type="noConversion"/>
  </si>
  <si>
    <t>==&gt; 즉, 이번 트럼프의 관세 정책에 의한 inflation영향은 +0.3% 미만 임. 물론 지속적인 monitoring은 필요함.</t>
    <phoneticPr fontId="1" type="noConversion"/>
  </si>
  <si>
    <t>보고서는 관세의 영향이 제한적이지만, 지속적인 모니터링이 필요하다고 강조합니다.</t>
  </si>
  <si>
    <t>결과: 2025년 관세로 인해 핵심 상품 PCE 물가가 0.3% 상승했으며, 전체 핵심 PCE 물가에는 0.1% 상승 기여.</t>
  </si>
  <si>
    <t>목적: 관세가 개인소비지출(PCE) 물가에 미치는 영향을 신속히 파악하는 데 초점.</t>
  </si>
  <si>
    <t>연준 보고서는 2025년 관세가 소비자 물가에 미치는 영향을 실시간으로 탐지하는 방법론을 제안합니다. 주요 내용은 다음과 같습니다:</t>
  </si>
  <si>
    <r>
      <rPr>
        <sz val="11"/>
        <color rgb="FF000000"/>
        <rFont val="맑은 고딕"/>
        <family val="3"/>
        <charset val="129"/>
      </rPr>
      <t>1-4-1. 위 보고서의 요약 (</t>
    </r>
    <r>
      <rPr>
        <sz val="11"/>
        <color rgb="FF000000"/>
        <rFont val="Arial"/>
        <family val="3"/>
      </rPr>
      <t>From Grok3)</t>
    </r>
    <phoneticPr fontId="1" type="noConversion"/>
  </si>
  <si>
    <t>https://www.federalreserve.gov/econres/notes/feds-notes/detecting-tariff-effects-on-consumer-prices-in-real-time-20250509.html</t>
    <phoneticPr fontId="1" type="noConversion"/>
  </si>
  <si>
    <t>1-4. 이미 연준은 FEDS Notes에서 2025년 관세에 의한 PCE 물가 지수 영향을 분석한 보고서를 발표했음.</t>
    <phoneticPr fontId="1" type="noConversion"/>
  </si>
  <si>
    <t>1-3. 이번 발언은 관세 및 기타 불확실성으로 인플레이션 확대 가능성이 크므로 2%이하로 내려오더라도 금리를 내리지 않는 시스템을 도입하겠다는 발언으로 현재 AI등의 기술 혁신에 의한 생산성 향상을 무시하는 굉장히 위험한 발언 임.</t>
    <phoneticPr fontId="1" type="noConversion"/>
  </si>
  <si>
    <t>1-2. 현재 연준의 금리 정책은 코로나때 도입한 평균 물가 목표제(AIT) 즉, Inflation이 2%를 넘더라도 2%미만에서 있었던 기간을 고려하여 2%이상을 일정기간 동안 용인하겠다는 시스템임.</t>
    <phoneticPr fontId="1" type="noConversion"/>
  </si>
  <si>
    <t>https://n.news.naver.com/article/001/0015391763?sid=101</t>
    <phoneticPr fontId="1" type="noConversion"/>
  </si>
  <si>
    <t>1-1. 파월의 발언.</t>
    <phoneticPr fontId="1" type="noConversion"/>
  </si>
  <si>
    <t>2. 지난 주 파월의 발언이 향 후 문제가 될 소지가 있어 보임.</t>
    <phoneticPr fontId="1" type="noConversion"/>
  </si>
  <si>
    <t>1-4. 이번 사건과 관련한 유동원 본부장의견 참고.</t>
    <phoneticPr fontId="1" type="noConversion"/>
  </si>
  <si>
    <t>1-3. 글을 쓰고 있는 현재(5/19 오전 8시경) 나스닥 선물 -0.66%, 10년 국채 금리 +0.83% 보이고 있음. 2011년, 2023년 만큼의 impact는 없을 것으로 보여지나, 미국 주식 및 채권은 어느정도 영향을 받을 수는 있을 것으로 보고 있음.</t>
    <phoneticPr fontId="1" type="noConversion"/>
  </si>
  <si>
    <t>1-2. 주말 동안 암호화 화폐 사이드에서 의미있는 하락은 없었고, 폴리마켓의 경기침체 베팅에도 의미있는 변화는 없었음. (침체 확률 36% --&gt; 39%)</t>
    <phoneticPr fontId="1" type="noConversion"/>
  </si>
  <si>
    <t>1-1. 2011년 S&amp;P, 2023년 Fitch에 이어 세번째 미국의 신용등급 강등 사건. (Aaa --&gt; Aa1)</t>
    <phoneticPr fontId="1" type="noConversion"/>
  </si>
  <si>
    <t>1. 지난 주 금요일 미국 시간 정규 장 마감 이후 무디스의 미국 신용 강등 issue가 있었음.</t>
    <phoneticPr fontId="1" type="noConversion"/>
  </si>
  <si>
    <t>W2521</t>
    <phoneticPr fontId="1" type="noConversion"/>
  </si>
  <si>
    <t>https://polymarket.com/event/us-recession-in-2025/us-recession-in-2025?tid=1747004839481</t>
    <phoneticPr fontId="1" type="noConversion"/>
  </si>
  <si>
    <t>아래 link 참조.</t>
    <phoneticPr fontId="1" type="noConversion"/>
  </si>
  <si>
    <t>장점은 ?? 세금이 없음. 단점은 ?? 도박으로 분류되서 아마도 우리나라 현행법상 불법일 가능성이 크나, 암호화 화폐로 거래되기 때문에 추적은 불가능 함..^^</t>
    <phoneticPr fontId="1" type="noConversion"/>
  </si>
  <si>
    <t>EX&gt; 나의 경우 누군가가 매도한 No를 36%에 사서 만약에 현재 51%에 매도를 하게되면 약 38%의 수익을 보게 됨. 1주가 1달러 이며, 36%에 산경우는 0.36달러에 산거라 만약에 올해 경기 침체가 오지 않는 다면 12월 31일 자정 이후 내가 가지고있는 수량 만금 1달러로 지급됨. 물론 중간에 매매하고 나올 수 도 있음.</t>
    <phoneticPr fontId="1" type="noConversion"/>
  </si>
  <si>
    <t>※ Polymarket 베팅 : 암호화 화폐(주로 USDC)로 이루어지며, 베팅을 매매 하며 수익 및 손실이 생김.</t>
    <phoneticPr fontId="1" type="noConversion"/>
  </si>
  <si>
    <t>2-4. 그 외 관세로 인한 inflation 및 기타 나머지 issue들도 큰 issue로 보고 있지 않기 때문에, 2025 경기침체 No에 베팅 유지할 계획.</t>
    <phoneticPr fontId="1" type="noConversion"/>
  </si>
  <si>
    <t>2-3. 좌측 두번째 미 재무부 TGA 잔고가 4월 세금의 달 이후 증가하여 향 후 미국 정부의 재정 지출로 소모될 것이며, 부채한도 협상이 다시 issue될 것이나, 부채한도는 중요한 이슈로 보고 있지는 않음.</t>
    <phoneticPr fontId="1" type="noConversion"/>
  </si>
  <si>
    <t>2-2. 좌측 첫 번째, High yield spread가 5를 넘지 않은 상태에서 빠르게 안정하고 있어서, 좋은 신호로 해석하고 있음.</t>
    <phoneticPr fontId="1" type="noConversion"/>
  </si>
  <si>
    <t>2-1. 현재 polymarket 2025 경기 침체는 51% 임. : 참고로 나는 경기 침체 64%일 때, No에 베팅한 상태임.</t>
    <phoneticPr fontId="1" type="noConversion"/>
  </si>
  <si>
    <t>2. 2025 경기 침체 관련</t>
    <phoneticPr fontId="1" type="noConversion"/>
  </si>
  <si>
    <t>1-7. W2448에서 정리했던 1995 ~ 2000 사이클에서의 동아시아 위기가 당시에는 태국, 말레이시아, 한국 등이 경제위기를 겪었고, 지금은 그 위기가 중국 이고, 후반기 FOMC에서 올해 금리를 3번 이상 인하한다면, 여러 번 이야기 한 바와 같이 2000 닷컴 버블 현상이 재현될 수 도 있다고 보고 있음.</t>
    <phoneticPr fontId="1" type="noConversion"/>
  </si>
  <si>
    <t>1-6. 현재 시장이 이상황을 보면서 상승하는 것 같음.</t>
    <phoneticPr fontId="1" type="noConversion"/>
  </si>
  <si>
    <t>1-5. 부연 설명하면, EX&gt; 우리나라 관세가 정해질 때, 기준 환율이 1,400/달러 라면, 여기서 통화가 1,500으로 약해지면 트럼프 1기기준 환율 조작국으로 지정되어 불이익을 받을 수 있음. 그러므로 만약에 기준 환율이 1,450이었다면 환율 정책에 좀 더 여유가 생기기 때문에, 관세 협상이 진행되는 지금 각국은 어떻게든 기준 환율 정할 때, 조금이라도 약세상태에서 협상하는게 이득임.</t>
    <phoneticPr fontId="1" type="noConversion"/>
  </si>
  <si>
    <t>1-4. 이는 관세 협상에서도 중요한 point로, 관세 협상과정에서 관세와 기준 환율이 같이 논의 될 것이기 때문에, 관세 협상에서 유리한 환율을 잡기 위해서라도 지금 각국의 통화 약세는 중요함.</t>
    <phoneticPr fontId="1" type="noConversion"/>
  </si>
  <si>
    <t>1-3. 결국 중국의 통화 팽창이 예상되며, 이는 아시아 그리고 유럽으로 확대 될 것으로 예상함.</t>
    <phoneticPr fontId="1" type="noConversion"/>
  </si>
  <si>
    <t>1-2. 현재 중국은 경기 침체 상황으로 지급준비율 0.5% 인하를 비롯한 경기 부양책을 계속 발표할 것으로 보여짐.</t>
    <phoneticPr fontId="1" type="noConversion"/>
  </si>
  <si>
    <t>1-1. 현재 미국과 대부분의 국가와 관세 협상이 진행 중임.</t>
    <phoneticPr fontId="1" type="noConversion"/>
  </si>
  <si>
    <t>1. 지난 주 FOMC : 경제 불확실 성은 커졌다….데이터 보고 판단하겠다…. --&gt; 역대급으로 무능한 FOMC였다고 판단하고, 이에 대한 비판은 아래 글로 대신 함.</t>
    <phoneticPr fontId="1" type="noConversion"/>
  </si>
  <si>
    <t>W2520</t>
    <phoneticPr fontId="1" type="noConversion"/>
  </si>
  <si>
    <t>3-1. 위 사이클은 기업의 실적이 터지는 순서를 기준으로 작성한 것이며, AI on device는 실적이 터진다기보다 기술이 보여지는 시기가 올 6월이라 기술이 보여지면서 사이클을 주도할 것으로 예상함.</t>
    <phoneticPr fontId="1" type="noConversion"/>
  </si>
  <si>
    <t>3. W2448에서 정리한 이번 사이클의 흐름에서, "AI on device"의 사이클이 지난 4/22 테슬라의 실적 발표를 계기로 이미 시작되었고, 이번 FOMC를 계기로 다시 상승세를 이어갈 것으로 기대하고 있음.</t>
    <phoneticPr fontId="1" type="noConversion"/>
  </si>
  <si>
    <t>2. 이번 주 FOMC관련 W2512에서 정리한 내용 참고 : SLR 규제는 유지할 가능성이 높으나 SLR 규제항목에서 미국 채권을 빼는 것을 "완화"로 표현한 것임.</t>
    <phoneticPr fontId="1" type="noConversion"/>
  </si>
  <si>
    <t>위 link 들어가서 좌측에 Target rate를 Probabilities로 설정하면 됨.</t>
    <phoneticPr fontId="1" type="noConversion"/>
  </si>
  <si>
    <t>Link : https://www.cmegroup.com/markets/interest-rates/cme-fedwatch-tool.html?redirect=/trading/interest-rates/countdown-to-fomc.html</t>
    <phoneticPr fontId="1" type="noConversion"/>
  </si>
  <si>
    <t>1-6. 향후 금리 베팅과 주요 국가의 환율이 중요한 모니터링 포인트 같음.</t>
    <phoneticPr fontId="1" type="noConversion"/>
  </si>
  <si>
    <t>1-5. 이는 미국의 상대국에서 통화량을 증가시켜 통화 가치 하락으로 대응할 확률이 높으며 이 또한 증시 거품의 원인이 될 수 있음. (물론 급격한 통화 절하는 미국에서 환율조작국으로 지정하여 관리할 가능성이 높으나, 어느 정도의 통화가치 하락은 불가피해 보임.)</t>
    <phoneticPr fontId="1" type="noConversion"/>
  </si>
  <si>
    <t>1-4. 최근 아시아 통화의 초 강세현상이 나타났는데, 무역 협상이 진행되면서 중국을 제외한 국가별, 품목별로 0% ~15% 수준에서 협상될 것으로 보임.</t>
    <phoneticPr fontId="1" type="noConversion"/>
  </si>
  <si>
    <t>1-3. 만약에 후반기에 3회이상의 금리인하가 진행된다면, 미 증시는 거품으로 갈 수 도 있다고 예상함.</t>
    <phoneticPr fontId="1" type="noConversion"/>
  </si>
  <si>
    <t>1-2. W2501시 올해 금리 인하는 1번 이었는데, 트럼프 관세 이슈로 많이 흐트러진 상태이며, 트럼프는 금리인하를 계속 압박하고 있음.</t>
    <phoneticPr fontId="1" type="noConversion"/>
  </si>
  <si>
    <t>1-1. 경기 침체우려로 금리 인하 베팅이 늘었다가 다시 정상화 되는 중으로 판단함.</t>
    <phoneticPr fontId="1" type="noConversion"/>
  </si>
  <si>
    <t>1. 시카고 선물 시장 금리 베팅 : 지난 주 금요일 까지 6월 금리인하가 90%이고 올해 4번 금리인하 였으나, 급격하게 6월 동결 확률이 올라가고, 횟수도 3번으로 바뀌었음.</t>
    <phoneticPr fontId="1" type="noConversion"/>
  </si>
  <si>
    <t>W2519(by W2519.2)</t>
    <phoneticPr fontId="1" type="noConversion"/>
  </si>
  <si>
    <t>5-7. 개인적으로 나는 성장주 위주의 미국주식 및 경제 위기상황에서 미국채권 위주의 투자를 지향하기 때문에, 코인은 주변 지인에게 추천하지 않음.</t>
    <phoneticPr fontId="1" type="noConversion"/>
  </si>
  <si>
    <t>5-6. 투자 계획 : 단기적으로는 전체 투자금의 5%정도 까지 보유할 생각이며, KYB 진행상황에따라 20%까지 늘릴 계획 임.</t>
    <phoneticPr fontId="1" type="noConversion"/>
  </si>
  <si>
    <t>5-5-5. 현재 코인 종류는 수도 없이 많은 상태라 과연 파이코인이 이 엄청난 규모의 다른 경쟁자들보다 앞서 나갈지 의문이 있긴 함.</t>
    <phoneticPr fontId="1" type="noConversion"/>
  </si>
  <si>
    <t>5-5-4. 더욱이 저개발 국가에서 많이 참여했기 때문에, 현재 1파이가 약 0.6달러 전후의 가격임을 고려하면 초기 마이그레이션 물량을 매도하면 한 달정도의 생활비를 벌 수있는 상황이라 매도물량은 계속 나오게됨.</t>
    <phoneticPr fontId="1" type="noConversion"/>
  </si>
  <si>
    <t>5-5-3. 이렇게 락업이 풀린 물량이 매월 계속 나오기 때문에 공급이 계속 늘어나는 구조,</t>
    <phoneticPr fontId="1" type="noConversion"/>
  </si>
  <si>
    <t>5-5-2. 채굴을 하게되면 일정기간의 간격으로 개인 지갑으로 Migration을 해주고, 락업기간이 만료되면 자유롭게 이동이 가능함.</t>
    <phoneticPr fontId="1" type="noConversion"/>
  </si>
  <si>
    <t>5-5-1. 개발 초기에 참여한 개인은 주로 동남아시아 및 아프리카등 저개발 국가에서 많이 참여 했음.</t>
    <phoneticPr fontId="1" type="noConversion"/>
  </si>
  <si>
    <t>5-5. 투자 risk</t>
    <phoneticPr fontId="1" type="noConversion"/>
  </si>
  <si>
    <t>5-4-2. KYB(Know Your Business)를 통해 기업을 끌어들이고 있으나, 현재 시작 단계임. - OKX, MEXC…등 일부 거래소만 들어온 상태이며 향후 파이코인이 금융권 및 SNS 기업을 끌어들이게되면, 같은 계열에 있는 다른 기업도 들어올 수 밖에 없는 상황이 될거라 판단하고, 이게 투자의 핵심임.</t>
    <phoneticPr fontId="1" type="noConversion"/>
  </si>
  <si>
    <t>5-4-1. KYC(Know Your Customer)를 통해 개개인을 인증 후 채굴 권한을 부여함 - 전세계 6,500만명 이상이 참여하고 있고, 계속 늘어나고 있음. 6,500만명은 보수적으로 낮게 본 수치임.</t>
    <phoneticPr fontId="1" type="noConversion"/>
  </si>
  <si>
    <t>5-4. 파이코인의 현재 상태</t>
    <phoneticPr fontId="1" type="noConversion"/>
  </si>
  <si>
    <t>5-3-4. 메타버스 및 NFT(대체불가토큰) 기술과 결합하여 새로운 사업영역도 가능하나, 개인적으로 메타버스에대해서는 네거티브한 의견을 가지고 있음.</t>
    <phoneticPr fontId="1" type="noConversion"/>
  </si>
  <si>
    <t>5-3-3. 텔레그램, 인스타그램….등의 SNS기업이 WEB3.0기반 파이코인 네트워크로 진입해서 카카오뱅크 코인 버젼 형태의 금융사업도 가능함.</t>
    <phoneticPr fontId="1" type="noConversion"/>
  </si>
  <si>
    <t>5-3-2-3. 코인을 예금으로 받아서, 오프라인 신용카드랑 연결해서 수익 창출이 가능함 --&gt; 신용카드를 사용하면, 코인 계좌에서 자동 결재되는식….</t>
    <phoneticPr fontId="1" type="noConversion"/>
  </si>
  <si>
    <t>5-3-2-2. 은행에서 직접 신용카드 수익을 창출할 수 있음. --&gt; WEB3.0은 신용카드가 필요없는 시스템이기 때문에,,,</t>
    <phoneticPr fontId="1" type="noConversion"/>
  </si>
  <si>
    <t>5-3-2-1. 새로운 형태의 대출 사업이 가능함. 은행은 예금을 받아서 그 예금을 대출하여 예대마진의 차이로 수익이 발생하기 때문에, 코인을 예금으로 받아서 대출을 실행하여 수익을 창출할 수 있음.</t>
    <phoneticPr fontId="1" type="noConversion"/>
  </si>
  <si>
    <t>5-3-2. 금융권에서 WEB3.0 생태계로 진입할 경우 이점 : 코인을 예금으로 받아서,</t>
    <phoneticPr fontId="1" type="noConversion"/>
  </si>
  <si>
    <t>5-3-1. WEB3.0은 금융과 결합해서 금융 혁명이 가능하다고 판단하여 투자하게 됨. (개인적으로 채굴에 참여한건 2년 정도되고, 올 2월에 상장이후 조금씩 매수 하고 있음.)</t>
    <phoneticPr fontId="1" type="noConversion"/>
  </si>
  <si>
    <t>5-3. 파이코인 투자 이유 : 아래 내용은 지극히 개인적인 의견으로 내용이 일부 틀릴 수 도 있고, 방향이 맞지 않을 수도 있음. 생태계 초기 단계라 방향을 정확히 예측하기는 어려움.</t>
    <phoneticPr fontId="1" type="noConversion"/>
  </si>
  <si>
    <t xml:space="preserve">  '==&gt; 팀 버너스 리가 WEB1.0 개발했으나, WEB2.0의 발전은 다른 사람에 의해서 이루어져서 이에 충격을 받아 다시 WEB3.0개발을 주도 했음. 즉, WEB1.0과 3.0의 창시자는 같은 사람임.</t>
    <phoneticPr fontId="1" type="noConversion"/>
  </si>
  <si>
    <t>5-2-3. WEB3.0 : 블록체인 기반 Web (일기/쓰기/실행) --&gt; 블록체인 기술을 기반으로 웹끼리 상호작용하며 자유로운 거래가 가능한 Web으로 현재 개발이 계속 진행중인 기술 --&gt; 결재 및 송금등 금융시스템에 혁명을 가져올 수 있는 기술이라 판단함.</t>
    <phoneticPr fontId="1" type="noConversion"/>
  </si>
  <si>
    <t>5-2-2. WEB2.0 : 양방향 Web (읽기/쓰기) --&gt; 싸이월드, Facebook, twitter, 인스타그램, Youtub등 현재 SNS 서비를 제공하는 기술</t>
    <phoneticPr fontId="1" type="noConversion"/>
  </si>
  <si>
    <t>5-2-1. WEB1.0 : 단방향 Web (읽기 전용) --&gt; 인터넷 초기 야후, 알타비스타…등의 웹 서비스를 생각하면됨.</t>
    <phoneticPr fontId="1" type="noConversion"/>
  </si>
  <si>
    <t>5-2. WEB 3.0 ?</t>
    <phoneticPr fontId="1" type="noConversion"/>
  </si>
  <si>
    <t>5-1. 파이코인이란 : 블럭체인 기반 WEB3.0 기술에 휴대폰 코인 채굴 및 이동 network를 구축하여 개인 및 기업이 경제 생태계를 만들어 나갈 수 있게 개발한 Coin.</t>
    <phoneticPr fontId="1" type="noConversion"/>
  </si>
  <si>
    <t>5. 파이 코인에 투자를 했기 때문에, 파이코인에 대해서 간단히 정리함.</t>
    <phoneticPr fontId="1" type="noConversion"/>
  </si>
  <si>
    <t>4. 현대 중공업 : 이번 주 트럼프 장남 트럼프주니어가 우리나라를 방문해서 조선소를 방문할거라는 찌라시 및 기사가 보임 --&gt; 가능성이 높다고 보고 있으며, 실제 조선소를 방문한다면, 주가 상승추세는 계속 될 것이라 판단함.</t>
    <phoneticPr fontId="1" type="noConversion"/>
  </si>
  <si>
    <t>Link</t>
    <phoneticPr fontId="1" type="noConversion"/>
  </si>
  <si>
    <t>3-4. PCE가 MoM기준 -로 찍히면, 시카고 선물시장 5월 금리인하 베팅이 늘어나면서 시장의 상승을 지속될 것이라 판단함. GDP가 크게 -로 찍히면 일부 시장이 조정 받을 수 도 있으나, 이부분은 이비 반영되어 있다고 판단함.</t>
    <phoneticPr fontId="1" type="noConversion"/>
  </si>
  <si>
    <t>3-3. 여러 번 이야기 했지만 GDP가 깨진건 트럼프 관세 정책 시행 이전에 수입을 크게 늘리면서 일시적으로 순수출 수치가 깨진 것이 원인이라 이 부분을 감안해야함.</t>
    <phoneticPr fontId="1" type="noConversion"/>
  </si>
  <si>
    <t>3-2. GDP Now를 보면 현재 -2.5%로 GDP QoQ 수치는 -가 될 확률이 높으며, PCE또한 거의 정확히 3월 내내 깨져있다가 4월부터 서서히 회복하는 모습이라 MoM기준 -로 찍힐 확률이 높름.</t>
    <phoneticPr fontId="1" type="noConversion"/>
  </si>
  <si>
    <t>3-1. 4/30 GDP 및 PCE price index 발표 예정.</t>
    <phoneticPr fontId="1" type="noConversion"/>
  </si>
  <si>
    <t>3. 최근 시장은 CPI에는 별로 반응을 하지 않지만, PCE에는 좀 반응을 보이는 경향이 있음. - PCE는 개인 소비지출을 조사하는 지표로 PCE가 CPI보다는 선행 지표임. (소비 지출이 나중에 물가지수로 잡히니까…)</t>
    <phoneticPr fontId="1" type="noConversion"/>
  </si>
  <si>
    <t>2-1. 2025 S&amp;P500기업의 이익 성장은 견고함.</t>
    <phoneticPr fontId="1" type="noConversion"/>
  </si>
  <si>
    <t>2. Factset 2025 Q2,3,4 earning growth - 6.4%, 8.8%, 8.3% and 2025 total growth - 9.7%</t>
    <phoneticPr fontId="1" type="noConversion"/>
  </si>
  <si>
    <t>1. 지난주 트럼프정부의 관세 협상이 진행되며, 시장은 상승하는 모습.</t>
    <phoneticPr fontId="1" type="noConversion"/>
  </si>
  <si>
    <t>W2516</t>
    <phoneticPr fontId="1" type="noConversion"/>
  </si>
  <si>
    <t>3-2. 2024년 1분기 실적발표와 아주 비슷한 양상으로 보여짐 - 당시 실적은 좋지 않았으나, 메가팩 사업에서 큰 성장이 일어나면서 주가 반전의 계기가 되었음.</t>
    <phoneticPr fontId="1" type="noConversion"/>
  </si>
  <si>
    <t>3-1. Tesla의 신 모델, Unsupervised FSD, 옵티머스등…실적보다 발표할 호재가 많은 상황이라 주가 반전의 계기가 될 것으로 판단함.</t>
    <phoneticPr fontId="1" type="noConversion"/>
  </si>
  <si>
    <t>4. 이번 주 Tesla 1분기 실적 발표</t>
    <phoneticPr fontId="1" type="noConversion"/>
  </si>
  <si>
    <t>3-1. 만약에 협상이 이루어 진다면 조선 관련 내용이 포함될 가능성이 높다 판단함.</t>
    <phoneticPr fontId="1" type="noConversion"/>
  </si>
  <si>
    <t>3. 현대중공업 : 한미 협상이 이번주에 이루어 질 지 확인필요.</t>
    <phoneticPr fontId="1" type="noConversion"/>
  </si>
  <si>
    <t>2-3. 5월 FOMC에서 금리 인하할 지….아니면 SLR 규제완화 ? Or QT의 완전한 종료 ? 등 5월 FOMC에서 3월 FOMC에 이어서 완화적 조치가 이어질 것으로 예상함.</t>
    <phoneticPr fontId="1" type="noConversion"/>
  </si>
  <si>
    <t>2-2. 보통 금리 인하 베팅이 완화적으로 바꾸는 과정에서 시장은 상승하나, 이번 금리 베팅변화의 이유가 경기 침체 우려라 완화적으로 바뀜에도 불구하고 시장은 하락 했음.</t>
    <phoneticPr fontId="1" type="noConversion"/>
  </si>
  <si>
    <t>2-1. W2501의 전망보다 훨씬 완화적으로 바뀌었음.</t>
    <phoneticPr fontId="1" type="noConversion"/>
  </si>
  <si>
    <t>2. 시카고 선물시장 금리 예측 (올해 5번 금리인하 베팅중.)</t>
    <phoneticPr fontId="1" type="noConversion"/>
  </si>
  <si>
    <t>1. 1/20 트럼프 취임 이후 DOGE의 강력한 활동 및 과도한 관세 정책 등의 정치적 issue가 시장을 뒤흔드는 상황 지속.</t>
    <phoneticPr fontId="1" type="noConversion"/>
  </si>
  <si>
    <t>핵심 메시지: 이 행정명령은 미국의 해양 산업을 재건해 경제적·군사적 패권을 회복하고, 특히 중국의 글로벌 해양 산업 독점을 견제하려는 트럼프 행정부의 "미국 우선주의" 정책을 반영합니다.</t>
  </si>
  <si>
    <t>법적 효력은 기존 법률 및 예산 범위 내에서 적용되며, 특정 조항이 무효화되더라도 나머지 조항은 유지.</t>
  </si>
  <si>
    <t xml:space="preserve">행정명령은 국가안보 및 경제적 이익을 최우선으로 하며, 관련 부처 간 협력을 강조. </t>
  </si>
  <si>
    <t xml:space="preserve">4. 기타: </t>
  </si>
  <si>
    <t>국방생산법 활용: 국방부 장관은 국방생산법(Defense Production Act) Title III 권한을 활용해 조선 산업 투자를 촉진.</t>
  </si>
  <si>
    <t xml:space="preserve">30일 내 규제 검토: 국방부, 교통부, 국토안보부는 국내 상선 및 항만 접근 관련 규제를 재검토해 비용 절감 방안 모색. </t>
  </si>
  <si>
    <t xml:space="preserve">45일 내 보고서 제출: 국방부 등은 정부용 선박 건조 경쟁력 향상 및 비용 절감 방안을 대통령에게 보고. </t>
  </si>
  <si>
    <t xml:space="preserve">3. 구체적 실행: </t>
  </si>
  <si>
    <t>북극 해역 전략: 북극 지역에서 미국의 해양 리더십을 강화하고 외국(특히 중국) 영향력 확대를 견제.</t>
  </si>
  <si>
    <t xml:space="preserve">Maritime Prosperity Zones: 트럼프의 기회특구(Opportunity Zone) 개념을 바탕으로 해안 지역 투자를 촉진하는 구역 지정. </t>
  </si>
  <si>
    <t xml:space="preserve">중국 견제: 중국의 불공정 해양·물류·조선 산업 관행에 대응하기 위해 무역대표부(USTR)가 추가 조사 및 조치를 검토. </t>
  </si>
  <si>
    <t xml:space="preserve">규제 완화: 불필요한 규제를 검토해 조선 비용을 절감하고 신기술 도입 장벽을 낮춤(예: 2025년 1월 31일 행정명령 14192에 따른 규제 완화 프레임워크 활용). </t>
  </si>
  <si>
    <t xml:space="preserve">인력 확충: 미국 상선 아카데미(US Merchant Marine Academy) 지원 확대와 해양 인력 훈련 프로그램 강화. </t>
  </si>
  <si>
    <t xml:space="preserve">공급망 강화: 핵심 해양 부품의 국내 생산을 촉진하고, 공급망 안정성을 확보하기 위한 투자 유도. </t>
  </si>
  <si>
    <t xml:space="preserve">Maritime Action Plan(MAP) 수립: 국방부, 상무부, 교통부, 국토안보부 등 관련 부처가 참여해 조선 산업 부흥 전략을 마련. MAP은 투자 우선순위, 규제 완화, 인력 양성 방안을 포함. </t>
  </si>
  <si>
    <t xml:space="preserve">2. 주요 조치: </t>
  </si>
  <si>
    <t>이를 극복하기 위해 상선 및 군함 건조 능력을 강화하고, 해양 산업 기반(Maritime Industrial Base)을 재건하며, 관련 인력을 확충하려는 목표 설정.</t>
  </si>
  <si>
    <t xml:space="preserve">미국 조선 산업과 해양 인프라가 수십 년간의 정부 방치로 쇠퇴했으며, 중국이 글로벌 상선 생산의 약 50%를 차지하는 반면 미국은 1% 미만에 그치고 있다고 진단. </t>
  </si>
  <si>
    <t xml:space="preserve">1. 목적: </t>
  </si>
  <si>
    <t>트럼프 대통령의 "Restoring America's Maritime Dominance" 행정명령(2025년 4월 10일 발효)은 미국의 조선 및 해양 산업을 부흥시키고 국가 안보와 경제 경쟁력을 강화하기 위한 종합적인 전략을 제시합니다. 주요 내용을 요약하면 다음과 같습니다:</t>
  </si>
  <si>
    <t>https://www.whitehouse.gov/presidential-actions/2025/04/restoring-americas-maritime-dominance/</t>
    <phoneticPr fontId="1" type="noConversion"/>
  </si>
  <si>
    <t>4-3. 트럼프 행정명령 Link 및 요약 (From GROK) :</t>
    <phoneticPr fontId="1" type="noConversion"/>
  </si>
  <si>
    <t>4-2. W2508에서 정리한 현대중공업 투자 시나리오 참고. : 미국의 해군 전력 강화를 위한 조치중 일부라고 판단함.</t>
    <phoneticPr fontId="1" type="noConversion"/>
  </si>
  <si>
    <t>4-1. 4/9 미 해군 군함관련 트럼프 행정명령 발동 후 현대중공업 강세 현상 (행정명령 title : RESTORING AMERICA’S MARITIME DOMINANCE, 관련 내용 아래 link 참고)</t>
    <phoneticPr fontId="1" type="noConversion"/>
  </si>
  <si>
    <t>4. 현대중공업 관련 issue</t>
    <phoneticPr fontId="1" type="noConversion"/>
  </si>
  <si>
    <t xml:space="preserve">    EX&gt; 현재 주택담보 대출 금리는 잘 모르지만, 주택 담보 대출금리가 3.8%라고 가정하면 : 4.5%(미국국채금리) - 3.8%(주택담보대출금리) = 0.7%의 금리차이의 이득을 볼 수 있고, 안전자산인 달러를 보유할 수 있음.</t>
    <phoneticPr fontId="1" type="noConversion"/>
  </si>
  <si>
    <t>3-3. 달러지수와 채권 금리가 일시적으로 크게 de-coupling 되었음. --&gt; 현금성 자산은 달러로 환전해서 미국 장기채권에 보유하기 좋은 시기라 판단. (ETF: TLT…)</t>
    <phoneticPr fontId="1" type="noConversion"/>
  </si>
  <si>
    <t>3-2. FED 사이트에서 update가 되지 않았지만 현재 달러지수는 99임.(마킹부위 추가로 그렸음.)</t>
    <phoneticPr fontId="1" type="noConversion"/>
  </si>
  <si>
    <t>https://fred.stlouisfed.org/graph/?g=1I6Js</t>
    <phoneticPr fontId="1" type="noConversion"/>
  </si>
  <si>
    <t>3-1. 미국 달러 지수와 10년만기 채권 금리 graph를 보면 그 추세가 비슷하다고 볼 수 있음.</t>
    <phoneticPr fontId="1" type="noConversion"/>
  </si>
  <si>
    <t>3. 4/8 트럼프-한덕수 총리 28분 전화 통화 이후 급격한 원화 강세 현상이 나타났음. : 중국의 대미 수출 물량을 상대적으로 한국이 cover할 거라 시장이 판단한 것 같음.</t>
    <phoneticPr fontId="1" type="noConversion"/>
  </si>
  <si>
    <t>2-1. 4/14 8시 현재 미국 10년만기 채권금리 4.5%</t>
    <phoneticPr fontId="1" type="noConversion"/>
  </si>
  <si>
    <t>2. 지난주 트럼프 정부의 과도한 관세 정책 발표이후 함께 국채금리 및 High yield spread가 급등 하였고, 관세 유예를 발표하고 급락하였으나, 아직 높은 수준을 유지중 --&gt; 경기 침체 우려 반영.</t>
    <phoneticPr fontId="1" type="noConversion"/>
  </si>
  <si>
    <t>==&gt; 단, 중국은 중국 중국의 보복관세와 미국의 추가 관세등(현재 125%) 이번 관세정책의 핵심 target이 될 것. 관세 유예 발표이후 시장 급등</t>
    <phoneticPr fontId="1" type="noConversion"/>
  </si>
  <si>
    <t>1. 트럼프정부 관세 수정 발표 : 중국을 제외한 모든국가 보편관세 10%만 적용. (상호관세 90일 유예) --&gt; 90일간 협상을 통해서 상호관세 및 기본관세 각 국가별 협상을 통해 적용하지 않거나 낮아질 것이라고 예상함.</t>
    <phoneticPr fontId="1" type="noConversion"/>
  </si>
  <si>
    <t>W2515</t>
    <phoneticPr fontId="1" type="noConversion"/>
  </si>
  <si>
    <t>업적: 미국 산업 보호와 무역 적자 감소(특히 일본과의 마찰 완화) 시도.</t>
  </si>
  <si>
    <t>정책: 자유무역 지지 속 국내 산업 보호를 위해 일본 자동차 수출 규제(VRA), 철강·섬유 관세 및 쿼터 도입.</t>
  </si>
  <si>
    <t>4. 관세 및 무역 정책</t>
    <phoneticPr fontId="1" type="noConversion"/>
  </si>
  <si>
    <t>업적: 보수적 가치와 낙관주의로 국민 지지 확보, 공화당 이념 기반 강화.</t>
  </si>
  <si>
    <t>정책: 연방 정부 개입 최소화, 시장 자유 강조.</t>
    <phoneticPr fontId="1" type="noConversion"/>
  </si>
  <si>
    <t>3. 정부 역할 축소</t>
    <phoneticPr fontId="1" type="noConversion"/>
  </si>
  <si>
    <t>업적: 소련 경제 압박 후 고르바초프와 협상, 1987년 INF 조약으로 핵무기 감축하며 냉전 완화 기여.</t>
  </si>
  <si>
    <t>정책: 소련을 "악의 제국"으로 규정하며 국방비 증대, 전략방위구상(SDI) 제안.</t>
    <phoneticPr fontId="1" type="noConversion"/>
  </si>
  <si>
    <t>2. 냉전 강화와 군비 확장</t>
    <phoneticPr fontId="1" type="noConversion"/>
  </si>
  <si>
    <t>업적: 1980년대 초 불황 극복, 경제 성장률 회복(연평균 3-4%), 인플레이션(13% → 4%) 및 실업률 감소.</t>
  </si>
  <si>
    <t>정책: 고소득층과 기업 감세, 규제 완화, 정부 지출 축소로 경제 활성화 추진.</t>
  </si>
  <si>
    <t>1. 레이거노믹스(Reaganomics)</t>
    <phoneticPr fontId="1" type="noConversion"/>
  </si>
  <si>
    <t>※ 로널드 레이건 정부의 주요 정책 및 업적. (from GROK.)</t>
    <phoneticPr fontId="1" type="noConversion"/>
  </si>
  <si>
    <t xml:space="preserve"> --&gt; 단, 지금 트럼프는 레이건 보다 훨씬 심한 정부지출 감소 및 보호무역주의를 실행하고 있음.</t>
    <phoneticPr fontId="1" type="noConversion"/>
  </si>
  <si>
    <t>3-4. 개인적인 의견은 실물경제에서의 침체 징후는 없으며, 과도한 우려라고 생각함. 아래 레이건 시대에도 작은 정부를 지향하고 보호무역 정책을 실행 했으나 경제 성장률은 지속적으로 상승 했음.</t>
    <phoneticPr fontId="1" type="noConversion"/>
  </si>
  <si>
    <t xml:space="preserve"> --&gt; 코로나 기간을 보면 알겠지만, 미국의 침체는 전형적인 디플레이션형 침체라 미국의 침체는 보통 BIR의 급락을 동반함. (US high yield spread도 동반 급등 함.)</t>
    <phoneticPr fontId="1" type="noConversion"/>
  </si>
  <si>
    <t>3-3. 같은 시기 US high yield spread도 같이 상승하며 경기 침체 우려를 뒷바침 함.</t>
    <phoneticPr fontId="1" type="noConversion"/>
  </si>
  <si>
    <t>3-2. 4/2 관세가 예상보다 크게 나오자, BIR은 급락하며, 경기 침체를 우려하기 시작함.(빨간색 V)</t>
    <phoneticPr fontId="1" type="noConversion"/>
  </si>
  <si>
    <t>3-1. 4/2 관세 발표 전, 트럼프의 관세가 인플레이션에 영향이 있을 것이라고 판단한 시장은 BIR이 상승하며, 그 우려를 반영하고 있었음. (파란색 V)</t>
    <phoneticPr fontId="1" type="noConversion"/>
  </si>
  <si>
    <t>3. 10-year, 5-year BIR이 트럼프 관세 정책 이후에 급락 했음.</t>
    <phoneticPr fontId="1" type="noConversion"/>
  </si>
  <si>
    <t xml:space="preserve">==&gt; 현재는 위의 세 가지가 동시에 일어나고 있으며, 트럼프의 임기는 4년으로 본인 임기내에 많은 것을 이루려고 엄청난 개혁을 진행 중 이며, DOGE의 활동이 너무 큰 impact가 있어서 증시 변동성은 클 수 밖에 없다고 생각함. </t>
    <phoneticPr fontId="1" type="noConversion"/>
  </si>
  <si>
    <t>2-3. 경제적 배경 : 1990년 약한 8개월 침체 후 금리 인상이 중단된 1995년 부터 2000년 중금리(금리를 내렸다 올렸다하는 정책, W2448내용 참고) 정책과 비슷함.</t>
    <phoneticPr fontId="1" type="noConversion"/>
  </si>
  <si>
    <t xml:space="preserve">  '--&gt; 개인적으로 인터넷 혁명은 산업혁명 이후 가장 큰 기술적 혁명인 1차 세계대전 전후로 시작된 철도, 자동차, 비행기의 혁명보다는 작다고 생각하며, 현재 진행중인 AI/블럭체인…등의 혁명은 인터넷 혁명보다 클 것이라 판단함.</t>
    <phoneticPr fontId="1" type="noConversion"/>
  </si>
  <si>
    <t>2-2. 기술적 배경 : 1995~2000 - 인터넷 하드웨어 사이클, 금융위기 ~ 코로나 - 인터넷 소프트웨어 및 IOT 사이클 --&gt; 현재 AI, 로봇, 블럭체인등 혁명과 비슷함.</t>
    <phoneticPr fontId="1" type="noConversion"/>
  </si>
  <si>
    <t>2-1. 정치적 배경 : 트럼프는 정책은 과거 레이건 정부를 재현하겠다는 기조를 가지고 있고, 레이건이 91년 구소련을 해체에 결정적인 기여를했듯이 트럼프는 중국 공산당을 무너뜨리고 중국을 해체하려고 하고 있음. 아래 레이건 정책 참고.</t>
    <phoneticPr fontId="1" type="noConversion"/>
  </si>
  <si>
    <t>2. 내가 좋아하는 격언 "역사는 반복된다. 그러나 재현되지는 않는다"를 현재와 비슷한 과거를 찾아서 이해하면,</t>
    <phoneticPr fontId="1" type="noConversion"/>
  </si>
  <si>
    <t>--&gt; 트럼프 관세 발표하며 예상보다 강한 관세 부가로 시장 급락함.</t>
    <phoneticPr fontId="1" type="noConversion"/>
  </si>
  <si>
    <t>1. 트럼프 관세 발표 : 보편관세 - 10%, 상호관세 - 0% ~ 40% 이상 --&gt; 우리나라 25%, 일본 24%, 중국 34%</t>
    <phoneticPr fontId="1" type="noConversion"/>
  </si>
  <si>
    <t>W2514</t>
    <phoneticPr fontId="1" type="noConversion"/>
  </si>
  <si>
    <t>2-2. 이러한 공매도의 증가는 주가의 폭락 및 폭등을 유발하기 때문에 Tesla주가의 변동성을 더욱 키우고 있음.</t>
    <phoneticPr fontId="1" type="noConversion"/>
  </si>
  <si>
    <t>2-1. 개인적으로 이번 테슬라 주가 하락은 일론머스크가 USAID를 공격하면서 발생했다고 예상 했고, 아래 Sawyer가 이야기하는 공매도 증가와 깊은 연관이 있다 생각함.</t>
    <phoneticPr fontId="1" type="noConversion"/>
  </si>
  <si>
    <t>--&gt; GDPNow의 신뢰도가 어느정도 되는지는 미지수 이나, 위 PCE 발표는 2월의 PCE 값이 3월에 발표되었으므로, 4월 발표부터는 수치가 어느정도 낮게 나올 것 으로 예상함.</t>
    <phoneticPr fontId="1" type="noConversion"/>
  </si>
  <si>
    <t>1-1. 그러나 GDPNow의 PCE는 W2511,12에서 계속 이야기 한 바와같이 3월부터 깨져 있음. (트럼프의 강력한 관세정책에 의한 심리적 영향이라 예상 함.)</t>
    <phoneticPr fontId="1" type="noConversion"/>
  </si>
  <si>
    <t>1. 지난주 PCE 발표 후 core PCE가 예상보다 높게 발표되면서 시장 급락.</t>
    <phoneticPr fontId="1" type="noConversion"/>
  </si>
  <si>
    <t>W2513</t>
    <phoneticPr fontId="1" type="noConversion"/>
  </si>
  <si>
    <t>2-5. 즉, 관세의 심리적 효과로 보여지며 이 또한 일시적이고 다시 회복 가능하다 판단됨.</t>
    <phoneticPr fontId="1" type="noConversion"/>
  </si>
  <si>
    <t>2-4. Trump의 과도한 관세정책의 효과가 수입 급증과 동시에 소비의 급락이 나타났다고 볼 수 있음. (관세 --&gt; 수입물가 상승 --&gt; Inflation --&gt; 금리 상승의 우려로 소비가 동시에 급락했다고 볼 수 있음.)</t>
    <phoneticPr fontId="1" type="noConversion"/>
  </si>
  <si>
    <t>2-3. 위의 GDPNow 구성요소를 보면, 개인 소비지출(PCE)도 같이 급락 했음. 그러나 일반적으로 개인 소비지출과 수입량의 인과 및 상관 관계는 없음.</t>
    <phoneticPr fontId="1" type="noConversion"/>
  </si>
  <si>
    <t>2-2. 수입이 일시적으로 급증하면 추 후 일시적으로 급락할 수 있고 이경우 GDPNow가 폭등한 뒤 다시 예전 수준으로 복귀할 것으로 예상함.</t>
    <phoneticPr fontId="1" type="noConversion"/>
  </si>
  <si>
    <t>2-1. GDPNow의 급락은 이야기한 바와 같이 트럼프 관세시행 전에 수입을 늘려서 NX(순수출)이 급락하면서 생긴 현상이라 일시적이라 볼 수 있음.</t>
    <phoneticPr fontId="1" type="noConversion"/>
  </si>
  <si>
    <t>2. 현재 GDPNow -1.8% 기록 중</t>
    <phoneticPr fontId="1" type="noConversion"/>
  </si>
  <si>
    <t>-. 이 경로는 아주 친시장적인 경로로 볼 수 있음.</t>
    <phoneticPr fontId="1" type="noConversion"/>
  </si>
  <si>
    <t>-. 즉, 3월 - QT 1/5로 축소, 5월 - SLR 규제완화, 6월 - 기준금리인하의 시나리오로 가지 않을까 하는 예상을 함.</t>
    <phoneticPr fontId="1" type="noConversion"/>
  </si>
  <si>
    <t>-. 2. SLR규제는 2008년 금융위기 이후 재정건정성 확보차원에서 생겨났으나 탄생 당시부터 과도한 규제라는 의견이 많았는데, 트럼프의 전체적인 정책기조는 이런 과도한 규제의 철폐에 있기 때문에 SLR 규제또한 완화될 확률이 높음.</t>
    <phoneticPr fontId="1" type="noConversion"/>
  </si>
  <si>
    <t>-. 이유는 1. 기준금리 인하를 하게되어도, 관세등의 영향으로 장기금리가 폭등하는 발작이 일어난다면 기준금리 인하의 효과가 없어지기 때문,</t>
    <phoneticPr fontId="1" type="noConversion"/>
  </si>
  <si>
    <t>-. 연준과 재무부는 기준금리 인하를 하기 전에 장기금리의 안정적 하향을 의도하는 것 같음.</t>
    <phoneticPr fontId="1" type="noConversion"/>
  </si>
  <si>
    <t>1-3. 연준의 의도에 대한 개인적인 의견</t>
    <phoneticPr fontId="1" type="noConversion"/>
  </si>
  <si>
    <t>1-2. 이번 FOMC의 QT 계획은 아래 내용 참고.</t>
    <phoneticPr fontId="1" type="noConversion"/>
  </si>
  <si>
    <t>1-1. 현재 진행중인 QT에 대한 FOMC의 내용은 W2419내용 참고</t>
    <phoneticPr fontId="1" type="noConversion"/>
  </si>
  <si>
    <t>1. FOMC 중 QT 언급 부분 : 4월부터 채권 매도 규모를 월 25b$ --&gt; 5 b$로 줄임. ==&gt; QT 종료 언급은 없으나, 기존 QT규모의 1/5로 축소를 발표했고, 예상한 바와 같이 시장은 환호 했음.</t>
    <phoneticPr fontId="1" type="noConversion"/>
  </si>
  <si>
    <t>W2512</t>
    <phoneticPr fontId="1" type="noConversion"/>
  </si>
  <si>
    <t>https://fredaccount.stlouisfed.org/public/dashboard/134732</t>
    <phoneticPr fontId="1" type="noConversion"/>
  </si>
  <si>
    <t>4. 환율</t>
    <phoneticPr fontId="1" type="noConversion"/>
  </si>
  <si>
    <t>6. CME FED watch</t>
    <phoneticPr fontId="1" type="noConversion"/>
  </si>
  <si>
    <t>5. GDPNow</t>
    <phoneticPr fontId="1" type="noConversion"/>
  </si>
  <si>
    <t>1. Financial condition &amp; BEI &amp; Sales/invertory</t>
    <phoneticPr fontId="1" type="noConversion"/>
  </si>
  <si>
    <t>3-5. 중국의 주요 에너지 수입원은 이란임. : 이란은 중국에 위안화로 결제하며 원유를 수출하며 벌어들인 위안화로 다시 중국 무기를 구매하여 같은 시아파조직 예맨 후티 반군, 레바논 헤즈볼라,,,,,그리고 가자지구 하마스(하마스는 수니파이나 이란의 지원을 받음.)로 다시 무기를 공급하는 구조임.</t>
    <phoneticPr fontId="1" type="noConversion"/>
  </si>
  <si>
    <t>W2601</t>
    <phoneticPr fontId="1" type="noConversion"/>
  </si>
  <si>
    <t>BMNR</t>
    <phoneticPr fontId="1" type="noConversion"/>
  </si>
  <si>
    <t>1. 2026, 2027년은 이번 사이클에서 가장 강한 상승을 보일 것으로 예상함.</t>
    <phoneticPr fontId="1" type="noConversion"/>
  </si>
  <si>
    <t>-. 사이클의 시작은 코로나 침체, 2022년 연준의 급격한 금리인상 이 후 2023년 7월 금리 인상을 멈춘 시기부터 시작이라고 보고 있음.</t>
    <phoneticPr fontId="1" type="noConversion"/>
  </si>
  <si>
    <t>2. 머스크의 GDP 예측</t>
    <phoneticPr fontId="1" type="noConversion"/>
  </si>
  <si>
    <t>2-1. 12~18개월 안에 두 자리 숫자의 GDP 성장, 5년 이 후엔 세 자리숫자의 성장을 전망하고 있음.</t>
    <phoneticPr fontId="1" type="noConversion"/>
  </si>
  <si>
    <t>2-2. 머스크의 예측은 언제나 낙천적인 성격에서 긍정적인 방향으로 예측하는 성향을 감안하고, 가끔식 아주 정확하게 맞을 때가 있고, DOGE를 통해 미국 정부 각 부분을 깊게 들여다본 경험을 고려해서</t>
    <phoneticPr fontId="1" type="noConversion"/>
  </si>
  <si>
    <t>2-3. 머스크의 예측이 반만 맞더라도, 미국 역사에서 유례 없는 성장 및 주식의 폭등을 기록할 것임. 그러나 어디까지나 참고만 할 뿐이지만 10년 국채금리가 떨어지기는 아주 어려운 상황이고, 이는 달러 지수가 계속 상승 압박을 받을 수 있으니 이 정도는 고려를 해놔야 할 것 같음.</t>
    <phoneticPr fontId="1" type="noConversion"/>
  </si>
  <si>
    <t>3. 테슬라</t>
    <phoneticPr fontId="1" type="noConversion"/>
  </si>
  <si>
    <t>3-1. 2026년, 2027년은 테슬라 역사에 기록될 만큼 가장 강력한 상승을 보일 수 있다고 판단함.</t>
    <phoneticPr fontId="1" type="noConversion"/>
  </si>
  <si>
    <t>3-2. Robotaxi, optimus등 세상에 없는 제품의 양산이 시작되고, 양산 수량의 지수함수적 상승이 보여지는 시기라고 보고 있음.</t>
    <phoneticPr fontId="1" type="noConversion"/>
  </si>
  <si>
    <t>3-3. 그리고 2026년은 테슬라에서 신사업 진출을 발표할 수 있는 한 해가 될 수도 있음. (아래 가능성 있는 신사업 분야 참고)</t>
    <phoneticPr fontId="1" type="noConversion"/>
  </si>
  <si>
    <t>-. Tesla new business 1 : 드론 사업 - 방산에서 시작해서 민간 air taxi 까지 확장할 수 있다고 생각함.</t>
    <phoneticPr fontId="1" type="noConversion"/>
  </si>
  <si>
    <t>-. Tesla new business 2 : 휴대폰 사업 - 전에 언급했지만, 스타링크를 통해 전 세계 어디서든 같은 요금으로 인터넷을 이용할 수 있고, 나중에 FSD-Optimus와 연결되어 통합 플렛폼을 제공하는 환경을 구축할 수 있음.</t>
    <phoneticPr fontId="1" type="noConversion"/>
  </si>
  <si>
    <t>4. OPERATION “ABSOLUTE RESOLVE” (앱솔루트 리졸브 작전) - 베네수엘라 마두로 체포 (미국시간 2026. 1. 2 ~ 3 심야 시간)</t>
    <phoneticPr fontId="1" type="noConversion"/>
  </si>
  <si>
    <t>4-1. 경제는 항상 정치랑 붙어 있음. 경제만 따로 뗄 수 없기에 미국의 베네수엘라 작전의 영향을 정리함.</t>
    <phoneticPr fontId="1" type="noConversion"/>
  </si>
  <si>
    <t>4-2. 유가 : 그동안 미국의 제재에 의해 어둠의 경로로 유통되던 원유가 Swift 결제망으로 들어올 수 있고, 미국의 엄청난 정유시설 투자가 진행될 예정이라 중장기 유가의 하락에 긍정적 요소임.</t>
    <phoneticPr fontId="1" type="noConversion"/>
  </si>
  <si>
    <t>4-3. 금 : 베네수엘라는 또한 엄청난 량의 금이 매장되어 있음.</t>
    <phoneticPr fontId="1" type="noConversion"/>
  </si>
  <si>
    <t>-. 미중 패권전쟁속에서 중국은 미국 채권을 팔고 금을 계속 사모으는 정책을 시행하였음.</t>
    <phoneticPr fontId="1" type="noConversion"/>
  </si>
  <si>
    <t>-. 또한, 중국은 이란-베네수엘라 외의 지역에서 유가를 거래할 때, 금 선물을 이용하였음. 즉, Paper 금 선물을 사서 유가 결제에 이용하고, 원유 매도국은 금 선물을 받아서 나중에 실물 금과 교환할 수 있음.</t>
    <phoneticPr fontId="1" type="noConversion"/>
  </si>
  <si>
    <t>-. 이 때, 금 가격이 계속 상승하는 과정이라면, 거래가 원활히 이루어 질 수 있음.</t>
    <phoneticPr fontId="1" type="noConversion"/>
  </si>
  <si>
    <t>-. 그러나 미국이 베네수엘라에 금광 인프라를 구축하고, 고용을 창출하며 금 공급을 늘리면…..? --&gt; 중국의 원유 결재 및 중국 자산가격을 하락 시키는 타격을 줄 수 있음.</t>
    <phoneticPr fontId="1" type="noConversion"/>
  </si>
  <si>
    <t xml:space="preserve">   ==&gt; 이 부분을 중요한 포인트로 판단하고 있음. 금 --&gt; 암호화화폐로의 자산 이동을 조심스럽게 예측함.</t>
    <phoneticPr fontId="1" type="noConversion"/>
  </si>
  <si>
    <t>W2602</t>
    <phoneticPr fontId="1" type="noConversion"/>
  </si>
  <si>
    <t>1. GDPNow : 5.1%</t>
    <phoneticPr fontId="1" type="noConversion"/>
  </si>
  <si>
    <t>1-1. GDP Now 현재 5.1%로 매우 강함. --&gt; 주요 요인은 관세로 보임. (GDPNow에서 발표하는 수치는 전 분기 대비 수치임(QoQ))</t>
    <phoneticPr fontId="1" type="noConversion"/>
  </si>
  <si>
    <t>1-2. 2025년 1분기 관세 issue로 수입을 크게 늘리면서 GDP의 급락이 있었음. --&gt; YoY로 발표하는 GDP는 1분기 강한 수치를 보일 수 있으나, 이는 2025년 1분기 기저효과 있었음을 고려해야함.</t>
    <phoneticPr fontId="1" type="noConversion"/>
  </si>
  <si>
    <t>2. Faset S&amp;P500 earnings and revenue growgth for 2026 : 14.9% and 7.3%</t>
    <phoneticPr fontId="1" type="noConversion"/>
  </si>
  <si>
    <t>-. Q1 2026 : 12.6% and 8.3%</t>
    <phoneticPr fontId="1" type="noConversion"/>
  </si>
  <si>
    <t>-. Q2 2026 : 14.6% and 7.4%</t>
    <phoneticPr fontId="1" type="noConversion"/>
  </si>
  <si>
    <t>-. Q3 2026 : 14.9% and 6.6%</t>
    <phoneticPr fontId="1" type="noConversion"/>
  </si>
  <si>
    <t>-. Q4 2026 : 18.3% and 7.4%</t>
    <phoneticPr fontId="1" type="noConversion"/>
  </si>
  <si>
    <t>3. 이더리움(비트마인) 투자의 부연 설명</t>
    <phoneticPr fontId="1" type="noConversion"/>
  </si>
  <si>
    <t>3-1. 이더리움의 구조 --&gt; 이더리움의 사용가치에 대한 개인적인 의견 임.</t>
    <phoneticPr fontId="1" type="noConversion"/>
  </si>
  <si>
    <t>-. 비트코인의 경우 소각되는 메커니즘 없이 반감기를 거듭하다가 2140년 경에 총 21,000,000개의 BTC로 고정되며 채굴이 중단됨.</t>
    <phoneticPr fontId="1" type="noConversion"/>
  </si>
  <si>
    <t>-. 이더리움의 경우 작년 EIP1559 update 이 후 이더리움 블럭체인 이용 수수료의 일부가 영구 소각 되며, 블록을 제안하거나 검증하는 Validator에게 새로운 블록 보상이 주어지며 생성됨.</t>
    <phoneticPr fontId="1" type="noConversion"/>
  </si>
  <si>
    <t>-. Validator로 활동하기 위해서는 최소 32 ETH를 staking 해야함.</t>
    <phoneticPr fontId="1" type="noConversion"/>
  </si>
  <si>
    <t>-. 이더리움 네트워크의 사용이 많을 수록 소각 되는 이더리움이 증가하며, validator 보상이 늘어나므로 validator 보상을 노리는 스테이킹 이더리움이 늘어남.</t>
    <phoneticPr fontId="1" type="noConversion"/>
  </si>
  <si>
    <t>--&gt; 이더리움 네트워크 사용이 많을 수록 유통되는 이더리움의 디플레이션(감소)이 일어나며 이더리움 가격을 상승시키는 압력으로 작용하며, 반대의 경우는 유통 이더리움의 인플레이션(증가)로 인한 가격 하락 압력으로 작용함.</t>
    <phoneticPr fontId="1" type="noConversion"/>
  </si>
  <si>
    <t>--&gt; 즉, 이더리움 블러체인 네트워크의 사용량이 가격에 영향을 주도록 설계 되었음.</t>
    <phoneticPr fontId="1" type="noConversion"/>
  </si>
  <si>
    <t>3-2. 미국은 달러 기축통화를 위해 페트로 달러 시대를 열었고, 그 달러의 결재는 SWIFT 시스템을 통해서 이루어짐.</t>
    <phoneticPr fontId="1" type="noConversion"/>
  </si>
  <si>
    <t>-. 현재 SWIFT의 달러 결재는 거의 절반 (약 49%)이며, 매일 엄청난 양의 금액이 은행간 국제거래를 통해 이루어 지고 있음.</t>
    <phoneticPr fontId="1" type="noConversion"/>
  </si>
  <si>
    <t>-. 그러나 트럼프 정부는 새로운 달러 기축통화 시대를 암호화 화폐를 통해서 이룩하겠다는 계획이며, 그 견고한 SWIFT를 스스로 버리고 블럭체인 기반 새로운 금융 시스템 시대를 열겠다는 이야기임.</t>
    <phoneticPr fontId="1" type="noConversion"/>
  </si>
  <si>
    <t>-. 현재 이더리움의 스테이블 코인 점유율은 60% 수준이며, RWA 토큰 점유율 75% 수준임. --&gt; SWIFT를 대체하는 금융 혁명에 가장 적합한 블럭체인 시스템이 이더리움이라고 판단함. (SWIFT의 몰락을 의미하는 것은 아니고, SWIFT의 많은 부분이 데체될 수 있다는 이야기임.)</t>
    <phoneticPr fontId="1" type="noConversion"/>
  </si>
  <si>
    <t>-. SWIFT의 일부분만 이더리움으로 대체되어도 네트워크 사용량은 엄청나게 증가할 것임.</t>
    <phoneticPr fontId="1" type="noConversion"/>
  </si>
  <si>
    <t>3-3. 토큰화 자산(RWAs : Rear-World Assets) 거래 수요의 폭발적 증가 예상</t>
    <phoneticPr fontId="1" type="noConversion"/>
  </si>
  <si>
    <t>-. 월가는 자산 토큰화에 아주 활발한 움직임을 보이고 있음. - 주식, 부동산….</t>
    <phoneticPr fontId="1" type="noConversion"/>
  </si>
  <si>
    <t>-. 토큰화 자산의 가장 일반적인 예가 스테이블 코인임. - 3개월 미만의 미국 국채 모아서 토큰화 시킨 것이 스테이블 코인이며, 토큰화된 자산은 블럭체인 네트워크 위에서 거래가 이루어짐.</t>
    <phoneticPr fontId="1" type="noConversion"/>
  </si>
  <si>
    <t>3-4. B to B 기업 참여 - 금융 및 토큰화 외에도 많은 기업이 이더리움 블럭체인 네트워크 Business에 참여하고 있음.</t>
    <phoneticPr fontId="1" type="noConversion"/>
  </si>
  <si>
    <t>W2603</t>
    <phoneticPr fontId="1" type="noConversion"/>
  </si>
  <si>
    <t>1. GDPNow : 5.3% 이며, W2602에 있는 관세로 인한 추세는 동일함.</t>
    <phoneticPr fontId="1" type="noConversion"/>
  </si>
  <si>
    <t>1-1. 연준의 Beige book</t>
    <phoneticPr fontId="1" type="noConversion"/>
  </si>
  <si>
    <t>https://www.federalreserve.gov/monetarypolicy/publications/beige-book-default.htm</t>
    <phoneticPr fontId="1" type="noConversion"/>
  </si>
  <si>
    <t>--&gt; 인플레이션이 빠르지만 소폭으로 상승하고 있다는 내용이 포함 되어 있어서, 파월이 있는 동안(~5월)은 금리 인하가 힘들어 보임.</t>
    <phoneticPr fontId="1" type="noConversion"/>
  </si>
  <si>
    <t>--&gt; 결국 4. 환율 그래프의 첫 번째 그래프에서 달러 지수가 채권 금리 방향으로 움직이는 모습이 나올 수 있음.</t>
    <phoneticPr fontId="1" type="noConversion"/>
  </si>
  <si>
    <t>--&gt; 원/달러 환율에도 상승 압박으로 작용.</t>
    <phoneticPr fontId="1" type="noConversion"/>
  </si>
  <si>
    <t>--&gt; 물론 자산 시장에도 좋지 않은 영향이나, 실적 발표가 이어지며 주식은 상승을 이어갈 것으로 보임.</t>
    <phoneticPr fontId="1" type="noConversion"/>
  </si>
  <si>
    <t>2. 트럼프의 그린란드관련 유럽국가 관세 부과 및 유럽국가의 보복 관세 issue로 현재 나스닥 약1% 하락 중.</t>
    <phoneticPr fontId="1" type="noConversion"/>
  </si>
  <si>
    <t>--&gt; 현재 GDP 수준 및 S&amp;P500기업 실적 그리고 향 후의 전망을 봤을 때, 미국 주식은 너무 좋은 상황이나 언제나 그랬듯이 정치적 issue가 하락 요인임. --&gt; 톰리는 상반기 정치적 issue로 하락할 것이라는 전망이 있긴 했음.</t>
    <phoneticPr fontId="1" type="noConversion"/>
  </si>
  <si>
    <t>3. 비트마인(이더리움)</t>
    <phoneticPr fontId="1" type="noConversion"/>
  </si>
  <si>
    <t>3-1. CLARITY Act 통과가 단기적으로 가장 중요한 issue로 보임</t>
    <phoneticPr fontId="1" type="noConversion"/>
  </si>
  <si>
    <t>3-2. 그러나 현재 USDT, UDSC등의 금융 변화는 제도에 의한 변화가 아니고 필요에 의해서 저절로 생겨난 변화임. CLARITY Act가 늦어지더라도 방향은 이미 결정 된 것으로 보여짐.</t>
    <phoneticPr fontId="1" type="noConversion"/>
  </si>
  <si>
    <t>3-3. 현재 스테이킹 현황</t>
    <phoneticPr fontId="1" type="noConversion"/>
  </si>
  <si>
    <t>https://www.validatorqueue.com/</t>
    <phoneticPr fontId="1" type="noConversion"/>
  </si>
  <si>
    <t>-. Staking exit는 0이며, Staking entry 대기는 역대 최고치에 근접하고 있음.</t>
    <phoneticPr fontId="1" type="noConversion"/>
  </si>
  <si>
    <t>W2604</t>
    <phoneticPr fontId="1" type="noConversion"/>
  </si>
  <si>
    <t>1. 지정학적 그리고 정치적 불안 요소의 확대</t>
    <phoneticPr fontId="1" type="noConversion"/>
  </si>
  <si>
    <t>1-1. 중국 장유사 숙청 ? --&gt; 중국 공산당 내부 갈등 심화 및 군 핵심 지휘부 거의 전멸.</t>
    <phoneticPr fontId="1" type="noConversion"/>
  </si>
  <si>
    <t>1-2. 미국 ICE 단속 중 사망사건 발생으로 시위가 촉발되며 반트럼프 사회 혼란 가속</t>
    <phoneticPr fontId="1" type="noConversion"/>
  </si>
  <si>
    <t>1-3. 한파 및 폭설로 인한 마트 사재기 현상.</t>
    <phoneticPr fontId="1" type="noConversion"/>
  </si>
  <si>
    <t>1-4. 미국 정부 shutdown 가능성 급증</t>
    <phoneticPr fontId="1" type="noConversion"/>
  </si>
  <si>
    <t>1-5. 여기에 이란 사태 - 국제 인권센터 : 사망 4.3만, 부상 35만, 체포 2만 처형 대기.</t>
    <phoneticPr fontId="1" type="noConversion"/>
  </si>
  <si>
    <t>--&gt; 하지만 미국 주식은 항상 어떠한 악조건에서도 지속적으로 상승하면 지금 까지 온 것임. 단기 변동성이 크게 발생하더라도 정치적 issue로 이해하고 넘어가면 됨.</t>
    <phoneticPr fontId="1" type="noConversion"/>
  </si>
  <si>
    <t>2. 암호화 화폐 투자</t>
    <phoneticPr fontId="1" type="noConversion"/>
  </si>
  <si>
    <t>2-1. 한국시간 지난 주 화요일 오후, 새벽 및 오전(유럽시간), 밤(미국시간) : 엄청난 양의 미국 주식/채권, 일본 채권, 암호화 화폐의 매도가 있었음. 특히 일본 30년 국채 금리가 하루에 8%가 넘게 급등 했음.</t>
    <phoneticPr fontId="1" type="noConversion"/>
  </si>
  <si>
    <t xml:space="preserve">  -. 미국 시간 화요일 오전은 트럼프 취임 1주년 행사가 예정되어 있었고, 이런 상황이 우현히 발생한 것으로는 이해가 되지 않음. --&gt; 글로벌 반 트럼프 진영의 공격이라 예측함.</t>
    <phoneticPr fontId="1" type="noConversion"/>
  </si>
  <si>
    <t xml:space="preserve">  -. 주 target은 2025년 전반기에는 머스크가 DOGE를 맡으며 TESLA가 target 이었던 것 같고, 현재는 Cripto가 target인 것 같음.</t>
    <phoneticPr fontId="1" type="noConversion"/>
  </si>
  <si>
    <t xml:space="preserve">  -. TESLA의 예를 들면, 2024년 전반기 테슬라만 과도하게 하락 했고, 2025년은 이야기 한 바와같이 정치적 issue로 다시 하락 하였음. --&gt; 이 시기에 TESLA 수량을 크게 늘릴 수 있었음. 그리고 지금은 비트마인을 계속 모아갈 예정임.</t>
    <phoneticPr fontId="1" type="noConversion"/>
  </si>
  <si>
    <t>2-2. 거의 모든 금융권에서의 암호화 화폐 채택은 이미 많이 진행되고 있고, 암호화 화폐를 준비하지 않는 금융은 결국 도태될 것으로 예상함.</t>
    <phoneticPr fontId="1" type="noConversion"/>
  </si>
  <si>
    <t>3-3. 이야기 했지만 단기적으론 CLARITY Act, 중기 적으로 중간선거가 가장 중요한 issue로 판단됨. --&gt; 올해 중간선거에서 가장 중요한 issue는 무엇일까요 ??? --&gt; 생각해 보세요. 다음 주에 중간선거의 가장 핵심적인 요소에 대해서 설명 예정임.</t>
    <phoneticPr fontId="1" type="noConversion"/>
  </si>
  <si>
    <t>※ 유용한 의학 정보 공유</t>
    <phoneticPr fontId="1" type="noConversion"/>
  </si>
  <si>
    <t>https://x.com/yeoulabba/status/2014188493745041481?s=20</t>
    <phoneticPr fontId="1" type="noConversion"/>
  </si>
  <si>
    <t>-. 대상포진 백신이 치매를 줄인다는 논문</t>
    <phoneticPr fontId="1" type="noConversion"/>
  </si>
  <si>
    <t>- 논문 요약 : 대상포진 백신을 맞은 집단이 치매에 걸릴 확률이 20% 낮았음. --&gt; 자연 실험 결과로 신뢰도가 아주 높은 연구임(위약효과가 배제 되었음). 그리고 추가로 염증감소, 면역 조절, 노화 지연 효과도 나타났음.</t>
    <phoneticPr fontId="1" type="noConversion"/>
  </si>
  <si>
    <t>-. 아래 GROK의 설명 참고.</t>
    <phoneticPr fontId="1" type="noConversion"/>
  </si>
  <si>
    <t>의학적 설명대상포진 백신과 치매의 연관성을 이해하려면, 먼저 기본 개념을 알아야 합니다.</t>
  </si>
  <si>
    <t>대상포진(herpes zoster)이란?: 수두-대상포진 바이러스(varicella-zoster virus, VZV)의 재활성화로 발생합니다. 어린 시절 수두를 앓은 후 바이러스가 신경절에 잠복하다가 면역 저하(노화, 스트레스 등) 시 재활성화되어 통증성 발진과 신경통을 유발합니다. 합병증으로 만성 통증(포진후 신경통, postherpetic neuralgia)이 흔합니다.</t>
  </si>
  <si>
    <t xml:space="preserve">대상포진 백신: </t>
  </si>
  <si>
    <t>생백신(Zostavax): 약독화된 살아있는 바이러스를 사용. 50세 이상 추천되지만, 면역저하자에는 금기.</t>
  </si>
  <si>
    <t xml:space="preserve">재조합 백신(Shingrix): 바이러스 단백질을 사용, 더 효과적(90% 이상 예방). 연구에서 치매 효과가 더 강할 수 있습니다. </t>
  </si>
  <si>
    <t>백신은 주로 대상포진 예방을 목적으로 하지만, 연구에서 치매 지연 등의 부수적 이점이 관찰됩니다.</t>
  </si>
  <si>
    <t>치매와의 연관성 (의학적 메커니즘):</t>
  </si>
  <si>
    <t xml:space="preserve">바이러스와 치매의 가설: VZV 같은 헤르페스 바이러스는 뇌에 잠복하며, 재활성화 시 염증(neuroinflammation)을 유발할 수 있습니다. 이는 알츠하이머 치매의 병리(아밀로이드 플라크, 타우 단백질 축적)를 촉진합니다. 예를 들어, 바이러스가 β-아밀로이드 축적을 유도하거나, 면역 반응으로 뇌 세포 손상을 일으킬 수 있습니다. </t>
  </si>
  <si>
    <t>동물 실험에서 VZV가 뇌 염증과 타우 인산화를 증가시킨다는 증거가 있습니다.</t>
  </si>
  <si>
    <t xml:space="preserve">백신의 역할: 백신은 VZV 재활성화를 막아 뇌 염증을 줄입니다. 또한, 면역 조절(immune modulation)로 전신 염증을 감소시키고, 후성유전학적 변화를 통해 노화 과정을 늦춥니다. </t>
  </si>
  <si>
    <t>연구에서 여성에서 효과가 강한 이유는 호르몬이나 면역 차이 때문으로 추정되지만, 명확하지 않습니다.</t>
  </si>
  <si>
    <t xml:space="preserve">치매 지연 효과: 자연실험에서 백신이 치매 진단을 20% 줄이지만, 이는 "지연(delay)"일 수 있습니다. 이미 치매 환자에서도 진행 속도를 늦추고 사망률을 낮춘다는 연구가 있습니다. </t>
  </si>
  <si>
    <t>그러나 이는 관찰적 증거로, 인과성을 완벽히 증명하려면 RCT가 필요합니다.</t>
  </si>
  <si>
    <t>한계와 주의점: 이 연구들은 자연실험이지만, 완벽한 무작위가 아니므로 숨겨진 바이어스(예: 건강 행동 차이)가 있을 수 있습니다. 백신은 치매 "치료제"가 아니며, 예방 목적으로만 고려하세요. 부작용(발열, 주사 부위 통증)은 있지만, 심각한 것은 드뭅니다. 50세 이상, 특히 치매 가족력이 있으면 의사와 상담하세요.</t>
  </si>
  <si>
    <t>--&gt; 반드시 싱그릭스(Shingrix) 백신을 맞아야 함. 조만간 우리 부모님 모두 접종 시켜드릴 계획임.</t>
    <phoneticPr fontId="1" type="noConversion"/>
  </si>
  <si>
    <t>W2605</t>
    <phoneticPr fontId="1" type="noConversion"/>
  </si>
  <si>
    <t>1. 현재 미국 경제는 GDPNow 4.2%, Earning growth 11.9%등 너무 좋은 상황. 그러나 지정학적, 정치적 issue가 자산 가격에 반영되는 시기라고 판단함.</t>
    <phoneticPr fontId="1" type="noConversion"/>
  </si>
  <si>
    <t>2. 케빈 워시의 연준의장 지명과 관련한 유동원 본부장 의견 참고.</t>
    <phoneticPr fontId="1" type="noConversion"/>
  </si>
  <si>
    <t>3. 암호화 화폐 투자 관련.</t>
    <phoneticPr fontId="1" type="noConversion"/>
  </si>
  <si>
    <t>3-1. 크립토 시장의 수난은 계속 되고 있으며, 비트마인은 다른 주식을 팔아서 계속 모으는 중.</t>
    <phoneticPr fontId="1" type="noConversion"/>
  </si>
  <si>
    <t>3-2. 암호화 화폐, 테슬라 모두 중간 선거는 중요한 issue임. 이번 중간 선거에서 가장 중요한 issue는,</t>
    <phoneticPr fontId="1" type="noConversion"/>
  </si>
  <si>
    <t>-. 일론 머스크, 트럼프 모두 요즘 지속적으로 강조하는 issue중 하나는 Voter ID issue임, 즉 현재 미국에서 선거를 할 때, 신분증 확인을 하지 않는 주는 뉴욕, 켈리포니아등을 포함한 16개 State임.</t>
    <phoneticPr fontId="1" type="noConversion"/>
  </si>
  <si>
    <t>-. 3개 주는 ID 확인을 하나 photo ID를 요구하지 않기 때문에, 3개주도 포함시켰음.</t>
    <phoneticPr fontId="1" type="noConversion"/>
  </si>
  <si>
    <t>-. 16개 주중에 2개 주는 대표적인 Swing state로 펜실베니아와 네바다가 포함되어 있음. - 트럼프 대선당시 펜실베니아는 일론 머스크가 네바다는 JD Vance가 전담하며 트럼프 진영에서 가장 중요하게 선거 운동을 진행한 주 임.</t>
    <phoneticPr fontId="1" type="noConversion"/>
  </si>
  <si>
    <t>-. 지난 대선에서 헤리스는 위 16개 주중에서 펜실베니아와 네바다를 제외한 14개 주에서 승리 했음.</t>
    <phoneticPr fontId="1" type="noConversion"/>
  </si>
  <si>
    <t>-. 현재 트럼프는 Voter ID확인을 의무화하는 연방 법제정을 촉구 하고 있고, 이 법안이 중간선거 전에 통과 된다면 선거 결과는 ??</t>
    <phoneticPr fontId="1" type="noConversion"/>
  </si>
  <si>
    <t>-. 그러나 Voter ID 의무화 법안은 민주당이 필사적으로 막을 것으로 예상되고, 공화당과 정면 충돌할 것임.</t>
    <phoneticPr fontId="1" type="noConversion"/>
  </si>
  <si>
    <t>--&gt; Voter ID법안 통과 여부가 이번 중간 선거에서 가장 중요한 Issue로 사전에 결과를 예측할 수 있는 중요한 사안이라 생각함.</t>
  </si>
  <si>
    <t>W2606</t>
    <phoneticPr fontId="1" type="noConversion"/>
  </si>
  <si>
    <t>1. 지난주 까지 주식, 특히 암호화 화폐의 급락이 계속 진행 되었음.</t>
    <phoneticPr fontId="1" type="noConversion"/>
  </si>
  <si>
    <t>-. 일단 채권 금리는 안정적인 모습이라는게 고무적임. 25년 1, 2 분기를 보면 특히 4월, 채권 금리의 급등을 동반했고 지금은 채권은 안정적인 모습임.</t>
    <phoneticPr fontId="1" type="noConversion"/>
  </si>
  <si>
    <t>-. 엔트로픽의 놀라운 AI 소프트웨어 창출 능력에 소프트웨어 업종이 과도하게 조정 받은 것으로 추정함. (AI가 결국 소프트웨어를 대체할 것이라는 우려…과도함.)</t>
    <phoneticPr fontId="1" type="noConversion"/>
  </si>
  <si>
    <t>-. GDPNow : 4.2%, S&amp;P500 기업의 이익증가율 : 13%, 매출증가율 : 8.8%, 순이익마진율 : 13.2% --&gt; 결국 시장은 상승할 것</t>
    <phoneticPr fontId="1" type="noConversion"/>
  </si>
  <si>
    <t>2. AI impact에 따른 수요, 공급 곡선의 이동 from 유동원 본부장</t>
    <phoneticPr fontId="1" type="noConversion"/>
  </si>
  <si>
    <t>-. Cost pull inflation : 총 공급곡선의 우측 이동 --&gt; AI에 따른 생산성 향상, 내가 W2448에서 설명한 내용과 동일함.</t>
    <phoneticPr fontId="1" type="noConversion"/>
  </si>
  <si>
    <t>-. Demand pull inflation : 총 수요 곡선의 좌측 이동 --&gt; AI에 따른 생산성 향상으로 실업 증가에 따른 수요 둔화.</t>
    <phoneticPr fontId="1" type="noConversion"/>
  </si>
  <si>
    <t>--&gt; 위 두현상이 동시에 진행되고 있음. --&gt; 인플레이션은 빠르게 떨어질 수 있고, 새 연준의장에서 금리 인하는 1%도 가능함.</t>
    <phoneticPr fontId="1" type="noConversion"/>
  </si>
  <si>
    <t>--&gt; 현재 QE는 단기 자금 시장의 유동성 문제에 대한 FED의 역할이라 연준 의장이 바뀌어도 지속 할 것으로 예상함. 단 규모가 커지지는 않고, QE 기간은 짧아 질 수 있다고 판단함.</t>
    <phoneticPr fontId="1" type="noConversion"/>
  </si>
  <si>
    <t>--&gt; 새 연준의장 체제에서 SLR규제를 완화시켜서 민간 자금의 장기채권 매입량을 늘릴 수 있음.</t>
    <phoneticPr fontId="1" type="noConversion"/>
  </si>
  <si>
    <t>3. 테슬라 관련.</t>
    <phoneticPr fontId="1" type="noConversion"/>
  </si>
  <si>
    <t>3-1. SpaceX와 XAI는 합병하였음.</t>
    <phoneticPr fontId="1" type="noConversion"/>
  </si>
  <si>
    <t>3-2. 테슬라와 SpaceX 그리고 다른 일론 머스크 회사의 합병은 기정 사실로 보여짐. 단 시기와 형태는 미지수.</t>
    <phoneticPr fontId="1" type="noConversion"/>
  </si>
  <si>
    <t>3-3. SpaceX와 합병 시나리오를 가정으로 중.장기 계획 예측.</t>
    <phoneticPr fontId="1" type="noConversion"/>
  </si>
  <si>
    <t xml:space="preserve">  -. 테슬라 AI5는 삼성이 테슬라 텍사스 공장과 아주 가까운 곳에서 만들 예정이며, 일론 머스크도 상주할 예정</t>
    <phoneticPr fontId="1" type="noConversion"/>
  </si>
  <si>
    <t xml:space="preserve">  -. 이를 기반으로 테슬라는 자체 칩 생산을 할 수 있음. 즉, Tesla Fab. (참고로 AI4 --&gt; AI5는 AI4의 softmax 문제점이 해결되어 많은 향상이 있고, 이 후 AI5 부터는 2배씩 성능이 향상되며 매년 AI6, AI7, AI8로 upgrade 됨. AI8까지 로드맵이 있다고 이야기 했음.)</t>
    <phoneticPr fontId="1" type="noConversion"/>
  </si>
  <si>
    <t xml:space="preserve">  -. 이렇게 되면 테슬라의 신사업은 자연스럽게 Tesla Fab.에서 반도체 생산으로 연결될 것 같음.</t>
    <phoneticPr fontId="1" type="noConversion"/>
  </si>
  <si>
    <t xml:space="preserve">  -. 30~36개월 내로 우주 data center project를 구현한다고 밝혔고, 이렇게 되면 Data center 칩은 Tesla에서 생산, 로켓은 SpaceX가 발사, Data center 이용은 XAI가 하게 됨. (우주 data center의 가장 기본적인 문제는 발열인데, 우주는 약 -270도로 아주 좋은 온도 조건을 갖추고 있지만, 진공상태라 열전달이 안됨. 머 일론머스크니까 당연히 해결 할 것이라 생각함.)</t>
    <phoneticPr fontId="1" type="noConversion"/>
  </si>
  <si>
    <t xml:space="preserve">  -. 그리고 전에 언급한 휴대폰은 XAI에서, 드론은 SpaceX에서 시작해서 국방영역 --&gt; 민간영역으로 확대될 수 있다고 생각함.</t>
    <phoneticPr fontId="1" type="noConversion"/>
  </si>
  <si>
    <t xml:space="preserve">  -. 일론 머스크의 Mars project를 해결하기위한 달 로켓 발사기지 건설을 위해서도 머스크의 회사들이 합병하는게 유리함.</t>
    <phoneticPr fontId="1" type="noConversion"/>
  </si>
  <si>
    <t xml:space="preserve">  -. 결국 일론머스크의 회사들은 합병해서 얻을 수 있는 시너지효과가 너무 큼. (ARKX, 캐시우드의 우주 ETF에서 테슬라를 신규로 매수하였음. 상징하는 바가 크다 생각함.)</t>
    <phoneticPr fontId="1" type="noConversion"/>
  </si>
  <si>
    <t>W2608</t>
    <phoneticPr fontId="1" type="noConversion"/>
  </si>
  <si>
    <t>1. IEEPA 관세 판결.</t>
    <phoneticPr fontId="1" type="noConversion"/>
  </si>
  <si>
    <t>-. 판결 핵심 내용 : 좌측의 노란색, 주황색으로 표시된 IEEPA 관세가 불법임 그러나 어떻게 돌려주라는 내용은 없음. 즉, 환급절차는 엄청 어려울 것임.</t>
    <phoneticPr fontId="1" type="noConversion"/>
  </si>
  <si>
    <t>-. 트럼프 정부가 부가할 수 있는 관세는 최소 다섯 가지가 있음.</t>
    <phoneticPr fontId="1" type="noConversion"/>
  </si>
  <si>
    <t>-. 주말동안 트럼프는 Truth 소셜을 통해 15%의 상호관세를 발표했음. --&gt; 관세는 어떤 형식으로든 유지될 전망.</t>
    <phoneticPr fontId="1" type="noConversion"/>
  </si>
  <si>
    <t>-. 이미 지급된 관세 환급관련 법정 소송 ?? --&gt; 이거 엄청 오래걸리고 어려운 issue임…언론에서는 Waiting game이라 불리고 있음.</t>
    <phoneticPr fontId="1" type="noConversion"/>
  </si>
  <si>
    <t>-. 관세를 돌려 받는다 하더라도 관세를 누가 부담했는지도 증명해야고 그 주체에게 환급 해야함. --&gt; 생산자, 수출업자 ? 수입업자 ? 판매자 ? 소비자 ? ??</t>
    <phoneticPr fontId="1" type="noConversion"/>
  </si>
  <si>
    <t>-. 판결과 동시에 미중 정상회담 보도 (3.31 ~ 4.2, Reuters) --&gt; IEEPA로 중국이 영향을 많이 받음. --&gt; 즉, 트럼프는 이번 관세 판결을 미중 정상회담의 카드로도 사용할 수 있음.</t>
    <phoneticPr fontId="1" type="noConversion"/>
  </si>
  <si>
    <t>==&gt; 미중 회담 및 4월 대규모 세금 환급 등 여러가지 면으로 4월이 유동성 증가에 핵심으로 보여짐.</t>
    <phoneticPr fontId="1" type="noConversion"/>
  </si>
  <si>
    <t>2. 환율</t>
    <phoneticPr fontId="1" type="noConversion"/>
  </si>
  <si>
    <t>-. Korean Won to Dollar (RED) VS. Japanese Yen to Dollar (Blue)</t>
    <phoneticPr fontId="1" type="noConversion"/>
  </si>
  <si>
    <t>-. 전체적으로 비슷한 흐름이나 통화의 약세는 각자 흐름으로 가는 것 같고,</t>
    <phoneticPr fontId="1" type="noConversion"/>
  </si>
  <si>
    <t>-. 엔화 통화의 강세(노란색 원)는 원화와 대만 달러를 동반해서 같이 강세로 전환되는 경향이 있음.</t>
    <phoneticPr fontId="1" type="noConversion"/>
  </si>
  <si>
    <t>-. 시장은 엔 to 달러 환율이 160을 넘어가는 것을 용인하지 않는 것 같고, 2024년 부터 고점은 158 근처임.</t>
    <phoneticPr fontId="1" type="noConversion"/>
  </si>
  <si>
    <t>-. 즉, 엔화가 155를 넘고 158 근처에가면 원화도 강세로 전환될 수 있다고 예상하고 환전시 참고하면 될 듯 함.</t>
    <phoneticPr fontId="1" type="noConversion"/>
  </si>
  <si>
    <t>3. 비트마인.</t>
    <phoneticPr fontId="1" type="noConversion"/>
  </si>
  <si>
    <t>-. 지난 13F 공시를 보면 기존 BMNR보유 기관들은 보유 수량을 작게는 50% 전후, 많게는 500%이상 늘렸음. --&gt; 기관은 꾸준히 비트마인을 매수하고 있음.</t>
    <phoneticPr fontId="1" type="noConversion"/>
  </si>
  <si>
    <t>-. 트럼프 행정부는 클래러티 act를 3/1까지 통과하라고 계속 압박 하고 있음. : 핵심 논점은 스테이블 코인에 이자 지급 문제.</t>
    <phoneticPr fontId="1" type="noConversion"/>
  </si>
  <si>
    <t>W2609</t>
    <phoneticPr fontId="1" type="noConversion"/>
  </si>
  <si>
    <t>1. Operation Epic Fury</t>
    <phoneticPr fontId="1" type="noConversion"/>
  </si>
  <si>
    <t>-. 한국시간 2/28 오후 미국의 Epic Fury 작전이 시행되어 하메네이 및 이란 고위 공직자 제거됨.</t>
    <phoneticPr fontId="1" type="noConversion"/>
  </si>
  <si>
    <t xml:space="preserve">-. 이란 공격을 위해 집결된 미군의 규모로 볼 때, 약 3~4주 동안은 공격이 지속될 것으로 보임. </t>
    <phoneticPr fontId="1" type="noConversion"/>
  </si>
  <si>
    <t>-. 그러나 핵심 공격은 3, 4일내로 종료 될 것으로 보이고, 현재 시장 영향은 유가 급등(+약7%) 및 달러지수/채권 금리 소폭 상승함.</t>
    <phoneticPr fontId="1" type="noConversion"/>
  </si>
  <si>
    <t>-. 현 이란정권의 몰락은 중국에 심각한 영향을 줄 수 있음 : 중국은 베네수엘라/이란의 석유를 수입할 수 없음 --&gt; 석유를 틀어 막은 상태에서 미국이 경제제재를 가하면 중국은 경제는 심각한 타격을 받을 수 있음.</t>
    <phoneticPr fontId="1" type="noConversion"/>
  </si>
  <si>
    <t>-. 트럼프가 이야기한 4월 중국 방문이 진짜 실행될지는 미지수이나, 이번 공격으로 트럼프는 엄청난 카드를 갖게 되었음.</t>
    <phoneticPr fontId="1" type="noConversion"/>
  </si>
  <si>
    <t>2. 단기 유동성 issue</t>
    <phoneticPr fontId="1" type="noConversion"/>
  </si>
  <si>
    <t>-. SOFR금리는 25년 후반기 즈음부터 IOER 상단에서 움직이며, 단기 유동성은 계속 좋지 않은 상황. (빨간색 동그라미 부분, 2. Yield&amp;Bond 4번째 Graph)</t>
    <phoneticPr fontId="1" type="noConversion"/>
  </si>
  <si>
    <t xml:space="preserve">    VS. 파란색 동그라미 부분 : SOFR은 보통 금리 하단인 역REPO 금리 수준에서 움직임.</t>
    <phoneticPr fontId="1" type="noConversion"/>
  </si>
  <si>
    <t xml:space="preserve">   --&gt; 연준의장이 교체된다 하더라도, 현재 진행중인 단기 국채 매입 Program(약$400억/월)은 계속 진행될 수 밖에 없음.</t>
    <phoneticPr fontId="1" type="noConversion"/>
  </si>
  <si>
    <t xml:space="preserve">   --&gt; 그럼에도 불구하고 현재 예대율은 약6.6%(1. Financial condition &amp; BEI &amp; Sales/invertory 첫 번째 Graph)로 견고함.</t>
    <phoneticPr fontId="1" type="noConversion"/>
  </si>
  <si>
    <t xml:space="preserve">   --&gt; S&amp;P500 기업의 Earning growth는 14.2% (From Factset)로 매우 좋음.</t>
    <phoneticPr fontId="1" type="noConversion"/>
  </si>
  <si>
    <t>--&gt; 26. 3. 7 : 더 이상 update하지 않음. GDPNow로 대체됨.</t>
    <phoneticPr fontId="1" type="noConversion"/>
  </si>
  <si>
    <t>Date</t>
    <phoneticPr fontId="1" type="noConversion"/>
  </si>
  <si>
    <t>Earning growth (%)</t>
    <phoneticPr fontId="1" type="noConversion"/>
  </si>
  <si>
    <t>Negative Guidance</t>
    <phoneticPr fontId="1" type="noConversion"/>
  </si>
  <si>
    <t>Positive Guidance</t>
    <phoneticPr fontId="1" type="noConversion"/>
  </si>
  <si>
    <t>Positive %</t>
    <phoneticPr fontId="1" type="noConversion"/>
  </si>
  <si>
    <t xml:space="preserve">
FWD 12M
Valuation</t>
    <phoneticPr fontId="1" type="noConversion"/>
  </si>
  <si>
    <t>Valuation
5 year</t>
    <phoneticPr fontId="1" type="noConversion"/>
  </si>
  <si>
    <t>Valuation
10 year</t>
    <phoneticPr fontId="1" type="noConversion"/>
  </si>
  <si>
    <t>AI
indicator</t>
    <phoneticPr fontId="1" type="noConversion"/>
  </si>
  <si>
    <t>W2610</t>
    <phoneticPr fontId="1" type="noConversion"/>
  </si>
  <si>
    <t>1-1. Politico가 입수한 펜타곤 내부분건에 추가 군 정보작전 요청지원이 최소 100일 ~ 9개월 까지 되어 있음. --&gt; 전쟁 기간 최소 100일 ~ 9개월…??</t>
    <phoneticPr fontId="1" type="noConversion"/>
  </si>
  <si>
    <t>1-2. 현실적으로 공식적인 전쟁의 승리 선언은 전쟁 발발 후 약 4주 내외로 예상하고 있음.</t>
    <phoneticPr fontId="1" type="noConversion"/>
  </si>
  <si>
    <t xml:space="preserve">  -. 지상군 투입 : 미군 특수부대 헬기가 쿠르드족이 사는 지역에 내린 정황이 확인 되었음. --&gt; 미국 국방부는 부인 --&gt; 국방부 외에 CIA등의 특수전 전담 부서일 확률이 높음. --&gt; 즉, 특수부대 + 쿠르드족 개입 가능</t>
    <phoneticPr fontId="1" type="noConversion"/>
  </si>
  <si>
    <t xml:space="preserve">  -. 주변 4개국 참전 : 이란이 주변 국가 민간지역에 무차별 공격을 함으로써 주변 4개국(사우디라라비아, UAE, 터키, 아제르바이잔)의 공식적인 참전이 검토되고 있음.</t>
    <phoneticPr fontId="1" type="noConversion"/>
  </si>
  <si>
    <t>2. 단기 유동성 문제.</t>
    <phoneticPr fontId="1" type="noConversion"/>
  </si>
  <si>
    <t>미국 10년만기 채권 금리(빨간색) VS. 달러지수(파란색)</t>
    <phoneticPr fontId="1" type="noConversion"/>
  </si>
  <si>
    <t>2-1. 지난 주 이란의 호르무즈 해엽 봉세 issue, 미국의 이란 원유시설 타격등으로 현재 유가가 폭등 하고 있음. (7:56분 WTI 107.13)</t>
    <phoneticPr fontId="1" type="noConversion"/>
  </si>
  <si>
    <t>2-2. 작년부터 주기적으로 언급하는 내용으로 현재 채권금리와 달러지수의 스프레드가 과도하게 벌어진 상황에서 유가의</t>
    <phoneticPr fontId="1" type="noConversion"/>
  </si>
  <si>
    <t xml:space="preserve">      폭등은 채권 금리 하락을 더욱 어렵게 만들고, 경우에 따라 어느정도 상승이 나올 수 도 있음.</t>
    <phoneticPr fontId="1" type="noConversion"/>
  </si>
  <si>
    <t xml:space="preserve">   -. 당연히 원화 환율도 상승할 수 있음.</t>
    <phoneticPr fontId="1" type="noConversion"/>
  </si>
  <si>
    <t xml:space="preserve">   -. 어쨌든 현재 미국 행정부의 목표는 빨간색 채권 금리를 떨어뜨리는 것 임. 아마도 5월 연준 의장 교체 이후 기준 금리 인하 + 이란전쟁 종전등 올 후반기에 가능할 것으로 보임.</t>
    <phoneticPr fontId="1" type="noConversion"/>
  </si>
  <si>
    <t>2-3. 미 재무부 계좌는 아직 더 채워질 예정이며, (이번 달 2회 채권 입찰 예정) 4월 중순부터는 풀려 나올 것으로 예상함</t>
    <phoneticPr fontId="1" type="noConversion"/>
  </si>
  <si>
    <t xml:space="preserve">    (늦어도 5월부터는 재무부 유동성이 공급된다고 베센트가 언급 했었음.)</t>
    <phoneticPr fontId="1" type="noConversion"/>
  </si>
  <si>
    <t>==&gt; 결국 단기 유동성은 지금 부터 3월 혹은 4월초 까지가 가장 안좋은 시기로 보이나, 그 뒤 재부부의 유동성 공급을</t>
    <phoneticPr fontId="1" type="noConversion"/>
  </si>
  <si>
    <t xml:space="preserve">      감안한다면, 현재 비관적으로 시장에 접근할 필요는 없음.</t>
    <phoneticPr fontId="1" type="noConversion"/>
  </si>
  <si>
    <t>W2611</t>
    <phoneticPr fontId="1" type="noConversion"/>
  </si>
  <si>
    <t>1. SRF 작동 현황.</t>
    <phoneticPr fontId="1" type="noConversion"/>
  </si>
  <si>
    <t>-. 단기 자금 시장 issue는 SRF로 커버되며, 단기 자금 시장의 문제가 구조적 문제로 연결 되지는 않는 상황임.</t>
    <phoneticPr fontId="1" type="noConversion"/>
  </si>
  <si>
    <t xml:space="preserve">-. 25년 말(파란색) 대비 현재(빨간색)는 SRF 이용 금액은 많이 줄어든 상태임. </t>
    <phoneticPr fontId="1" type="noConversion"/>
  </si>
  <si>
    <t>-. W2542에서 언급했던 단기 자금 시장 issue 내용 참고. --&gt;W2542대비 지급 준비금은 연준의 단기 자금 매입 program에 따라 완만하게 상승하고 있음.</t>
    <phoneticPr fontId="1" type="noConversion"/>
  </si>
  <si>
    <t>-. S&amp;P500의 실적 및 Guide 모두 좋은 상황임.</t>
    <phoneticPr fontId="1" type="noConversion"/>
  </si>
  <si>
    <t>2. 지난 주 중요한 공지 2 건.</t>
    <phoneticPr fontId="1" type="noConversion"/>
  </si>
  <si>
    <t>2-1. 3/11 USTR의 Section301 조사 발표</t>
    <phoneticPr fontId="1" type="noConversion"/>
  </si>
  <si>
    <t>https://ustr.gov/about/policy-offices/press-office/press-releases/2026/march/ustr-initiates-section-301-investigations-relating-structural-excess-capacity-and-production</t>
    <phoneticPr fontId="1" type="noConversion"/>
  </si>
  <si>
    <t xml:space="preserve">   -. 중국, EU, 한국 포함 약 16개국 </t>
    <phoneticPr fontId="1" type="noConversion"/>
  </si>
  <si>
    <t xml:space="preserve">   -. 우리나라의 경우 이번 조사는 쿠팡(미 하원 청문회 7시간 조사)사태와 시간의 흐름에서 연결 되어 있고, 쿠팡 사태는 형식적으로 종결 되어 있으나 미국 기업의 불공정 사례를 전반적으로 조사하겠다는 발표임.</t>
    <phoneticPr fontId="1" type="noConversion"/>
  </si>
  <si>
    <t xml:space="preserve">   -. Section301에 걸릴만한 국내 사례 : 디지털 플랫폼 규제, 네트워크 사용료 및 콘텐츠 규제, 클라우드 보안 인증 관련 규제, 고정밀 지도 데이터 반출 금지, 기타.</t>
    <phoneticPr fontId="1" type="noConversion"/>
  </si>
  <si>
    <t>==&gt; Section301 --&gt; Super301로도 발전할 수 있는 문제로 보이고, 일단 Section301의 혜택을 본 국내기업 네이버, 카카오….등은 조사 결과에 따라 엄청난 타격을 입을 수 있음.</t>
    <phoneticPr fontId="1" type="noConversion"/>
  </si>
  <si>
    <t>2-2. Trump의 호르무즈 해협 전함 파견 요청</t>
    <phoneticPr fontId="1" type="noConversion"/>
  </si>
  <si>
    <t>2-1. 1980년대 잃어버린 30년이상을 맞이한 일본의 상황을 위 Section301과 연결지어 복기 해야함.</t>
    <phoneticPr fontId="1" type="noConversion"/>
  </si>
  <si>
    <t xml:space="preserve">  -. 1980년 이라크-이란 사태로 인해 호르무즈 해협은 지정학적 위기를 맞이 함.</t>
    <phoneticPr fontId="1" type="noConversion"/>
  </si>
  <si>
    <t xml:space="preserve">  -. 이때 미국이 호르무즈 해협을 지키고 있었고, 세계경제대국 2위인 일본에게 방위비 분담을 요구했으나 일본이 거절함.</t>
    <phoneticPr fontId="1" type="noConversion"/>
  </si>
  <si>
    <t xml:space="preserve">  -. 1985년 플라자 합의를 통해 엔화가 3년간 약 두배 절상됨.</t>
    <phoneticPr fontId="1" type="noConversion"/>
  </si>
  <si>
    <t xml:space="preserve">  -. 1989년 미국은 일본에 슈퍼301조를 발동함. - 구조적 무역 장벽으로 인한 미국 기업의 불평등이 이유임.</t>
    <phoneticPr fontId="1" type="noConversion"/>
  </si>
  <si>
    <t xml:space="preserve">  -. 이 후 일본 시장을 개방하고, 미국은 한국의 반도체에 기술이전을 시켜주며 일본은 구조적 불황에 빠졌음.</t>
    <phoneticPr fontId="1" type="noConversion"/>
  </si>
  <si>
    <t>==&gt;트럼프의 요청에 대한 답변 및 Sectoin301의 조사 내용에 따라 한국은 심한 경제 타격을 받을 수 있는 내용이라 정리함.</t>
    <phoneticPr fontId="1" type="noConversion"/>
  </si>
  <si>
    <t>3. 미중회담 (3/31 ~ 4/2, Reuters) 및 지정학적 위험 --&gt; 미중회담은 W2608에 로이터가 보도한 내용인고, 아직 트럼프 소셜 및 백악관의 공식 확인은 없음.</t>
    <phoneticPr fontId="1" type="noConversion"/>
  </si>
  <si>
    <t>-. 만약에 미중 회담이 이루어 진다면 트럼프는 굵직한 레버리지(베네수엘라, 이란등의 원유 차단, Section301, etc)를 가지고 있으므로 미국이 일방적으로 유리한 상황임.</t>
    <phoneticPr fontId="1" type="noConversion"/>
  </si>
  <si>
    <t>-. 이란 관련 전쟁, 미중회담, 4월 미국인 대규모 세급 환급 및 재무부 유동성 부여 등 여러가지 상황을 고려하면 자산시장의 변곡점 4월을 가르키고 있음.</t>
    <phoneticPr fontId="1" type="noConversion"/>
  </si>
  <si>
    <t>-. 단, 중국이 대만을 포위하는 움직임이 포착되었음. (대만군 중국 전투기 26대 및 중국 해군 함정 7척이 대만을 포위하는 움직임을 탐지했음.)</t>
    <phoneticPr fontId="1" type="noConversion"/>
  </si>
  <si>
    <t>-. 현재 중국의 상황(시진핑과 군부와의 디커플링)을 고려하면 전쟁을 일으키기 보다 미중회담이 성사 된다면, 협상의 레버리지로 사용할 가능성이 높아 보이나, 중국의 군사적 움직임이 자산시장에 영향을 줄 수는 있다고 판단함.</t>
    <phoneticPr fontId="1" type="noConversion"/>
  </si>
  <si>
    <t>W2612</t>
    <phoneticPr fontId="1" type="noConversion"/>
  </si>
  <si>
    <t>1. S&amp;P500 주봉 기준으로 6중 연속 하락 (내가 정리하는 WXXXX의 값 기준) - 하락의 요인에 대한 점검.</t>
    <phoneticPr fontId="1" type="noConversion"/>
  </si>
  <si>
    <t>1-1. 경기 침체 : 기업 실적 및 여러가지 요건이 미국의 경기 침체 징후는 없음. --&gt; 혹시 확인하고 싶으면, 내가 W2547에서 확인했던 내용을 다시 확인해 보면 도움이 될 듯.</t>
    <phoneticPr fontId="1" type="noConversion"/>
  </si>
  <si>
    <t>1-2. 단기자금 유동성 : 작년 후반기부터 지속적으로 이야기하고 있는 issue로 단기 자금이 좋지 않은 건 사실이나 SRF와 단기국채 매입 프로그램에 의해서 구조적 문제로 연결되지는 않는 환경임.</t>
    <phoneticPr fontId="1" type="noConversion"/>
  </si>
  <si>
    <t>1-3. 지정학적 요인 : 결국 현재의 조정은 지정학적 요인이라고 봐야하며, 아래 지정학적 요인에대한 현재 상태 및 향후 전망 참고.</t>
    <phoneticPr fontId="1" type="noConversion"/>
  </si>
  <si>
    <t>2. Global 지정학적 요인 점검 및 전망.</t>
    <phoneticPr fontId="1" type="noConversion"/>
  </si>
  <si>
    <t>2-1. 유럽 : NATO가 견고히 유지되고 있고, 이미 구소련이 해체되었고 러시아-우크라이나 전쟁으로 미뤄보면 러시아가 유럽에 큰 위협이 된다고 볼 수 없음.</t>
    <phoneticPr fontId="1" type="noConversion"/>
  </si>
  <si>
    <t xml:space="preserve">   ==&gt; NATO가 유지된다면 향 후 지정학적 위기가 발생할 확률이 매우 낮다고 판단됨.</t>
    <phoneticPr fontId="1" type="noConversion"/>
  </si>
  <si>
    <t>2-2. 아메리카 : 사실 미국은 현재 2지역에서 동시에 군사 작전을 진행하고 있고, 3월초 Shield of America동맹을 출범 하였음. (America 대륙의 NATO version으로 12개국 참가)</t>
    <phoneticPr fontId="1" type="noConversion"/>
  </si>
  <si>
    <t xml:space="preserve">  -. 이미 멕시코 마약 조직 우두머리를 제거 하였고, 멕시코 마약 조직과 군사적 긴장관계가 유지되고 있음.</t>
    <phoneticPr fontId="1" type="noConversion"/>
  </si>
  <si>
    <t xml:space="preserve">  -. 에콰도르 : 미국이 3월초 에콰도르의 군대를 지원하여 에콰도르내 마약/테러 조직에대한 군사작전 실행 하였음. (Shield of America의 첫 번째 작전)</t>
    <phoneticPr fontId="1" type="noConversion"/>
  </si>
  <si>
    <t xml:space="preserve">  -. 쿠바 : 마두로 체포 이후 석유 공급이 차단되어 국가적 어려움을 겪고 있고, 최근 정치범을 석방하였고 시민들의 시위가 점점 심해지고 있음. 마르코 루비오가 전권을 위임받아 쿠바 정권과 협의 중으로 알고 있음.</t>
    <phoneticPr fontId="1" type="noConversion"/>
  </si>
  <si>
    <t xml:space="preserve">  ==&gt; 아메리카 대륙의 공산국가를 미국이 주도하여 정리하고, 향 후 Shield of America의 규모를 확대하여 지정학적 위기에 대응할 것으로 보임.</t>
    <phoneticPr fontId="1" type="noConversion"/>
  </si>
  <si>
    <t>2-3. 중동.</t>
    <phoneticPr fontId="1" type="noConversion"/>
  </si>
  <si>
    <t xml:space="preserve">  -. 일본에서 출발한 해군/해병 약5천명 규모의 전력이 25일 즈음에 이란에 도착한다고 알려져 있음. 이 시점이 전환점이 될 것으로 보고 있음.</t>
    <phoneticPr fontId="1" type="noConversion"/>
  </si>
  <si>
    <t xml:space="preserve">  -. 2020년에 트럼프1기에서 이미 중동지역에 Abrahm Accords를 출범 하였고, 계속 성장 중임. : 이스라엘, UAE, 바레인, 수단, 모로코…</t>
    <phoneticPr fontId="1" type="noConversion"/>
  </si>
  <si>
    <t xml:space="preserve">  -. 현재 이란이 주변국가에 무차별 공격을 가하고 있어서 이 Abrahm Accord가 큰 힘을 발휘할 수 있을 것으로 보임. 즉 사우디등 강대국이 Abrahm Accords와 공동 대응하며 이란을 공격하는 그림이 나올 수 있음.</t>
    <phoneticPr fontId="1" type="noConversion"/>
  </si>
  <si>
    <t xml:space="preserve">  ==&gt; 이는 엄청난 사건으로 화약고 중동에 평화가 정착될 수 있는 세기적 사건이 될 수 있음. 즉, 이란 사태를 계기로 이스라엘과 주변 국가들이 모두 동맹에 참가해서 평화가 유지되는 상황이 나올 수 도 있다고 판단함.</t>
    <phoneticPr fontId="1" type="noConversion"/>
  </si>
  <si>
    <t>2-4. 아시아</t>
    <phoneticPr fontId="1" type="noConversion"/>
  </si>
  <si>
    <t xml:space="preserve">   -. 3월말~4월초 미.중 회담은 일단 한 달정도 연기된다고 재무장관 베센트가 언급 하였음. --&gt; 1980년대 미국이 일본에게 했던 전략을 중국에 쓰는 것 같음.</t>
    <phoneticPr fontId="1" type="noConversion"/>
  </si>
  <si>
    <t xml:space="preserve">   -. 즉, 미.중 회담이 있을 거라고 알려지는 상황은 미국이 일방적으로 발표하고 연기하는 상황이며, 1980년대 일본에 회담을 제의하고 연기하고 심지어 방문한다고 이야기하고 몇 시간 전에 취소하는 전략을 중국에 쓰고 있는 것으로 보여짐.</t>
    <phoneticPr fontId="1" type="noConversion"/>
  </si>
  <si>
    <t xml:space="preserve">   -. 관세에 의한 제조업 타격, 저가의 원유 공급 차단 등의 실물경제 압박에 section301 --&gt; super301을 적용한다면 1980년대 일본에 썼던 잃어버린 30+년 전략을 중국에 쓸 수 있다고 보임.</t>
    <phoneticPr fontId="1" type="noConversion"/>
  </si>
  <si>
    <t xml:space="preserve">   -. 어떤 전략을 쓸지 알 수 없으나 결국 미국의 최종 목표는 중국이며, 이 때 한반도는 필연적으로 같이 타격을 받을 것 같음.</t>
    <phoneticPr fontId="1" type="noConversion"/>
  </si>
  <si>
    <t>3. 일론의 Terrafab 발표</t>
    <phoneticPr fontId="1" type="noConversion"/>
  </si>
  <si>
    <t xml:space="preserve">   -. 3/21 live streaming을 통해서 Terrafab 발표함.</t>
    <phoneticPr fontId="1" type="noConversion"/>
  </si>
  <si>
    <t xml:space="preserve">   -. Target : 연간 1TW 컴퓨트 = 연간 미국 전력량(약 0.5TW)의 두 배에 달하는 규모</t>
    <phoneticPr fontId="1" type="noConversion"/>
  </si>
  <si>
    <t xml:space="preserve">   -. 이유 : Global 연간 칩 성장속도(연 20%)는 Tesla/SpaceX/XAI의 폭발적인 칩 수요에 턱없이 부족함.</t>
    <phoneticPr fontId="1" type="noConversion"/>
  </si>
  <si>
    <t xml:space="preserve">   -. 80%는 우주에, 20%는 지상에 배치할 계획 --&gt; 우주 Data center에 머스크는 진심인 듯. --&gt; 이유는 지상 전력 부족.(일론이 일관되게 강조하는 부분임.) : 올해 말 전력부족에 의한 칩공급 과잉 현상을 올해 초 예상했음.</t>
    <phoneticPr fontId="1" type="noConversion"/>
  </si>
  <si>
    <t xml:space="preserve">  ==&gt; 언제나 그랬듯 엄청난 계획을 발표하였고, 단기적으로는 주가에 좋지 않을 것 같긴 함. 물론 성공한다면 전세계 압도적 시총 1위가 될 것임.</t>
    <phoneticPr fontId="1" type="noConversion"/>
  </si>
  <si>
    <t>W2613</t>
    <phoneticPr fontId="1" type="noConversion"/>
  </si>
  <si>
    <t>1. 트럼프 중국 방문 계획 발표 (Truth social, 3/26)</t>
    <phoneticPr fontId="1" type="noConversion"/>
  </si>
  <si>
    <t>-. 트럼프가 중국 방문 계획(5/14, 5/15)을 Truth social에 직접 게시하였음.</t>
    <phoneticPr fontId="1" type="noConversion"/>
  </si>
  <si>
    <t>-. 그리고 올 후반기(아마도 중간 선거 이후)에 시진핑과 펑여사도 워싱턴을 방문할 것이라고 발표 하였음.</t>
    <phoneticPr fontId="1" type="noConversion"/>
  </si>
  <si>
    <t>--&gt; 트럼프가 어떤 전략을 구사할지는 모르나 만약 방문이 이루어진다면 자산 시장에는 긍정적 요소로 작용할 수 있을 것으로 보고 있음.</t>
    <phoneticPr fontId="1" type="noConversion"/>
  </si>
  <si>
    <t>2. 우리나라 거시 환경 점검 (From 세종대 김대종 교수 자료 부분 참고)</t>
    <phoneticPr fontId="1" type="noConversion"/>
  </si>
  <si>
    <t>2-1. 외환 보유액 및 부채 현황 :</t>
    <phoneticPr fontId="1" type="noConversion"/>
  </si>
  <si>
    <t>https://snapshot.bok.or.kr/dashboard/B2</t>
    <phoneticPr fontId="1" type="noConversion"/>
  </si>
  <si>
    <t xml:space="preserve">  -. 2/1 기준 4,276억 달러 보유</t>
    <phoneticPr fontId="1" type="noConversion"/>
  </si>
  <si>
    <t xml:space="preserve">  -. GDP대비 23% 수준으로 매우 낮은 상황이며 미국과 통화 스왑이 없는 것이 더욱 가혹한 상황임.</t>
    <phoneticPr fontId="1" type="noConversion"/>
  </si>
  <si>
    <t xml:space="preserve">  -. 이 중 3,500억 달러는 미국에 직접 투자해야함. 대미 투자법안 국회 통과 되었음.(대략 10년간 3,500억 달러 투자 예정이나 자세한 계획은 결정되지 않았음.)</t>
    <phoneticPr fontId="1" type="noConversion"/>
  </si>
  <si>
    <t>2-2. IMF 2026년 실질 GDP 성장 예측치 : 1.9%</t>
    <phoneticPr fontId="1" type="noConversion"/>
  </si>
  <si>
    <t>https://www.imf.org/en/countries/kor</t>
    <phoneticPr fontId="1" type="noConversion"/>
  </si>
  <si>
    <t>2-3. 부채비율 (From 김대종 교수 자료.)</t>
    <phoneticPr fontId="1" type="noConversion"/>
  </si>
  <si>
    <t>2-4. 10년 만기 채권 금리 비교 (빨간색 : 한국 VS. 파란색 : 미국)</t>
    <phoneticPr fontId="1" type="noConversion"/>
  </si>
  <si>
    <t>https://fred.stlouisfed.org/graph/?g=1Uj0L</t>
    <phoneticPr fontId="1" type="noConversion"/>
  </si>
  <si>
    <t>-. 우리나라의 채권 금리는 거의 6개월 동안 1%가 상승 하였음. (같은 기간 미국 금리는 횡보.)</t>
    <phoneticPr fontId="1" type="noConversion"/>
  </si>
  <si>
    <t>-. 기본적인 원인은 부족한 외환 보유고, 부채의 급격한 증가(부채 증가 : GDP대비 8%, GDP 성장 : 2%) - 김대종 교수 자료</t>
    <phoneticPr fontId="1" type="noConversion"/>
  </si>
  <si>
    <t>-. 현재 AI 혁명에 의한 반도체 호황 및 국제 지정학과 전쟁에 의한 조선, 방산 업계의 호황을 고려하면 더욱 심각한 상황으로 보여짐.</t>
    <phoneticPr fontId="1" type="noConversion"/>
  </si>
  <si>
    <t>-. 현재 상태는 고환율, 고물가, 고금리(10년만기 채권 기준)으로 가고 있는 상황으로 판단되며,</t>
    <phoneticPr fontId="1" type="noConversion"/>
  </si>
  <si>
    <t>-. 여기서 고 --&gt; 하이퍼로 바뀌는 순간은</t>
    <phoneticPr fontId="1" type="noConversion"/>
  </si>
  <si>
    <t>1. 대내외 외부 변수를 무시하고 현재의 GDP성장 및 부채속도가 유지된다면 약 3년 후, 물론 재정 건전성을 확보하고 외환 보유고를 늘린다면 위 3고 상황도 개선될 수 있음.</t>
    <phoneticPr fontId="1" type="noConversion"/>
  </si>
  <si>
    <t>2. 국내외 지정학적 / 정치적 상황이 트리거로 작용할 경우 언제든지…</t>
    <phoneticPr fontId="1" type="noConversion"/>
  </si>
  <si>
    <t>3. 글로벌 헤지펀드의 공격 - 현재 상태는 언제든 털릴 수 있는 상황으로 보임.</t>
    <phoneticPr fontId="1" type="noConversion"/>
  </si>
  <si>
    <t>W2614</t>
    <phoneticPr fontId="1" type="noConversion"/>
  </si>
  <si>
    <t>1. S&amp;P500의 작년 4분기 EPS 성장 - 13.2% (6분기 연속 두 자릿수 성장) : Factset 자료</t>
    <phoneticPr fontId="1" type="noConversion"/>
  </si>
  <si>
    <t>-. 2026 2 ~ 4 분기 영업이익 성장률 예측치 - 19.1%, 21.2%, 19.3% --&gt; 보통 미국의 예측 자료는 보수적으로 발표함 (위에 25년 4분기 예측치가 12.8% 였음.)</t>
    <phoneticPr fontId="1" type="noConversion"/>
  </si>
  <si>
    <t>2. GDPNow : 1.6% --&gt; GDPNow의 수치는 순수출이 큰 영향을 미치고 있음. IEEPA관세 판결 이후 다시 -로 순수출이 적자를 기록하면서 GDPNow가 낮아졌으나, 근본적인 미국의 경제는 아주 튼튼함.</t>
    <phoneticPr fontId="1" type="noConversion"/>
  </si>
  <si>
    <t>3. 위 2번 Yield &amp; Bond graph의 SOFR 금리를 보면 아직 기준 금리 상단(IORB)에서 움직이고 있음 - 단기자금 유동성 부족현상은 지속되고 있음 - W2609 2번 내용의 연장.</t>
    <phoneticPr fontId="1" type="noConversion"/>
  </si>
  <si>
    <t>-. 그러나 단기 유동성의 가장 가혹한 시간은 3월을 지나면서 잘 버텼다고 생각함. --&gt; 4월은 대규모 세금 환급등 미 재무부 Time이라고 볼 수 있음.</t>
    <phoneticPr fontId="1" type="noConversion"/>
  </si>
  <si>
    <t>4. 이란 전쟁의 영향.</t>
    <phoneticPr fontId="1" type="noConversion"/>
  </si>
  <si>
    <t>-. 일본 및 미국에서 출발한 지상군이 도착할 시점이며, 곧 지상군 작전이 시작될 것이거나 이미 시작 되었을 수 도 있다고 생각함.</t>
    <phoneticPr fontId="1" type="noConversion"/>
  </si>
  <si>
    <t>-. 만약에 미국이 이란 원유의 90%를 정제하는 하르그섬, 호르무즈 해엽의 이란쪽 군사적 요충지(약 3, 4개 섬), 농축 우라늄을 차지한다면 이란이 쓸 수 있는 협상의 레버리지는 없음.</t>
    <phoneticPr fontId="1" type="noConversion"/>
  </si>
  <si>
    <t>-. 즉, 미국이 이란 협상의 레버리지를 제거한다면, 이란은 미국의 요구사항을 받아들이거나 거부하는 선택지만 남게됨.</t>
    <phoneticPr fontId="1" type="noConversion"/>
  </si>
  <si>
    <t>-. 지금까지 트럼프가 했던 인터뷰 내용 및 Truth social을 종합해보면, 이란의 전쟁능력을 제거하고 호르무즈를 확보한 뒤 이해 당사자(원유 판매자 및 구매자)에게 넘기고 미국은 철수 할 것으로 예측함.</t>
    <phoneticPr fontId="1" type="noConversion"/>
  </si>
  <si>
    <t>-. 이는 우리나라에게는 매우 중요한 사항이며, 결국 어떤 식으로든 호르무즈 안보와 관련된 추가 비용이 발생하며 유가로 전가될 것 --&gt; 현재 환율을 고려하면 경제적 타격이 있을 수 있고, 경우에 따라서는 심각한 상황이 될 수 도 있음.</t>
    <phoneticPr fontId="1" type="noConversion"/>
  </si>
  <si>
    <t>5. 유럽의 지정학적 변경 가능성 : 지난 주 트럼프 연설에서 NATO 탈퇴를 언급 했음.</t>
    <phoneticPr fontId="1" type="noConversion"/>
  </si>
  <si>
    <t>-. 이란 전쟁 초기에 일부 유럽 국가는 미국의 군사작전에 비협조 적이었고. (영국 디에고 가르시아섬, 스페인의 자국 영공의 미국 군사작전 불허), 호르무즈 안보관련 에서도 비협조 적임</t>
    <phoneticPr fontId="1" type="noConversion"/>
  </si>
  <si>
    <t>-. 이는 현재 NATO의 군사력에 절대적 영향력을 가지고 있는 미국으로서는 충분히 언급할 수 있는 내용이라 판단되며, 이에 이번 사태가 가지고올 수 있는 지정학적 변화 및 투자 idea에 대해 검토함.</t>
    <phoneticPr fontId="1" type="noConversion"/>
  </si>
  <si>
    <t>-. 1, 2차 세계 대전의 이유는 두 강대국(프랑스, 러시아)사이에 끼어 있는 독일이 언제든 공격 받을 수 있다는 불안함이 전쟁을 일으킨 지정학적 원인이라고 국제 정치 학자들이 이야기함. (From 조지 프리드먼…etc)</t>
    <phoneticPr fontId="1" type="noConversion"/>
  </si>
  <si>
    <t>-. 희박하지만 미국이 NATO를 탈퇴한다면, NATO는 그 힘을 잃게되고 유럽은 다시 엄청난 군사력 경쟁이 시작될 것으로 판단함. 독일에서 미군이 빠지는 순간 독일은 다시 예전으로 회귀할 수 밖에 없는 위치임</t>
    <phoneticPr fontId="1" type="noConversion"/>
  </si>
  <si>
    <t>-. 물론 구소련이 해체되고 러시아-우크라이나 전쟁으로 봤을 때, 러시아가 더 이상 군사 강국은 아니지만, 엄청난 양의 핵을 보유하고 있기 때문에 독일이 불안함을 느끼기에 충분함.</t>
    <phoneticPr fontId="1" type="noConversion"/>
  </si>
  <si>
    <t>-. 미국이 NATO를 탈퇴하지 않고, 영향력이 줄어든다면 그만큼 NATO국가들이 채워야 함.</t>
    <phoneticPr fontId="1" type="noConversion"/>
  </si>
  <si>
    <t xml:space="preserve">==&gt; 즉, 미국의 NATO에대한 실망은 NATO국가들이 군사력을 키워야하는 상황으로 연결 될 것이고 이는 방산 강국인 우리나라에게는 엄청난 기회가 될 수 있음. </t>
    <phoneticPr fontId="1" type="noConversion"/>
  </si>
  <si>
    <t>W2615</t>
    <phoneticPr fontId="1" type="noConversion"/>
  </si>
  <si>
    <t>1. S&amp;P500기업 1분기 예상 EPS 성장율 13.2% (From Factset)</t>
    <phoneticPr fontId="1" type="noConversion"/>
  </si>
  <si>
    <t>-. 26s년 1분기 실적 발표가 시작되었고, 예상 EPS 성장율은 12.6%</t>
    <phoneticPr fontId="1" type="noConversion"/>
  </si>
  <si>
    <t>-. 그러나 지난 10년간 S&amp;P500 기업들의 실제 수익율은 예상 수익을 평균 7.1% 초과 했고, 이 수치를 적용할 경우 1분기 예상 EPS 성장율은 19.7%가 되고, 이는 2021년 4분기 32%이 후 두 번째로 높은 수치가 될 것임.</t>
    <phoneticPr fontId="1" type="noConversion"/>
  </si>
  <si>
    <t>--&gt; 즉, 2분기에 S&amp;P500기업의 강력한 성장이 실적으로 증명될 수 있음.</t>
    <phoneticPr fontId="1" type="noConversion"/>
  </si>
  <si>
    <t>2. 미국의 호르무즈 폐쇄 (4/13, 12:30AM Truth social from Trump) --&gt; 아주 중요한 issue임.</t>
    <phoneticPr fontId="1" type="noConversion"/>
  </si>
  <si>
    <t>-. 대부분의 사항에 합의 했지만 핵문제가 합의되지 않아서 협상 결렬됨.</t>
    <phoneticPr fontId="1" type="noConversion"/>
  </si>
  <si>
    <t>-. 미국이 호르무즈를 봉쇄하고, 이란에 통행료를 낸 국가의 모든 국가의 선박 수색 및 경우에 따라서 압수</t>
    <phoneticPr fontId="1" type="noConversion"/>
  </si>
  <si>
    <t>-. 미국이 호르무즈에 설치된 기뢰 제거 시작</t>
    <phoneticPr fontId="1" type="noConversion"/>
  </si>
  <si>
    <t>-. 영향</t>
    <phoneticPr fontId="1" type="noConversion"/>
  </si>
  <si>
    <t xml:space="preserve">   . China라는 단어를 안넣었을 뿐, 중국 선박은 모두 조사 대상이며, 중국의 원유는 차단됨 --&gt; 중국에 치명적 영향.</t>
    <phoneticPr fontId="1" type="noConversion"/>
  </si>
  <si>
    <t xml:space="preserve">   . 이란의 돈줄도 막힘. --&gt; 이란의 현재 집권 세력의 내부 분열이 심해질 것. 즉 온건파와 강경파가 서로 전투를 할 수 도 있음.</t>
    <phoneticPr fontId="1" type="noConversion"/>
  </si>
  <si>
    <t xml:space="preserve">   . 경우에 따라서 우리나라도 심각한 피해를 입을 수 있음.</t>
    <phoneticPr fontId="1" type="noConversion"/>
  </si>
  <si>
    <t xml:space="preserve">   . 5/14,15 중국 방문 계획과 연관해서 보면, 물론 실제 방문하지 않을 확률이 커보이지만 방문한다면 엄청난 무기를 손에 쥐고가는 것.</t>
    <phoneticPr fontId="1" type="noConversion"/>
  </si>
  <si>
    <t>자, 보시다시피 회의는 순조롭게 진행되었고 대부분의 사항에 합의했지만, 정말 중요한 한 가지, 바로 핵 문제는 합의되지 않았습니다. 세계 최정상급 해군인 미 해군은 즉시 호르무즈 해협을 드나드는 모든 선박에 대한 봉쇄 조치를 시작할 것입니다. 언젠가는 "모든 선박의 출입이 허용되는" 상황에 도달할 것이지만, 이란은 "어딘가에 기뢰가 있을지도 모른다"는 이유만으로 이를 허용하지 않고 있습니다. 이는 세계적인 협박이며, 각국 지도자, 특히 미국 지도자는 결코 협박에 굴복하지 않을 것입니다. 또한 저는 미 해군에 이란에 통행료를 지불한 모든 선박을 국제 해역에서 수색 및 차단하도록 지시했습니다. 불법적으로 통행료를 지불하는 자는 공해상에서 안전한 항해를 보장받을 수 없습니다. 우리는 또한 이란이 해협에 설치한 기뢰를 제거하기 시작할 것입니다. 우리에게 발포하는 이란인, 혹은 평화로운 선박에 발포하는 이란인은 누구든 지옥으로 날려버릴 것이다! 이란은 누구보다도 이 상황을 어떻게 끝내야 할지 잘 알고 있다. 이미 그들의 나라를 황폐화시킨 이 사태를 말이다. 해군도, 공군도, 대공포와 레이더도 무용지물이 되었고, 하메네이를 비롯한 대부분의 "지도자"들은 핵 야욕 때문에 죽었다. 곧 봉쇄가 시작될 것이다. 다른 나라들도 이 봉쇄에 동참할 것이다. 이란은 이 불법적인 강탈 행위를 통해 이득을 취하도록 내버려 두지 않을 것이다. 그들은 돈을 원하고, 더 중요한 것은 핵무기를 원한다. 또한, 적절한 시기에 우리는 모든 무기를 "장전"한 상태이며, 우리 군대는 이란에 남은 잔당들을 완전히 소탕할 것이다! 도널드 J. 트럼프 대통령</t>
    <phoneticPr fontId="1" type="noConversion"/>
  </si>
  <si>
    <t>W2619</t>
    <phoneticPr fontId="1" type="noConversion"/>
  </si>
  <si>
    <t>1. S&amp;P500기업 실적 Factset 자료 - 2615에 언급했던 것 보다도 강한 실적이 발표되고 있음.</t>
    <phoneticPr fontId="1" type="noConversion"/>
  </si>
  <si>
    <t xml:space="preserve"> -. S&amp;P500기업 1분기 예상 EPS 성장율 27.7% (From Factset) - 실적을 발표한 기업과 발표하지 않은 기업의 예상치 합산</t>
    <phoneticPr fontId="1" type="noConversion"/>
  </si>
  <si>
    <t xml:space="preserve"> -. 현재까지 S&amp;P500기업의 89%가 26년 1분기 실적 발표 완료 - 84%가 예상를 웃도는 실적 발표. 5년 평균 78%, 10년 평균76%을 뛰어넘는 수치.</t>
    <phoneticPr fontId="1" type="noConversion"/>
  </si>
  <si>
    <t>2. 다우, S&amp;P500, 나스닥, 러셀2000 모두 전고점을 넘었으나, forward 12months PER는 아직 전고점을 향해 가고 있음.</t>
    <phoneticPr fontId="1" type="noConversion"/>
  </si>
  <si>
    <t xml:space="preserve"> -. FWD 12months PER는 S%P500 기업의 향 후 1년 후의 수익을 현재의 주가로 나눈 Valuation임.</t>
    <phoneticPr fontId="1" type="noConversion"/>
  </si>
  <si>
    <t xml:space="preserve"> -. 주가가 전고점을 돌파하는데 FWD 12M PER는 아직 전고점 아래에 있다 --&gt; 1년 후의 기업 수익이 주가의 상승폭보다 크게 늘었다는 뜻.</t>
    <phoneticPr fontId="1" type="noConversion"/>
  </si>
  <si>
    <t xml:space="preserve"> -. FWD 12M PER는 과거 코로나 시기에도 그전 상승장에도 모두 23 근처에서 상당기간 머물렀음.</t>
    <phoneticPr fontId="1" type="noConversion"/>
  </si>
  <si>
    <t xml:space="preserve"> -. 이번에도 23근처 혹은 기준금리 인하와 맞물린다면 그보다도 높은 수준에서 상당기간 머물 수 있음.</t>
    <phoneticPr fontId="1" type="noConversion"/>
  </si>
  <si>
    <t>==&gt; 즉, 중.장기 투자를 하고 있다면 아직 매도를 고려할 시기가 아니라고 판단함.</t>
    <phoneticPr fontId="1" type="noConversion"/>
  </si>
  <si>
    <t>3. 향 후 주요 고려 요소</t>
    <phoneticPr fontId="1" type="noConversion"/>
  </si>
  <si>
    <t xml:space="preserve"> -. S&amp;P500 기업의 강력한 실적이 지속되는지</t>
    <phoneticPr fontId="1" type="noConversion"/>
  </si>
  <si>
    <t xml:space="preserve"> -. 5월 14,15일 실제 미중 정상회담이 진행되는지, 어떤 내용이 발표되는지..</t>
    <phoneticPr fontId="1" type="noConversion"/>
  </si>
  <si>
    <t xml:space="preserve"> -. 5월 연준의장 교체 이후 기준 금리 인하가 진행되는지 --&gt; 전적으로 새 연준의장 캐빈 월시의 능력에 달려있다고 보고 있음.</t>
    <phoneticPr fontId="1" type="noConversion"/>
  </si>
  <si>
    <t xml:space="preserve"> -. 지정학적 요소 : 이란 전쟁은 마무리 국면이며, 다음이 북한이 될 것으로 보고 있고, 이때 중국 및 우리나라도 영향권에 포함된다고 생각함.</t>
    <phoneticPr fontId="1" type="noConversion"/>
  </si>
  <si>
    <t xml:space="preserve">            NATO의 재편 - 미국의 나토 탈퇴보다는 어떤 식으로든 재편이 불가피해보임. --&gt; 유럽의 각 국가들의 국방비 증가가 불가피해 보임.</t>
    <phoneticPr fontId="1" type="noConversion"/>
  </si>
  <si>
    <t>W2620</t>
    <phoneticPr fontId="1" type="noConversion"/>
  </si>
  <si>
    <t>1. S&amp;P500 기업의 1분기  YoY Earning growth는 27.7%로 아주 강력하고, GDPNow역시 4%로 아주 강력함. (From Factset, 5. GDPNow 참고)</t>
    <phoneticPr fontId="1" type="noConversion"/>
  </si>
  <si>
    <t>-. 2026년 Earning, Revenue growth 예측치 :</t>
    <phoneticPr fontId="1" type="noConversion"/>
  </si>
  <si>
    <t>2026 Q2 - 20.5%, 11.4%</t>
    <phoneticPr fontId="1" type="noConversion"/>
  </si>
  <si>
    <t>2026 Q3 - 23.6, 10.1%</t>
    <phoneticPr fontId="1" type="noConversion"/>
  </si>
  <si>
    <t>2026 Q4 - 21.1%, 97%</t>
    <phoneticPr fontId="1" type="noConversion"/>
  </si>
  <si>
    <t>2026 CY - 21.5%, 10.3%</t>
    <phoneticPr fontId="1" type="noConversion"/>
  </si>
  <si>
    <t>2. 1번과 같은 강력한 S&amp;P500기업, GDP의 성장이 채권 금리의 폭등을 만들었음 : 현재 4.6%</t>
    <phoneticPr fontId="1" type="noConversion"/>
  </si>
  <si>
    <t>-. 4.5라는 상징적인 숫자 돌파 후 급등이 지속되며 주식, 코인, 원자재등 모든 자산에 조정이 일어나고 있음.</t>
    <phoneticPr fontId="1" type="noConversion"/>
  </si>
  <si>
    <t>-. 그러나 High yield spread(국채-회사채 spread)는 안정적이며, 작년 후반기부터 금리 상단 사이드에서 거래되던 SOFR금리는 오히려 EFFR근처로 내려오며 더 안정적인 모습임.</t>
    <phoneticPr fontId="1" type="noConversion"/>
  </si>
  <si>
    <t>-. 아직 섣불리 판단하긴 이르나 채권 금리의 급등이 금융 system의 Risk로 번지지 않고 있어, 강력한 성장에 의한 상승이 지속될 것으로 보임.</t>
    <phoneticPr fontId="1" type="noConversion"/>
  </si>
  <si>
    <t>1. S&amp;P500기업의 FWD 12 months EPS guide 상향</t>
    <phoneticPr fontId="1" type="noConversion"/>
  </si>
  <si>
    <t>-. 시장은 지난주 대비 소폭 상승했으나, FWD 12Months PER는 21.4 --&gt; 21.1로 소폭 하락 했음. ==&gt; 애널리스트들이 1년후 S&amp;P500 기업의 수익을 계속 올리고 있다는 이야기.</t>
    <phoneticPr fontId="1" type="noConversion"/>
  </si>
  <si>
    <t>2. 현 재무부의 단기 자금시장 안정 정책 (2. Yield &amp; Bond graph 참고)</t>
    <phoneticPr fontId="1" type="noConversion"/>
  </si>
  <si>
    <t>-. SOFR 금리가 FED가 시장에 개입해서 금리를 조절하는 하단인 역Repo 금리까지 떨어졌음.</t>
    <phoneticPr fontId="1" type="noConversion"/>
  </si>
  <si>
    <t>-. 대차대조표의 특별한 확대 없이 단기 자금 시장의 유동성이 풍부해 졌다고 볼 수 있고, 이는 4월부터 시행된 eSLR 규제 완화가 중요한 원인이라 볼 수 있음.</t>
    <phoneticPr fontId="1" type="noConversion"/>
  </si>
  <si>
    <t xml:space="preserve">   --&gt; 이와 관련한 Google AI의 답변 참고</t>
    <phoneticPr fontId="1" type="noConversion"/>
  </si>
  <si>
    <t>https://share.google/aimode/5ibqDvMBzHbP2izw4</t>
    <phoneticPr fontId="1" type="noConversion"/>
  </si>
  <si>
    <t>-. 이는 향 후 단기 자금 시장에 유동성을 유지할 수 있는 구조적 변경이라고 볼 수 있음.</t>
    <phoneticPr fontId="1" type="noConversion"/>
  </si>
  <si>
    <t>-. 재무부 역시 향 후 발행하게될 자금 조달 계획(주로 단기 채권 발행)에 유리한 상황이며, 클래리티 법안 통과등 암호화 화폐 활성화가 시작 된다면 재무부는 시장에 엄청난 유동성을 부여할 수 있음.</t>
    <phoneticPr fontId="1" type="noConversion"/>
  </si>
  <si>
    <t>-. 7, 8월 풍부한 유동성과 AI 슈퍼사이클에 의한 Earning증가로 강력한 시장의 상승을 보고 있음.</t>
    <phoneticPr fontId="1" type="noConversion"/>
  </si>
  <si>
    <t>3. 지정학적 요소 : 세기적 사건 --&gt; 트럼프 장문의 Truth social (5/25, 9:23PM)</t>
    <phoneticPr fontId="1" type="noConversion"/>
  </si>
  <si>
    <t>https://truthsocial.com/@realDonaldTrump/116635193825443617</t>
    <phoneticPr fontId="1" type="noConversion"/>
  </si>
  <si>
    <t>- W2612 2-3. 중동 참고</t>
    <phoneticPr fontId="1" type="noConversion"/>
  </si>
  <si>
    <t>-. 소셜 내용 정리 : 현재 미국이 시간을 끄는 이유가 이것인 것 같음.</t>
    <phoneticPr fontId="1" type="noConversion"/>
  </si>
  <si>
    <t xml:space="preserve">   . 트럼프가 1-3에서 언급했던 아브라함 어코드협정 확대를 협상의 중요한 조건으로 걸었음.</t>
    <phoneticPr fontId="1" type="noConversion"/>
  </si>
  <si>
    <t xml:space="preserve">   . 즉, 사우디, 카타르, 파키스탄, 터키, 이집트, 요르단등 동시에 서명할 것을 요구했음.</t>
    <phoneticPr fontId="1" type="noConversion"/>
  </si>
  <si>
    <t xml:space="preserve">   . 이란 역시 협정 참여 가능하다고 언급.</t>
    <phoneticPr fontId="1" type="noConversion"/>
  </si>
  <si>
    <t>==&gt; 만약에 트럼프가 언급한 주요 국가들이 협정에 참여한다면 마지막에 언급 했듯이 5000년 역사에 중동에 평화를</t>
    <phoneticPr fontId="1" type="noConversion"/>
  </si>
  <si>
    <t xml:space="preserve">가져올 수 있는 아주 중요한 사항으로 21세기 Top10에 들어갈 수 있는 내용이라 판단함. </t>
    <phoneticPr fontId="1" type="noConversion"/>
  </si>
  <si>
    <t>1. 닷컴 버블과 현재 AI 사이클의 비교 --&gt; 거의 조정이 없다시피 상승을 계속 하고 있어서 아마도 닷컴 버블과 비교하는 여러 의견이 많이 보일 것 같아서 내 의견을 다시 한 번 정리함.</t>
    <phoneticPr fontId="1" type="noConversion"/>
  </si>
  <si>
    <t>1-1. 기술적 배경: 여러 번 이야기 했지만 다시 강조. 가장 중요한 차이점.</t>
    <phoneticPr fontId="1" type="noConversion"/>
  </si>
  <si>
    <t xml:space="preserve">  - 닷컴버블: 인터넷의 보급과 함께 인터넷을 설치하는 기업+반도체의 수익이 미친듯이 증가하며 2000년까지 주가의 폭등을 만들었으나, 이 후 인터넷으로 돈을 버는 소프트웨어 기업 (구글, 아마존, facebook….etc)</t>
    <phoneticPr fontId="1" type="noConversion"/>
  </si>
  <si>
    <t>의 매출이 바로 연결되지 않고 약 10년의 gap이 생기면서 기업의 매출 상승이 단절 되고, 소프트웨어 + IoT의 기술이 2010년대 주가 상승의 원동력이 되었음.</t>
    <phoneticPr fontId="1" type="noConversion"/>
  </si>
  <si>
    <t xml:space="preserve">  - AI 사이틀: AI기술 구현의 필요에의해 하드웨어(특히 GPU)의 보급이 폭발적으로 증가하였고, 현재 엔트로픽, OpenAI등 실제로 AI를 이용해서 돈을 버는 기업의 매출이 하드웨어 기업과 동반 상승하고 있음.</t>
    <phoneticPr fontId="1" type="noConversion"/>
  </si>
  <si>
    <t>이 부분이 2000년 닷컴 버블과 가장 큰 기술적 차이점이므로 쉽게 2000년 닷컴 버블을 AI사이클과 비교해서는 안됨.</t>
    <phoneticPr fontId="1" type="noConversion"/>
  </si>
  <si>
    <t>1-2. 경제적 배경: 몇 번 언급했듯이, 아주 비슷한 경제적 배경을 가지고 있음.</t>
    <phoneticPr fontId="1" type="noConversion"/>
  </si>
  <si>
    <t xml:space="preserve">  - 닷컴버블: 1990년 약 8개월간의 얕은 침체에 의해 재정이 풀렸고, 풀린 재정이 인터넷 보급의 기본 투자자금이 되었음. 물론 돈을 풀어서 그 후 인플레이션이 발생하였고, 금리를 인상하다가 중단한 시점(1995년 중반기)</t>
    <phoneticPr fontId="1" type="noConversion"/>
  </si>
  <si>
    <t>부터 주식의 상승이 본격적으로 시작 되었고, 이후 1997,8년 동아시아의 금융위기에 FED가 추가 금리인하를 진행하며 닷컴 버블의 경제적 배경을 제공함.</t>
    <phoneticPr fontId="1" type="noConversion"/>
  </si>
  <si>
    <t xml:space="preserve">  - AI 사이클: 2020년 코로나 위기에 풀린 재정이 AI인프라의 확대의 재정적 지원이 되었으며, 대 인플레이션이 발생하여 금리를 인상하고 금리 인상을 중단한 2023년 중반기 부터 주식시장은 상승하기 시작했음.</t>
    <phoneticPr fontId="1" type="noConversion"/>
  </si>
  <si>
    <t xml:space="preserve">아직 1997,8년의 동아시아 금융위기는 발생하지 않았지만, 아직 가능성이 있다고 생각하며, 새로운 연준의장에 의한 금리 인하 가능성도 있다고 생각함. </t>
    <phoneticPr fontId="1" type="noConversion"/>
  </si>
  <si>
    <t>1-3. 지정학적 요소: 1990년대와 중요하게 차이나는 부분임.</t>
    <phoneticPr fontId="1" type="noConversion"/>
  </si>
  <si>
    <t xml:space="preserve">  - 닷컴버블: 1990년 구소련 해체되고 미국에 도전하는 국가가 없이 지정학적으로 매우 안됭된 시기이며, 이 후 중국의 FTA가입등 미국은 중국을 여려면에서 전폭적으로 지원하던 시기임.</t>
    <phoneticPr fontId="1" type="noConversion"/>
  </si>
  <si>
    <t xml:space="preserve">  - AI 사이클: 중국이 2인자로 성장하며 유명한 투키디데스 이론이 그대로 적용되며 미.중패권 전쟁의 배경에서 전통적인 화약고 중동 및 전통 강자인 유럽의 재편등 지정학적으로 1990년대와는</t>
    <phoneticPr fontId="1" type="noConversion"/>
  </si>
  <si>
    <t>비교도 되지 않을 만큼 긴장되는 시기임. --&gt; 지정학적 요소가 오히려 AI 사이클에 조정을 제공하면서 아직 버블은 시작되지 않았다고 판단함.</t>
    <phoneticPr fontId="1" type="noConversion"/>
  </si>
  <si>
    <t>1. 채권 금리 급등에의한 단기 조정</t>
    <phoneticPr fontId="1" type="noConversion"/>
  </si>
  <si>
    <t xml:space="preserve"> - 지난 주 미국의 10년 만기 채권금리가 다시 4.5를 돌파하면서 주식이 조정을 받았음.</t>
    <phoneticPr fontId="1" type="noConversion"/>
  </si>
  <si>
    <t xml:space="preserve"> - 조정은 언제든지 있을 수 있지만 미국의 금리 인상은 과한 우려라 생각함.</t>
    <phoneticPr fontId="1" type="noConversion"/>
  </si>
  <si>
    <t xml:space="preserve"> - 6월 조정이 어디까지 갈지는 모르나 7, 8월 유동성+S&amp;P500 기업의 실적에의한 강한 상승의견은 유지함.</t>
    <phoneticPr fontId="1" type="noConversion"/>
  </si>
  <si>
    <t>2. 대형 3종 IPO - 코인 시장에서는 이미 선물이 출시되어 거래중 --&gt; IPO 후 해당 종목의 주식 가격을 추종하도록 설계 되어 있음. 아래 바이낸스 티커 참조.</t>
    <phoneticPr fontId="1" type="noConversion"/>
  </si>
  <si>
    <t xml:space="preserve"> - SPCXUSDT: Space X 선물</t>
    <phoneticPr fontId="1" type="noConversion"/>
  </si>
  <si>
    <t xml:space="preserve"> - ANTHROPICUSDT: 엔트로픽 선물</t>
    <phoneticPr fontId="1" type="noConversion"/>
  </si>
  <si>
    <t xml:space="preserve"> - OPENAIUSDT: OPEN AI 선물</t>
    <phoneticPr fontId="1" type="noConversion"/>
  </si>
  <si>
    <t>3. 비트코인 자동 매매 프로그램 완성 - 라오어의 무한 매수법을 살짝 변형하여 적용 하였음.</t>
    <phoneticPr fontId="1" type="noConversion"/>
  </si>
  <si>
    <t>https://github.com/YSLim33/infinite-buy-btc-bot</t>
    <phoneticPr fontId="1" type="noConversion"/>
  </si>
  <si>
    <t xml:space="preserve"> - 보유 비트코인의 수익이 10%를 달성하면 전부 매도 후 다시 원금 40분할하고 바로 1/40 비트코인 매수 후 사이클 시작 (매 30초마다 수익과 시세 확인)</t>
    <phoneticPr fontId="1" type="noConversion"/>
  </si>
  <si>
    <t xml:space="preserve"> - 원금은 언제든지 입/출금이 가능함 --&gt; 현금(USDT)에 변화가 있을 경우(계좌 입출금이 감지될 경우), 그 순간 현금을 40분할 하고 사이클 계속됨.</t>
    <phoneticPr fontId="1" type="noConversion"/>
  </si>
  <si>
    <t>3-2. 장.단점</t>
    <phoneticPr fontId="1" type="noConversion"/>
  </si>
  <si>
    <t xml:space="preserve"> - 라오어의 무한매수법은 주식 투자대회마다 꾸준히 상위 10% 안에 들어오는 매수법임.</t>
    <phoneticPr fontId="1" type="noConversion"/>
  </si>
  <si>
    <t xml:space="preserve"> - 기본적으로 중/장기 우상향 하는 종목(보통 미국 지수레버리지로 함)이어야 수익이 발생하고, 횡보시에도 수익은 발생함</t>
    <phoneticPr fontId="1" type="noConversion"/>
  </si>
  <si>
    <t xml:space="preserve"> - 비트코인 현물이라 현금 청산 가능성이 0%임.</t>
    <phoneticPr fontId="1" type="noConversion"/>
  </si>
  <si>
    <t xml:space="preserve"> - 긴 하락장을 만날경우 현금은 모두 소진될 수 있음. 이 경우 추가 현금을 입금하면 그 순간 1/40 하여 사이클은 지속됨.</t>
    <phoneticPr fontId="1" type="noConversion"/>
  </si>
  <si>
    <t>3-3. 실행 방법 - 위 github 링크를 AI에 주고 구글 클라우드로 운영하는 방법 설명해 달라고 하거나, claude code 및 codex등 terminal에서 실행되는 AI는 그냥 pull 해서 클라우드에 설치/운영 하라고 하면 자동으로 진행됨.</t>
    <phoneticPr fontId="1" type="noConversion"/>
  </si>
  <si>
    <t xml:space="preserve"> - Github 구글 계정 무료 가입, 구글 클라우드 무료 제공량으로 환경 설정</t>
    <phoneticPr fontId="1" type="noConversion"/>
  </si>
  <si>
    <t xml:space="preserve"> - Kraket Pro 가입 및 KYC 그리고 API 신청 나중에 구글 클라우드에서 생성한 VM의 외부 IP를 복사해서 크라켄 API내 IP주소를 입력 해야함.</t>
    <phoneticPr fontId="1" type="noConversion"/>
  </si>
  <si>
    <t xml:space="preserve"> - 위 API key와 secret key를 구글 클라우드 env 파일에 입력</t>
    <phoneticPr fontId="1" type="noConversion"/>
  </si>
  <si>
    <t xml:space="preserve"> - 개인 github 계정에 위 프로그램 push 후 구글 클라우드(리눅스, Python설치 완료)에서 github pull해서 구동함</t>
    <phoneticPr fontId="1" type="noConversion"/>
  </si>
  <si>
    <t>W2621</t>
    <phoneticPr fontId="1" type="noConversion"/>
  </si>
  <si>
    <t>W2622</t>
    <phoneticPr fontId="1" type="noConversion"/>
  </si>
  <si>
    <t>W2623</t>
    <phoneticPr fontId="1" type="noConversion"/>
  </si>
  <si>
    <t>BMNR</t>
  </si>
  <si>
    <r>
      <rPr>
        <sz val="11"/>
        <color rgb="FF0000FF"/>
        <rFont val="맑은 고딕"/>
        <family val="3"/>
        <charset val="129"/>
        <scheme val="minor"/>
      </rPr>
      <t xml:space="preserve">1. SpaceX의 IPO완료 - </t>
    </r>
    <r>
      <rPr>
        <sz val="11"/>
        <color theme="1"/>
        <rFont val="맑은 고딕"/>
        <family val="2"/>
        <charset val="129"/>
        <scheme val="minor"/>
      </rPr>
      <t>지난주 SpaceX의 IPO가 성공적으로 완료 되었음.</t>
    </r>
    <phoneticPr fontId="1" type="noConversion"/>
  </si>
  <si>
    <t>-. SpaceX의 기본 목표는 기존 화성 식민지에서 달식민지로 변경 되었다고 일론 머스크가 이미 언급 하였음.</t>
    <phoneticPr fontId="1" type="noConversion"/>
  </si>
  <si>
    <t>-. 달은 화성에비해서 가시적 성과를 보여주기 쉬워서 의미있는 로드맵 발표 및 눈에 보이는 성과가 있을 수 있음.</t>
    <phoneticPr fontId="1" type="noConversion"/>
  </si>
  <si>
    <t xml:space="preserve">   부수 효과로 달에는 He3(헬륨3)가 많이 매장된 것으로 알려져 있고, 스페이스X는 현재 He3를 달에서 가지고 올 수 있는 유일한 기업이며, 이 경우 기업의 가치는 경단위로 올라갈 수 있음.</t>
    <phoneticPr fontId="1" type="noConversion"/>
  </si>
  <si>
    <t>-. 우주 data 센터의 가시적 성과</t>
    <phoneticPr fontId="1" type="noConversion"/>
  </si>
  <si>
    <t xml:space="preserve">   우주 data 센터의 가장 큰 기술적 문제점은 발열과 고장 수리임. - 우주는 진공이라 영하 약270도 임에도 불구하고 열 전달이 되지않아서 발열 문재를 해결 해야함.</t>
    <phoneticPr fontId="1" type="noConversion"/>
  </si>
  <si>
    <t>-. 스페이스X가 우주 데이터 센터에 성공하면 위 세가지 문제를 한 방에 해결 할 수 있음.</t>
    <phoneticPr fontId="1" type="noConversion"/>
  </si>
  <si>
    <t>-. 양자 컴퓨터가 상용화되면 발열과 전기문제는 해결 가능함 - 양자 컴퓨터의 구현에 있어서 절대온도 0도(영하 약 270도)의 환경에서 작동하는 회사가 구글과 IBM이고, 상온에서 이온트랩 기술을 적용해서 구현하고 있는 회사는 아이온큐 등이 있으니 참고하세요.</t>
    <phoneticPr fontId="1" type="noConversion"/>
  </si>
  <si>
    <t>-. 최근 1개월간 WTI 유가는 100달러 대에서 80달러 대로 하락하였음.</t>
    <phoneticPr fontId="1" type="noConversion"/>
  </si>
  <si>
    <t>-. SOFR 금리 역시 Effective fedral fund rate 근처에서 안정적인 흐름을 보이고 있음.</t>
    <phoneticPr fontId="1" type="noConversion"/>
  </si>
  <si>
    <t>-. 전통적으로 6월에 세수와 대형 은행의 상반기 결산 및 분기말 공시 효과의 악재도 시장에 거의 다 반영 되었다고 볼 수 있음.</t>
    <phoneticPr fontId="1" type="noConversion"/>
  </si>
  <si>
    <r>
      <rPr>
        <sz val="11"/>
        <color rgb="FF0000FF"/>
        <rFont val="맑은 고딕"/>
        <family val="3"/>
        <charset val="129"/>
        <scheme val="minor"/>
      </rPr>
      <t xml:space="preserve">2. </t>
    </r>
    <r>
      <rPr>
        <sz val="11"/>
        <color theme="1"/>
        <rFont val="맑은 고딕"/>
        <family val="2"/>
        <charset val="129"/>
        <scheme val="minor"/>
      </rPr>
      <t>유가의 하락에 의한 기대 inflation의 하락</t>
    </r>
    <phoneticPr fontId="1" type="noConversion"/>
  </si>
  <si>
    <t>-. 이 영항으로 10년, 5년 Break even inflation rate이 하락 하였고, 결과 적으로 미국 10년만기 채권 금리가 지난 주 4.5% 수준으로 안정 되었음.</t>
    <phoneticPr fontId="1" type="noConversion"/>
  </si>
  <si>
    <t>3-1. 매수/매도 LOGIC - 보유 현금 60 분할 후 매 24시간 마다 1/40씩 매수 --&gt;수익이 10%를 달성하면 수익 실현 --&gt; 1/40 매수사이클 시작 --&gt; 무한 반복함.</t>
    <phoneticPr fontId="1" type="noConversion"/>
  </si>
  <si>
    <t xml:space="preserve"> - 원금 40분할 후 매 24시간 마다 1/40을 매수함 - 24시간 중에 폭락 14일 평균 변동 (max: -2%)이 있을 경우 지정가 매수되며 다시 24시간 count 시작</t>
    <phoneticPr fontId="1" type="noConversion"/>
  </si>
  <si>
    <t xml:space="preserve">   그러나 일론머스크는 현재 스타링크에 사용되고 있는 기술을 활용하면 새롭게 적용될 기술이 없기 때문에 구현이 쉬운 편에 속한다고 자신있게 이야기 하고 있음.</t>
    <phoneticPr fontId="1" type="noConversion"/>
  </si>
  <si>
    <t>-. 7월과 8월 유동성이 확대될 것이라는 기존 의견 유지함.</t>
    <phoneticPr fontId="1" type="noConversion"/>
  </si>
  <si>
    <t>1-1.</t>
  </si>
  <si>
    <t>1-2.</t>
  </si>
  <si>
    <t>1-3.</t>
  </si>
  <si>
    <t>1-4.</t>
  </si>
  <si>
    <t>공모가 135$로 시작해서 IPO 당일 시총 약 2조 천억달러로 마감했음.</t>
  </si>
  <si>
    <t>SpaceX는 테슬라보다 미래 수익이 클 것으로 판단하고, 따라서 주가는 테슬라보다 변동성이 심할 것으로 예측 함.</t>
  </si>
  <si>
    <t>주가에 영향을 미칠 수 있는 중기, 약 3년이내에 발생할 수 있는 기술적인 부분 두 가지</t>
  </si>
  <si>
    <t>참고사항: 현재 데이터 센터의 문제점은 발열, 전력소비, 물리적 공간 임.</t>
  </si>
  <si>
    <t>W2624</t>
  </si>
  <si>
    <t>W2625</t>
  </si>
  <si>
    <t>1-1.</t>
    <phoneticPr fontId="1" type="noConversion"/>
  </si>
  <si>
    <t>1. 지난 주 신임 연준의장 케빈월시가 취임한 후 첫 FOMC</t>
    <phoneticPr fontId="1" type="noConversion"/>
  </si>
  <si>
    <t>케빈 월시는 트럼프의 의견인 기준금리 2%대 인하를 지지하는 모습이나 FOMC 점도표는 그 반대인 인상을 가르키고 있음.</t>
    <phoneticPr fontId="1" type="noConversion"/>
  </si>
  <si>
    <t>1-2.</t>
    <phoneticPr fontId="1" type="noConversion"/>
  </si>
  <si>
    <t>3월 FOMC는 인하의견이 많았지만 이번 FOMC에서는 거의 인상으로 바뀌며 중앙값 기준 3.4%에서 3.8%로 상승했음.</t>
    <phoneticPr fontId="1" type="noConversion"/>
  </si>
  <si>
    <t>1-3.</t>
    <phoneticPr fontId="1" type="noConversion"/>
  </si>
  <si>
    <t>이 여파로 테슬라등 미래수익이 큰 성장주의 주가가 지지부진한 모습임.</t>
    <phoneticPr fontId="1" type="noConversion"/>
  </si>
  <si>
    <t>1-4.</t>
    <phoneticPr fontId="1" type="noConversion"/>
  </si>
  <si>
    <t>하지만 유가는 아직 안정적으로 하락하고 있고, W2624의 2번에서 이야기한 현상이 지속되고 있음. (Breakeven inflation rate, SOFR 금리 안정)</t>
    <phoneticPr fontId="1" type="noConversion"/>
  </si>
  <si>
    <t>1-5.</t>
    <phoneticPr fontId="1" type="noConversion"/>
  </si>
  <si>
    <t>연준은 2022년 인플레이션은 일시적이라며 금리 인상 타이밍을 놓친 이후에 계속 뒤쳐지는 느낌임.</t>
    <phoneticPr fontId="1" type="noConversion"/>
  </si>
  <si>
    <t>1-6.</t>
    <phoneticPr fontId="1" type="noConversion"/>
  </si>
  <si>
    <t>신임의장 케빈 월시가 뒤쳐진 연준을 어떻게 이끌고 갈지가 향 후 중요한 포인트로 보임.</t>
    <phoneticPr fontId="1" type="noConversion"/>
  </si>
  <si>
    <t>2. 지난 주 미국-이란 MOU 체결</t>
    <phoneticPr fontId="1" type="noConversion"/>
  </si>
  <si>
    <t>2-1.</t>
    <phoneticPr fontId="1" type="noConversion"/>
  </si>
  <si>
    <t>지난 주 미국-이란 MOU를 체결하며 유가에 긍정적인 요소로 작용했음.</t>
    <phoneticPr fontId="1" type="noConversion"/>
  </si>
  <si>
    <t>2-2.</t>
    <phoneticPr fontId="1" type="noConversion"/>
  </si>
  <si>
    <t>60일 이내에 최종 합의가 나올지 MOU가 실질적인 역할을 할 수 있을지 미지수이나 호르무즈는 다시 폐쇄하기는 어려워보임.</t>
    <phoneticPr fontId="1" type="noConversion"/>
  </si>
  <si>
    <t>2-3.</t>
    <phoneticPr fontId="1" type="noConversion"/>
  </si>
  <si>
    <t>파란색 동그라미가 이란이 봉쇄한 호르무즈 해협이며, 빨간색이 이란의 모든 항구에서 출입하는 선박을 미국이 봉쇄한 영역임.</t>
    <phoneticPr fontId="1" type="noConversion"/>
  </si>
  <si>
    <t>2-4.</t>
    <phoneticPr fontId="1" type="noConversion"/>
  </si>
  <si>
    <t>2-5.</t>
    <phoneticPr fontId="1" type="noConversion"/>
  </si>
  <si>
    <t>참고로 호르므주 해협의 아랫부분인 오만 영역은 수심이 얕아서 선박이 통행할 수 없음. 즉 중간 공동수역에 기뢰를 설치하면 이란 영해를 통과할 수 밖에 없는 구조임</t>
    <phoneticPr fontId="1" type="noConversion"/>
  </si>
  <si>
    <t>2-6.</t>
    <phoneticPr fontId="1" type="noConversion"/>
  </si>
  <si>
    <t>하지만 미국이 이란을 출입하는 모든 선박을 차단한 상태임. (야간에 통행한 세 척을 모두 추적해서 선박을 압수했음.)</t>
    <phoneticPr fontId="1" type="noConversion"/>
  </si>
  <si>
    <t>2-7.</t>
    <phoneticPr fontId="1" type="noConversion"/>
  </si>
  <si>
    <t>석유 시추를 중단하게되면 지하에 있는 원유의 압력이 불균형해지고 성분이 분리되며 통로가 막혀서 그 유전은 폐쇄됨.</t>
    <phoneticPr fontId="1" type="noConversion"/>
  </si>
  <si>
    <t>2-8.</t>
    <phoneticPr fontId="1" type="noConversion"/>
  </si>
  <si>
    <t>현재 이란의 모든 원유 저장고는 가득 찬 상태이며, 심지어 원유시추를 중단할 수 없어서 바다에 버리기 까지 했음.</t>
    <phoneticPr fontId="1" type="noConversion"/>
  </si>
  <si>
    <t>2-9.</t>
    <phoneticPr fontId="1" type="noConversion"/>
  </si>
  <si>
    <t>즉, MOU가 파기되고 상황이 악화 되어도, 미국이 이란 선박을 모두 봉쇄하면 이란은 버틸 수 가 없음. 그러므로 유가가 다시 폭등하기는 힘든 구조임.</t>
    <phoneticPr fontId="1" type="noConversion"/>
  </si>
  <si>
    <t>파란색을 확대하면 이란은 네모친 부분의 공동수역에 기뢰를 설치하여 이란 영해로 통행료를 내고 다니게 하는 전통적인 봉쇄 방법을 쓰고 있음.</t>
    <phoneticPr fontId="1" type="noConversion"/>
  </si>
  <si>
    <t>W2626</t>
  </si>
  <si>
    <t>1. 지난 주 FOMC 연준 위원들의 점도표 상향의 여파가 지속되며, 성장주가 조정 받는 모습.</t>
    <phoneticPr fontId="1" type="noConversion"/>
  </si>
  <si>
    <t>그러나 10년 만기 채권 금리는 약 4.4%, 2년 만기 채권금리는 약 4.0%로 안정적으로 하락하는 모습이며,</t>
    <phoneticPr fontId="1" type="noConversion"/>
  </si>
  <si>
    <t>성장주의 하락은 그동안 급상승 후 OpenAI의 IPO연기 등 여러가지 이슈가 겹치며, 조정 받는 모습이라 볼 수 있음.</t>
    <phoneticPr fontId="1" type="noConversion"/>
  </si>
  <si>
    <t>10 Year, 5 Year Break Even Inflation rate는 그래프에서 보듯이 뚜렷하게 하락하는 모습이고, WTI 유가도 약 70달러로 하락하는 모습이라 연준의 점도표와 시장은 반대의 모습을 보였음.</t>
    <phoneticPr fontId="1" type="noConversion"/>
  </si>
  <si>
    <t>2. Forward 12 months PER는 상승 여력이 약 20% 이상 임.</t>
    <phoneticPr fontId="1" type="noConversion"/>
  </si>
  <si>
    <t>코로나 시기 및 2024년 ~ 2025년 강세장에서 Forward 12 months PER는 22~23 수준을 유지하며 상당기간 머물렀음.</t>
    <phoneticPr fontId="1" type="noConversion"/>
  </si>
  <si>
    <t>현재 S&amp;P500 기업의 Earning growth는 23.1%로 강한 성장을 유지하고 있음.</t>
    <phoneticPr fontId="1" type="noConversion"/>
  </si>
  <si>
    <t>Factset에 따르면 애널리스트들의 향 후 12개월 동안 S&amp;P500 주가 상승의 평균은 21.2%임.</t>
    <phoneticPr fontId="1" type="noConversion"/>
  </si>
  <si>
    <t>앞서 이야기 했듯이 채권 시장은 이미 인플레이션의 하락을 이야기하고 있고, 10년 만기 채권금리가 안정적으로 하락한다면,</t>
    <phoneticPr fontId="1" type="noConversion"/>
  </si>
  <si>
    <t>Forward 12 months PER는 24 부근까지도 가능하다 판단하며, 23~24 구간을 상당기간 유지할 것이라 판단함.</t>
    <phoneticPr fontId="1" type="noConversion"/>
  </si>
  <si>
    <t>참고로 미국 주식의 역사상 6월에 고점을 형성한 사례는 한 번도 없음.</t>
    <phoneticPr fontId="1" type="noConversion"/>
  </si>
  <si>
    <t>W2627</t>
  </si>
  <si>
    <t>W2628</t>
  </si>
  <si>
    <t>1. Fact 2분기 EPS 성장율 예측치 : 23.6%</t>
    <phoneticPr fontId="1" type="noConversion"/>
  </si>
  <si>
    <t xml:space="preserve"> -. 위 수치는 추정치이며, 이제 2분기 실적발표가 시작되면서 실제 발표 수치로 수정될 예정.</t>
    <phoneticPr fontId="1" type="noConversion"/>
  </si>
  <si>
    <t xml:space="preserve"> -. 미국의 실적 발표는 실제 발표가 진행되면서 예측치보다 상승하는 추세가 형성됨.</t>
    <phoneticPr fontId="1" type="noConversion"/>
  </si>
  <si>
    <t xml:space="preserve"> -. 실제 보수적인 성장율 예측은 최소 29%로 추정하고 있음 (From Factset)</t>
    <phoneticPr fontId="1" type="noConversion"/>
  </si>
  <si>
    <t>2. CME FED watch 올해 금이 인상 2회, 내년말 금리인하 1회 전망</t>
    <phoneticPr fontId="1" type="noConversion"/>
  </si>
  <si>
    <t>2-1. 좌측 Table - CME FED watch 전망</t>
    <phoneticPr fontId="1" type="noConversion"/>
  </si>
  <si>
    <t>2-2. 우측 Graph - 기존 금융 환경 지수 VS. 파란색 미국 기준 금리(EFFR)</t>
    <phoneticPr fontId="1" type="noConversion"/>
  </si>
  <si>
    <t>2-3. 우측 그래프를 보면 FED 기준 금리의 상승이 금융환경을 긴축적으로 악화시키는 경우는 거의 없음.</t>
    <phoneticPr fontId="1" type="noConversion"/>
  </si>
  <si>
    <t>2-4. 오히려 경기 침체가 오고 금리를 급격히 인하하는 시기에 금융환경은 급하게 악화됨. - 기준금리를 폭락시켜 대출을 유도하지만 경기 침체로 대출의 확대로 연결 되지 않는다는 이야기.</t>
    <phoneticPr fontId="1" type="noConversion"/>
  </si>
  <si>
    <t>2-5. 미국-이란 관계에 따라 지난 주 유가가 약 8% 급등한 상황이나, 유가 상승은 지속되기 어려움.</t>
    <phoneticPr fontId="1" type="noConversion"/>
  </si>
  <si>
    <t>2-6. 또한 11월은 미국 중간 선거가 있음. 기준 금리가 인상되다 하더라도 유동성은 계속 풀려 나올 것으로 예상함.</t>
    <phoneticPr fontId="1" type="noConversion"/>
  </si>
  <si>
    <t>W2629</t>
  </si>
  <si>
    <t>1. 지정학적 요소에의 한 유가의 급등</t>
    <phoneticPr fontId="1" type="noConversion"/>
  </si>
  <si>
    <t xml:space="preserve"> -. 유가가 1주일간 약 14프로 상승하며, 현재 84달러 근처.</t>
    <phoneticPr fontId="1" type="noConversion"/>
  </si>
  <si>
    <t xml:space="preserve"> -. 유가의 상승에 의한 인플레이션우려 + 댈러스 연준 로건 총재의 매파 발언 등으로 SOXX가 지난 주에만 약10% 하락하며 시장 하락을 주도했으나, 여전히 단기적 issue로 보고 있음.</t>
    <phoneticPr fontId="1" type="noConversion"/>
  </si>
  <si>
    <t xml:space="preserve"> -. 11월 중간선거를 고려하면 7, 8, 9, 10 4개월 여론이 결국 반영이 되고, 7월말 기준 전쟁의 변곡점이 생길 가능성이 높다고 생각함.</t>
    <phoneticPr fontId="1" type="noConversion"/>
  </si>
  <si>
    <t xml:space="preserve"> -. 근원 인플레이션 2.5% 수준이고, 10-Year/5-Year Breakeven Inflation Rate 및 Financial condition은 여전히 낮은 수준 이며, 여신 증가율도 6% 안정적인 수준 유지하고 있음. (FRED graph 참고)</t>
    <phoneticPr fontId="1" type="noConversion"/>
  </si>
  <si>
    <t>2. Total business: Inventories to sales ratio 급락.</t>
    <phoneticPr fontId="1" type="noConversion"/>
  </si>
  <si>
    <t xml:space="preserve"> -. 재고 대비 판매 비율을 보면 약 6개월간 급락 했음. (빨간색 동그라미 부분, 재고가 빠르게 소진되며 소비가 늘었다는 이야기)</t>
    <phoneticPr fontId="1" type="noConversion"/>
  </si>
  <si>
    <t xml:space="preserve"> -. 감세 정책의 효과로 소득이 늘고 소비가 증가했다고 볼 수 있음. (미국인들이 바로 체감하는 주요 감세정책은 팁과 OT 근무에 대한 감세이며, 그 외 다수의 감세 정책 실행 했음.)</t>
    <phoneticPr fontId="1" type="noConversion"/>
  </si>
  <si>
    <t xml:space="preserve"> -. 파란색 동그라미의 소비 증가는 코로나때 막대한 지원금의 효과로 소비가 증가한 것이고, 이번 소비증가는 감세 정책에의한 소득증가로 판단함.</t>
    <phoneticPr fontId="1" type="noConversion"/>
  </si>
  <si>
    <t xml:space="preserve"> -. 지원금은 일시적이나, 감세 정책은 지속적으로 볼 수 있고, 지원금에 의한 소비의 증가 이후 나타난 녹색의 소비의 급락 패턴이 이번에는 재현되지 않을 것으로 판단함.</t>
    <phoneticPr fontId="1" type="noConversion"/>
  </si>
  <si>
    <t xml:space="preserve"> -. 넷플릭스의 실적 실망은 있었으나, 지난 주 실적 발표한 기업의 earning growth는 24.7%로 매우 강함.</t>
    <phoneticPr fontId="1" type="noConversion"/>
  </si>
  <si>
    <t>W2630</t>
  </si>
  <si>
    <t>W2631</t>
  </si>
  <si>
    <t>W2632</t>
  </si>
  <si>
    <t>Vacation</t>
    <phoneticPr fontId="1" type="noConversion"/>
  </si>
  <si>
    <t>Vacaion</t>
    <phoneticPr fontId="1" type="noConversion"/>
  </si>
  <si>
    <t>1. Earning growth - 50.4% --&gt; S&amp;P500 기업의 surprise 매출 성장은 계속 되는 중.</t>
    <phoneticPr fontId="1" type="noConversion"/>
  </si>
  <si>
    <t>-. 최고의 실적을 기록한 구글과 아마존을 제외하더라도 Earning growth는 32%로 매우 견고함.</t>
    <phoneticPr fontId="1" type="noConversion"/>
  </si>
  <si>
    <t>2. 10년 만기 채권 금리 - 4.6% 대</t>
    <phoneticPr fontId="1" type="noConversion"/>
  </si>
  <si>
    <t>-. Glabal 지정학적 불안함은 공존하고 있으나, 현재 유가가 80달러를 하회하고 있음을 고려할 때, 현재의 채권금리 상승은 2030년대 까지 지속적인 성장에 대한 결과에 무게를 두고 있음.</t>
    <phoneticPr fontId="1" type="noConversion"/>
  </si>
  <si>
    <t>-. 10 year BIR 2.25%, 5year BIR 2.22%로 채권시장은 Inflation을 걱정하고 있지 않음.</t>
    <phoneticPr fontId="1" type="noConversion"/>
  </si>
  <si>
    <t>3. FED watch 내년 까지 2회 금리 인상.</t>
    <phoneticPr fontId="1" type="noConversion"/>
  </si>
  <si>
    <t>-. 현재 시장은 올10월, 내년6월 2회 금리 인상을 반영하고 있음.</t>
    <phoneticPr fontId="1" type="noConversion"/>
  </si>
  <si>
    <t>-. 2회 금리인상 + 미국 기업의 견고한 매출성장이 기본적으로 주식 시장의 성장을 이끌 것으로 판단함.</t>
    <phoneticPr fontId="1" type="noConversion"/>
  </si>
  <si>
    <t>-. 올 11월 중간 선거 + 유가의 하락 (중간 선거 전 WTI 유가 기준 70달러 아래로 내려갈 것으로 개인 적으로 전망하고 있음.)</t>
    <phoneticPr fontId="1" type="noConversion"/>
  </si>
  <si>
    <t xml:space="preserve">  를 고려하면, 실제 FED의 금리 운영은 예상보다 완화적일 가능성도 충분히 있다고 판단함.</t>
    <phoneticPr fontId="1" type="noConversion"/>
  </si>
  <si>
    <t>W2633</t>
  </si>
  <si>
    <t>W2634</t>
  </si>
  <si>
    <t>1. 8/19 재무부 장기채 바이백 발표</t>
    <phoneticPr fontId="1" type="noConversion"/>
  </si>
  <si>
    <t>-. Operation당 20억-&gt;40억 달러(9/9부터 시행)</t>
    <phoneticPr fontId="1" type="noConversion"/>
  </si>
  <si>
    <t>-. 하지만 장기채 금리는 하락하지 않고, 4.7% 수준을 유지하고 있음.</t>
    <phoneticPr fontId="1" type="noConversion"/>
  </si>
  <si>
    <t>-. 여러 번 강조하지만 현재 높은 장기채 금리는 AI에의한 생산성 향상 --&gt; 경제성장의 원리로 높은 수준을 유지하고 있다는 개인적인 의견임.</t>
    <phoneticPr fontId="1" type="noConversion"/>
  </si>
  <si>
    <t>-. 이정도 수준으로 장기채 금리를 낮출 수 없다.</t>
    <phoneticPr fontId="1" type="noConversion"/>
  </si>
  <si>
    <t>-. 결국 통화량 증가에의한 달러 약세강화로 시장이 해석하는 것 같고, 지난주 암호화 화폐 급등으로 이어졌다고 보고 있음.</t>
    <phoneticPr fontId="1" type="noConversion"/>
  </si>
  <si>
    <t>-. Currency의 첫 번째 Graph 10년만기 채권 금리와 달러지수의 스프레드가 더 벌어 졌음.--&gt; 환전하기 좋은 시기로 판단함.</t>
    <phoneticPr fontId="1" type="noConversion"/>
  </si>
  <si>
    <t>2. Factset 자료가 3주연속으로 나오지 않아서 실적 data는 3주전 data임. (여름, 연말 휴가기간에 보고서 발행을 하지 않음.)</t>
    <phoneticPr fontId="1" type="noConversion"/>
  </si>
  <si>
    <t>3. 시카고 선물시장 금리 예측은 여전히 오래말 1회, 내년 중반 1회 인상을 예측하고 있음.</t>
    <phoneticPr fontId="1" type="noConversion"/>
  </si>
  <si>
    <t>-. 다음 주 잭슨홀 미팅에서 게빈월시의 연설에서 어느정도 금리 방향 guide를 주지 않을 까 보고 있고, 자산 시장, 특히 암호화화폐 시장에 영향을 줄 것 같음.</t>
    <phoneticPr fontId="1" type="noConversion"/>
  </si>
  <si>
    <t>W2635</t>
  </si>
  <si>
    <t>1. Kevin Warsh 잭슨홀 연설</t>
    <phoneticPr fontId="1" type="noConversion"/>
  </si>
  <si>
    <t>-. 인플레이션 2% 확신이 없으면 "we have to work to do" --&gt; 매파적 발언으로 해석하며, 금리 인상 확률 상승함</t>
    <phoneticPr fontId="1" type="noConversion"/>
  </si>
  <si>
    <t>-. 연준에서 앞으로 포워드 가이드를 주지 않겠다고 발언하며, 취임전 기조였던 작은 연준 컨셉을 이어감.</t>
    <phoneticPr fontId="1" type="noConversion"/>
  </si>
  <si>
    <t>-. 금리 인상 가능성 상승 + 재무부 바이백, 향후 SLR 규제 완화등 매파적인 그리고 비둘기적인 정책이 뒤 섞이는 상황.</t>
    <phoneticPr fontId="1" type="noConversion"/>
  </si>
  <si>
    <t>2. Factset S&amp;P500 실적</t>
    <phoneticPr fontId="1" type="noConversion"/>
  </si>
  <si>
    <t>-. 3주만에 발행된 리포트에서 Earning growth는 52%로 폭발적 성장이 지속되는 상황.</t>
    <phoneticPr fontId="1" type="noConversion"/>
  </si>
  <si>
    <t>-. S&amp;P500, 나스닥은 전고점 근처 부근을 유지하고 있으나, 폭발적 실적과 FWD12 months 실적 예상이 상승하며,</t>
    <phoneticPr fontId="1" type="noConversion"/>
  </si>
  <si>
    <t>FWD12M PER는 오히려 하락 하였음.</t>
    <phoneticPr fontId="1" type="noConversion"/>
  </si>
  <si>
    <t>-. 미국 주식은 여전히 상승 여력이 많이 남아 있다 판단함.</t>
    <phoneticPr fontId="1" type="noConversion"/>
  </si>
  <si>
    <t>3. CME 금리 Probability - 9월, 12월 2회 인상 베팅 중</t>
    <phoneticPr fontId="1" type="noConversion"/>
  </si>
  <si>
    <t>-. W2632보다 좀 더 빠르게 2회 인상으로 바뀌어 있음.</t>
    <phoneticPr fontId="1" type="noConversion"/>
  </si>
  <si>
    <t>-. 내년 까지 2회 인상이 시장의 consensus로 어느정도는 자리 잡은 것 같음.</t>
    <phoneticPr fontId="1" type="noConversion"/>
  </si>
  <si>
    <t>-. 10년보다 2년물 채권금리가 좀 더 오르며 현재 베팅이 시장에반영 되고 있다고 판단함.</t>
    <phoneticPr fontId="1" type="noConversion"/>
  </si>
  <si>
    <t>-. 주식 수익율을 대통령 취임 1~4년차로 분석을 하면, 취임 후 2년마다 치뤄지는 중간선거(주로 하원)의 해가 가장 좋지 않음.</t>
    <phoneticPr fontId="1" type="noConversion"/>
  </si>
  <si>
    <t>4. 11월 중간선거</t>
    <phoneticPr fontId="1" type="noConversion"/>
  </si>
  <si>
    <t>-. 이 통계의 배경은 refractory phenomenon 즉, 대통령 취임 2년차에 치뤄지는 대선은 지난 100년의 역사에서 딱 2번 만 제외하고 모두 야당이 승리(1934년 루즈벨트, 2002 부시, 911 직후임.) 에서 기원한다고 생각함.</t>
    <phoneticPr fontId="1" type="noConversion"/>
  </si>
  <si>
    <t>(집권 여당이 2년차에 패함으로써 정부 정책의 의문으로 이어지면서 주가의 하락으로 이어짐.)</t>
  </si>
  <si>
    <t>-. 경제는 정치와 한 몸임. 즉, 올 후반기의 수익은 결국 기존 전통을 따라서 refractory phenomenon이 일어나느냐에 따라 결정될 확률이 크다고 생각함.</t>
    <phoneticPr fontId="1" type="noConversion"/>
  </si>
  <si>
    <t>W2636</t>
  </si>
  <si>
    <t>1. 10/5 Year BIR 상승.</t>
    <phoneticPr fontId="1" type="noConversion"/>
  </si>
  <si>
    <t>-. 최근 약 2개월간 10/5 Year Break Even Inflation Rate이 상승 추세에 있음.</t>
    <phoneticPr fontId="1" type="noConversion"/>
  </si>
  <si>
    <t>-. 비농업 고용 서프라이즈(162k, 컨센서스의 약 세 배), 실업률 4.1%등 고용, GDPNow 4.75% 등 경제지표는 뜨겁게 나오고 있음.</t>
    <phoneticPr fontId="1" type="noConversion"/>
  </si>
  <si>
    <t>-. 결과적으로 9월 금리 인상 확률이 60% 수준이 유지되고 있음.</t>
    <phoneticPr fontId="1" type="noConversion"/>
  </si>
  <si>
    <t>==&gt; 금리를 인상하든 안하든 9/15,16 FOMC를 지나면서 주식은 상승추세를 이어갈 것으로 전망함.</t>
    <phoneticPr fontId="1" type="noConversion"/>
  </si>
  <si>
    <t xml:space="preserve">       FWD 12M PER는 19.5로 여전히 매력적인 구간임.</t>
    <phoneticPr fontId="1" type="noConversion"/>
  </si>
  <si>
    <t>W2637</t>
  </si>
  <si>
    <t>1. 채권 금리의 상승이 추이</t>
    <phoneticPr fontId="1" type="noConversion"/>
  </si>
  <si>
    <t>-. 채권 금리의 상승이 매우 두드러짐. - 시장은 성장 &amp; 인플레이션을 모두 우려하는 것 같음.</t>
    <phoneticPr fontId="1" type="noConversion"/>
  </si>
  <si>
    <t>-. WTI는 어느새 100달러를 다시 돌파.</t>
    <phoneticPr fontId="1" type="noConversion"/>
  </si>
  <si>
    <t>-. 이번 주 FOMC에서 기준 금리 상승 확률도 계속 오르고 있고, 이번 주 FOMC를 기점으로 채권금리 상승 추세가 안정 추세로 바뀔 수 있다고 판단함.</t>
    <phoneticPr fontId="1" type="noConversion"/>
  </si>
  <si>
    <t>-. FWD 12M PER를 기준으로 보면 미국 주식은 여전히 매력 적인 구간으로 판단함.</t>
    <phoneticPr fontId="1" type="noConversion"/>
  </si>
  <si>
    <t>W2638</t>
  </si>
  <si>
    <t>1. 지정학적 리스크</t>
    <phoneticPr fontId="1" type="noConversion"/>
  </si>
  <si>
    <t>-. 이번 주 지정학적 리시크 최대 구간이 될 수 도 있음.</t>
    <phoneticPr fontId="1" type="noConversion"/>
  </si>
  <si>
    <t>-. 일요일 시진핑 사망설이 급속도로 퍼졌음. 루머로 보이긴 하나 가장 중요한 issue로 보임</t>
    <phoneticPr fontId="1" type="noConversion"/>
  </si>
  <si>
    <t>-. 9/11 이라크 드론 공격으로 사우디 동서 송유관 폐쇄, 9/19 새벽 후티의 사우디 공격등 중동 상황도 급박하게 돌아가고 있음.</t>
    <phoneticPr fontId="1" type="noConversion"/>
  </si>
  <si>
    <t>-. 이러한 상황에서 시진핑의 방미(9/23 ~ 9/25)를 앞두고 사망설이 급속도로 퍼지면서 지정학적 불안감이 고조됨. --&gt; 좋은 매수 타이밍이 올 지도…..</t>
    <phoneticPr fontId="1" type="noConversion"/>
  </si>
  <si>
    <t>2. 10, 5-Year BIR이 꺾이는 모습</t>
    <phoneticPr fontId="1" type="noConversion"/>
  </si>
  <si>
    <t>-. 이정도 하락으로 추세의 전환을 언급하기는 이르나 중기 인플레이션은 최고 구간을 지나고 있다고 판단됨.</t>
    <phoneticPr fontId="1" type="noConversion"/>
  </si>
  <si>
    <t>-. 채권 금리의 상승세도 꺾였다고 보이긴 힘드나, 일단 5일 이동을 보면 FOMC를 기점으로 안정되는 모습임.</t>
    <phoneticPr fontId="1" type="noConversion"/>
  </si>
  <si>
    <t>W2639</t>
  </si>
  <si>
    <t>W2640</t>
  </si>
  <si>
    <t>W2641</t>
  </si>
  <si>
    <t>Vacation</t>
    <phoneticPr fontId="1" type="noConversion"/>
  </si>
  <si>
    <t>현재 FRED 사이트 이상으로 graph 업데이트가 안되서 이번 주는 FRED graph skip.</t>
    <phoneticPr fontId="1" type="noConversion"/>
  </si>
  <si>
    <t>가장 중요한 point는 중간 선거.(아래 유동원 glabal insight 참고.)</t>
    <phoneticPr fontId="1" type="noConversion"/>
  </si>
  <si>
    <t>-. 위 공화당이 상/하원을 다 이길 경우 시장 상승확율이 반대보다 두 배 높음.</t>
    <phoneticPr fontId="1" type="noConversion"/>
  </si>
  <si>
    <t>-. 공화당의 상/하원 스윕 가능성 9%는 W2635에서 언급한 refractory phenomenon(지난 100년의 미국 역사에서 대통령 3년차 하원 선거는 야당의 승리 확률 95% 이상)에 근거함.</t>
    <phoneticPr fontId="1" type="noConversion"/>
  </si>
  <si>
    <t>-. 대선 전 10월 말경 이란의 총 공격루머가 있긴한데, 충분히 가능성 있는 시나리오로 보고 있음.</t>
    <phoneticPr fontId="1" type="noConversion"/>
  </si>
  <si>
    <t>-. 이번 기회에 매수하려고 보고 있긴 함. 이란 발 급락 혹은 대선 전날 매수 예정.</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</si>
</sst>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0.00_);[Red]\(0.00\)"/>
    <numFmt numFmtId="177" formatCode="_-* #,##0.0_-;\-* #,##0.0_-;_-* &quot;-&quot;_-;_-@_-"/>
    <numFmt numFmtId="178" formatCode="_-* #,##0_-;\-* #,##0_-;_-* &quot;-&quot;??_-;_-@_-"/>
    <numFmt numFmtId="179" formatCode="mm&quot;월&quot;\ dd&quot;일&quot;"/>
    <numFmt numFmtId="180" formatCode="0.0%"/>
  </numFmts>
  <fonts count="40">
    <font>
      <sz val="11"/>
      <color theme="1"/>
      <name val="맑은 고딕"/>
      <family val="2"/>
      <charset val="129"/>
      <scheme val="minor"/>
    </font>
    <font>
      <sz val="8"/>
      <name val="맑은 고딕"/>
      <family val="2"/>
      <charset val="129"/>
      <scheme val="minor"/>
    </font>
    <font>
      <sz val="11"/>
      <color rgb="FFFF0000"/>
      <name val="맑은 고딕"/>
      <family val="2"/>
      <charset val="129"/>
      <scheme val="minor"/>
    </font>
    <font>
      <sz val="11"/>
      <color theme="0"/>
      <name val="맑은 고딕"/>
      <family val="2"/>
      <charset val="129"/>
      <scheme val="minor"/>
    </font>
    <font>
      <sz val="10"/>
      <name val="Arial"/>
      <family val="2"/>
    </font>
    <font>
      <sz val="11"/>
      <color theme="1"/>
      <name val="맑은 고딕"/>
      <family val="2"/>
      <charset val="129"/>
      <scheme val="minor"/>
    </font>
    <font>
      <u/>
      <sz val="11"/>
      <color theme="10"/>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0"/>
      <color indexed="8"/>
      <name val="Arial"/>
      <family val="2"/>
    </font>
    <font>
      <sz val="10"/>
      <name val="Arial"/>
      <family val="2"/>
    </font>
    <font>
      <b/>
      <sz val="11"/>
      <color theme="1"/>
      <name val="맑은 고딕"/>
      <family val="3"/>
      <charset val="129"/>
      <scheme val="minor"/>
    </font>
    <font>
      <sz val="11"/>
      <color rgb="FF0000FF"/>
      <name val="맑은 고딕"/>
      <family val="3"/>
      <charset val="129"/>
      <scheme val="minor"/>
    </font>
    <font>
      <b/>
      <sz val="11"/>
      <color rgb="FFFF0000"/>
      <name val="맑은 고딕"/>
      <family val="3"/>
      <charset val="129"/>
      <scheme val="minor"/>
    </font>
    <font>
      <sz val="11"/>
      <name val="맑은 고딕"/>
      <family val="2"/>
      <charset val="129"/>
      <scheme val="minor"/>
    </font>
    <font>
      <sz val="10"/>
      <name val="Segoe UI"/>
      <family val="2"/>
    </font>
    <font>
      <sz val="10"/>
      <name val="맑은 고딕"/>
      <family val="3"/>
      <charset val="129"/>
    </font>
    <font>
      <sz val="9"/>
      <color theme="1"/>
      <name val="맑은 고딕"/>
      <family val="2"/>
      <charset val="129"/>
      <scheme val="minor"/>
    </font>
    <font>
      <sz val="11"/>
      <name val="맑은 고딕"/>
      <family val="3"/>
      <charset val="129"/>
      <scheme val="minor"/>
    </font>
    <font>
      <sz val="11"/>
      <color rgb="FF000000"/>
      <name val="Arial"/>
      <family val="2"/>
    </font>
    <font>
      <sz val="11"/>
      <color rgb="FF000000"/>
      <name val="맑은 고딕"/>
      <family val="3"/>
      <charset val="129"/>
    </font>
    <font>
      <sz val="11"/>
      <color rgb="FF000000"/>
      <name val="Arial"/>
      <family val="3"/>
      <charset val="129"/>
    </font>
    <font>
      <sz val="11"/>
      <color rgb="FF000000"/>
      <name val="Arial"/>
      <family val="3"/>
    </font>
    <font>
      <b/>
      <sz val="11"/>
      <color rgb="FFFF0000"/>
      <name val="Arial"/>
      <family val="2"/>
    </font>
    <font>
      <b/>
      <sz val="11"/>
      <name val="맑은 고딕"/>
      <family val="3"/>
      <charset val="129"/>
      <scheme val="minor"/>
    </font>
    <font>
      <sz val="11"/>
      <color theme="1"/>
      <name val="맑은 고딕"/>
      <family val="3"/>
      <charset val="129"/>
      <scheme val="minor"/>
    </font>
    <font>
      <sz val="6"/>
      <color theme="1"/>
      <name val="맑은 고딕"/>
      <family val="2"/>
      <charset val="129"/>
      <scheme val="minor"/>
    </font>
    <font>
      <sz val="11"/>
      <color rgb="FF0000FF"/>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DDB4D"/>
        <bgColor indexed="64"/>
      </patternFill>
    </fill>
    <fill>
      <patternFill patternType="solid">
        <fgColor theme="9" tint="0.59999389629810485"/>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right/>
      <top style="thin">
        <color theme="4" tint="0.39997558519241921"/>
      </top>
      <bottom/>
      <diagonal/>
    </border>
  </borders>
  <cellStyleXfs count="50">
    <xf numFmtId="0" fontId="0" fillId="0" borderId="0">
      <alignment vertical="center"/>
    </xf>
    <xf numFmtId="0" fontId="4" fillId="0" borderId="0"/>
    <xf numFmtId="9"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1"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2" borderId="0" applyNumberFormat="0" applyBorder="0" applyAlignment="0" applyProtection="0">
      <alignment vertical="center"/>
    </xf>
    <xf numFmtId="0" fontId="12" fillId="3" borderId="0" applyNumberFormat="0" applyBorder="0" applyAlignment="0" applyProtection="0">
      <alignment vertical="center"/>
    </xf>
    <xf numFmtId="0" fontId="13" fillId="4" borderId="0" applyNumberFormat="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0" borderId="6" applyNumberFormat="0" applyFill="0" applyAlignment="0" applyProtection="0">
      <alignment vertical="center"/>
    </xf>
    <xf numFmtId="0" fontId="18" fillId="7" borderId="7" applyNumberFormat="0" applyAlignment="0" applyProtection="0">
      <alignment vertical="center"/>
    </xf>
    <xf numFmtId="0" fontId="2" fillId="0" borderId="0" applyNumberFormat="0" applyFill="0" applyBorder="0" applyAlignment="0" applyProtection="0">
      <alignment vertical="center"/>
    </xf>
    <xf numFmtId="0" fontId="5" fillId="8" borderId="8" applyNumberFormat="0" applyFont="0" applyAlignment="0" applyProtection="0">
      <alignment vertical="center"/>
    </xf>
    <xf numFmtId="0" fontId="19" fillId="0" borderId="0" applyNumberFormat="0" applyFill="0" applyBorder="0" applyAlignment="0" applyProtection="0">
      <alignment vertical="center"/>
    </xf>
    <xf numFmtId="0" fontId="20" fillId="0" borderId="9" applyNumberFormat="0" applyFill="0" applyAlignment="0" applyProtection="0">
      <alignment vertical="center"/>
    </xf>
    <xf numFmtId="0" fontId="3" fillId="9" borderId="0" applyNumberFormat="0" applyBorder="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2" borderId="0" applyNumberFormat="0" applyBorder="0" applyAlignment="0" applyProtection="0">
      <alignment vertical="center"/>
    </xf>
    <xf numFmtId="0" fontId="3" fillId="13"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6" borderId="0" applyNumberFormat="0" applyBorder="0" applyAlignment="0" applyProtection="0">
      <alignment vertical="center"/>
    </xf>
    <xf numFmtId="0" fontId="3" fillId="17"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0" borderId="0" applyNumberFormat="0" applyBorder="0" applyAlignment="0" applyProtection="0">
      <alignment vertical="center"/>
    </xf>
    <xf numFmtId="0" fontId="3" fillId="21"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3" fillId="25"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28" borderId="0" applyNumberFormat="0" applyBorder="0" applyAlignment="0" applyProtection="0">
      <alignment vertical="center"/>
    </xf>
    <xf numFmtId="0" fontId="3" fillId="29"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32" borderId="0" applyNumberFormat="0" applyBorder="0" applyAlignment="0" applyProtection="0">
      <alignment vertical="center"/>
    </xf>
    <xf numFmtId="0" fontId="4" fillId="0" borderId="0"/>
    <xf numFmtId="0" fontId="4" fillId="0" borderId="0" applyNumberFormat="0" applyFill="0" applyBorder="0" applyAlignment="0" applyProtection="0"/>
    <xf numFmtId="0" fontId="21" fillId="0" borderId="0"/>
    <xf numFmtId="0" fontId="22" fillId="0" borderId="0"/>
    <xf numFmtId="41" fontId="5" fillId="0" borderId="0" applyFont="0" applyFill="0" applyBorder="0" applyAlignment="0" applyProtection="0">
      <alignment vertical="center"/>
    </xf>
  </cellStyleXfs>
  <cellXfs count="49">
    <xf numFmtId="0" fontId="0" fillId="0" borderId="0" xfId="0">
      <alignment vertical="center"/>
    </xf>
    <xf numFmtId="14" fontId="0" fillId="0" borderId="0" xfId="0" applyNumberFormat="1">
      <alignment vertical="center"/>
    </xf>
    <xf numFmtId="49" fontId="0" fillId="0" borderId="0" xfId="0" applyNumberFormat="1">
      <alignment vertical="center"/>
    </xf>
    <xf numFmtId="176" fontId="0" fillId="0" borderId="0" xfId="0" applyNumberFormat="1">
      <alignment vertical="center"/>
    </xf>
    <xf numFmtId="176" fontId="3" fillId="0" borderId="0" xfId="0" applyNumberFormat="1" applyFont="1">
      <alignment vertical="center"/>
    </xf>
    <xf numFmtId="0" fontId="23" fillId="0" borderId="0" xfId="0" applyFont="1">
      <alignment vertical="center"/>
    </xf>
    <xf numFmtId="0" fontId="0" fillId="0" borderId="0" xfId="0" quotePrefix="1">
      <alignment vertical="center"/>
    </xf>
    <xf numFmtId="0" fontId="6" fillId="0" borderId="0" xfId="3">
      <alignment vertical="center"/>
    </xf>
    <xf numFmtId="10" fontId="24" fillId="0" borderId="0" xfId="0" applyNumberFormat="1" applyFont="1">
      <alignment vertical="center"/>
    </xf>
    <xf numFmtId="0" fontId="24" fillId="0" borderId="0" xfId="0" applyFont="1">
      <alignment vertical="center"/>
    </xf>
    <xf numFmtId="177" fontId="24" fillId="0" borderId="0" xfId="49" applyNumberFormat="1" applyFont="1">
      <alignment vertical="center"/>
    </xf>
    <xf numFmtId="0" fontId="25" fillId="0" borderId="0" xfId="0" applyFont="1">
      <alignment vertical="center"/>
    </xf>
    <xf numFmtId="0" fontId="3" fillId="0" borderId="0" xfId="0" applyFont="1">
      <alignment vertical="center"/>
    </xf>
    <xf numFmtId="0" fontId="26" fillId="0" borderId="0" xfId="0" applyFont="1">
      <alignment vertical="center"/>
    </xf>
    <xf numFmtId="0" fontId="27" fillId="0" borderId="0" xfId="0" applyFont="1">
      <alignment vertical="center"/>
    </xf>
    <xf numFmtId="178" fontId="0" fillId="33" borderId="0" xfId="0" applyNumberFormat="1" applyFill="1">
      <alignment vertical="center"/>
    </xf>
    <xf numFmtId="178" fontId="0" fillId="0" borderId="0" xfId="0" applyNumberFormat="1">
      <alignment vertical="center"/>
    </xf>
    <xf numFmtId="41" fontId="29" fillId="0" borderId="0" xfId="49" applyFont="1">
      <alignment vertical="center"/>
    </xf>
    <xf numFmtId="9" fontId="25" fillId="33" borderId="0" xfId="0" applyNumberFormat="1" applyFont="1" applyFill="1">
      <alignment vertical="center"/>
    </xf>
    <xf numFmtId="0" fontId="0" fillId="33" borderId="0" xfId="0" applyFill="1">
      <alignment vertical="center"/>
    </xf>
    <xf numFmtId="179" fontId="0" fillId="0" borderId="0" xfId="0" applyNumberFormat="1">
      <alignment vertical="center"/>
    </xf>
    <xf numFmtId="10" fontId="0" fillId="0" borderId="0" xfId="2" applyNumberFormat="1" applyFont="1">
      <alignment vertical="center"/>
    </xf>
    <xf numFmtId="0" fontId="30" fillId="0" borderId="0" xfId="0" applyFont="1">
      <alignment vertical="center"/>
    </xf>
    <xf numFmtId="0" fontId="31" fillId="0" borderId="0" xfId="0" applyFont="1">
      <alignment vertical="center"/>
    </xf>
    <xf numFmtId="0" fontId="31" fillId="0" borderId="0" xfId="0" applyFont="1" applyAlignment="1">
      <alignment horizontal="left" vertical="center" indent="2"/>
    </xf>
    <xf numFmtId="0" fontId="31" fillId="0" borderId="0" xfId="0" applyFont="1" applyAlignment="1">
      <alignment horizontal="left" vertical="center" indent="1"/>
    </xf>
    <xf numFmtId="0" fontId="23" fillId="0" borderId="0" xfId="0" quotePrefix="1" applyFont="1">
      <alignment vertical="center"/>
    </xf>
    <xf numFmtId="0" fontId="33" fillId="0" borderId="0" xfId="0" applyFont="1">
      <alignment vertical="center"/>
    </xf>
    <xf numFmtId="0" fontId="35" fillId="0" borderId="0" xfId="0" applyFont="1">
      <alignment vertical="center"/>
    </xf>
    <xf numFmtId="0" fontId="0" fillId="0" borderId="0" xfId="0" applyAlignment="1">
      <alignment horizontal="left" vertical="center" indent="1"/>
    </xf>
    <xf numFmtId="10" fontId="30" fillId="0" borderId="0" xfId="0" applyNumberFormat="1" applyFont="1">
      <alignment vertical="center"/>
    </xf>
    <xf numFmtId="177" fontId="30" fillId="0" borderId="0" xfId="49" applyNumberFormat="1" applyFont="1">
      <alignment vertical="center"/>
    </xf>
    <xf numFmtId="0" fontId="30" fillId="0" borderId="0" xfId="0" quotePrefix="1" applyFont="1">
      <alignment vertical="center"/>
    </xf>
    <xf numFmtId="0" fontId="36" fillId="0" borderId="0" xfId="0" applyFont="1">
      <alignment vertical="center"/>
    </xf>
    <xf numFmtId="0" fontId="37" fillId="0" borderId="0" xfId="0" applyFont="1">
      <alignment vertical="center"/>
    </xf>
    <xf numFmtId="0" fontId="37" fillId="0" borderId="0" xfId="0" applyFont="1" applyAlignment="1">
      <alignment horizontal="left" vertical="center" indent="1"/>
    </xf>
    <xf numFmtId="0" fontId="25" fillId="0" borderId="0" xfId="0" quotePrefix="1" applyFont="1">
      <alignment vertical="center"/>
    </xf>
    <xf numFmtId="0" fontId="0" fillId="0" borderId="0" xfId="0" applyAlignment="1">
      <alignment horizontal="center" vertical="center"/>
    </xf>
    <xf numFmtId="0" fontId="0" fillId="0" borderId="0" xfId="0" applyAlignment="1">
      <alignment horizontal="center" vertical="center" wrapText="1"/>
    </xf>
    <xf numFmtId="180" fontId="0" fillId="0" borderId="0" xfId="2" applyNumberFormat="1" applyFont="1">
      <alignment vertical="center"/>
    </xf>
    <xf numFmtId="0" fontId="0" fillId="0" borderId="10" xfId="0" applyBorder="1">
      <alignment vertical="center"/>
    </xf>
    <xf numFmtId="0" fontId="0" fillId="0" borderId="11" xfId="0" applyBorder="1">
      <alignment vertical="center"/>
    </xf>
    <xf numFmtId="180" fontId="0" fillId="0" borderId="11" xfId="2" applyNumberFormat="1" applyFont="1" applyBorder="1">
      <alignment vertical="center"/>
    </xf>
    <xf numFmtId="0" fontId="23" fillId="34" borderId="0" xfId="0" applyFont="1" applyFill="1">
      <alignment vertical="center"/>
    </xf>
    <xf numFmtId="0" fontId="0" fillId="34" borderId="0" xfId="0" applyFill="1">
      <alignment vertical="center"/>
    </xf>
    <xf numFmtId="0" fontId="6" fillId="34" borderId="0" xfId="3" applyFill="1">
      <alignment vertical="center"/>
    </xf>
    <xf numFmtId="0" fontId="38" fillId="0" borderId="0" xfId="0" applyFont="1" applyAlignment="1">
      <alignment vertical="center" wrapText="1"/>
    </xf>
    <xf numFmtId="0" fontId="39" fillId="0" borderId="0" xfId="0" applyFont="1" applyAlignment="1">
      <alignment horizontal="right" vertical="center"/>
    </xf>
    <xf numFmtId="0" fontId="38" fillId="0" borderId="0" xfId="0" applyFont="1" applyAlignment="1">
      <alignment horizontal="center" vertical="center" wrapText="1"/>
    </xf>
  </cellXfs>
  <cellStyles count="50">
    <cellStyle name="_x000a_bidires=100_x000d_" xfId="45" xr:uid="{00000000-0005-0000-0000-000032000000}"/>
    <cellStyle name="20% - 강조색1" xfId="22" builtinId="30" customBuiltin="1"/>
    <cellStyle name="20% - 강조색2" xfId="26" builtinId="34" customBuiltin="1"/>
    <cellStyle name="20% - 강조색3" xfId="30" builtinId="38" customBuiltin="1"/>
    <cellStyle name="20% - 강조색4" xfId="34" builtinId="42" customBuiltin="1"/>
    <cellStyle name="20% - 강조색5" xfId="38" builtinId="46" customBuiltin="1"/>
    <cellStyle name="20% - 강조색6" xfId="42" builtinId="50" customBuiltin="1"/>
    <cellStyle name="40% - 강조색1" xfId="23" builtinId="31" customBuiltin="1"/>
    <cellStyle name="40% - 강조색2" xfId="27" builtinId="35" customBuiltin="1"/>
    <cellStyle name="40% - 강조색3" xfId="31" builtinId="39" customBuiltin="1"/>
    <cellStyle name="40% - 강조색4" xfId="35" builtinId="43" customBuiltin="1"/>
    <cellStyle name="40% - 강조색5" xfId="39" builtinId="47" customBuiltin="1"/>
    <cellStyle name="40% - 강조색6" xfId="43" builtinId="51" customBuiltin="1"/>
    <cellStyle name="60% - 강조색1" xfId="24" builtinId="32" customBuiltin="1"/>
    <cellStyle name="60% - 강조색2" xfId="28" builtinId="36" customBuiltin="1"/>
    <cellStyle name="60% - 강조색3" xfId="32" builtinId="40" customBuiltin="1"/>
    <cellStyle name="60% - 강조색4" xfId="36" builtinId="44" customBuiltin="1"/>
    <cellStyle name="60% - 강조색5" xfId="40" builtinId="48" customBuiltin="1"/>
    <cellStyle name="60% - 강조색6" xfId="44" builtinId="52" customBuiltin="1"/>
    <cellStyle name="Style 1" xfId="46" xr:uid="{00000000-0005-0000-0000-000033000000}"/>
    <cellStyle name="Обычный_RTS_select_issues" xfId="47" xr:uid="{00000000-0005-0000-0000-000034000000}"/>
    <cellStyle name="강조색1" xfId="21" builtinId="29" customBuiltin="1"/>
    <cellStyle name="강조색2" xfId="25" builtinId="33" customBuiltin="1"/>
    <cellStyle name="강조색3" xfId="29" builtinId="37" customBuiltin="1"/>
    <cellStyle name="강조색4" xfId="33" builtinId="41" customBuiltin="1"/>
    <cellStyle name="강조색5" xfId="37" builtinId="45" customBuiltin="1"/>
    <cellStyle name="강조색6" xfId="41" builtinId="49" customBuiltin="1"/>
    <cellStyle name="경고문" xfId="17" builtinId="11" customBuiltin="1"/>
    <cellStyle name="계산" xfId="14" builtinId="22" customBuiltin="1"/>
    <cellStyle name="나쁨" xfId="10" builtinId="27" customBuiltin="1"/>
    <cellStyle name="메모" xfId="18" builtinId="10" customBuiltin="1"/>
    <cellStyle name="백분율" xfId="2" builtinId="5"/>
    <cellStyle name="보통" xfId="11" builtinId="28" customBuiltin="1"/>
    <cellStyle name="설명 텍스트" xfId="19" builtinId="53" customBuiltin="1"/>
    <cellStyle name="셀 확인" xfId="16" builtinId="23" customBuiltin="1"/>
    <cellStyle name="쉼표 [0]" xfId="49" builtinId="6"/>
    <cellStyle name="연결된 셀" xfId="15" builtinId="24" customBuiltin="1"/>
    <cellStyle name="요약" xfId="20" builtinId="25" customBuiltin="1"/>
    <cellStyle name="입력" xfId="12" builtinId="20" customBuiltin="1"/>
    <cellStyle name="제목" xfId="4" builtinId="15" customBuiltin="1"/>
    <cellStyle name="제목 1" xfId="5" builtinId="16" customBuiltin="1"/>
    <cellStyle name="제목 2" xfId="6" builtinId="17" customBuiltin="1"/>
    <cellStyle name="제목 3" xfId="7" builtinId="18" customBuiltin="1"/>
    <cellStyle name="제목 4" xfId="8" builtinId="19" customBuiltin="1"/>
    <cellStyle name="좋음" xfId="9" builtinId="26" customBuiltin="1"/>
    <cellStyle name="출력" xfId="13" builtinId="21" customBuiltin="1"/>
    <cellStyle name="표준" xfId="0" builtinId="0"/>
    <cellStyle name="표준 2" xfId="1" xr:uid="{00000000-0005-0000-0000-00002F000000}"/>
    <cellStyle name="표준 3" xfId="48" xr:uid="{B1ADC0AC-BCAC-414A-9E4B-A616B8838B28}"/>
    <cellStyle name="하이퍼링크" xfId="3" builtinId="8"/>
  </cellStyles>
  <dxfs count="676">
    <dxf>
      <font>
        <strike val="0"/>
        <color rgb="FFFF0000"/>
      </font>
    </dxf>
    <dxf>
      <font>
        <strike val="0"/>
        <color rgb="FFFF0000"/>
      </font>
    </dxf>
    <dxf>
      <font>
        <strike val="0"/>
        <color rgb="FFFF0000"/>
      </font>
    </dxf>
    <dxf>
      <font>
        <strike val="0"/>
        <color rgb="FFFF0000"/>
      </font>
    </dxf>
    <dxf>
      <font>
        <strike val="0"/>
        <color rgb="FFFF0000"/>
      </font>
    </dxf>
    <dxf>
      <font>
        <strike val="0"/>
        <color rgb="FFFF0000"/>
      </font>
    </dxf>
    <dxf>
      <font>
        <strike val="0"/>
        <color rgb="FFFF0000"/>
      </font>
    </dxf>
    <dxf>
      <font>
        <strike val="0"/>
        <color rgb="FFFF0000"/>
      </font>
    </dxf>
    <dxf>
      <font>
        <strike val="0"/>
        <color rgb="FFFF0000"/>
      </font>
    </dxf>
    <dxf>
      <font>
        <strike val="0"/>
        <color rgb="FFFF0000"/>
      </font>
    </dxf>
    <dxf>
      <font>
        <strike val="0"/>
        <color rgb="FFFF0000"/>
      </font>
    </dxf>
    <dxf>
      <font>
        <strike val="0"/>
        <color rgb="FFFF0000"/>
      </font>
    </dxf>
    <dxf>
      <font>
        <strike val="0"/>
        <color rgb="FFFF0000"/>
      </font>
    </dxf>
    <dxf>
      <font>
        <strike val="0"/>
        <color rgb="FFFF0000"/>
      </font>
    </dxf>
    <dxf>
      <font>
        <strike val="0"/>
        <color rgb="FFFF0000"/>
      </font>
    </dxf>
    <dxf>
      <font>
        <strike val="0"/>
        <color rgb="FFFF0000"/>
      </font>
    </dxf>
    <dxf>
      <font>
        <strike val="0"/>
        <color rgb="FFFF0000"/>
      </font>
    </dxf>
    <dxf>
      <font>
        <strike val="0"/>
        <color rgb="FFFF0000"/>
      </font>
    </dxf>
    <dxf>
      <font>
        <color rgb="FF0000FF"/>
      </font>
    </dxf>
    <dxf>
      <font>
        <color rgb="FFFF0000"/>
      </font>
    </dxf>
    <dxf>
      <font>
        <color rgb="FF0000FF"/>
      </font>
    </dxf>
    <dxf>
      <font>
        <color rgb="FFFF0000"/>
      </font>
    </dxf>
    <dxf>
      <font>
        <color rgb="FF0000FF"/>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00FF"/>
      </font>
    </dxf>
    <dxf>
      <font>
        <color rgb="FF0000FF"/>
      </font>
    </dxf>
    <dxf>
      <font>
        <color rgb="FFFF0000"/>
      </font>
    </dxf>
    <dxf>
      <font>
        <color rgb="FF0000FF"/>
      </font>
    </dxf>
    <dxf>
      <font>
        <color rgb="FF0000FF"/>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00FF"/>
      </font>
    </dxf>
    <dxf>
      <font>
        <color rgb="FF0000FF"/>
      </font>
    </dxf>
    <dxf>
      <font>
        <color rgb="FFFF0000"/>
      </font>
    </dxf>
    <dxf>
      <font>
        <color rgb="FF0000FF"/>
      </font>
    </dxf>
    <dxf>
      <font>
        <color rgb="FF0000FF"/>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00FF"/>
      </font>
    </dxf>
    <dxf>
      <font>
        <color rgb="FF0000FF"/>
      </font>
    </dxf>
    <dxf>
      <font>
        <color rgb="FFFF0000"/>
      </font>
    </dxf>
    <dxf>
      <font>
        <color rgb="FF0000FF"/>
      </font>
    </dxf>
    <dxf>
      <font>
        <color rgb="FFFF0000"/>
      </font>
    </dxf>
    <dxf>
      <font>
        <color rgb="FFFF0000"/>
      </font>
    </dxf>
    <dxf>
      <font>
        <color rgb="FFFF0000"/>
      </font>
    </dxf>
    <dxf>
      <font>
        <color rgb="FF0000FF"/>
      </font>
    </dxf>
    <dxf>
      <font>
        <color rgb="FFFF0000"/>
      </font>
    </dxf>
    <dxf>
      <font>
        <color rgb="FF0000FF"/>
      </font>
    </dxf>
    <dxf>
      <font>
        <color rgb="FFFF0000"/>
      </font>
    </dxf>
    <dxf>
      <font>
        <color rgb="FF0000FF"/>
      </font>
    </dxf>
    <dxf>
      <font>
        <color rgb="FFFF0000"/>
      </font>
    </dxf>
    <dxf>
      <font>
        <color rgb="FF0000FF"/>
      </font>
    </dxf>
    <dxf>
      <font>
        <color rgb="FFFF0000"/>
      </font>
    </dxf>
    <dxf>
      <font>
        <color rgb="FF0000FF"/>
      </font>
    </dxf>
    <dxf>
      <font>
        <color rgb="FFFF0000"/>
      </font>
    </dxf>
    <dxf>
      <font>
        <color rgb="FF0000FF"/>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00FF"/>
      </font>
    </dxf>
    <dxf>
      <font>
        <color rgb="FFFF0000"/>
      </font>
    </dxf>
    <dxf>
      <font>
        <color rgb="FF0000FF"/>
      </font>
    </dxf>
    <dxf>
      <font>
        <color rgb="FFFF0000"/>
      </font>
    </dxf>
    <dxf>
      <font>
        <color rgb="FF0000FF"/>
      </font>
    </dxf>
    <dxf>
      <font>
        <color rgb="FFFF0000"/>
      </font>
    </dxf>
    <dxf>
      <font>
        <color rgb="FFFF0000"/>
      </font>
    </dxf>
    <dxf>
      <font>
        <color rgb="FF0000FF"/>
      </font>
    </dxf>
    <dxf>
      <font>
        <color rgb="FF0000FF"/>
      </font>
    </dxf>
    <dxf>
      <font>
        <color rgb="FFFF0000"/>
      </font>
    </dxf>
    <dxf>
      <font>
        <color rgb="FFFF0000"/>
      </font>
    </dxf>
    <dxf>
      <font>
        <color rgb="FF0000FF"/>
      </font>
    </dxf>
    <dxf>
      <font>
        <color rgb="FFFF0000"/>
      </font>
    </dxf>
    <dxf>
      <font>
        <color rgb="FFFF0000"/>
      </font>
    </dxf>
    <dxf>
      <font>
        <color rgb="FF0000FF"/>
      </font>
    </dxf>
    <dxf>
      <font>
        <color rgb="FFFF0000"/>
      </font>
    </dxf>
    <dxf>
      <font>
        <color rgb="FF0000FF"/>
      </font>
    </dxf>
    <dxf>
      <font>
        <color rgb="FFFF0000"/>
      </font>
    </dxf>
    <dxf>
      <font>
        <color rgb="FF0000FF"/>
      </font>
    </dxf>
    <dxf>
      <font>
        <color rgb="FF0000FF"/>
      </font>
    </dxf>
    <dxf>
      <font>
        <color rgb="FFFF0000"/>
      </font>
    </dxf>
    <dxf>
      <font>
        <color rgb="FF0000FF"/>
      </font>
    </dxf>
    <dxf>
      <font>
        <color rgb="FFFF0000"/>
      </font>
    </dxf>
    <dxf>
      <font>
        <color rgb="FF0000FF"/>
      </font>
    </dxf>
    <dxf>
      <font>
        <color rgb="FFFF0000"/>
      </font>
    </dxf>
    <dxf>
      <font>
        <color rgb="FF0000FF"/>
      </font>
    </dxf>
    <dxf>
      <font>
        <color rgb="FF0000FF"/>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00FF"/>
      </font>
    </dxf>
    <dxf>
      <font>
        <color rgb="FFFF0000"/>
      </font>
    </dxf>
    <dxf>
      <font>
        <color rgb="FF0000FF"/>
      </font>
    </dxf>
    <dxf>
      <font>
        <color rgb="FFFF0000"/>
      </font>
    </dxf>
    <dxf>
      <font>
        <color rgb="FF0000FF"/>
      </font>
    </dxf>
    <dxf>
      <font>
        <color rgb="FFFF0000"/>
      </font>
    </dxf>
    <dxf>
      <font>
        <color rgb="FF0000FF"/>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00FF"/>
      </font>
    </dxf>
    <dxf>
      <font>
        <color rgb="FFFF0000"/>
      </font>
    </dxf>
    <dxf>
      <font>
        <color rgb="FF0000FF"/>
      </font>
    </dxf>
    <dxf>
      <font>
        <color rgb="FFFF0000"/>
      </font>
    </dxf>
    <dxf>
      <font>
        <color rgb="FF0000FF"/>
      </font>
    </dxf>
    <dxf>
      <font>
        <color rgb="FFFF0000"/>
      </font>
    </dxf>
    <dxf>
      <font>
        <color rgb="FF0000FF"/>
      </font>
    </dxf>
    <dxf>
      <font>
        <color rgb="FFFF0000"/>
      </font>
    </dxf>
    <dxf>
      <font>
        <color rgb="FF0000FF"/>
      </font>
    </dxf>
    <dxf>
      <font>
        <color rgb="FFFF0000"/>
      </font>
    </dxf>
    <dxf>
      <font>
        <color rgb="FF0000FF"/>
      </font>
    </dxf>
    <dxf>
      <font>
        <color rgb="FFFF0000"/>
      </font>
    </dxf>
    <dxf>
      <font>
        <color rgb="FF0000FF"/>
      </font>
    </dxf>
    <dxf>
      <font>
        <color rgb="FFFF0000"/>
      </font>
    </dxf>
    <dxf>
      <font>
        <color rgb="FF0000FF"/>
      </font>
    </dxf>
    <dxf>
      <font>
        <color rgb="FFFF0000"/>
      </font>
    </dxf>
    <dxf>
      <font>
        <color rgb="FF0000FF"/>
      </font>
    </dxf>
    <dxf>
      <font>
        <color rgb="FFFF0000"/>
      </font>
    </dxf>
    <dxf>
      <font>
        <color rgb="FFFF0000"/>
      </font>
    </dxf>
    <dxf>
      <font>
        <color rgb="FF0000FF"/>
      </font>
    </dxf>
    <dxf>
      <font>
        <color rgb="FFFF0000"/>
      </font>
    </dxf>
    <dxf>
      <font>
        <color rgb="FF0000FF"/>
      </font>
    </dxf>
    <dxf>
      <font>
        <color rgb="FFFF0000"/>
      </font>
    </dxf>
    <dxf>
      <font>
        <color rgb="FF0000FF"/>
      </font>
    </dxf>
    <dxf>
      <font>
        <color rgb="FFFF0000"/>
      </font>
    </dxf>
    <dxf>
      <font>
        <color rgb="FF0000FF"/>
      </font>
    </dxf>
    <dxf>
      <font>
        <color rgb="FFFF0000"/>
      </font>
    </dxf>
    <dxf>
      <font>
        <color rgb="FF0000FF"/>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numFmt numFmtId="176" formatCode="0.00_);[Red]\(0.00\)"/>
    </dxf>
    <dxf>
      <numFmt numFmtId="176" formatCode="0.00_);[Red]\(0.00\)"/>
    </dxf>
    <dxf>
      <numFmt numFmtId="176" formatCode="0.00_);[Red]\(0.00\)"/>
    </dxf>
    <dxf>
      <numFmt numFmtId="176" formatCode="0.00_);[Red]\(0.00\)"/>
    </dxf>
    <dxf>
      <numFmt numFmtId="176" formatCode="0.00_);[Red]\(0.00\)"/>
    </dxf>
    <dxf>
      <numFmt numFmtId="176" formatCode="0.00_);[Red]\(0.00\)"/>
    </dxf>
    <dxf>
      <numFmt numFmtId="19" formatCode="yyyy/mm/dd"/>
    </dxf>
    <dxf>
      <font>
        <b val="0"/>
        <i val="0"/>
        <strike val="0"/>
        <condense val="0"/>
        <extend val="0"/>
        <outline val="0"/>
        <shadow val="0"/>
        <u val="none"/>
        <vertAlign val="baseline"/>
        <sz val="11"/>
        <color theme="1"/>
        <name val="맑은 고딕"/>
        <family val="2"/>
        <charset val="129"/>
        <scheme val="minor"/>
      </font>
      <numFmt numFmtId="180" formatCode="0.0%"/>
    </dxf>
    <dxf>
      <numFmt numFmtId="19" formatCode="yyyy/mm/dd"/>
    </dxf>
    <dxf>
      <alignment horizontal="general" vertical="center" textRotation="0" wrapText="0" indent="0" justifyLastLine="0" shrinkToFit="0" readingOrder="0"/>
    </dxf>
  </dxfs>
  <tableStyles count="0" defaultTableStyle="TableStyleMedium2" defaultPivotStyle="PivotStyleLight16"/>
  <colors>
    <mruColors>
      <color rgb="FF0000FF"/>
      <color rgb="FF47AD51"/>
      <color rgb="FF8CFC04"/>
      <color rgb="FFFC5D04"/>
      <color rgb="FFFDDB4D"/>
      <color rgb="FFFF3300"/>
      <color rgb="FFB1ADFD"/>
      <color rgb="FFCC9900"/>
      <color rgb="FFFFA893"/>
      <color rgb="FFFF9C8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6411210948528209"/>
          <c:y val="3.0498384426132074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lineChart>
        <c:grouping val="standard"/>
        <c:varyColors val="0"/>
        <c:ser>
          <c:idx val="0"/>
          <c:order val="0"/>
          <c:tx>
            <c:strRef>
              <c:f>Factset!$F$1</c:f>
              <c:strCache>
                <c:ptCount val="1"/>
                <c:pt idx="0">
                  <c:v>
FWD 12M
Valuation</c:v>
                </c:pt>
              </c:strCache>
            </c:strRef>
          </c:tx>
          <c:spPr>
            <a:ln w="28575" cap="rnd">
              <a:solidFill>
                <a:schemeClr val="accent1"/>
              </a:solidFill>
              <a:round/>
            </a:ln>
            <a:effectLst/>
          </c:spPr>
          <c:marker>
            <c:symbol val="none"/>
          </c:marker>
          <c:cat>
            <c:numRef>
              <c:f>Factset!$A$2:$A$262</c:f>
              <c:numCache>
                <c:formatCode>m/d/yyyy</c:formatCode>
                <c:ptCount val="261"/>
                <c:pt idx="0">
                  <c:v>44078</c:v>
                </c:pt>
                <c:pt idx="1">
                  <c:v>44085</c:v>
                </c:pt>
                <c:pt idx="2">
                  <c:v>44092</c:v>
                </c:pt>
                <c:pt idx="3">
                  <c:v>44099</c:v>
                </c:pt>
                <c:pt idx="4">
                  <c:v>44106</c:v>
                </c:pt>
                <c:pt idx="5">
                  <c:v>44113</c:v>
                </c:pt>
                <c:pt idx="6">
                  <c:v>44120</c:v>
                </c:pt>
                <c:pt idx="7">
                  <c:v>44127</c:v>
                </c:pt>
                <c:pt idx="8">
                  <c:v>44134</c:v>
                </c:pt>
                <c:pt idx="9">
                  <c:v>44141</c:v>
                </c:pt>
                <c:pt idx="10">
                  <c:v>44148</c:v>
                </c:pt>
                <c:pt idx="11">
                  <c:v>44155</c:v>
                </c:pt>
                <c:pt idx="12">
                  <c:v>44169</c:v>
                </c:pt>
                <c:pt idx="13">
                  <c:v>44204</c:v>
                </c:pt>
                <c:pt idx="14">
                  <c:v>44211</c:v>
                </c:pt>
                <c:pt idx="15">
                  <c:v>44232</c:v>
                </c:pt>
                <c:pt idx="16">
                  <c:v>44239</c:v>
                </c:pt>
                <c:pt idx="17">
                  <c:v>44246</c:v>
                </c:pt>
                <c:pt idx="18">
                  <c:v>44253</c:v>
                </c:pt>
                <c:pt idx="19">
                  <c:v>44260</c:v>
                </c:pt>
                <c:pt idx="20">
                  <c:v>44267</c:v>
                </c:pt>
                <c:pt idx="21">
                  <c:v>44274</c:v>
                </c:pt>
                <c:pt idx="22">
                  <c:v>44281</c:v>
                </c:pt>
                <c:pt idx="23">
                  <c:v>44288</c:v>
                </c:pt>
                <c:pt idx="24">
                  <c:v>44295</c:v>
                </c:pt>
                <c:pt idx="25">
                  <c:v>44302</c:v>
                </c:pt>
                <c:pt idx="26">
                  <c:v>44309</c:v>
                </c:pt>
                <c:pt idx="27">
                  <c:v>44316</c:v>
                </c:pt>
                <c:pt idx="28">
                  <c:v>44323</c:v>
                </c:pt>
                <c:pt idx="29">
                  <c:v>44330</c:v>
                </c:pt>
                <c:pt idx="30">
                  <c:v>44337</c:v>
                </c:pt>
                <c:pt idx="31">
                  <c:v>44351</c:v>
                </c:pt>
                <c:pt idx="32">
                  <c:v>44358</c:v>
                </c:pt>
                <c:pt idx="33">
                  <c:v>44372</c:v>
                </c:pt>
                <c:pt idx="34">
                  <c:v>44379</c:v>
                </c:pt>
                <c:pt idx="35">
                  <c:v>44386</c:v>
                </c:pt>
                <c:pt idx="36">
                  <c:v>44393</c:v>
                </c:pt>
                <c:pt idx="37">
                  <c:v>44400</c:v>
                </c:pt>
                <c:pt idx="38">
                  <c:v>44407</c:v>
                </c:pt>
                <c:pt idx="39">
                  <c:v>44414</c:v>
                </c:pt>
                <c:pt idx="40">
                  <c:v>44421</c:v>
                </c:pt>
                <c:pt idx="41">
                  <c:v>44442</c:v>
                </c:pt>
                <c:pt idx="42">
                  <c:v>44449</c:v>
                </c:pt>
                <c:pt idx="43">
                  <c:v>44456</c:v>
                </c:pt>
                <c:pt idx="44">
                  <c:v>44463</c:v>
                </c:pt>
                <c:pt idx="45">
                  <c:v>44470</c:v>
                </c:pt>
                <c:pt idx="46">
                  <c:v>44477</c:v>
                </c:pt>
                <c:pt idx="47">
                  <c:v>44484</c:v>
                </c:pt>
                <c:pt idx="48">
                  <c:v>44491</c:v>
                </c:pt>
                <c:pt idx="49">
                  <c:v>44498</c:v>
                </c:pt>
                <c:pt idx="50">
                  <c:v>44505</c:v>
                </c:pt>
                <c:pt idx="51">
                  <c:v>44512</c:v>
                </c:pt>
                <c:pt idx="52">
                  <c:v>44519</c:v>
                </c:pt>
                <c:pt idx="53">
                  <c:v>44532</c:v>
                </c:pt>
                <c:pt idx="54">
                  <c:v>44540</c:v>
                </c:pt>
                <c:pt idx="55">
                  <c:v>44547</c:v>
                </c:pt>
                <c:pt idx="56">
                  <c:v>44568</c:v>
                </c:pt>
                <c:pt idx="57">
                  <c:v>44574</c:v>
                </c:pt>
                <c:pt idx="58">
                  <c:v>44596</c:v>
                </c:pt>
                <c:pt idx="59">
                  <c:v>44603</c:v>
                </c:pt>
                <c:pt idx="60">
                  <c:v>44610</c:v>
                </c:pt>
                <c:pt idx="61">
                  <c:v>44617</c:v>
                </c:pt>
                <c:pt idx="62">
                  <c:v>44624</c:v>
                </c:pt>
                <c:pt idx="63">
                  <c:v>44631</c:v>
                </c:pt>
                <c:pt idx="64">
                  <c:v>44638</c:v>
                </c:pt>
                <c:pt idx="65">
                  <c:v>44645</c:v>
                </c:pt>
                <c:pt idx="66">
                  <c:v>44652</c:v>
                </c:pt>
                <c:pt idx="67">
                  <c:v>44659</c:v>
                </c:pt>
                <c:pt idx="68">
                  <c:v>44666</c:v>
                </c:pt>
                <c:pt idx="69">
                  <c:v>44673</c:v>
                </c:pt>
                <c:pt idx="70">
                  <c:v>44680</c:v>
                </c:pt>
                <c:pt idx="71">
                  <c:v>44687</c:v>
                </c:pt>
                <c:pt idx="72">
                  <c:v>44694</c:v>
                </c:pt>
                <c:pt idx="73">
                  <c:v>44701</c:v>
                </c:pt>
                <c:pt idx="74">
                  <c:v>44708</c:v>
                </c:pt>
                <c:pt idx="75">
                  <c:v>44715</c:v>
                </c:pt>
                <c:pt idx="76">
                  <c:v>44722</c:v>
                </c:pt>
                <c:pt idx="77">
                  <c:v>44729</c:v>
                </c:pt>
                <c:pt idx="78">
                  <c:v>44736</c:v>
                </c:pt>
                <c:pt idx="79">
                  <c:v>44743</c:v>
                </c:pt>
                <c:pt idx="80">
                  <c:v>44750</c:v>
                </c:pt>
                <c:pt idx="81">
                  <c:v>44757</c:v>
                </c:pt>
                <c:pt idx="82">
                  <c:v>44764</c:v>
                </c:pt>
                <c:pt idx="83">
                  <c:v>44771</c:v>
                </c:pt>
                <c:pt idx="84">
                  <c:v>44784</c:v>
                </c:pt>
                <c:pt idx="85">
                  <c:v>44806</c:v>
                </c:pt>
                <c:pt idx="86">
                  <c:v>44813</c:v>
                </c:pt>
                <c:pt idx="87">
                  <c:v>44820</c:v>
                </c:pt>
                <c:pt idx="88">
                  <c:v>44827</c:v>
                </c:pt>
                <c:pt idx="89">
                  <c:v>44834</c:v>
                </c:pt>
                <c:pt idx="90">
                  <c:v>44841</c:v>
                </c:pt>
                <c:pt idx="91">
                  <c:v>44848</c:v>
                </c:pt>
                <c:pt idx="92">
                  <c:v>44855</c:v>
                </c:pt>
                <c:pt idx="93">
                  <c:v>44862</c:v>
                </c:pt>
                <c:pt idx="94">
                  <c:v>44869</c:v>
                </c:pt>
                <c:pt idx="95">
                  <c:v>44876</c:v>
                </c:pt>
                <c:pt idx="96">
                  <c:v>44883</c:v>
                </c:pt>
                <c:pt idx="97">
                  <c:v>44896</c:v>
                </c:pt>
                <c:pt idx="98">
                  <c:v>44904</c:v>
                </c:pt>
                <c:pt idx="99">
                  <c:v>44910</c:v>
                </c:pt>
                <c:pt idx="100">
                  <c:v>44932</c:v>
                </c:pt>
                <c:pt idx="101">
                  <c:v>44939</c:v>
                </c:pt>
                <c:pt idx="102">
                  <c:v>44953</c:v>
                </c:pt>
                <c:pt idx="103">
                  <c:v>44960</c:v>
                </c:pt>
                <c:pt idx="104">
                  <c:v>44970</c:v>
                </c:pt>
                <c:pt idx="105">
                  <c:v>44974</c:v>
                </c:pt>
                <c:pt idx="106">
                  <c:v>44981</c:v>
                </c:pt>
                <c:pt idx="107">
                  <c:v>44988</c:v>
                </c:pt>
                <c:pt idx="108">
                  <c:v>44995</c:v>
                </c:pt>
                <c:pt idx="109">
                  <c:v>45001</c:v>
                </c:pt>
                <c:pt idx="110">
                  <c:v>45016</c:v>
                </c:pt>
                <c:pt idx="111">
                  <c:v>45022</c:v>
                </c:pt>
                <c:pt idx="112">
                  <c:v>45030</c:v>
                </c:pt>
                <c:pt idx="113">
                  <c:v>45037</c:v>
                </c:pt>
                <c:pt idx="114">
                  <c:v>45044</c:v>
                </c:pt>
                <c:pt idx="115">
                  <c:v>45051</c:v>
                </c:pt>
                <c:pt idx="116">
                  <c:v>45058</c:v>
                </c:pt>
                <c:pt idx="117">
                  <c:v>45065</c:v>
                </c:pt>
                <c:pt idx="118">
                  <c:v>45072</c:v>
                </c:pt>
                <c:pt idx="119">
                  <c:v>45079</c:v>
                </c:pt>
                <c:pt idx="120">
                  <c:v>45086</c:v>
                </c:pt>
                <c:pt idx="121">
                  <c:v>45100</c:v>
                </c:pt>
                <c:pt idx="122">
                  <c:v>45107</c:v>
                </c:pt>
                <c:pt idx="123">
                  <c:v>45114</c:v>
                </c:pt>
                <c:pt idx="124">
                  <c:v>45121</c:v>
                </c:pt>
                <c:pt idx="125">
                  <c:v>45128</c:v>
                </c:pt>
                <c:pt idx="126">
                  <c:v>45129</c:v>
                </c:pt>
                <c:pt idx="127">
                  <c:v>45142</c:v>
                </c:pt>
                <c:pt idx="128">
                  <c:v>45170</c:v>
                </c:pt>
                <c:pt idx="129">
                  <c:v>45177</c:v>
                </c:pt>
                <c:pt idx="130">
                  <c:v>45184</c:v>
                </c:pt>
                <c:pt idx="131">
                  <c:v>45191</c:v>
                </c:pt>
                <c:pt idx="132">
                  <c:v>45198</c:v>
                </c:pt>
                <c:pt idx="133">
                  <c:v>45205</c:v>
                </c:pt>
                <c:pt idx="134">
                  <c:v>45212</c:v>
                </c:pt>
                <c:pt idx="135">
                  <c:v>45219</c:v>
                </c:pt>
                <c:pt idx="136">
                  <c:v>45226</c:v>
                </c:pt>
                <c:pt idx="137">
                  <c:v>45233</c:v>
                </c:pt>
                <c:pt idx="138">
                  <c:v>45240</c:v>
                </c:pt>
                <c:pt idx="139">
                  <c:v>45247</c:v>
                </c:pt>
                <c:pt idx="140">
                  <c:v>45261</c:v>
                </c:pt>
                <c:pt idx="141">
                  <c:v>45268</c:v>
                </c:pt>
                <c:pt idx="142">
                  <c:v>45275</c:v>
                </c:pt>
                <c:pt idx="143">
                  <c:v>45276</c:v>
                </c:pt>
                <c:pt idx="144">
                  <c:v>45277</c:v>
                </c:pt>
                <c:pt idx="145">
                  <c:v>45282</c:v>
                </c:pt>
                <c:pt idx="146">
                  <c:v>45303</c:v>
                </c:pt>
                <c:pt idx="147">
                  <c:v>45317</c:v>
                </c:pt>
                <c:pt idx="148">
                  <c:v>45324</c:v>
                </c:pt>
                <c:pt idx="149">
                  <c:v>45331</c:v>
                </c:pt>
                <c:pt idx="150">
                  <c:v>45338</c:v>
                </c:pt>
                <c:pt idx="151">
                  <c:v>45339</c:v>
                </c:pt>
                <c:pt idx="152">
                  <c:v>45359</c:v>
                </c:pt>
                <c:pt idx="153">
                  <c:v>45366</c:v>
                </c:pt>
                <c:pt idx="154">
                  <c:v>45372</c:v>
                </c:pt>
                <c:pt idx="155">
                  <c:v>45379</c:v>
                </c:pt>
                <c:pt idx="156">
                  <c:v>45387</c:v>
                </c:pt>
                <c:pt idx="157">
                  <c:v>45394</c:v>
                </c:pt>
                <c:pt idx="158">
                  <c:v>45401</c:v>
                </c:pt>
                <c:pt idx="159">
                  <c:v>45408</c:v>
                </c:pt>
                <c:pt idx="160">
                  <c:v>45409</c:v>
                </c:pt>
                <c:pt idx="161">
                  <c:v>45422</c:v>
                </c:pt>
                <c:pt idx="162">
                  <c:v>45429</c:v>
                </c:pt>
                <c:pt idx="163">
                  <c:v>45436</c:v>
                </c:pt>
                <c:pt idx="164">
                  <c:v>45443</c:v>
                </c:pt>
                <c:pt idx="165">
                  <c:v>45450</c:v>
                </c:pt>
                <c:pt idx="166">
                  <c:v>45457</c:v>
                </c:pt>
                <c:pt idx="167">
                  <c:v>45464</c:v>
                </c:pt>
                <c:pt idx="168">
                  <c:v>45476</c:v>
                </c:pt>
                <c:pt idx="169">
                  <c:v>45485</c:v>
                </c:pt>
                <c:pt idx="170">
                  <c:v>45492</c:v>
                </c:pt>
                <c:pt idx="171">
                  <c:v>45499</c:v>
                </c:pt>
                <c:pt idx="172">
                  <c:v>45506</c:v>
                </c:pt>
                <c:pt idx="173">
                  <c:v>45513</c:v>
                </c:pt>
                <c:pt idx="174">
                  <c:v>45520</c:v>
                </c:pt>
                <c:pt idx="175">
                  <c:v>45541</c:v>
                </c:pt>
                <c:pt idx="176">
                  <c:v>45548</c:v>
                </c:pt>
                <c:pt idx="177">
                  <c:v>45555</c:v>
                </c:pt>
                <c:pt idx="178">
                  <c:v>45569</c:v>
                </c:pt>
                <c:pt idx="179">
                  <c:v>45576</c:v>
                </c:pt>
                <c:pt idx="180">
                  <c:v>45583</c:v>
                </c:pt>
                <c:pt idx="181">
                  <c:v>45590</c:v>
                </c:pt>
                <c:pt idx="182">
                  <c:v>45597</c:v>
                </c:pt>
                <c:pt idx="183">
                  <c:v>45604</c:v>
                </c:pt>
                <c:pt idx="184">
                  <c:v>45611</c:v>
                </c:pt>
                <c:pt idx="185">
                  <c:v>45618</c:v>
                </c:pt>
                <c:pt idx="186">
                  <c:v>45632</c:v>
                </c:pt>
                <c:pt idx="187">
                  <c:v>45639</c:v>
                </c:pt>
                <c:pt idx="188">
                  <c:v>45660</c:v>
                </c:pt>
                <c:pt idx="189">
                  <c:v>45667</c:v>
                </c:pt>
                <c:pt idx="190">
                  <c:v>45674</c:v>
                </c:pt>
                <c:pt idx="191">
                  <c:v>45688</c:v>
                </c:pt>
                <c:pt idx="192">
                  <c:v>45698</c:v>
                </c:pt>
                <c:pt idx="193">
                  <c:v>45705</c:v>
                </c:pt>
                <c:pt idx="194">
                  <c:v>45716</c:v>
                </c:pt>
                <c:pt idx="195">
                  <c:v>45723</c:v>
                </c:pt>
                <c:pt idx="196">
                  <c:v>45730</c:v>
                </c:pt>
                <c:pt idx="197">
                  <c:v>45736</c:v>
                </c:pt>
                <c:pt idx="198">
                  <c:v>45744</c:v>
                </c:pt>
                <c:pt idx="199">
                  <c:v>45751</c:v>
                </c:pt>
                <c:pt idx="200">
                  <c:v>45758</c:v>
                </c:pt>
                <c:pt idx="201">
                  <c:v>45764</c:v>
                </c:pt>
                <c:pt idx="202">
                  <c:v>45772</c:v>
                </c:pt>
                <c:pt idx="203">
                  <c:v>45779</c:v>
                </c:pt>
                <c:pt idx="204">
                  <c:v>45786</c:v>
                </c:pt>
                <c:pt idx="205">
                  <c:v>45793</c:v>
                </c:pt>
                <c:pt idx="206">
                  <c:v>45800</c:v>
                </c:pt>
                <c:pt idx="207">
                  <c:v>45807</c:v>
                </c:pt>
                <c:pt idx="208">
                  <c:v>45821</c:v>
                </c:pt>
                <c:pt idx="209">
                  <c:v>45835</c:v>
                </c:pt>
                <c:pt idx="210">
                  <c:v>45841</c:v>
                </c:pt>
                <c:pt idx="211">
                  <c:v>45849</c:v>
                </c:pt>
                <c:pt idx="212">
                  <c:v>45856</c:v>
                </c:pt>
                <c:pt idx="213">
                  <c:v>45863</c:v>
                </c:pt>
                <c:pt idx="214">
                  <c:v>45870</c:v>
                </c:pt>
                <c:pt idx="215">
                  <c:v>45877</c:v>
                </c:pt>
                <c:pt idx="216">
                  <c:v>45898</c:v>
                </c:pt>
                <c:pt idx="217">
                  <c:v>45905</c:v>
                </c:pt>
                <c:pt idx="218">
                  <c:v>45912</c:v>
                </c:pt>
                <c:pt idx="219">
                  <c:v>45919</c:v>
                </c:pt>
                <c:pt idx="220">
                  <c:v>45926</c:v>
                </c:pt>
                <c:pt idx="221">
                  <c:v>45940</c:v>
                </c:pt>
                <c:pt idx="222">
                  <c:v>45947</c:v>
                </c:pt>
                <c:pt idx="223">
                  <c:v>45954</c:v>
                </c:pt>
                <c:pt idx="224">
                  <c:v>45961</c:v>
                </c:pt>
                <c:pt idx="225">
                  <c:v>45968</c:v>
                </c:pt>
                <c:pt idx="226">
                  <c:v>45975</c:v>
                </c:pt>
                <c:pt idx="227">
                  <c:v>45982</c:v>
                </c:pt>
                <c:pt idx="228">
                  <c:v>45996</c:v>
                </c:pt>
                <c:pt idx="229">
                  <c:v>46003</c:v>
                </c:pt>
                <c:pt idx="230">
                  <c:v>46010</c:v>
                </c:pt>
                <c:pt idx="231">
                  <c:v>46031</c:v>
                </c:pt>
                <c:pt idx="232">
                  <c:v>46038</c:v>
                </c:pt>
                <c:pt idx="233">
                  <c:v>46045</c:v>
                </c:pt>
                <c:pt idx="234">
                  <c:v>46046</c:v>
                </c:pt>
                <c:pt idx="235">
                  <c:v>46047</c:v>
                </c:pt>
                <c:pt idx="236">
                  <c:v>46066</c:v>
                </c:pt>
                <c:pt idx="237">
                  <c:v>46083</c:v>
                </c:pt>
                <c:pt idx="238">
                  <c:v>46087</c:v>
                </c:pt>
                <c:pt idx="239">
                  <c:v>46093</c:v>
                </c:pt>
                <c:pt idx="240">
                  <c:v>46100</c:v>
                </c:pt>
                <c:pt idx="241">
                  <c:v>46114</c:v>
                </c:pt>
                <c:pt idx="242">
                  <c:v>46125</c:v>
                </c:pt>
                <c:pt idx="243">
                  <c:v>46150</c:v>
                </c:pt>
                <c:pt idx="244">
                  <c:v>46157</c:v>
                </c:pt>
                <c:pt idx="245">
                  <c:v>46163</c:v>
                </c:pt>
                <c:pt idx="246">
                  <c:v>46171</c:v>
                </c:pt>
                <c:pt idx="247">
                  <c:v>46178</c:v>
                </c:pt>
                <c:pt idx="248">
                  <c:v>46185</c:v>
                </c:pt>
                <c:pt idx="249">
                  <c:v>46191</c:v>
                </c:pt>
                <c:pt idx="250">
                  <c:v>46199</c:v>
                </c:pt>
                <c:pt idx="251">
                  <c:v>46213</c:v>
                </c:pt>
                <c:pt idx="252">
                  <c:v>46220</c:v>
                </c:pt>
                <c:pt idx="253">
                  <c:v>46241</c:v>
                </c:pt>
                <c:pt idx="254">
                  <c:v>46262</c:v>
                </c:pt>
                <c:pt idx="255">
                  <c:v>46269</c:v>
                </c:pt>
                <c:pt idx="256">
                  <c:v>46276</c:v>
                </c:pt>
                <c:pt idx="257">
                  <c:v>46283</c:v>
                </c:pt>
                <c:pt idx="258">
                  <c:v>46304</c:v>
                </c:pt>
              </c:numCache>
            </c:numRef>
          </c:cat>
          <c:val>
            <c:numRef>
              <c:f>Factset!$F$2:$F$262</c:f>
              <c:numCache>
                <c:formatCode>General</c:formatCode>
                <c:ptCount val="261"/>
                <c:pt idx="0">
                  <c:v>22.5</c:v>
                </c:pt>
                <c:pt idx="1">
                  <c:v>21.7</c:v>
                </c:pt>
                <c:pt idx="2">
                  <c:v>21.7</c:v>
                </c:pt>
                <c:pt idx="3">
                  <c:v>20.9</c:v>
                </c:pt>
                <c:pt idx="4">
                  <c:v>21.6</c:v>
                </c:pt>
                <c:pt idx="5">
                  <c:v>21.9</c:v>
                </c:pt>
                <c:pt idx="6">
                  <c:v>22</c:v>
                </c:pt>
                <c:pt idx="7">
                  <c:v>21.7</c:v>
                </c:pt>
                <c:pt idx="8">
                  <c:v>20.6</c:v>
                </c:pt>
                <c:pt idx="9">
                  <c:v>21.6</c:v>
                </c:pt>
                <c:pt idx="10">
                  <c:v>21.6</c:v>
                </c:pt>
                <c:pt idx="11">
                  <c:v>21.7</c:v>
                </c:pt>
                <c:pt idx="12">
                  <c:v>22</c:v>
                </c:pt>
                <c:pt idx="13">
                  <c:v>22.6</c:v>
                </c:pt>
                <c:pt idx="14">
                  <c:v>22.4</c:v>
                </c:pt>
                <c:pt idx="15">
                  <c:v>22</c:v>
                </c:pt>
                <c:pt idx="16">
                  <c:v>22.2</c:v>
                </c:pt>
                <c:pt idx="17">
                  <c:v>22.1</c:v>
                </c:pt>
                <c:pt idx="18">
                  <c:v>21.5</c:v>
                </c:pt>
                <c:pt idx="19">
                  <c:v>21.1</c:v>
                </c:pt>
                <c:pt idx="20">
                  <c:v>21.9</c:v>
                </c:pt>
                <c:pt idx="21">
                  <c:v>21.7</c:v>
                </c:pt>
                <c:pt idx="22">
                  <c:v>21.6</c:v>
                </c:pt>
                <c:pt idx="23">
                  <c:v>21.9</c:v>
                </c:pt>
                <c:pt idx="24">
                  <c:v>22.4</c:v>
                </c:pt>
                <c:pt idx="25">
                  <c:v>22.5</c:v>
                </c:pt>
                <c:pt idx="26">
                  <c:v>22.5</c:v>
                </c:pt>
                <c:pt idx="27">
                  <c:v>22</c:v>
                </c:pt>
                <c:pt idx="28">
                  <c:v>21.6</c:v>
                </c:pt>
                <c:pt idx="29">
                  <c:v>21</c:v>
                </c:pt>
                <c:pt idx="30">
                  <c:v>21.2</c:v>
                </c:pt>
                <c:pt idx="31">
                  <c:v>21.1</c:v>
                </c:pt>
                <c:pt idx="32">
                  <c:v>21.3</c:v>
                </c:pt>
                <c:pt idx="34">
                  <c:v>21.4</c:v>
                </c:pt>
                <c:pt idx="35">
                  <c:v>21.4</c:v>
                </c:pt>
                <c:pt idx="36">
                  <c:v>21.4</c:v>
                </c:pt>
                <c:pt idx="37">
                  <c:v>21.3</c:v>
                </c:pt>
                <c:pt idx="38">
                  <c:v>21.2</c:v>
                </c:pt>
                <c:pt idx="39">
                  <c:v>21.1</c:v>
                </c:pt>
                <c:pt idx="40">
                  <c:v>21.1</c:v>
                </c:pt>
                <c:pt idx="41">
                  <c:v>21.3</c:v>
                </c:pt>
                <c:pt idx="42">
                  <c:v>21</c:v>
                </c:pt>
                <c:pt idx="43">
                  <c:v>20.9</c:v>
                </c:pt>
                <c:pt idx="44">
                  <c:v>20.8</c:v>
                </c:pt>
                <c:pt idx="45">
                  <c:v>20.100000000000001</c:v>
                </c:pt>
                <c:pt idx="46">
                  <c:v>20.5</c:v>
                </c:pt>
                <c:pt idx="47">
                  <c:v>20.3</c:v>
                </c:pt>
                <c:pt idx="48">
                  <c:v>21</c:v>
                </c:pt>
                <c:pt idx="49">
                  <c:v>21.1</c:v>
                </c:pt>
                <c:pt idx="50">
                  <c:v>21.4</c:v>
                </c:pt>
                <c:pt idx="51">
                  <c:v>21.2</c:v>
                </c:pt>
                <c:pt idx="52">
                  <c:v>21.4</c:v>
                </c:pt>
                <c:pt idx="53">
                  <c:v>20.399999999999999</c:v>
                </c:pt>
                <c:pt idx="54">
                  <c:v>21.1</c:v>
                </c:pt>
                <c:pt idx="55">
                  <c:v>21.2</c:v>
                </c:pt>
                <c:pt idx="56">
                  <c:v>21.2</c:v>
                </c:pt>
                <c:pt idx="57">
                  <c:v>21.1</c:v>
                </c:pt>
                <c:pt idx="58">
                  <c:v>19.7</c:v>
                </c:pt>
                <c:pt idx="59">
                  <c:v>19.7</c:v>
                </c:pt>
                <c:pt idx="60">
                  <c:v>19.2</c:v>
                </c:pt>
                <c:pt idx="61">
                  <c:v>18.8</c:v>
                </c:pt>
                <c:pt idx="62">
                  <c:v>19</c:v>
                </c:pt>
                <c:pt idx="63">
                  <c:v>18.5</c:v>
                </c:pt>
                <c:pt idx="64">
                  <c:v>19.100000000000001</c:v>
                </c:pt>
                <c:pt idx="65">
                  <c:v>19.5</c:v>
                </c:pt>
                <c:pt idx="66">
                  <c:v>19.5</c:v>
                </c:pt>
                <c:pt idx="67">
                  <c:v>19.2</c:v>
                </c:pt>
                <c:pt idx="68">
                  <c:v>19</c:v>
                </c:pt>
                <c:pt idx="69">
                  <c:v>18.600000000000001</c:v>
                </c:pt>
                <c:pt idx="70">
                  <c:v>18.100000000000001</c:v>
                </c:pt>
                <c:pt idx="71">
                  <c:v>17.600000000000001</c:v>
                </c:pt>
                <c:pt idx="72">
                  <c:v>16.600000000000001</c:v>
                </c:pt>
                <c:pt idx="73">
                  <c:v>16.399999999999999</c:v>
                </c:pt>
                <c:pt idx="74">
                  <c:v>17.100000000000001</c:v>
                </c:pt>
                <c:pt idx="75">
                  <c:v>17.5</c:v>
                </c:pt>
                <c:pt idx="76">
                  <c:v>16.8</c:v>
                </c:pt>
                <c:pt idx="77">
                  <c:v>15.8</c:v>
                </c:pt>
                <c:pt idx="78">
                  <c:v>15.8</c:v>
                </c:pt>
                <c:pt idx="79">
                  <c:v>15.8</c:v>
                </c:pt>
                <c:pt idx="80">
                  <c:v>16.3</c:v>
                </c:pt>
                <c:pt idx="81">
                  <c:v>15.8</c:v>
                </c:pt>
                <c:pt idx="82">
                  <c:v>16.7</c:v>
                </c:pt>
                <c:pt idx="83">
                  <c:v>17.100000000000001</c:v>
                </c:pt>
                <c:pt idx="84">
                  <c:v>17.5</c:v>
                </c:pt>
                <c:pt idx="85">
                  <c:v>16.7</c:v>
                </c:pt>
                <c:pt idx="86">
                  <c:v>16.8</c:v>
                </c:pt>
                <c:pt idx="87">
                  <c:v>16.399999999999999</c:v>
                </c:pt>
                <c:pt idx="88">
                  <c:v>15.8</c:v>
                </c:pt>
                <c:pt idx="89">
                  <c:v>15.4</c:v>
                </c:pt>
                <c:pt idx="90">
                  <c:v>15.8</c:v>
                </c:pt>
                <c:pt idx="91">
                  <c:v>15.5</c:v>
                </c:pt>
                <c:pt idx="92">
                  <c:v>15.6</c:v>
                </c:pt>
                <c:pt idx="93">
                  <c:v>16.3</c:v>
                </c:pt>
                <c:pt idx="94">
                  <c:v>16.100000000000001</c:v>
                </c:pt>
                <c:pt idx="95">
                  <c:v>17.100000000000001</c:v>
                </c:pt>
                <c:pt idx="96">
                  <c:v>17.2</c:v>
                </c:pt>
                <c:pt idx="97">
                  <c:v>17.600000000000001</c:v>
                </c:pt>
                <c:pt idx="98">
                  <c:v>17.100000000000001</c:v>
                </c:pt>
                <c:pt idx="99">
                  <c:v>17.3</c:v>
                </c:pt>
                <c:pt idx="100">
                  <c:v>16.5</c:v>
                </c:pt>
                <c:pt idx="101">
                  <c:v>17.3</c:v>
                </c:pt>
                <c:pt idx="102">
                  <c:v>17.8</c:v>
                </c:pt>
                <c:pt idx="103">
                  <c:v>18.399999999999999</c:v>
                </c:pt>
                <c:pt idx="104">
                  <c:v>18</c:v>
                </c:pt>
                <c:pt idx="105">
                  <c:v>18</c:v>
                </c:pt>
                <c:pt idx="106">
                  <c:v>17.7</c:v>
                </c:pt>
                <c:pt idx="107">
                  <c:v>17.5</c:v>
                </c:pt>
                <c:pt idx="108">
                  <c:v>17.2</c:v>
                </c:pt>
                <c:pt idx="109">
                  <c:v>17.100000000000001</c:v>
                </c:pt>
                <c:pt idx="110">
                  <c:v>17.8</c:v>
                </c:pt>
                <c:pt idx="111">
                  <c:v>18</c:v>
                </c:pt>
                <c:pt idx="112">
                  <c:v>18.3</c:v>
                </c:pt>
                <c:pt idx="113">
                  <c:v>18.2</c:v>
                </c:pt>
                <c:pt idx="114">
                  <c:v>18.100000000000001</c:v>
                </c:pt>
                <c:pt idx="115">
                  <c:v>17.7</c:v>
                </c:pt>
                <c:pt idx="116">
                  <c:v>18</c:v>
                </c:pt>
                <c:pt idx="117">
                  <c:v>18.3</c:v>
                </c:pt>
                <c:pt idx="118">
                  <c:v>17.8</c:v>
                </c:pt>
                <c:pt idx="119">
                  <c:v>18</c:v>
                </c:pt>
                <c:pt idx="120">
                  <c:v>18.5</c:v>
                </c:pt>
                <c:pt idx="121">
                  <c:v>18.8</c:v>
                </c:pt>
                <c:pt idx="122">
                  <c:v>18.899999999999999</c:v>
                </c:pt>
                <c:pt idx="123">
                  <c:v>18.899999999999999</c:v>
                </c:pt>
                <c:pt idx="124">
                  <c:v>18.899999999999999</c:v>
                </c:pt>
                <c:pt idx="125">
                  <c:v>19.5</c:v>
                </c:pt>
                <c:pt idx="126">
                  <c:v>19.399999999999999</c:v>
                </c:pt>
                <c:pt idx="127">
                  <c:v>19.2</c:v>
                </c:pt>
                <c:pt idx="128">
                  <c:v>18.8</c:v>
                </c:pt>
                <c:pt idx="129">
                  <c:v>18.600000000000001</c:v>
                </c:pt>
                <c:pt idx="130">
                  <c:v>18.8</c:v>
                </c:pt>
                <c:pt idx="131">
                  <c:v>18</c:v>
                </c:pt>
                <c:pt idx="132">
                  <c:v>18.7</c:v>
                </c:pt>
                <c:pt idx="133">
                  <c:v>17.7</c:v>
                </c:pt>
                <c:pt idx="134">
                  <c:v>18.100000000000001</c:v>
                </c:pt>
                <c:pt idx="135">
                  <c:v>17.7</c:v>
                </c:pt>
                <c:pt idx="136">
                  <c:v>17.7</c:v>
                </c:pt>
                <c:pt idx="137">
                  <c:v>17.8</c:v>
                </c:pt>
                <c:pt idx="138">
                  <c:v>18</c:v>
                </c:pt>
                <c:pt idx="139">
                  <c:v>18.600000000000001</c:v>
                </c:pt>
                <c:pt idx="140">
                  <c:v>18.7</c:v>
                </c:pt>
                <c:pt idx="141">
                  <c:v>18.8</c:v>
                </c:pt>
                <c:pt idx="142">
                  <c:v>19.3</c:v>
                </c:pt>
                <c:pt idx="143">
                  <c:v>19.2</c:v>
                </c:pt>
                <c:pt idx="144">
                  <c:v>19.5</c:v>
                </c:pt>
                <c:pt idx="145">
                  <c:v>19.5</c:v>
                </c:pt>
                <c:pt idx="146">
                  <c:v>19.5</c:v>
                </c:pt>
                <c:pt idx="147">
                  <c:v>20</c:v>
                </c:pt>
                <c:pt idx="148">
                  <c:v>20</c:v>
                </c:pt>
                <c:pt idx="149">
                  <c:v>20.3</c:v>
                </c:pt>
                <c:pt idx="150">
                  <c:v>20.399999999999999</c:v>
                </c:pt>
                <c:pt idx="151">
                  <c:v>20.399999999999999</c:v>
                </c:pt>
                <c:pt idx="152">
                  <c:v>20.7</c:v>
                </c:pt>
                <c:pt idx="153">
                  <c:v>20.6</c:v>
                </c:pt>
                <c:pt idx="154">
                  <c:v>20.9</c:v>
                </c:pt>
                <c:pt idx="155">
                  <c:v>20.9</c:v>
                </c:pt>
                <c:pt idx="156">
                  <c:v>20.5</c:v>
                </c:pt>
                <c:pt idx="157">
                  <c:v>20.6</c:v>
                </c:pt>
                <c:pt idx="158">
                  <c:v>19.899999999999999</c:v>
                </c:pt>
                <c:pt idx="159">
                  <c:v>20</c:v>
                </c:pt>
                <c:pt idx="160">
                  <c:v>19.899999999999999</c:v>
                </c:pt>
                <c:pt idx="161">
                  <c:v>20.399999999999999</c:v>
                </c:pt>
                <c:pt idx="162">
                  <c:v>20.7</c:v>
                </c:pt>
                <c:pt idx="163">
                  <c:v>20.5</c:v>
                </c:pt>
                <c:pt idx="164">
                  <c:v>20.3</c:v>
                </c:pt>
                <c:pt idx="165">
                  <c:v>20.7</c:v>
                </c:pt>
                <c:pt idx="166">
                  <c:v>21</c:v>
                </c:pt>
                <c:pt idx="167">
                  <c:v>21</c:v>
                </c:pt>
                <c:pt idx="168">
                  <c:v>21.2</c:v>
                </c:pt>
                <c:pt idx="169">
                  <c:v>21.4</c:v>
                </c:pt>
                <c:pt idx="170">
                  <c:v>21.2</c:v>
                </c:pt>
                <c:pt idx="171">
                  <c:v>20.6</c:v>
                </c:pt>
                <c:pt idx="172">
                  <c:v>20.7</c:v>
                </c:pt>
                <c:pt idx="173">
                  <c:v>20.2</c:v>
                </c:pt>
                <c:pt idx="174">
                  <c:v>21</c:v>
                </c:pt>
                <c:pt idx="175">
                  <c:v>20.6</c:v>
                </c:pt>
                <c:pt idx="176">
                  <c:v>20.9</c:v>
                </c:pt>
                <c:pt idx="177">
                  <c:v>21.4</c:v>
                </c:pt>
                <c:pt idx="178">
                  <c:v>21.4</c:v>
                </c:pt>
                <c:pt idx="179">
                  <c:v>21.4</c:v>
                </c:pt>
                <c:pt idx="180">
                  <c:v>21.9</c:v>
                </c:pt>
                <c:pt idx="181">
                  <c:v>21.7</c:v>
                </c:pt>
                <c:pt idx="182">
                  <c:v>21.3</c:v>
                </c:pt>
                <c:pt idx="183">
                  <c:v>22.2</c:v>
                </c:pt>
                <c:pt idx="184">
                  <c:v>22</c:v>
                </c:pt>
                <c:pt idx="185">
                  <c:v>22</c:v>
                </c:pt>
                <c:pt idx="186">
                  <c:v>22.3</c:v>
                </c:pt>
                <c:pt idx="187">
                  <c:v>22.3</c:v>
                </c:pt>
                <c:pt idx="188">
                  <c:v>21.4</c:v>
                </c:pt>
                <c:pt idx="189">
                  <c:v>21.5</c:v>
                </c:pt>
                <c:pt idx="190">
                  <c:v>21.6</c:v>
                </c:pt>
                <c:pt idx="191">
                  <c:v>22</c:v>
                </c:pt>
                <c:pt idx="192">
                  <c:v>22.1</c:v>
                </c:pt>
                <c:pt idx="193">
                  <c:v>22.2</c:v>
                </c:pt>
                <c:pt idx="194">
                  <c:v>21.2</c:v>
                </c:pt>
                <c:pt idx="195">
                  <c:v>20.7</c:v>
                </c:pt>
                <c:pt idx="196">
                  <c:v>19.899999999999999</c:v>
                </c:pt>
                <c:pt idx="197">
                  <c:v>20.399999999999999</c:v>
                </c:pt>
                <c:pt idx="198">
                  <c:v>20.5</c:v>
                </c:pt>
                <c:pt idx="199">
                  <c:v>19.399999999999999</c:v>
                </c:pt>
                <c:pt idx="200">
                  <c:v>19</c:v>
                </c:pt>
                <c:pt idx="201">
                  <c:v>19</c:v>
                </c:pt>
                <c:pt idx="202">
                  <c:v>19.8</c:v>
                </c:pt>
                <c:pt idx="203">
                  <c:v>20.2</c:v>
                </c:pt>
                <c:pt idx="204">
                  <c:v>20.5</c:v>
                </c:pt>
                <c:pt idx="205">
                  <c:v>21.4</c:v>
                </c:pt>
                <c:pt idx="206">
                  <c:v>21.1</c:v>
                </c:pt>
                <c:pt idx="207">
                  <c:v>21.3</c:v>
                </c:pt>
                <c:pt idx="208">
                  <c:v>21.6</c:v>
                </c:pt>
                <c:pt idx="209">
                  <c:v>21.9</c:v>
                </c:pt>
                <c:pt idx="210">
                  <c:v>22.2</c:v>
                </c:pt>
                <c:pt idx="211">
                  <c:v>22.3</c:v>
                </c:pt>
                <c:pt idx="212">
                  <c:v>22.2</c:v>
                </c:pt>
                <c:pt idx="213">
                  <c:v>22.4</c:v>
                </c:pt>
                <c:pt idx="214">
                  <c:v>22.2</c:v>
                </c:pt>
                <c:pt idx="215">
                  <c:v>22.1</c:v>
                </c:pt>
                <c:pt idx="216">
                  <c:v>22.4</c:v>
                </c:pt>
                <c:pt idx="217">
                  <c:v>22.1</c:v>
                </c:pt>
                <c:pt idx="218">
                  <c:v>22.5</c:v>
                </c:pt>
                <c:pt idx="219">
                  <c:v>22.6</c:v>
                </c:pt>
                <c:pt idx="220">
                  <c:v>22.5</c:v>
                </c:pt>
                <c:pt idx="221">
                  <c:v>22.8</c:v>
                </c:pt>
                <c:pt idx="222">
                  <c:v>22.4</c:v>
                </c:pt>
                <c:pt idx="223">
                  <c:v>22.7</c:v>
                </c:pt>
                <c:pt idx="224">
                  <c:v>22.9</c:v>
                </c:pt>
                <c:pt idx="225">
                  <c:v>22.7</c:v>
                </c:pt>
                <c:pt idx="226">
                  <c:v>22.4</c:v>
                </c:pt>
                <c:pt idx="227">
                  <c:v>21.5</c:v>
                </c:pt>
                <c:pt idx="228">
                  <c:v>22.4</c:v>
                </c:pt>
                <c:pt idx="229">
                  <c:v>22.5</c:v>
                </c:pt>
                <c:pt idx="230">
                  <c:v>21.8</c:v>
                </c:pt>
                <c:pt idx="231">
                  <c:v>22.2</c:v>
                </c:pt>
                <c:pt idx="232">
                  <c:v>22.2</c:v>
                </c:pt>
                <c:pt idx="233">
                  <c:v>22.1</c:v>
                </c:pt>
                <c:pt idx="234">
                  <c:v>22.2</c:v>
                </c:pt>
                <c:pt idx="235">
                  <c:v>21.5</c:v>
                </c:pt>
                <c:pt idx="236">
                  <c:v>21.5</c:v>
                </c:pt>
                <c:pt idx="237">
                  <c:v>21.6</c:v>
                </c:pt>
                <c:pt idx="238">
                  <c:v>21.2</c:v>
                </c:pt>
                <c:pt idx="239">
                  <c:v>20.9</c:v>
                </c:pt>
                <c:pt idx="240">
                  <c:v>20.3</c:v>
                </c:pt>
                <c:pt idx="241">
                  <c:v>19.8</c:v>
                </c:pt>
                <c:pt idx="242">
                  <c:v>20.399999999999999</c:v>
                </c:pt>
                <c:pt idx="243">
                  <c:v>21</c:v>
                </c:pt>
                <c:pt idx="244">
                  <c:v>21.4</c:v>
                </c:pt>
                <c:pt idx="245">
                  <c:v>21.1</c:v>
                </c:pt>
                <c:pt idx="246">
                  <c:v>21.2</c:v>
                </c:pt>
                <c:pt idx="247">
                  <c:v>21.1</c:v>
                </c:pt>
                <c:pt idx="248">
                  <c:v>20.100000000000001</c:v>
                </c:pt>
                <c:pt idx="249">
                  <c:v>20.100000000000001</c:v>
                </c:pt>
                <c:pt idx="250">
                  <c:v>20.100000000000001</c:v>
                </c:pt>
                <c:pt idx="251">
                  <c:v>20.5</c:v>
                </c:pt>
                <c:pt idx="252">
                  <c:v>20.3</c:v>
                </c:pt>
                <c:pt idx="253">
                  <c:v>20</c:v>
                </c:pt>
                <c:pt idx="254">
                  <c:v>19.600000000000001</c:v>
                </c:pt>
                <c:pt idx="255">
                  <c:v>19.5</c:v>
                </c:pt>
                <c:pt idx="256">
                  <c:v>19.100000000000001</c:v>
                </c:pt>
                <c:pt idx="257">
                  <c:v>19.100000000000001</c:v>
                </c:pt>
                <c:pt idx="258">
                  <c:v>19.100000000000001</c:v>
                </c:pt>
              </c:numCache>
            </c:numRef>
          </c:val>
          <c:smooth val="0"/>
          <c:extLst>
            <c:ext xmlns:c16="http://schemas.microsoft.com/office/drawing/2014/chart" uri="{C3380CC4-5D6E-409C-BE32-E72D297353CC}">
              <c16:uniqueId val="{00000000-C303-45BD-93A6-A266E8956B92}"/>
            </c:ext>
          </c:extLst>
        </c:ser>
        <c:dLbls>
          <c:showLegendKey val="0"/>
          <c:showVal val="0"/>
          <c:showCatName val="0"/>
          <c:showSerName val="0"/>
          <c:showPercent val="0"/>
          <c:showBubbleSize val="0"/>
        </c:dLbls>
        <c:marker val="1"/>
        <c:smooth val="0"/>
        <c:axId val="985396144"/>
        <c:axId val="985398440"/>
      </c:lineChart>
      <c:lineChart>
        <c:grouping val="standard"/>
        <c:varyColors val="0"/>
        <c:dLbls>
          <c:showLegendKey val="0"/>
          <c:showVal val="0"/>
          <c:showCatName val="0"/>
          <c:showSerName val="0"/>
          <c:showPercent val="0"/>
          <c:showBubbleSize val="0"/>
        </c:dLbls>
        <c:marker val="1"/>
        <c:smooth val="0"/>
        <c:axId val="1239666816"/>
        <c:axId val="1239675672"/>
        <c:extLst>
          <c:ext xmlns:c15="http://schemas.microsoft.com/office/drawing/2012/chart" uri="{02D57815-91ED-43cb-92C2-25804820EDAC}">
            <c15:filteredLineSeries>
              <c15:ser>
                <c:idx val="1"/>
                <c:order val="1"/>
                <c:tx>
                  <c:strRef>
                    <c:extLst>
                      <c:ext uri="{02D57815-91ED-43cb-92C2-25804820EDAC}">
                        <c15:formulaRef>
                          <c15:sqref>Factset!$I$1</c15:sqref>
                        </c15:formulaRef>
                      </c:ext>
                    </c:extLst>
                    <c:strCache>
                      <c:ptCount val="1"/>
                      <c:pt idx="0">
                        <c:v>AI
indicator</c:v>
                      </c:pt>
                    </c:strCache>
                  </c:strRef>
                </c:tx>
                <c:spPr>
                  <a:ln w="28575" cap="rnd">
                    <a:solidFill>
                      <a:schemeClr val="accent2"/>
                    </a:solidFill>
                    <a:round/>
                  </a:ln>
                  <a:effectLst/>
                </c:spPr>
                <c:marker>
                  <c:symbol val="none"/>
                </c:marker>
                <c:cat>
                  <c:numRef>
                    <c:extLst>
                      <c:ext uri="{02D57815-91ED-43cb-92C2-25804820EDAC}">
                        <c15:formulaRef>
                          <c15:sqref>Factset!$A$2:$A$262</c15:sqref>
                        </c15:formulaRef>
                      </c:ext>
                    </c:extLst>
                    <c:numCache>
                      <c:formatCode>m/d/yyyy</c:formatCode>
                      <c:ptCount val="261"/>
                      <c:pt idx="0">
                        <c:v>44078</c:v>
                      </c:pt>
                      <c:pt idx="1">
                        <c:v>44085</c:v>
                      </c:pt>
                      <c:pt idx="2">
                        <c:v>44092</c:v>
                      </c:pt>
                      <c:pt idx="3">
                        <c:v>44099</c:v>
                      </c:pt>
                      <c:pt idx="4">
                        <c:v>44106</c:v>
                      </c:pt>
                      <c:pt idx="5">
                        <c:v>44113</c:v>
                      </c:pt>
                      <c:pt idx="6">
                        <c:v>44120</c:v>
                      </c:pt>
                      <c:pt idx="7">
                        <c:v>44127</c:v>
                      </c:pt>
                      <c:pt idx="8">
                        <c:v>44134</c:v>
                      </c:pt>
                      <c:pt idx="9">
                        <c:v>44141</c:v>
                      </c:pt>
                      <c:pt idx="10">
                        <c:v>44148</c:v>
                      </c:pt>
                      <c:pt idx="11">
                        <c:v>44155</c:v>
                      </c:pt>
                      <c:pt idx="12">
                        <c:v>44169</c:v>
                      </c:pt>
                      <c:pt idx="13">
                        <c:v>44204</c:v>
                      </c:pt>
                      <c:pt idx="14">
                        <c:v>44211</c:v>
                      </c:pt>
                      <c:pt idx="15">
                        <c:v>44232</c:v>
                      </c:pt>
                      <c:pt idx="16">
                        <c:v>44239</c:v>
                      </c:pt>
                      <c:pt idx="17">
                        <c:v>44246</c:v>
                      </c:pt>
                      <c:pt idx="18">
                        <c:v>44253</c:v>
                      </c:pt>
                      <c:pt idx="19">
                        <c:v>44260</c:v>
                      </c:pt>
                      <c:pt idx="20">
                        <c:v>44267</c:v>
                      </c:pt>
                      <c:pt idx="21">
                        <c:v>44274</c:v>
                      </c:pt>
                      <c:pt idx="22">
                        <c:v>44281</c:v>
                      </c:pt>
                      <c:pt idx="23">
                        <c:v>44288</c:v>
                      </c:pt>
                      <c:pt idx="24">
                        <c:v>44295</c:v>
                      </c:pt>
                      <c:pt idx="25">
                        <c:v>44302</c:v>
                      </c:pt>
                      <c:pt idx="26">
                        <c:v>44309</c:v>
                      </c:pt>
                      <c:pt idx="27">
                        <c:v>44316</c:v>
                      </c:pt>
                      <c:pt idx="28">
                        <c:v>44323</c:v>
                      </c:pt>
                      <c:pt idx="29">
                        <c:v>44330</c:v>
                      </c:pt>
                      <c:pt idx="30">
                        <c:v>44337</c:v>
                      </c:pt>
                      <c:pt idx="31">
                        <c:v>44351</c:v>
                      </c:pt>
                      <c:pt idx="32">
                        <c:v>44358</c:v>
                      </c:pt>
                      <c:pt idx="33">
                        <c:v>44372</c:v>
                      </c:pt>
                      <c:pt idx="34">
                        <c:v>44379</c:v>
                      </c:pt>
                      <c:pt idx="35">
                        <c:v>44386</c:v>
                      </c:pt>
                      <c:pt idx="36">
                        <c:v>44393</c:v>
                      </c:pt>
                      <c:pt idx="37">
                        <c:v>44400</c:v>
                      </c:pt>
                      <c:pt idx="38">
                        <c:v>44407</c:v>
                      </c:pt>
                      <c:pt idx="39">
                        <c:v>44414</c:v>
                      </c:pt>
                      <c:pt idx="40">
                        <c:v>44421</c:v>
                      </c:pt>
                      <c:pt idx="41">
                        <c:v>44442</c:v>
                      </c:pt>
                      <c:pt idx="42">
                        <c:v>44449</c:v>
                      </c:pt>
                      <c:pt idx="43">
                        <c:v>44456</c:v>
                      </c:pt>
                      <c:pt idx="44">
                        <c:v>44463</c:v>
                      </c:pt>
                      <c:pt idx="45">
                        <c:v>44470</c:v>
                      </c:pt>
                      <c:pt idx="46">
                        <c:v>44477</c:v>
                      </c:pt>
                      <c:pt idx="47">
                        <c:v>44484</c:v>
                      </c:pt>
                      <c:pt idx="48">
                        <c:v>44491</c:v>
                      </c:pt>
                      <c:pt idx="49">
                        <c:v>44498</c:v>
                      </c:pt>
                      <c:pt idx="50">
                        <c:v>44505</c:v>
                      </c:pt>
                      <c:pt idx="51">
                        <c:v>44512</c:v>
                      </c:pt>
                      <c:pt idx="52">
                        <c:v>44519</c:v>
                      </c:pt>
                      <c:pt idx="53">
                        <c:v>44532</c:v>
                      </c:pt>
                      <c:pt idx="54">
                        <c:v>44540</c:v>
                      </c:pt>
                      <c:pt idx="55">
                        <c:v>44547</c:v>
                      </c:pt>
                      <c:pt idx="56">
                        <c:v>44568</c:v>
                      </c:pt>
                      <c:pt idx="57">
                        <c:v>44574</c:v>
                      </c:pt>
                      <c:pt idx="58">
                        <c:v>44596</c:v>
                      </c:pt>
                      <c:pt idx="59">
                        <c:v>44603</c:v>
                      </c:pt>
                      <c:pt idx="60">
                        <c:v>44610</c:v>
                      </c:pt>
                      <c:pt idx="61">
                        <c:v>44617</c:v>
                      </c:pt>
                      <c:pt idx="62">
                        <c:v>44624</c:v>
                      </c:pt>
                      <c:pt idx="63">
                        <c:v>44631</c:v>
                      </c:pt>
                      <c:pt idx="64">
                        <c:v>44638</c:v>
                      </c:pt>
                      <c:pt idx="65">
                        <c:v>44645</c:v>
                      </c:pt>
                      <c:pt idx="66">
                        <c:v>44652</c:v>
                      </c:pt>
                      <c:pt idx="67">
                        <c:v>44659</c:v>
                      </c:pt>
                      <c:pt idx="68">
                        <c:v>44666</c:v>
                      </c:pt>
                      <c:pt idx="69">
                        <c:v>44673</c:v>
                      </c:pt>
                      <c:pt idx="70">
                        <c:v>44680</c:v>
                      </c:pt>
                      <c:pt idx="71">
                        <c:v>44687</c:v>
                      </c:pt>
                      <c:pt idx="72">
                        <c:v>44694</c:v>
                      </c:pt>
                      <c:pt idx="73">
                        <c:v>44701</c:v>
                      </c:pt>
                      <c:pt idx="74">
                        <c:v>44708</c:v>
                      </c:pt>
                      <c:pt idx="75">
                        <c:v>44715</c:v>
                      </c:pt>
                      <c:pt idx="76">
                        <c:v>44722</c:v>
                      </c:pt>
                      <c:pt idx="77">
                        <c:v>44729</c:v>
                      </c:pt>
                      <c:pt idx="78">
                        <c:v>44736</c:v>
                      </c:pt>
                      <c:pt idx="79">
                        <c:v>44743</c:v>
                      </c:pt>
                      <c:pt idx="80">
                        <c:v>44750</c:v>
                      </c:pt>
                      <c:pt idx="81">
                        <c:v>44757</c:v>
                      </c:pt>
                      <c:pt idx="82">
                        <c:v>44764</c:v>
                      </c:pt>
                      <c:pt idx="83">
                        <c:v>44771</c:v>
                      </c:pt>
                      <c:pt idx="84">
                        <c:v>44784</c:v>
                      </c:pt>
                      <c:pt idx="85">
                        <c:v>44806</c:v>
                      </c:pt>
                      <c:pt idx="86">
                        <c:v>44813</c:v>
                      </c:pt>
                      <c:pt idx="87">
                        <c:v>44820</c:v>
                      </c:pt>
                      <c:pt idx="88">
                        <c:v>44827</c:v>
                      </c:pt>
                      <c:pt idx="89">
                        <c:v>44834</c:v>
                      </c:pt>
                      <c:pt idx="90">
                        <c:v>44841</c:v>
                      </c:pt>
                      <c:pt idx="91">
                        <c:v>44848</c:v>
                      </c:pt>
                      <c:pt idx="92">
                        <c:v>44855</c:v>
                      </c:pt>
                      <c:pt idx="93">
                        <c:v>44862</c:v>
                      </c:pt>
                      <c:pt idx="94">
                        <c:v>44869</c:v>
                      </c:pt>
                      <c:pt idx="95">
                        <c:v>44876</c:v>
                      </c:pt>
                      <c:pt idx="96">
                        <c:v>44883</c:v>
                      </c:pt>
                      <c:pt idx="97">
                        <c:v>44896</c:v>
                      </c:pt>
                      <c:pt idx="98">
                        <c:v>44904</c:v>
                      </c:pt>
                      <c:pt idx="99">
                        <c:v>44910</c:v>
                      </c:pt>
                      <c:pt idx="100">
                        <c:v>44932</c:v>
                      </c:pt>
                      <c:pt idx="101">
                        <c:v>44939</c:v>
                      </c:pt>
                      <c:pt idx="102">
                        <c:v>44953</c:v>
                      </c:pt>
                      <c:pt idx="103">
                        <c:v>44960</c:v>
                      </c:pt>
                      <c:pt idx="104">
                        <c:v>44970</c:v>
                      </c:pt>
                      <c:pt idx="105">
                        <c:v>44974</c:v>
                      </c:pt>
                      <c:pt idx="106">
                        <c:v>44981</c:v>
                      </c:pt>
                      <c:pt idx="107">
                        <c:v>44988</c:v>
                      </c:pt>
                      <c:pt idx="108">
                        <c:v>44995</c:v>
                      </c:pt>
                      <c:pt idx="109">
                        <c:v>45001</c:v>
                      </c:pt>
                      <c:pt idx="110">
                        <c:v>45016</c:v>
                      </c:pt>
                      <c:pt idx="111">
                        <c:v>45022</c:v>
                      </c:pt>
                      <c:pt idx="112">
                        <c:v>45030</c:v>
                      </c:pt>
                      <c:pt idx="113">
                        <c:v>45037</c:v>
                      </c:pt>
                      <c:pt idx="114">
                        <c:v>45044</c:v>
                      </c:pt>
                      <c:pt idx="115">
                        <c:v>45051</c:v>
                      </c:pt>
                      <c:pt idx="116">
                        <c:v>45058</c:v>
                      </c:pt>
                      <c:pt idx="117">
                        <c:v>45065</c:v>
                      </c:pt>
                      <c:pt idx="118">
                        <c:v>45072</c:v>
                      </c:pt>
                      <c:pt idx="119">
                        <c:v>45079</c:v>
                      </c:pt>
                      <c:pt idx="120">
                        <c:v>45086</c:v>
                      </c:pt>
                      <c:pt idx="121">
                        <c:v>45100</c:v>
                      </c:pt>
                      <c:pt idx="122">
                        <c:v>45107</c:v>
                      </c:pt>
                      <c:pt idx="123">
                        <c:v>45114</c:v>
                      </c:pt>
                      <c:pt idx="124">
                        <c:v>45121</c:v>
                      </c:pt>
                      <c:pt idx="125">
                        <c:v>45128</c:v>
                      </c:pt>
                      <c:pt idx="126">
                        <c:v>45129</c:v>
                      </c:pt>
                      <c:pt idx="127">
                        <c:v>45142</c:v>
                      </c:pt>
                      <c:pt idx="128">
                        <c:v>45170</c:v>
                      </c:pt>
                      <c:pt idx="129">
                        <c:v>45177</c:v>
                      </c:pt>
                      <c:pt idx="130">
                        <c:v>45184</c:v>
                      </c:pt>
                      <c:pt idx="131">
                        <c:v>45191</c:v>
                      </c:pt>
                      <c:pt idx="132">
                        <c:v>45198</c:v>
                      </c:pt>
                      <c:pt idx="133">
                        <c:v>45205</c:v>
                      </c:pt>
                      <c:pt idx="134">
                        <c:v>45212</c:v>
                      </c:pt>
                      <c:pt idx="135">
                        <c:v>45219</c:v>
                      </c:pt>
                      <c:pt idx="136">
                        <c:v>45226</c:v>
                      </c:pt>
                      <c:pt idx="137">
                        <c:v>45233</c:v>
                      </c:pt>
                      <c:pt idx="138">
                        <c:v>45240</c:v>
                      </c:pt>
                      <c:pt idx="139">
                        <c:v>45247</c:v>
                      </c:pt>
                      <c:pt idx="140">
                        <c:v>45261</c:v>
                      </c:pt>
                      <c:pt idx="141">
                        <c:v>45268</c:v>
                      </c:pt>
                      <c:pt idx="142">
                        <c:v>45275</c:v>
                      </c:pt>
                      <c:pt idx="143">
                        <c:v>45276</c:v>
                      </c:pt>
                      <c:pt idx="144">
                        <c:v>45277</c:v>
                      </c:pt>
                      <c:pt idx="145">
                        <c:v>45282</c:v>
                      </c:pt>
                      <c:pt idx="146">
                        <c:v>45303</c:v>
                      </c:pt>
                      <c:pt idx="147">
                        <c:v>45317</c:v>
                      </c:pt>
                      <c:pt idx="148">
                        <c:v>45324</c:v>
                      </c:pt>
                      <c:pt idx="149">
                        <c:v>45331</c:v>
                      </c:pt>
                      <c:pt idx="150">
                        <c:v>45338</c:v>
                      </c:pt>
                      <c:pt idx="151">
                        <c:v>45339</c:v>
                      </c:pt>
                      <c:pt idx="152">
                        <c:v>45359</c:v>
                      </c:pt>
                      <c:pt idx="153">
                        <c:v>45366</c:v>
                      </c:pt>
                      <c:pt idx="154">
                        <c:v>45372</c:v>
                      </c:pt>
                      <c:pt idx="155">
                        <c:v>45379</c:v>
                      </c:pt>
                      <c:pt idx="156">
                        <c:v>45387</c:v>
                      </c:pt>
                      <c:pt idx="157">
                        <c:v>45394</c:v>
                      </c:pt>
                      <c:pt idx="158">
                        <c:v>45401</c:v>
                      </c:pt>
                      <c:pt idx="159">
                        <c:v>45408</c:v>
                      </c:pt>
                      <c:pt idx="160">
                        <c:v>45409</c:v>
                      </c:pt>
                      <c:pt idx="161">
                        <c:v>45422</c:v>
                      </c:pt>
                      <c:pt idx="162">
                        <c:v>45429</c:v>
                      </c:pt>
                      <c:pt idx="163">
                        <c:v>45436</c:v>
                      </c:pt>
                      <c:pt idx="164">
                        <c:v>45443</c:v>
                      </c:pt>
                      <c:pt idx="165">
                        <c:v>45450</c:v>
                      </c:pt>
                      <c:pt idx="166">
                        <c:v>45457</c:v>
                      </c:pt>
                      <c:pt idx="167">
                        <c:v>45464</c:v>
                      </c:pt>
                      <c:pt idx="168">
                        <c:v>45476</c:v>
                      </c:pt>
                      <c:pt idx="169">
                        <c:v>45485</c:v>
                      </c:pt>
                      <c:pt idx="170">
                        <c:v>45492</c:v>
                      </c:pt>
                      <c:pt idx="171">
                        <c:v>45499</c:v>
                      </c:pt>
                      <c:pt idx="172">
                        <c:v>45506</c:v>
                      </c:pt>
                      <c:pt idx="173">
                        <c:v>45513</c:v>
                      </c:pt>
                      <c:pt idx="174">
                        <c:v>45520</c:v>
                      </c:pt>
                      <c:pt idx="175">
                        <c:v>45541</c:v>
                      </c:pt>
                      <c:pt idx="176">
                        <c:v>45548</c:v>
                      </c:pt>
                      <c:pt idx="177">
                        <c:v>45555</c:v>
                      </c:pt>
                      <c:pt idx="178">
                        <c:v>45569</c:v>
                      </c:pt>
                      <c:pt idx="179">
                        <c:v>45576</c:v>
                      </c:pt>
                      <c:pt idx="180">
                        <c:v>45583</c:v>
                      </c:pt>
                      <c:pt idx="181">
                        <c:v>45590</c:v>
                      </c:pt>
                      <c:pt idx="182">
                        <c:v>45597</c:v>
                      </c:pt>
                      <c:pt idx="183">
                        <c:v>45604</c:v>
                      </c:pt>
                      <c:pt idx="184">
                        <c:v>45611</c:v>
                      </c:pt>
                      <c:pt idx="185">
                        <c:v>45618</c:v>
                      </c:pt>
                      <c:pt idx="186">
                        <c:v>45632</c:v>
                      </c:pt>
                      <c:pt idx="187">
                        <c:v>45639</c:v>
                      </c:pt>
                      <c:pt idx="188">
                        <c:v>45660</c:v>
                      </c:pt>
                      <c:pt idx="189">
                        <c:v>45667</c:v>
                      </c:pt>
                      <c:pt idx="190">
                        <c:v>45674</c:v>
                      </c:pt>
                      <c:pt idx="191">
                        <c:v>45688</c:v>
                      </c:pt>
                      <c:pt idx="192">
                        <c:v>45698</c:v>
                      </c:pt>
                      <c:pt idx="193">
                        <c:v>45705</c:v>
                      </c:pt>
                      <c:pt idx="194">
                        <c:v>45716</c:v>
                      </c:pt>
                      <c:pt idx="195">
                        <c:v>45723</c:v>
                      </c:pt>
                      <c:pt idx="196">
                        <c:v>45730</c:v>
                      </c:pt>
                      <c:pt idx="197">
                        <c:v>45736</c:v>
                      </c:pt>
                      <c:pt idx="198">
                        <c:v>45744</c:v>
                      </c:pt>
                      <c:pt idx="199">
                        <c:v>45751</c:v>
                      </c:pt>
                      <c:pt idx="200">
                        <c:v>45758</c:v>
                      </c:pt>
                      <c:pt idx="201">
                        <c:v>45764</c:v>
                      </c:pt>
                      <c:pt idx="202">
                        <c:v>45772</c:v>
                      </c:pt>
                      <c:pt idx="203">
                        <c:v>45779</c:v>
                      </c:pt>
                      <c:pt idx="204">
                        <c:v>45786</c:v>
                      </c:pt>
                      <c:pt idx="205">
                        <c:v>45793</c:v>
                      </c:pt>
                      <c:pt idx="206">
                        <c:v>45800</c:v>
                      </c:pt>
                      <c:pt idx="207">
                        <c:v>45807</c:v>
                      </c:pt>
                      <c:pt idx="208">
                        <c:v>45821</c:v>
                      </c:pt>
                      <c:pt idx="209">
                        <c:v>45835</c:v>
                      </c:pt>
                      <c:pt idx="210">
                        <c:v>45841</c:v>
                      </c:pt>
                      <c:pt idx="211">
                        <c:v>45849</c:v>
                      </c:pt>
                      <c:pt idx="212">
                        <c:v>45856</c:v>
                      </c:pt>
                      <c:pt idx="213">
                        <c:v>45863</c:v>
                      </c:pt>
                      <c:pt idx="214">
                        <c:v>45870</c:v>
                      </c:pt>
                      <c:pt idx="215">
                        <c:v>45877</c:v>
                      </c:pt>
                      <c:pt idx="216">
                        <c:v>45898</c:v>
                      </c:pt>
                      <c:pt idx="217">
                        <c:v>45905</c:v>
                      </c:pt>
                      <c:pt idx="218">
                        <c:v>45912</c:v>
                      </c:pt>
                      <c:pt idx="219">
                        <c:v>45919</c:v>
                      </c:pt>
                      <c:pt idx="220">
                        <c:v>45926</c:v>
                      </c:pt>
                      <c:pt idx="221">
                        <c:v>45940</c:v>
                      </c:pt>
                      <c:pt idx="222">
                        <c:v>45947</c:v>
                      </c:pt>
                      <c:pt idx="223">
                        <c:v>45954</c:v>
                      </c:pt>
                      <c:pt idx="224">
                        <c:v>45961</c:v>
                      </c:pt>
                      <c:pt idx="225">
                        <c:v>45968</c:v>
                      </c:pt>
                      <c:pt idx="226">
                        <c:v>45975</c:v>
                      </c:pt>
                      <c:pt idx="227">
                        <c:v>45982</c:v>
                      </c:pt>
                      <c:pt idx="228">
                        <c:v>45996</c:v>
                      </c:pt>
                      <c:pt idx="229">
                        <c:v>46003</c:v>
                      </c:pt>
                      <c:pt idx="230">
                        <c:v>46010</c:v>
                      </c:pt>
                      <c:pt idx="231">
                        <c:v>46031</c:v>
                      </c:pt>
                      <c:pt idx="232">
                        <c:v>46038</c:v>
                      </c:pt>
                      <c:pt idx="233">
                        <c:v>46045</c:v>
                      </c:pt>
                      <c:pt idx="234">
                        <c:v>46046</c:v>
                      </c:pt>
                      <c:pt idx="235">
                        <c:v>46047</c:v>
                      </c:pt>
                      <c:pt idx="236">
                        <c:v>46066</c:v>
                      </c:pt>
                      <c:pt idx="237">
                        <c:v>46083</c:v>
                      </c:pt>
                      <c:pt idx="238">
                        <c:v>46087</c:v>
                      </c:pt>
                      <c:pt idx="239">
                        <c:v>46093</c:v>
                      </c:pt>
                      <c:pt idx="240">
                        <c:v>46100</c:v>
                      </c:pt>
                      <c:pt idx="241">
                        <c:v>46114</c:v>
                      </c:pt>
                      <c:pt idx="242">
                        <c:v>46125</c:v>
                      </c:pt>
                      <c:pt idx="243">
                        <c:v>46150</c:v>
                      </c:pt>
                      <c:pt idx="244">
                        <c:v>46157</c:v>
                      </c:pt>
                      <c:pt idx="245">
                        <c:v>46163</c:v>
                      </c:pt>
                      <c:pt idx="246">
                        <c:v>46171</c:v>
                      </c:pt>
                      <c:pt idx="247">
                        <c:v>46178</c:v>
                      </c:pt>
                      <c:pt idx="248">
                        <c:v>46185</c:v>
                      </c:pt>
                      <c:pt idx="249">
                        <c:v>46191</c:v>
                      </c:pt>
                      <c:pt idx="250">
                        <c:v>46199</c:v>
                      </c:pt>
                      <c:pt idx="251">
                        <c:v>46213</c:v>
                      </c:pt>
                      <c:pt idx="252">
                        <c:v>46220</c:v>
                      </c:pt>
                      <c:pt idx="253">
                        <c:v>46241</c:v>
                      </c:pt>
                      <c:pt idx="254">
                        <c:v>46262</c:v>
                      </c:pt>
                      <c:pt idx="255">
                        <c:v>46269</c:v>
                      </c:pt>
                      <c:pt idx="256">
                        <c:v>46276</c:v>
                      </c:pt>
                      <c:pt idx="257">
                        <c:v>46283</c:v>
                      </c:pt>
                      <c:pt idx="258">
                        <c:v>46304</c:v>
                      </c:pt>
                    </c:numCache>
                  </c:numRef>
                </c:cat>
                <c:val>
                  <c:numRef>
                    <c:extLst>
                      <c:ext uri="{02D57815-91ED-43cb-92C2-25804820EDAC}">
                        <c15:formulaRef>
                          <c15:sqref>Factset!$I$2:$I$262</c15:sqref>
                        </c15:formulaRef>
                      </c:ext>
                    </c:extLst>
                    <c:numCache>
                      <c:formatCode>General</c:formatCode>
                      <c:ptCount val="261"/>
                      <c:pt idx="83">
                        <c:v>22</c:v>
                      </c:pt>
                      <c:pt idx="84">
                        <c:v>26</c:v>
                      </c:pt>
                      <c:pt idx="85">
                        <c:v>32</c:v>
                      </c:pt>
                      <c:pt idx="86">
                        <c:v>28</c:v>
                      </c:pt>
                      <c:pt idx="87">
                        <c:v>33</c:v>
                      </c:pt>
                      <c:pt idx="88">
                        <c:v>42</c:v>
                      </c:pt>
                      <c:pt idx="89">
                        <c:v>13</c:v>
                      </c:pt>
                      <c:pt idx="90">
                        <c:v>22</c:v>
                      </c:pt>
                      <c:pt idx="91">
                        <c:v>25</c:v>
                      </c:pt>
                      <c:pt idx="92">
                        <c:v>32</c:v>
                      </c:pt>
                      <c:pt idx="93">
                        <c:v>17</c:v>
                      </c:pt>
                      <c:pt idx="94">
                        <c:v>11</c:v>
                      </c:pt>
                      <c:pt idx="95">
                        <c:v>14</c:v>
                      </c:pt>
                      <c:pt idx="96">
                        <c:v>25</c:v>
                      </c:pt>
                      <c:pt idx="97">
                        <c:v>34</c:v>
                      </c:pt>
                      <c:pt idx="98">
                        <c:v>39</c:v>
                      </c:pt>
                      <c:pt idx="99">
                        <c:v>44</c:v>
                      </c:pt>
                      <c:pt idx="100">
                        <c:v>25</c:v>
                      </c:pt>
                      <c:pt idx="101">
                        <c:v>12</c:v>
                      </c:pt>
                      <c:pt idx="102">
                        <c:v>8</c:v>
                      </c:pt>
                      <c:pt idx="103">
                        <c:v>15</c:v>
                      </c:pt>
                      <c:pt idx="104">
                        <c:v>20</c:v>
                      </c:pt>
                      <c:pt idx="105">
                        <c:v>12</c:v>
                      </c:pt>
                      <c:pt idx="106">
                        <c:v>26</c:v>
                      </c:pt>
                      <c:pt idx="107">
                        <c:v>32</c:v>
                      </c:pt>
                      <c:pt idx="108">
                        <c:v>56</c:v>
                      </c:pt>
                      <c:pt idx="109">
                        <c:v>76</c:v>
                      </c:pt>
                      <c:pt idx="110">
                        <c:v>33</c:v>
                      </c:pt>
                      <c:pt idx="111">
                        <c:v>17</c:v>
                      </c:pt>
                      <c:pt idx="112">
                        <c:v>11</c:v>
                      </c:pt>
                      <c:pt idx="113">
                        <c:v>2</c:v>
                      </c:pt>
                      <c:pt idx="114">
                        <c:v>0</c:v>
                      </c:pt>
                      <c:pt idx="115">
                        <c:v>1</c:v>
                      </c:pt>
                      <c:pt idx="116">
                        <c:v>6</c:v>
                      </c:pt>
                      <c:pt idx="117">
                        <c:v>2</c:v>
                      </c:pt>
                      <c:pt idx="118">
                        <c:v>0</c:v>
                      </c:pt>
                      <c:pt idx="119">
                        <c:v>0</c:v>
                      </c:pt>
                      <c:pt idx="120">
                        <c:v>2</c:v>
                      </c:pt>
                      <c:pt idx="121">
                        <c:v>0</c:v>
                      </c:pt>
                      <c:pt idx="122">
                        <c:v>0</c:v>
                      </c:pt>
                      <c:pt idx="123">
                        <c:v>0</c:v>
                      </c:pt>
                      <c:pt idx="124">
                        <c:v>1</c:v>
                      </c:pt>
                      <c:pt idx="125">
                        <c:v>0</c:v>
                      </c:pt>
                      <c:pt idx="126">
                        <c:v>0</c:v>
                      </c:pt>
                      <c:pt idx="127">
                        <c:v>3</c:v>
                      </c:pt>
                      <c:pt idx="128">
                        <c:v>2</c:v>
                      </c:pt>
                      <c:pt idx="129">
                        <c:v>0</c:v>
                      </c:pt>
                      <c:pt idx="130">
                        <c:v>2</c:v>
                      </c:pt>
                      <c:pt idx="131">
                        <c:v>1</c:v>
                      </c:pt>
                      <c:pt idx="132">
                        <c:v>1</c:v>
                      </c:pt>
                      <c:pt idx="133">
                        <c:v>7</c:v>
                      </c:pt>
                      <c:pt idx="134">
                        <c:v>2</c:v>
                      </c:pt>
                      <c:pt idx="135">
                        <c:v>7</c:v>
                      </c:pt>
                      <c:pt idx="136">
                        <c:v>16</c:v>
                      </c:pt>
                      <c:pt idx="137">
                        <c:v>39</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7</c:v>
                      </c:pt>
                      <c:pt idx="158">
                        <c:v>34</c:v>
                      </c:pt>
                      <c:pt idx="159">
                        <c:v>58</c:v>
                      </c:pt>
                      <c:pt idx="160">
                        <c:v>4</c:v>
                      </c:pt>
                      <c:pt idx="161">
                        <c:v>0</c:v>
                      </c:pt>
                      <c:pt idx="162">
                        <c:v>0</c:v>
                      </c:pt>
                      <c:pt idx="163">
                        <c:v>0</c:v>
                      </c:pt>
                      <c:pt idx="164">
                        <c:v>0</c:v>
                      </c:pt>
                      <c:pt idx="165">
                        <c:v>0</c:v>
                      </c:pt>
                      <c:pt idx="166">
                        <c:v>0</c:v>
                      </c:pt>
                      <c:pt idx="167">
                        <c:v>0</c:v>
                      </c:pt>
                    </c:numCache>
                  </c:numRef>
                </c:val>
                <c:smooth val="0"/>
                <c:extLst>
                  <c:ext xmlns:c16="http://schemas.microsoft.com/office/drawing/2014/chart" uri="{C3380CC4-5D6E-409C-BE32-E72D297353CC}">
                    <c16:uniqueId val="{00000001-C303-45BD-93A6-A266E8956B92}"/>
                  </c:ext>
                </c:extLst>
              </c15:ser>
            </c15:filteredLineSeries>
          </c:ext>
        </c:extLst>
      </c:lineChart>
      <c:dateAx>
        <c:axId val="985396144"/>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85398440"/>
        <c:crosses val="autoZero"/>
        <c:auto val="1"/>
        <c:lblOffset val="100"/>
        <c:baseTimeUnit val="days"/>
      </c:dateAx>
      <c:valAx>
        <c:axId val="985398440"/>
        <c:scaling>
          <c:orientation val="minMax"/>
          <c:max val="27"/>
          <c:min val="13"/>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85396144"/>
        <c:crosses val="autoZero"/>
        <c:crossBetween val="between"/>
      </c:valAx>
      <c:valAx>
        <c:axId val="1239675672"/>
        <c:scaling>
          <c:orientation val="minMax"/>
          <c:max val="100"/>
        </c:scaling>
        <c:delete val="1"/>
        <c:axPos val="r"/>
        <c:numFmt formatCode="g/&quot;표&quot;&quot;준&quot;" sourceLinked="1"/>
        <c:majorTickMark val="out"/>
        <c:minorTickMark val="none"/>
        <c:tickLblPos val="nextTo"/>
        <c:crossAx val="1239666816"/>
        <c:crosses val="max"/>
        <c:crossBetween val="between"/>
      </c:valAx>
      <c:catAx>
        <c:axId val="1239666816"/>
        <c:scaling>
          <c:orientation val="minMax"/>
        </c:scaling>
        <c:delete val="1"/>
        <c:axPos val="b"/>
        <c:numFmt formatCode="m\!/d\!/yyyy" sourceLinked="1"/>
        <c:majorTickMark val="out"/>
        <c:minorTickMark val="none"/>
        <c:tickLblPos val="nextTo"/>
        <c:crossAx val="1239675672"/>
        <c:crosses val="autoZero"/>
        <c:auto val="1"/>
        <c:lblAlgn val="ctr"/>
        <c:lblOffset val="100"/>
        <c:noMultiLvlLbl val="1"/>
      </c:catAx>
      <c:spPr>
        <a:noFill/>
        <a:ln>
          <a:noFill/>
        </a:ln>
        <a:effectLst/>
      </c:spPr>
    </c:plotArea>
    <c:legend>
      <c:legendPos val="b"/>
      <c:layout>
        <c:manualLayout>
          <c:xMode val="edge"/>
          <c:yMode val="edge"/>
          <c:x val="0.38861800363937476"/>
          <c:y val="0.90218095628705364"/>
          <c:w val="0.17262390183648499"/>
          <c:h val="9.771307245147582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sz="1800" b="0" i="0" baseline="0">
                <a:effectLst/>
              </a:rPr>
              <a:t>FWD12M PER VS Earning growth(%)</a:t>
            </a:r>
            <a:endParaRPr lang="ko-KR" altLang="ko-KR">
              <a:effectLst/>
            </a:endParaRPr>
          </a:p>
        </c:rich>
      </c:tx>
      <c:overlay val="0"/>
      <c:spPr>
        <a:noFill/>
        <a:ln>
          <a:noFill/>
        </a:ln>
        <a:effectLst/>
      </c:spPr>
    </c:title>
    <c:autoTitleDeleted val="0"/>
    <c:plotArea>
      <c:layout/>
      <c:lineChart>
        <c:grouping val="standard"/>
        <c:varyColors val="0"/>
        <c:ser>
          <c:idx val="2"/>
          <c:order val="0"/>
          <c:tx>
            <c:strRef>
              <c:f>Factset!$F$1</c:f>
              <c:strCache>
                <c:ptCount val="1"/>
                <c:pt idx="0">
                  <c:v>
FWD 12M
Valuation</c:v>
                </c:pt>
              </c:strCache>
            </c:strRef>
          </c:tx>
          <c:marker>
            <c:symbol val="none"/>
          </c:marker>
          <c:cat>
            <c:numRef>
              <c:f>Factset!$A$2:$A$262</c:f>
              <c:numCache>
                <c:formatCode>m/d/yyyy</c:formatCode>
                <c:ptCount val="261"/>
                <c:pt idx="0">
                  <c:v>44078</c:v>
                </c:pt>
                <c:pt idx="1">
                  <c:v>44085</c:v>
                </c:pt>
                <c:pt idx="2">
                  <c:v>44092</c:v>
                </c:pt>
                <c:pt idx="3">
                  <c:v>44099</c:v>
                </c:pt>
                <c:pt idx="4">
                  <c:v>44106</c:v>
                </c:pt>
                <c:pt idx="5">
                  <c:v>44113</c:v>
                </c:pt>
                <c:pt idx="6">
                  <c:v>44120</c:v>
                </c:pt>
                <c:pt idx="7">
                  <c:v>44127</c:v>
                </c:pt>
                <c:pt idx="8">
                  <c:v>44134</c:v>
                </c:pt>
                <c:pt idx="9">
                  <c:v>44141</c:v>
                </c:pt>
                <c:pt idx="10">
                  <c:v>44148</c:v>
                </c:pt>
                <c:pt idx="11">
                  <c:v>44155</c:v>
                </c:pt>
                <c:pt idx="12">
                  <c:v>44169</c:v>
                </c:pt>
                <c:pt idx="13">
                  <c:v>44204</c:v>
                </c:pt>
                <c:pt idx="14">
                  <c:v>44211</c:v>
                </c:pt>
                <c:pt idx="15">
                  <c:v>44232</c:v>
                </c:pt>
                <c:pt idx="16">
                  <c:v>44239</c:v>
                </c:pt>
                <c:pt idx="17">
                  <c:v>44246</c:v>
                </c:pt>
                <c:pt idx="18">
                  <c:v>44253</c:v>
                </c:pt>
                <c:pt idx="19">
                  <c:v>44260</c:v>
                </c:pt>
                <c:pt idx="20">
                  <c:v>44267</c:v>
                </c:pt>
                <c:pt idx="21">
                  <c:v>44274</c:v>
                </c:pt>
                <c:pt idx="22">
                  <c:v>44281</c:v>
                </c:pt>
                <c:pt idx="23">
                  <c:v>44288</c:v>
                </c:pt>
                <c:pt idx="24">
                  <c:v>44295</c:v>
                </c:pt>
                <c:pt idx="25">
                  <c:v>44302</c:v>
                </c:pt>
                <c:pt idx="26">
                  <c:v>44309</c:v>
                </c:pt>
                <c:pt idx="27">
                  <c:v>44316</c:v>
                </c:pt>
                <c:pt idx="28">
                  <c:v>44323</c:v>
                </c:pt>
                <c:pt idx="29">
                  <c:v>44330</c:v>
                </c:pt>
                <c:pt idx="30">
                  <c:v>44337</c:v>
                </c:pt>
                <c:pt idx="31">
                  <c:v>44351</c:v>
                </c:pt>
                <c:pt idx="32">
                  <c:v>44358</c:v>
                </c:pt>
                <c:pt idx="33">
                  <c:v>44372</c:v>
                </c:pt>
                <c:pt idx="34">
                  <c:v>44379</c:v>
                </c:pt>
                <c:pt idx="35">
                  <c:v>44386</c:v>
                </c:pt>
                <c:pt idx="36">
                  <c:v>44393</c:v>
                </c:pt>
                <c:pt idx="37">
                  <c:v>44400</c:v>
                </c:pt>
                <c:pt idx="38">
                  <c:v>44407</c:v>
                </c:pt>
                <c:pt idx="39">
                  <c:v>44414</c:v>
                </c:pt>
                <c:pt idx="40">
                  <c:v>44421</c:v>
                </c:pt>
                <c:pt idx="41">
                  <c:v>44442</c:v>
                </c:pt>
                <c:pt idx="42">
                  <c:v>44449</c:v>
                </c:pt>
                <c:pt idx="43">
                  <c:v>44456</c:v>
                </c:pt>
                <c:pt idx="44">
                  <c:v>44463</c:v>
                </c:pt>
                <c:pt idx="45">
                  <c:v>44470</c:v>
                </c:pt>
                <c:pt idx="46">
                  <c:v>44477</c:v>
                </c:pt>
                <c:pt idx="47">
                  <c:v>44484</c:v>
                </c:pt>
                <c:pt idx="48">
                  <c:v>44491</c:v>
                </c:pt>
                <c:pt idx="49">
                  <c:v>44498</c:v>
                </c:pt>
                <c:pt idx="50">
                  <c:v>44505</c:v>
                </c:pt>
                <c:pt idx="51">
                  <c:v>44512</c:v>
                </c:pt>
                <c:pt idx="52">
                  <c:v>44519</c:v>
                </c:pt>
                <c:pt idx="53">
                  <c:v>44532</c:v>
                </c:pt>
                <c:pt idx="54">
                  <c:v>44540</c:v>
                </c:pt>
                <c:pt idx="55">
                  <c:v>44547</c:v>
                </c:pt>
                <c:pt idx="56">
                  <c:v>44568</c:v>
                </c:pt>
                <c:pt idx="57">
                  <c:v>44574</c:v>
                </c:pt>
                <c:pt idx="58">
                  <c:v>44596</c:v>
                </c:pt>
                <c:pt idx="59">
                  <c:v>44603</c:v>
                </c:pt>
                <c:pt idx="60">
                  <c:v>44610</c:v>
                </c:pt>
                <c:pt idx="61">
                  <c:v>44617</c:v>
                </c:pt>
                <c:pt idx="62">
                  <c:v>44624</c:v>
                </c:pt>
                <c:pt idx="63">
                  <c:v>44631</c:v>
                </c:pt>
                <c:pt idx="64">
                  <c:v>44638</c:v>
                </c:pt>
                <c:pt idx="65">
                  <c:v>44645</c:v>
                </c:pt>
                <c:pt idx="66">
                  <c:v>44652</c:v>
                </c:pt>
                <c:pt idx="67">
                  <c:v>44659</c:v>
                </c:pt>
                <c:pt idx="68">
                  <c:v>44666</c:v>
                </c:pt>
                <c:pt idx="69">
                  <c:v>44673</c:v>
                </c:pt>
                <c:pt idx="70">
                  <c:v>44680</c:v>
                </c:pt>
                <c:pt idx="71">
                  <c:v>44687</c:v>
                </c:pt>
                <c:pt idx="72">
                  <c:v>44694</c:v>
                </c:pt>
                <c:pt idx="73">
                  <c:v>44701</c:v>
                </c:pt>
                <c:pt idx="74">
                  <c:v>44708</c:v>
                </c:pt>
                <c:pt idx="75">
                  <c:v>44715</c:v>
                </c:pt>
                <c:pt idx="76">
                  <c:v>44722</c:v>
                </c:pt>
                <c:pt idx="77">
                  <c:v>44729</c:v>
                </c:pt>
                <c:pt idx="78">
                  <c:v>44736</c:v>
                </c:pt>
                <c:pt idx="79">
                  <c:v>44743</c:v>
                </c:pt>
                <c:pt idx="80">
                  <c:v>44750</c:v>
                </c:pt>
                <c:pt idx="81">
                  <c:v>44757</c:v>
                </c:pt>
                <c:pt idx="82">
                  <c:v>44764</c:v>
                </c:pt>
                <c:pt idx="83">
                  <c:v>44771</c:v>
                </c:pt>
                <c:pt idx="84">
                  <c:v>44784</c:v>
                </c:pt>
                <c:pt idx="85">
                  <c:v>44806</c:v>
                </c:pt>
                <c:pt idx="86">
                  <c:v>44813</c:v>
                </c:pt>
                <c:pt idx="87">
                  <c:v>44820</c:v>
                </c:pt>
                <c:pt idx="88">
                  <c:v>44827</c:v>
                </c:pt>
                <c:pt idx="89">
                  <c:v>44834</c:v>
                </c:pt>
                <c:pt idx="90">
                  <c:v>44841</c:v>
                </c:pt>
                <c:pt idx="91">
                  <c:v>44848</c:v>
                </c:pt>
                <c:pt idx="92">
                  <c:v>44855</c:v>
                </c:pt>
                <c:pt idx="93">
                  <c:v>44862</c:v>
                </c:pt>
                <c:pt idx="94">
                  <c:v>44869</c:v>
                </c:pt>
                <c:pt idx="95">
                  <c:v>44876</c:v>
                </c:pt>
                <c:pt idx="96">
                  <c:v>44883</c:v>
                </c:pt>
                <c:pt idx="97">
                  <c:v>44896</c:v>
                </c:pt>
                <c:pt idx="98">
                  <c:v>44904</c:v>
                </c:pt>
                <c:pt idx="99">
                  <c:v>44910</c:v>
                </c:pt>
                <c:pt idx="100">
                  <c:v>44932</c:v>
                </c:pt>
                <c:pt idx="101">
                  <c:v>44939</c:v>
                </c:pt>
                <c:pt idx="102">
                  <c:v>44953</c:v>
                </c:pt>
                <c:pt idx="103">
                  <c:v>44960</c:v>
                </c:pt>
                <c:pt idx="104">
                  <c:v>44970</c:v>
                </c:pt>
                <c:pt idx="105">
                  <c:v>44974</c:v>
                </c:pt>
                <c:pt idx="106">
                  <c:v>44981</c:v>
                </c:pt>
                <c:pt idx="107">
                  <c:v>44988</c:v>
                </c:pt>
                <c:pt idx="108">
                  <c:v>44995</c:v>
                </c:pt>
                <c:pt idx="109">
                  <c:v>45001</c:v>
                </c:pt>
                <c:pt idx="110">
                  <c:v>45016</c:v>
                </c:pt>
                <c:pt idx="111">
                  <c:v>45022</c:v>
                </c:pt>
                <c:pt idx="112">
                  <c:v>45030</c:v>
                </c:pt>
                <c:pt idx="113">
                  <c:v>45037</c:v>
                </c:pt>
                <c:pt idx="114">
                  <c:v>45044</c:v>
                </c:pt>
                <c:pt idx="115">
                  <c:v>45051</c:v>
                </c:pt>
                <c:pt idx="116">
                  <c:v>45058</c:v>
                </c:pt>
                <c:pt idx="117">
                  <c:v>45065</c:v>
                </c:pt>
                <c:pt idx="118">
                  <c:v>45072</c:v>
                </c:pt>
                <c:pt idx="119">
                  <c:v>45079</c:v>
                </c:pt>
                <c:pt idx="120">
                  <c:v>45086</c:v>
                </c:pt>
                <c:pt idx="121">
                  <c:v>45100</c:v>
                </c:pt>
                <c:pt idx="122">
                  <c:v>45107</c:v>
                </c:pt>
                <c:pt idx="123">
                  <c:v>45114</c:v>
                </c:pt>
                <c:pt idx="124">
                  <c:v>45121</c:v>
                </c:pt>
                <c:pt idx="125">
                  <c:v>45128</c:v>
                </c:pt>
                <c:pt idx="126">
                  <c:v>45129</c:v>
                </c:pt>
                <c:pt idx="127">
                  <c:v>45142</c:v>
                </c:pt>
                <c:pt idx="128">
                  <c:v>45170</c:v>
                </c:pt>
                <c:pt idx="129">
                  <c:v>45177</c:v>
                </c:pt>
                <c:pt idx="130">
                  <c:v>45184</c:v>
                </c:pt>
                <c:pt idx="131">
                  <c:v>45191</c:v>
                </c:pt>
                <c:pt idx="132">
                  <c:v>45198</c:v>
                </c:pt>
                <c:pt idx="133">
                  <c:v>45205</c:v>
                </c:pt>
                <c:pt idx="134">
                  <c:v>45212</c:v>
                </c:pt>
                <c:pt idx="135">
                  <c:v>45219</c:v>
                </c:pt>
                <c:pt idx="136">
                  <c:v>45226</c:v>
                </c:pt>
                <c:pt idx="137">
                  <c:v>45233</c:v>
                </c:pt>
                <c:pt idx="138">
                  <c:v>45240</c:v>
                </c:pt>
                <c:pt idx="139">
                  <c:v>45247</c:v>
                </c:pt>
                <c:pt idx="140">
                  <c:v>45261</c:v>
                </c:pt>
                <c:pt idx="141">
                  <c:v>45268</c:v>
                </c:pt>
                <c:pt idx="142">
                  <c:v>45275</c:v>
                </c:pt>
                <c:pt idx="143">
                  <c:v>45276</c:v>
                </c:pt>
                <c:pt idx="144">
                  <c:v>45277</c:v>
                </c:pt>
                <c:pt idx="145">
                  <c:v>45282</c:v>
                </c:pt>
                <c:pt idx="146">
                  <c:v>45303</c:v>
                </c:pt>
                <c:pt idx="147">
                  <c:v>45317</c:v>
                </c:pt>
                <c:pt idx="148">
                  <c:v>45324</c:v>
                </c:pt>
                <c:pt idx="149">
                  <c:v>45331</c:v>
                </c:pt>
                <c:pt idx="150">
                  <c:v>45338</c:v>
                </c:pt>
                <c:pt idx="151">
                  <c:v>45339</c:v>
                </c:pt>
                <c:pt idx="152">
                  <c:v>45359</c:v>
                </c:pt>
                <c:pt idx="153">
                  <c:v>45366</c:v>
                </c:pt>
                <c:pt idx="154">
                  <c:v>45372</c:v>
                </c:pt>
                <c:pt idx="155">
                  <c:v>45379</c:v>
                </c:pt>
                <c:pt idx="156">
                  <c:v>45387</c:v>
                </c:pt>
                <c:pt idx="157">
                  <c:v>45394</c:v>
                </c:pt>
                <c:pt idx="158">
                  <c:v>45401</c:v>
                </c:pt>
                <c:pt idx="159">
                  <c:v>45408</c:v>
                </c:pt>
                <c:pt idx="160">
                  <c:v>45409</c:v>
                </c:pt>
                <c:pt idx="161">
                  <c:v>45422</c:v>
                </c:pt>
                <c:pt idx="162">
                  <c:v>45429</c:v>
                </c:pt>
                <c:pt idx="163">
                  <c:v>45436</c:v>
                </c:pt>
                <c:pt idx="164">
                  <c:v>45443</c:v>
                </c:pt>
                <c:pt idx="165">
                  <c:v>45450</c:v>
                </c:pt>
                <c:pt idx="166">
                  <c:v>45457</c:v>
                </c:pt>
                <c:pt idx="167">
                  <c:v>45464</c:v>
                </c:pt>
                <c:pt idx="168">
                  <c:v>45476</c:v>
                </c:pt>
                <c:pt idx="169">
                  <c:v>45485</c:v>
                </c:pt>
                <c:pt idx="170">
                  <c:v>45492</c:v>
                </c:pt>
                <c:pt idx="171">
                  <c:v>45499</c:v>
                </c:pt>
                <c:pt idx="172">
                  <c:v>45506</c:v>
                </c:pt>
                <c:pt idx="173">
                  <c:v>45513</c:v>
                </c:pt>
                <c:pt idx="174">
                  <c:v>45520</c:v>
                </c:pt>
                <c:pt idx="175">
                  <c:v>45541</c:v>
                </c:pt>
                <c:pt idx="176">
                  <c:v>45548</c:v>
                </c:pt>
                <c:pt idx="177">
                  <c:v>45555</c:v>
                </c:pt>
                <c:pt idx="178">
                  <c:v>45569</c:v>
                </c:pt>
                <c:pt idx="179">
                  <c:v>45576</c:v>
                </c:pt>
                <c:pt idx="180">
                  <c:v>45583</c:v>
                </c:pt>
                <c:pt idx="181">
                  <c:v>45590</c:v>
                </c:pt>
                <c:pt idx="182">
                  <c:v>45597</c:v>
                </c:pt>
                <c:pt idx="183">
                  <c:v>45604</c:v>
                </c:pt>
                <c:pt idx="184">
                  <c:v>45611</c:v>
                </c:pt>
                <c:pt idx="185">
                  <c:v>45618</c:v>
                </c:pt>
                <c:pt idx="186">
                  <c:v>45632</c:v>
                </c:pt>
                <c:pt idx="187">
                  <c:v>45639</c:v>
                </c:pt>
                <c:pt idx="188">
                  <c:v>45660</c:v>
                </c:pt>
                <c:pt idx="189">
                  <c:v>45667</c:v>
                </c:pt>
                <c:pt idx="190">
                  <c:v>45674</c:v>
                </c:pt>
                <c:pt idx="191">
                  <c:v>45688</c:v>
                </c:pt>
                <c:pt idx="192">
                  <c:v>45698</c:v>
                </c:pt>
                <c:pt idx="193">
                  <c:v>45705</c:v>
                </c:pt>
                <c:pt idx="194">
                  <c:v>45716</c:v>
                </c:pt>
                <c:pt idx="195">
                  <c:v>45723</c:v>
                </c:pt>
                <c:pt idx="196">
                  <c:v>45730</c:v>
                </c:pt>
                <c:pt idx="197">
                  <c:v>45736</c:v>
                </c:pt>
                <c:pt idx="198">
                  <c:v>45744</c:v>
                </c:pt>
                <c:pt idx="199">
                  <c:v>45751</c:v>
                </c:pt>
                <c:pt idx="200">
                  <c:v>45758</c:v>
                </c:pt>
                <c:pt idx="201">
                  <c:v>45764</c:v>
                </c:pt>
                <c:pt idx="202">
                  <c:v>45772</c:v>
                </c:pt>
                <c:pt idx="203">
                  <c:v>45779</c:v>
                </c:pt>
                <c:pt idx="204">
                  <c:v>45786</c:v>
                </c:pt>
                <c:pt idx="205">
                  <c:v>45793</c:v>
                </c:pt>
                <c:pt idx="206">
                  <c:v>45800</c:v>
                </c:pt>
                <c:pt idx="207">
                  <c:v>45807</c:v>
                </c:pt>
                <c:pt idx="208">
                  <c:v>45821</c:v>
                </c:pt>
                <c:pt idx="209">
                  <c:v>45835</c:v>
                </c:pt>
                <c:pt idx="210">
                  <c:v>45841</c:v>
                </c:pt>
                <c:pt idx="211">
                  <c:v>45849</c:v>
                </c:pt>
                <c:pt idx="212">
                  <c:v>45856</c:v>
                </c:pt>
                <c:pt idx="213">
                  <c:v>45863</c:v>
                </c:pt>
                <c:pt idx="214">
                  <c:v>45870</c:v>
                </c:pt>
                <c:pt idx="215">
                  <c:v>45877</c:v>
                </c:pt>
                <c:pt idx="216">
                  <c:v>45898</c:v>
                </c:pt>
                <c:pt idx="217">
                  <c:v>45905</c:v>
                </c:pt>
                <c:pt idx="218">
                  <c:v>45912</c:v>
                </c:pt>
                <c:pt idx="219">
                  <c:v>45919</c:v>
                </c:pt>
                <c:pt idx="220">
                  <c:v>45926</c:v>
                </c:pt>
                <c:pt idx="221">
                  <c:v>45940</c:v>
                </c:pt>
                <c:pt idx="222">
                  <c:v>45947</c:v>
                </c:pt>
                <c:pt idx="223">
                  <c:v>45954</c:v>
                </c:pt>
                <c:pt idx="224">
                  <c:v>45961</c:v>
                </c:pt>
                <c:pt idx="225">
                  <c:v>45968</c:v>
                </c:pt>
                <c:pt idx="226">
                  <c:v>45975</c:v>
                </c:pt>
                <c:pt idx="227">
                  <c:v>45982</c:v>
                </c:pt>
                <c:pt idx="228">
                  <c:v>45996</c:v>
                </c:pt>
                <c:pt idx="229">
                  <c:v>46003</c:v>
                </c:pt>
                <c:pt idx="230">
                  <c:v>46010</c:v>
                </c:pt>
                <c:pt idx="231">
                  <c:v>46031</c:v>
                </c:pt>
                <c:pt idx="232">
                  <c:v>46038</c:v>
                </c:pt>
                <c:pt idx="233">
                  <c:v>46045</c:v>
                </c:pt>
                <c:pt idx="234">
                  <c:v>46046</c:v>
                </c:pt>
                <c:pt idx="235">
                  <c:v>46047</c:v>
                </c:pt>
                <c:pt idx="236">
                  <c:v>46066</c:v>
                </c:pt>
                <c:pt idx="237">
                  <c:v>46083</c:v>
                </c:pt>
                <c:pt idx="238">
                  <c:v>46087</c:v>
                </c:pt>
                <c:pt idx="239">
                  <c:v>46093</c:v>
                </c:pt>
                <c:pt idx="240">
                  <c:v>46100</c:v>
                </c:pt>
                <c:pt idx="241">
                  <c:v>46114</c:v>
                </c:pt>
                <c:pt idx="242">
                  <c:v>46125</c:v>
                </c:pt>
                <c:pt idx="243">
                  <c:v>46150</c:v>
                </c:pt>
                <c:pt idx="244">
                  <c:v>46157</c:v>
                </c:pt>
                <c:pt idx="245">
                  <c:v>46163</c:v>
                </c:pt>
                <c:pt idx="246">
                  <c:v>46171</c:v>
                </c:pt>
                <c:pt idx="247">
                  <c:v>46178</c:v>
                </c:pt>
                <c:pt idx="248">
                  <c:v>46185</c:v>
                </c:pt>
                <c:pt idx="249">
                  <c:v>46191</c:v>
                </c:pt>
                <c:pt idx="250">
                  <c:v>46199</c:v>
                </c:pt>
                <c:pt idx="251">
                  <c:v>46213</c:v>
                </c:pt>
                <c:pt idx="252">
                  <c:v>46220</c:v>
                </c:pt>
                <c:pt idx="253">
                  <c:v>46241</c:v>
                </c:pt>
                <c:pt idx="254">
                  <c:v>46262</c:v>
                </c:pt>
                <c:pt idx="255">
                  <c:v>46269</c:v>
                </c:pt>
                <c:pt idx="256">
                  <c:v>46276</c:v>
                </c:pt>
                <c:pt idx="257">
                  <c:v>46283</c:v>
                </c:pt>
                <c:pt idx="258">
                  <c:v>46304</c:v>
                </c:pt>
              </c:numCache>
            </c:numRef>
          </c:cat>
          <c:val>
            <c:numRef>
              <c:f>Factset!$F$2:$F$262</c:f>
              <c:numCache>
                <c:formatCode>General</c:formatCode>
                <c:ptCount val="261"/>
                <c:pt idx="0">
                  <c:v>22.5</c:v>
                </c:pt>
                <c:pt idx="1">
                  <c:v>21.7</c:v>
                </c:pt>
                <c:pt idx="2">
                  <c:v>21.7</c:v>
                </c:pt>
                <c:pt idx="3">
                  <c:v>20.9</c:v>
                </c:pt>
                <c:pt idx="4">
                  <c:v>21.6</c:v>
                </c:pt>
                <c:pt idx="5">
                  <c:v>21.9</c:v>
                </c:pt>
                <c:pt idx="6">
                  <c:v>22</c:v>
                </c:pt>
                <c:pt idx="7">
                  <c:v>21.7</c:v>
                </c:pt>
                <c:pt idx="8">
                  <c:v>20.6</c:v>
                </c:pt>
                <c:pt idx="9">
                  <c:v>21.6</c:v>
                </c:pt>
                <c:pt idx="10">
                  <c:v>21.6</c:v>
                </c:pt>
                <c:pt idx="11">
                  <c:v>21.7</c:v>
                </c:pt>
                <c:pt idx="12">
                  <c:v>22</c:v>
                </c:pt>
                <c:pt idx="13">
                  <c:v>22.6</c:v>
                </c:pt>
                <c:pt idx="14">
                  <c:v>22.4</c:v>
                </c:pt>
                <c:pt idx="15">
                  <c:v>22</c:v>
                </c:pt>
                <c:pt idx="16">
                  <c:v>22.2</c:v>
                </c:pt>
                <c:pt idx="17">
                  <c:v>22.1</c:v>
                </c:pt>
                <c:pt idx="18">
                  <c:v>21.5</c:v>
                </c:pt>
                <c:pt idx="19">
                  <c:v>21.1</c:v>
                </c:pt>
                <c:pt idx="20">
                  <c:v>21.9</c:v>
                </c:pt>
                <c:pt idx="21">
                  <c:v>21.7</c:v>
                </c:pt>
                <c:pt idx="22">
                  <c:v>21.6</c:v>
                </c:pt>
                <c:pt idx="23">
                  <c:v>21.9</c:v>
                </c:pt>
                <c:pt idx="24">
                  <c:v>22.4</c:v>
                </c:pt>
                <c:pt idx="25">
                  <c:v>22.5</c:v>
                </c:pt>
                <c:pt idx="26">
                  <c:v>22.5</c:v>
                </c:pt>
                <c:pt idx="27">
                  <c:v>22</c:v>
                </c:pt>
                <c:pt idx="28">
                  <c:v>21.6</c:v>
                </c:pt>
                <c:pt idx="29">
                  <c:v>21</c:v>
                </c:pt>
                <c:pt idx="30">
                  <c:v>21.2</c:v>
                </c:pt>
                <c:pt idx="31">
                  <c:v>21.1</c:v>
                </c:pt>
                <c:pt idx="32">
                  <c:v>21.3</c:v>
                </c:pt>
                <c:pt idx="34">
                  <c:v>21.4</c:v>
                </c:pt>
                <c:pt idx="35">
                  <c:v>21.4</c:v>
                </c:pt>
                <c:pt idx="36">
                  <c:v>21.4</c:v>
                </c:pt>
                <c:pt idx="37">
                  <c:v>21.3</c:v>
                </c:pt>
                <c:pt idx="38">
                  <c:v>21.2</c:v>
                </c:pt>
                <c:pt idx="39">
                  <c:v>21.1</c:v>
                </c:pt>
                <c:pt idx="40">
                  <c:v>21.1</c:v>
                </c:pt>
                <c:pt idx="41">
                  <c:v>21.3</c:v>
                </c:pt>
                <c:pt idx="42">
                  <c:v>21</c:v>
                </c:pt>
                <c:pt idx="43">
                  <c:v>20.9</c:v>
                </c:pt>
                <c:pt idx="44">
                  <c:v>20.8</c:v>
                </c:pt>
                <c:pt idx="45">
                  <c:v>20.100000000000001</c:v>
                </c:pt>
                <c:pt idx="46">
                  <c:v>20.5</c:v>
                </c:pt>
                <c:pt idx="47">
                  <c:v>20.3</c:v>
                </c:pt>
                <c:pt idx="48">
                  <c:v>21</c:v>
                </c:pt>
                <c:pt idx="49">
                  <c:v>21.1</c:v>
                </c:pt>
                <c:pt idx="50">
                  <c:v>21.4</c:v>
                </c:pt>
                <c:pt idx="51">
                  <c:v>21.2</c:v>
                </c:pt>
                <c:pt idx="52">
                  <c:v>21.4</c:v>
                </c:pt>
                <c:pt idx="53">
                  <c:v>20.399999999999999</c:v>
                </c:pt>
                <c:pt idx="54">
                  <c:v>21.1</c:v>
                </c:pt>
                <c:pt idx="55">
                  <c:v>21.2</c:v>
                </c:pt>
                <c:pt idx="56">
                  <c:v>21.2</c:v>
                </c:pt>
                <c:pt idx="57">
                  <c:v>21.1</c:v>
                </c:pt>
                <c:pt idx="58">
                  <c:v>19.7</c:v>
                </c:pt>
                <c:pt idx="59">
                  <c:v>19.7</c:v>
                </c:pt>
                <c:pt idx="60">
                  <c:v>19.2</c:v>
                </c:pt>
                <c:pt idx="61">
                  <c:v>18.8</c:v>
                </c:pt>
                <c:pt idx="62">
                  <c:v>19</c:v>
                </c:pt>
                <c:pt idx="63">
                  <c:v>18.5</c:v>
                </c:pt>
                <c:pt idx="64">
                  <c:v>19.100000000000001</c:v>
                </c:pt>
                <c:pt idx="65">
                  <c:v>19.5</c:v>
                </c:pt>
                <c:pt idx="66">
                  <c:v>19.5</c:v>
                </c:pt>
                <c:pt idx="67">
                  <c:v>19.2</c:v>
                </c:pt>
                <c:pt idx="68">
                  <c:v>19</c:v>
                </c:pt>
                <c:pt idx="69">
                  <c:v>18.600000000000001</c:v>
                </c:pt>
                <c:pt idx="70">
                  <c:v>18.100000000000001</c:v>
                </c:pt>
                <c:pt idx="71">
                  <c:v>17.600000000000001</c:v>
                </c:pt>
                <c:pt idx="72">
                  <c:v>16.600000000000001</c:v>
                </c:pt>
                <c:pt idx="73">
                  <c:v>16.399999999999999</c:v>
                </c:pt>
                <c:pt idx="74">
                  <c:v>17.100000000000001</c:v>
                </c:pt>
                <c:pt idx="75">
                  <c:v>17.5</c:v>
                </c:pt>
                <c:pt idx="76">
                  <c:v>16.8</c:v>
                </c:pt>
                <c:pt idx="77">
                  <c:v>15.8</c:v>
                </c:pt>
                <c:pt idx="78">
                  <c:v>15.8</c:v>
                </c:pt>
                <c:pt idx="79">
                  <c:v>15.8</c:v>
                </c:pt>
                <c:pt idx="80">
                  <c:v>16.3</c:v>
                </c:pt>
                <c:pt idx="81">
                  <c:v>15.8</c:v>
                </c:pt>
                <c:pt idx="82">
                  <c:v>16.7</c:v>
                </c:pt>
                <c:pt idx="83">
                  <c:v>17.100000000000001</c:v>
                </c:pt>
                <c:pt idx="84">
                  <c:v>17.5</c:v>
                </c:pt>
                <c:pt idx="85">
                  <c:v>16.7</c:v>
                </c:pt>
                <c:pt idx="86">
                  <c:v>16.8</c:v>
                </c:pt>
                <c:pt idx="87">
                  <c:v>16.399999999999999</c:v>
                </c:pt>
                <c:pt idx="88">
                  <c:v>15.8</c:v>
                </c:pt>
                <c:pt idx="89">
                  <c:v>15.4</c:v>
                </c:pt>
                <c:pt idx="90">
                  <c:v>15.8</c:v>
                </c:pt>
                <c:pt idx="91">
                  <c:v>15.5</c:v>
                </c:pt>
                <c:pt idx="92">
                  <c:v>15.6</c:v>
                </c:pt>
                <c:pt idx="93">
                  <c:v>16.3</c:v>
                </c:pt>
                <c:pt idx="94">
                  <c:v>16.100000000000001</c:v>
                </c:pt>
                <c:pt idx="95">
                  <c:v>17.100000000000001</c:v>
                </c:pt>
                <c:pt idx="96">
                  <c:v>17.2</c:v>
                </c:pt>
                <c:pt idx="97">
                  <c:v>17.600000000000001</c:v>
                </c:pt>
                <c:pt idx="98">
                  <c:v>17.100000000000001</c:v>
                </c:pt>
                <c:pt idx="99">
                  <c:v>17.3</c:v>
                </c:pt>
                <c:pt idx="100">
                  <c:v>16.5</c:v>
                </c:pt>
                <c:pt idx="101">
                  <c:v>17.3</c:v>
                </c:pt>
                <c:pt idx="102">
                  <c:v>17.8</c:v>
                </c:pt>
                <c:pt idx="103">
                  <c:v>18.399999999999999</c:v>
                </c:pt>
                <c:pt idx="104">
                  <c:v>18</c:v>
                </c:pt>
                <c:pt idx="105">
                  <c:v>18</c:v>
                </c:pt>
                <c:pt idx="106">
                  <c:v>17.7</c:v>
                </c:pt>
                <c:pt idx="107">
                  <c:v>17.5</c:v>
                </c:pt>
                <c:pt idx="108">
                  <c:v>17.2</c:v>
                </c:pt>
                <c:pt idx="109">
                  <c:v>17.100000000000001</c:v>
                </c:pt>
                <c:pt idx="110">
                  <c:v>17.8</c:v>
                </c:pt>
                <c:pt idx="111">
                  <c:v>18</c:v>
                </c:pt>
                <c:pt idx="112">
                  <c:v>18.3</c:v>
                </c:pt>
                <c:pt idx="113">
                  <c:v>18.2</c:v>
                </c:pt>
                <c:pt idx="114">
                  <c:v>18.100000000000001</c:v>
                </c:pt>
                <c:pt idx="115">
                  <c:v>17.7</c:v>
                </c:pt>
                <c:pt idx="116">
                  <c:v>18</c:v>
                </c:pt>
                <c:pt idx="117">
                  <c:v>18.3</c:v>
                </c:pt>
                <c:pt idx="118">
                  <c:v>17.8</c:v>
                </c:pt>
                <c:pt idx="119">
                  <c:v>18</c:v>
                </c:pt>
                <c:pt idx="120">
                  <c:v>18.5</c:v>
                </c:pt>
                <c:pt idx="121">
                  <c:v>18.8</c:v>
                </c:pt>
                <c:pt idx="122">
                  <c:v>18.899999999999999</c:v>
                </c:pt>
                <c:pt idx="123">
                  <c:v>18.899999999999999</c:v>
                </c:pt>
                <c:pt idx="124">
                  <c:v>18.899999999999999</c:v>
                </c:pt>
                <c:pt idx="125">
                  <c:v>19.5</c:v>
                </c:pt>
                <c:pt idx="126">
                  <c:v>19.399999999999999</c:v>
                </c:pt>
                <c:pt idx="127">
                  <c:v>19.2</c:v>
                </c:pt>
                <c:pt idx="128">
                  <c:v>18.8</c:v>
                </c:pt>
                <c:pt idx="129">
                  <c:v>18.600000000000001</c:v>
                </c:pt>
                <c:pt idx="130">
                  <c:v>18.8</c:v>
                </c:pt>
                <c:pt idx="131">
                  <c:v>18</c:v>
                </c:pt>
                <c:pt idx="132">
                  <c:v>18.7</c:v>
                </c:pt>
                <c:pt idx="133">
                  <c:v>17.7</c:v>
                </c:pt>
                <c:pt idx="134">
                  <c:v>18.100000000000001</c:v>
                </c:pt>
                <c:pt idx="135">
                  <c:v>17.7</c:v>
                </c:pt>
                <c:pt idx="136">
                  <c:v>17.7</c:v>
                </c:pt>
                <c:pt idx="137">
                  <c:v>17.8</c:v>
                </c:pt>
                <c:pt idx="138">
                  <c:v>18</c:v>
                </c:pt>
                <c:pt idx="139">
                  <c:v>18.600000000000001</c:v>
                </c:pt>
                <c:pt idx="140">
                  <c:v>18.7</c:v>
                </c:pt>
                <c:pt idx="141">
                  <c:v>18.8</c:v>
                </c:pt>
                <c:pt idx="142">
                  <c:v>19.3</c:v>
                </c:pt>
                <c:pt idx="143">
                  <c:v>19.2</c:v>
                </c:pt>
                <c:pt idx="144">
                  <c:v>19.5</c:v>
                </c:pt>
                <c:pt idx="145">
                  <c:v>19.5</c:v>
                </c:pt>
                <c:pt idx="146">
                  <c:v>19.5</c:v>
                </c:pt>
                <c:pt idx="147">
                  <c:v>20</c:v>
                </c:pt>
                <c:pt idx="148">
                  <c:v>20</c:v>
                </c:pt>
                <c:pt idx="149">
                  <c:v>20.3</c:v>
                </c:pt>
                <c:pt idx="150">
                  <c:v>20.399999999999999</c:v>
                </c:pt>
                <c:pt idx="151">
                  <c:v>20.399999999999999</c:v>
                </c:pt>
                <c:pt idx="152">
                  <c:v>20.7</c:v>
                </c:pt>
                <c:pt idx="153">
                  <c:v>20.6</c:v>
                </c:pt>
                <c:pt idx="154">
                  <c:v>20.9</c:v>
                </c:pt>
                <c:pt idx="155">
                  <c:v>20.9</c:v>
                </c:pt>
                <c:pt idx="156">
                  <c:v>20.5</c:v>
                </c:pt>
                <c:pt idx="157">
                  <c:v>20.6</c:v>
                </c:pt>
                <c:pt idx="158">
                  <c:v>19.899999999999999</c:v>
                </c:pt>
                <c:pt idx="159">
                  <c:v>20</c:v>
                </c:pt>
                <c:pt idx="160">
                  <c:v>19.899999999999999</c:v>
                </c:pt>
                <c:pt idx="161">
                  <c:v>20.399999999999999</c:v>
                </c:pt>
                <c:pt idx="162">
                  <c:v>20.7</c:v>
                </c:pt>
                <c:pt idx="163">
                  <c:v>20.5</c:v>
                </c:pt>
                <c:pt idx="164">
                  <c:v>20.3</c:v>
                </c:pt>
                <c:pt idx="165">
                  <c:v>20.7</c:v>
                </c:pt>
                <c:pt idx="166">
                  <c:v>21</c:v>
                </c:pt>
                <c:pt idx="167">
                  <c:v>21</c:v>
                </c:pt>
                <c:pt idx="168">
                  <c:v>21.2</c:v>
                </c:pt>
                <c:pt idx="169">
                  <c:v>21.4</c:v>
                </c:pt>
                <c:pt idx="170">
                  <c:v>21.2</c:v>
                </c:pt>
                <c:pt idx="171">
                  <c:v>20.6</c:v>
                </c:pt>
                <c:pt idx="172">
                  <c:v>20.7</c:v>
                </c:pt>
                <c:pt idx="173">
                  <c:v>20.2</c:v>
                </c:pt>
                <c:pt idx="174">
                  <c:v>21</c:v>
                </c:pt>
                <c:pt idx="175">
                  <c:v>20.6</c:v>
                </c:pt>
                <c:pt idx="176">
                  <c:v>20.9</c:v>
                </c:pt>
                <c:pt idx="177">
                  <c:v>21.4</c:v>
                </c:pt>
                <c:pt idx="178">
                  <c:v>21.4</c:v>
                </c:pt>
                <c:pt idx="179">
                  <c:v>21.4</c:v>
                </c:pt>
                <c:pt idx="180">
                  <c:v>21.9</c:v>
                </c:pt>
                <c:pt idx="181">
                  <c:v>21.7</c:v>
                </c:pt>
                <c:pt idx="182">
                  <c:v>21.3</c:v>
                </c:pt>
                <c:pt idx="183">
                  <c:v>22.2</c:v>
                </c:pt>
                <c:pt idx="184">
                  <c:v>22</c:v>
                </c:pt>
                <c:pt idx="185">
                  <c:v>22</c:v>
                </c:pt>
                <c:pt idx="186">
                  <c:v>22.3</c:v>
                </c:pt>
                <c:pt idx="187">
                  <c:v>22.3</c:v>
                </c:pt>
                <c:pt idx="188">
                  <c:v>21.4</c:v>
                </c:pt>
                <c:pt idx="189">
                  <c:v>21.5</c:v>
                </c:pt>
                <c:pt idx="190">
                  <c:v>21.6</c:v>
                </c:pt>
                <c:pt idx="191">
                  <c:v>22</c:v>
                </c:pt>
                <c:pt idx="192">
                  <c:v>22.1</c:v>
                </c:pt>
                <c:pt idx="193">
                  <c:v>22.2</c:v>
                </c:pt>
                <c:pt idx="194">
                  <c:v>21.2</c:v>
                </c:pt>
                <c:pt idx="195">
                  <c:v>20.7</c:v>
                </c:pt>
                <c:pt idx="196">
                  <c:v>19.899999999999999</c:v>
                </c:pt>
                <c:pt idx="197">
                  <c:v>20.399999999999999</c:v>
                </c:pt>
                <c:pt idx="198">
                  <c:v>20.5</c:v>
                </c:pt>
                <c:pt idx="199">
                  <c:v>19.399999999999999</c:v>
                </c:pt>
                <c:pt idx="200">
                  <c:v>19</c:v>
                </c:pt>
                <c:pt idx="201">
                  <c:v>19</c:v>
                </c:pt>
                <c:pt idx="202">
                  <c:v>19.8</c:v>
                </c:pt>
                <c:pt idx="203">
                  <c:v>20.2</c:v>
                </c:pt>
                <c:pt idx="204">
                  <c:v>20.5</c:v>
                </c:pt>
                <c:pt idx="205">
                  <c:v>21.4</c:v>
                </c:pt>
                <c:pt idx="206">
                  <c:v>21.1</c:v>
                </c:pt>
                <c:pt idx="207">
                  <c:v>21.3</c:v>
                </c:pt>
                <c:pt idx="208">
                  <c:v>21.6</c:v>
                </c:pt>
                <c:pt idx="209">
                  <c:v>21.9</c:v>
                </c:pt>
                <c:pt idx="210">
                  <c:v>22.2</c:v>
                </c:pt>
                <c:pt idx="211">
                  <c:v>22.3</c:v>
                </c:pt>
                <c:pt idx="212">
                  <c:v>22.2</c:v>
                </c:pt>
                <c:pt idx="213">
                  <c:v>22.4</c:v>
                </c:pt>
                <c:pt idx="214">
                  <c:v>22.2</c:v>
                </c:pt>
                <c:pt idx="215">
                  <c:v>22.1</c:v>
                </c:pt>
                <c:pt idx="216">
                  <c:v>22.4</c:v>
                </c:pt>
                <c:pt idx="217">
                  <c:v>22.1</c:v>
                </c:pt>
                <c:pt idx="218">
                  <c:v>22.5</c:v>
                </c:pt>
                <c:pt idx="219">
                  <c:v>22.6</c:v>
                </c:pt>
                <c:pt idx="220">
                  <c:v>22.5</c:v>
                </c:pt>
                <c:pt idx="221">
                  <c:v>22.8</c:v>
                </c:pt>
                <c:pt idx="222">
                  <c:v>22.4</c:v>
                </c:pt>
                <c:pt idx="223">
                  <c:v>22.7</c:v>
                </c:pt>
                <c:pt idx="224">
                  <c:v>22.9</c:v>
                </c:pt>
                <c:pt idx="225">
                  <c:v>22.7</c:v>
                </c:pt>
                <c:pt idx="226">
                  <c:v>22.4</c:v>
                </c:pt>
                <c:pt idx="227">
                  <c:v>21.5</c:v>
                </c:pt>
                <c:pt idx="228">
                  <c:v>22.4</c:v>
                </c:pt>
                <c:pt idx="229">
                  <c:v>22.5</c:v>
                </c:pt>
                <c:pt idx="230">
                  <c:v>21.8</c:v>
                </c:pt>
                <c:pt idx="231">
                  <c:v>22.2</c:v>
                </c:pt>
                <c:pt idx="232">
                  <c:v>22.2</c:v>
                </c:pt>
                <c:pt idx="233">
                  <c:v>22.1</c:v>
                </c:pt>
                <c:pt idx="234">
                  <c:v>22.2</c:v>
                </c:pt>
                <c:pt idx="235">
                  <c:v>21.5</c:v>
                </c:pt>
                <c:pt idx="236">
                  <c:v>21.5</c:v>
                </c:pt>
                <c:pt idx="237">
                  <c:v>21.6</c:v>
                </c:pt>
                <c:pt idx="238">
                  <c:v>21.2</c:v>
                </c:pt>
                <c:pt idx="239">
                  <c:v>20.9</c:v>
                </c:pt>
                <c:pt idx="240">
                  <c:v>20.3</c:v>
                </c:pt>
                <c:pt idx="241">
                  <c:v>19.8</c:v>
                </c:pt>
                <c:pt idx="242">
                  <c:v>20.399999999999999</c:v>
                </c:pt>
                <c:pt idx="243">
                  <c:v>21</c:v>
                </c:pt>
                <c:pt idx="244">
                  <c:v>21.4</c:v>
                </c:pt>
                <c:pt idx="245">
                  <c:v>21.1</c:v>
                </c:pt>
                <c:pt idx="246">
                  <c:v>21.2</c:v>
                </c:pt>
                <c:pt idx="247">
                  <c:v>21.1</c:v>
                </c:pt>
                <c:pt idx="248">
                  <c:v>20.100000000000001</c:v>
                </c:pt>
                <c:pt idx="249">
                  <c:v>20.100000000000001</c:v>
                </c:pt>
                <c:pt idx="250">
                  <c:v>20.100000000000001</c:v>
                </c:pt>
                <c:pt idx="251">
                  <c:v>20.5</c:v>
                </c:pt>
                <c:pt idx="252">
                  <c:v>20.3</c:v>
                </c:pt>
                <c:pt idx="253">
                  <c:v>20</c:v>
                </c:pt>
                <c:pt idx="254">
                  <c:v>19.600000000000001</c:v>
                </c:pt>
                <c:pt idx="255">
                  <c:v>19.5</c:v>
                </c:pt>
                <c:pt idx="256">
                  <c:v>19.100000000000001</c:v>
                </c:pt>
                <c:pt idx="257">
                  <c:v>19.100000000000001</c:v>
                </c:pt>
                <c:pt idx="258">
                  <c:v>19.100000000000001</c:v>
                </c:pt>
              </c:numCache>
            </c:numRef>
          </c:val>
          <c:smooth val="0"/>
          <c:extLst>
            <c:ext xmlns:c16="http://schemas.microsoft.com/office/drawing/2014/chart" uri="{C3380CC4-5D6E-409C-BE32-E72D297353CC}">
              <c16:uniqueId val="{00000000-0C23-4D5F-8C8D-FC5BB12E5240}"/>
            </c:ext>
          </c:extLst>
        </c:ser>
        <c:ser>
          <c:idx val="0"/>
          <c:order val="1"/>
          <c:tx>
            <c:strRef>
              <c:f>Factset!$F$1</c:f>
              <c:strCache>
                <c:ptCount val="1"/>
                <c:pt idx="0">
                  <c:v>
FWD 12M
Valuation</c:v>
                </c:pt>
              </c:strCache>
            </c:strRef>
          </c:tx>
          <c:spPr>
            <a:ln w="28575" cap="rnd">
              <a:solidFill>
                <a:schemeClr val="accent1"/>
              </a:solidFill>
              <a:round/>
            </a:ln>
            <a:effectLst/>
          </c:spPr>
          <c:marker>
            <c:symbol val="none"/>
          </c:marker>
          <c:cat>
            <c:numRef>
              <c:f>Factset!$A$2:$A$262</c:f>
              <c:numCache>
                <c:formatCode>m/d/yyyy</c:formatCode>
                <c:ptCount val="261"/>
                <c:pt idx="0">
                  <c:v>44078</c:v>
                </c:pt>
                <c:pt idx="1">
                  <c:v>44085</c:v>
                </c:pt>
                <c:pt idx="2">
                  <c:v>44092</c:v>
                </c:pt>
                <c:pt idx="3">
                  <c:v>44099</c:v>
                </c:pt>
                <c:pt idx="4">
                  <c:v>44106</c:v>
                </c:pt>
                <c:pt idx="5">
                  <c:v>44113</c:v>
                </c:pt>
                <c:pt idx="6">
                  <c:v>44120</c:v>
                </c:pt>
                <c:pt idx="7">
                  <c:v>44127</c:v>
                </c:pt>
                <c:pt idx="8">
                  <c:v>44134</c:v>
                </c:pt>
                <c:pt idx="9">
                  <c:v>44141</c:v>
                </c:pt>
                <c:pt idx="10">
                  <c:v>44148</c:v>
                </c:pt>
                <c:pt idx="11">
                  <c:v>44155</c:v>
                </c:pt>
                <c:pt idx="12">
                  <c:v>44169</c:v>
                </c:pt>
                <c:pt idx="13">
                  <c:v>44204</c:v>
                </c:pt>
                <c:pt idx="14">
                  <c:v>44211</c:v>
                </c:pt>
                <c:pt idx="15">
                  <c:v>44232</c:v>
                </c:pt>
                <c:pt idx="16">
                  <c:v>44239</c:v>
                </c:pt>
                <c:pt idx="17">
                  <c:v>44246</c:v>
                </c:pt>
                <c:pt idx="18">
                  <c:v>44253</c:v>
                </c:pt>
                <c:pt idx="19">
                  <c:v>44260</c:v>
                </c:pt>
                <c:pt idx="20">
                  <c:v>44267</c:v>
                </c:pt>
                <c:pt idx="21">
                  <c:v>44274</c:v>
                </c:pt>
                <c:pt idx="22">
                  <c:v>44281</c:v>
                </c:pt>
                <c:pt idx="23">
                  <c:v>44288</c:v>
                </c:pt>
                <c:pt idx="24">
                  <c:v>44295</c:v>
                </c:pt>
                <c:pt idx="25">
                  <c:v>44302</c:v>
                </c:pt>
                <c:pt idx="26">
                  <c:v>44309</c:v>
                </c:pt>
                <c:pt idx="27">
                  <c:v>44316</c:v>
                </c:pt>
                <c:pt idx="28">
                  <c:v>44323</c:v>
                </c:pt>
                <c:pt idx="29">
                  <c:v>44330</c:v>
                </c:pt>
                <c:pt idx="30">
                  <c:v>44337</c:v>
                </c:pt>
                <c:pt idx="31">
                  <c:v>44351</c:v>
                </c:pt>
                <c:pt idx="32">
                  <c:v>44358</c:v>
                </c:pt>
                <c:pt idx="33">
                  <c:v>44372</c:v>
                </c:pt>
                <c:pt idx="34">
                  <c:v>44379</c:v>
                </c:pt>
                <c:pt idx="35">
                  <c:v>44386</c:v>
                </c:pt>
                <c:pt idx="36">
                  <c:v>44393</c:v>
                </c:pt>
                <c:pt idx="37">
                  <c:v>44400</c:v>
                </c:pt>
                <c:pt idx="38">
                  <c:v>44407</c:v>
                </c:pt>
                <c:pt idx="39">
                  <c:v>44414</c:v>
                </c:pt>
                <c:pt idx="40">
                  <c:v>44421</c:v>
                </c:pt>
                <c:pt idx="41">
                  <c:v>44442</c:v>
                </c:pt>
                <c:pt idx="42">
                  <c:v>44449</c:v>
                </c:pt>
                <c:pt idx="43">
                  <c:v>44456</c:v>
                </c:pt>
                <c:pt idx="44">
                  <c:v>44463</c:v>
                </c:pt>
                <c:pt idx="45">
                  <c:v>44470</c:v>
                </c:pt>
                <c:pt idx="46">
                  <c:v>44477</c:v>
                </c:pt>
                <c:pt idx="47">
                  <c:v>44484</c:v>
                </c:pt>
                <c:pt idx="48">
                  <c:v>44491</c:v>
                </c:pt>
                <c:pt idx="49">
                  <c:v>44498</c:v>
                </c:pt>
                <c:pt idx="50">
                  <c:v>44505</c:v>
                </c:pt>
                <c:pt idx="51">
                  <c:v>44512</c:v>
                </c:pt>
                <c:pt idx="52">
                  <c:v>44519</c:v>
                </c:pt>
                <c:pt idx="53">
                  <c:v>44532</c:v>
                </c:pt>
                <c:pt idx="54">
                  <c:v>44540</c:v>
                </c:pt>
                <c:pt idx="55">
                  <c:v>44547</c:v>
                </c:pt>
                <c:pt idx="56">
                  <c:v>44568</c:v>
                </c:pt>
                <c:pt idx="57">
                  <c:v>44574</c:v>
                </c:pt>
                <c:pt idx="58">
                  <c:v>44596</c:v>
                </c:pt>
                <c:pt idx="59">
                  <c:v>44603</c:v>
                </c:pt>
                <c:pt idx="60">
                  <c:v>44610</c:v>
                </c:pt>
                <c:pt idx="61">
                  <c:v>44617</c:v>
                </c:pt>
                <c:pt idx="62">
                  <c:v>44624</c:v>
                </c:pt>
                <c:pt idx="63">
                  <c:v>44631</c:v>
                </c:pt>
                <c:pt idx="64">
                  <c:v>44638</c:v>
                </c:pt>
                <c:pt idx="65">
                  <c:v>44645</c:v>
                </c:pt>
                <c:pt idx="66">
                  <c:v>44652</c:v>
                </c:pt>
                <c:pt idx="67">
                  <c:v>44659</c:v>
                </c:pt>
                <c:pt idx="68">
                  <c:v>44666</c:v>
                </c:pt>
                <c:pt idx="69">
                  <c:v>44673</c:v>
                </c:pt>
                <c:pt idx="70">
                  <c:v>44680</c:v>
                </c:pt>
                <c:pt idx="71">
                  <c:v>44687</c:v>
                </c:pt>
                <c:pt idx="72">
                  <c:v>44694</c:v>
                </c:pt>
                <c:pt idx="73">
                  <c:v>44701</c:v>
                </c:pt>
                <c:pt idx="74">
                  <c:v>44708</c:v>
                </c:pt>
                <c:pt idx="75">
                  <c:v>44715</c:v>
                </c:pt>
                <c:pt idx="76">
                  <c:v>44722</c:v>
                </c:pt>
                <c:pt idx="77">
                  <c:v>44729</c:v>
                </c:pt>
                <c:pt idx="78">
                  <c:v>44736</c:v>
                </c:pt>
                <c:pt idx="79">
                  <c:v>44743</c:v>
                </c:pt>
                <c:pt idx="80">
                  <c:v>44750</c:v>
                </c:pt>
                <c:pt idx="81">
                  <c:v>44757</c:v>
                </c:pt>
                <c:pt idx="82">
                  <c:v>44764</c:v>
                </c:pt>
                <c:pt idx="83">
                  <c:v>44771</c:v>
                </c:pt>
                <c:pt idx="84">
                  <c:v>44784</c:v>
                </c:pt>
                <c:pt idx="85">
                  <c:v>44806</c:v>
                </c:pt>
                <c:pt idx="86">
                  <c:v>44813</c:v>
                </c:pt>
                <c:pt idx="87">
                  <c:v>44820</c:v>
                </c:pt>
                <c:pt idx="88">
                  <c:v>44827</c:v>
                </c:pt>
                <c:pt idx="89">
                  <c:v>44834</c:v>
                </c:pt>
                <c:pt idx="90">
                  <c:v>44841</c:v>
                </c:pt>
                <c:pt idx="91">
                  <c:v>44848</c:v>
                </c:pt>
                <c:pt idx="92">
                  <c:v>44855</c:v>
                </c:pt>
                <c:pt idx="93">
                  <c:v>44862</c:v>
                </c:pt>
                <c:pt idx="94">
                  <c:v>44869</c:v>
                </c:pt>
                <c:pt idx="95">
                  <c:v>44876</c:v>
                </c:pt>
                <c:pt idx="96">
                  <c:v>44883</c:v>
                </c:pt>
                <c:pt idx="97">
                  <c:v>44896</c:v>
                </c:pt>
                <c:pt idx="98">
                  <c:v>44904</c:v>
                </c:pt>
                <c:pt idx="99">
                  <c:v>44910</c:v>
                </c:pt>
                <c:pt idx="100">
                  <c:v>44932</c:v>
                </c:pt>
                <c:pt idx="101">
                  <c:v>44939</c:v>
                </c:pt>
                <c:pt idx="102">
                  <c:v>44953</c:v>
                </c:pt>
                <c:pt idx="103">
                  <c:v>44960</c:v>
                </c:pt>
                <c:pt idx="104">
                  <c:v>44970</c:v>
                </c:pt>
                <c:pt idx="105">
                  <c:v>44974</c:v>
                </c:pt>
                <c:pt idx="106">
                  <c:v>44981</c:v>
                </c:pt>
                <c:pt idx="107">
                  <c:v>44988</c:v>
                </c:pt>
                <c:pt idx="108">
                  <c:v>44995</c:v>
                </c:pt>
                <c:pt idx="109">
                  <c:v>45001</c:v>
                </c:pt>
                <c:pt idx="110">
                  <c:v>45016</c:v>
                </c:pt>
                <c:pt idx="111">
                  <c:v>45022</c:v>
                </c:pt>
                <c:pt idx="112">
                  <c:v>45030</c:v>
                </c:pt>
                <c:pt idx="113">
                  <c:v>45037</c:v>
                </c:pt>
                <c:pt idx="114">
                  <c:v>45044</c:v>
                </c:pt>
                <c:pt idx="115">
                  <c:v>45051</c:v>
                </c:pt>
                <c:pt idx="116">
                  <c:v>45058</c:v>
                </c:pt>
                <c:pt idx="117">
                  <c:v>45065</c:v>
                </c:pt>
                <c:pt idx="118">
                  <c:v>45072</c:v>
                </c:pt>
                <c:pt idx="119">
                  <c:v>45079</c:v>
                </c:pt>
                <c:pt idx="120">
                  <c:v>45086</c:v>
                </c:pt>
                <c:pt idx="121">
                  <c:v>45100</c:v>
                </c:pt>
                <c:pt idx="122">
                  <c:v>45107</c:v>
                </c:pt>
                <c:pt idx="123">
                  <c:v>45114</c:v>
                </c:pt>
                <c:pt idx="124">
                  <c:v>45121</c:v>
                </c:pt>
                <c:pt idx="125">
                  <c:v>45128</c:v>
                </c:pt>
                <c:pt idx="126">
                  <c:v>45129</c:v>
                </c:pt>
                <c:pt idx="127">
                  <c:v>45142</c:v>
                </c:pt>
                <c:pt idx="128">
                  <c:v>45170</c:v>
                </c:pt>
                <c:pt idx="129">
                  <c:v>45177</c:v>
                </c:pt>
                <c:pt idx="130">
                  <c:v>45184</c:v>
                </c:pt>
                <c:pt idx="131">
                  <c:v>45191</c:v>
                </c:pt>
                <c:pt idx="132">
                  <c:v>45198</c:v>
                </c:pt>
                <c:pt idx="133">
                  <c:v>45205</c:v>
                </c:pt>
                <c:pt idx="134">
                  <c:v>45212</c:v>
                </c:pt>
                <c:pt idx="135">
                  <c:v>45219</c:v>
                </c:pt>
                <c:pt idx="136">
                  <c:v>45226</c:v>
                </c:pt>
                <c:pt idx="137">
                  <c:v>45233</c:v>
                </c:pt>
                <c:pt idx="138">
                  <c:v>45240</c:v>
                </c:pt>
                <c:pt idx="139">
                  <c:v>45247</c:v>
                </c:pt>
                <c:pt idx="140">
                  <c:v>45261</c:v>
                </c:pt>
                <c:pt idx="141">
                  <c:v>45268</c:v>
                </c:pt>
                <c:pt idx="142">
                  <c:v>45275</c:v>
                </c:pt>
                <c:pt idx="143">
                  <c:v>45276</c:v>
                </c:pt>
                <c:pt idx="144">
                  <c:v>45277</c:v>
                </c:pt>
                <c:pt idx="145">
                  <c:v>45282</c:v>
                </c:pt>
                <c:pt idx="146">
                  <c:v>45303</c:v>
                </c:pt>
                <c:pt idx="147">
                  <c:v>45317</c:v>
                </c:pt>
                <c:pt idx="148">
                  <c:v>45324</c:v>
                </c:pt>
                <c:pt idx="149">
                  <c:v>45331</c:v>
                </c:pt>
                <c:pt idx="150">
                  <c:v>45338</c:v>
                </c:pt>
                <c:pt idx="151">
                  <c:v>45339</c:v>
                </c:pt>
                <c:pt idx="152">
                  <c:v>45359</c:v>
                </c:pt>
                <c:pt idx="153">
                  <c:v>45366</c:v>
                </c:pt>
                <c:pt idx="154">
                  <c:v>45372</c:v>
                </c:pt>
                <c:pt idx="155">
                  <c:v>45379</c:v>
                </c:pt>
                <c:pt idx="156">
                  <c:v>45387</c:v>
                </c:pt>
                <c:pt idx="157">
                  <c:v>45394</c:v>
                </c:pt>
                <c:pt idx="158">
                  <c:v>45401</c:v>
                </c:pt>
                <c:pt idx="159">
                  <c:v>45408</c:v>
                </c:pt>
                <c:pt idx="160">
                  <c:v>45409</c:v>
                </c:pt>
                <c:pt idx="161">
                  <c:v>45422</c:v>
                </c:pt>
                <c:pt idx="162">
                  <c:v>45429</c:v>
                </c:pt>
                <c:pt idx="163">
                  <c:v>45436</c:v>
                </c:pt>
                <c:pt idx="164">
                  <c:v>45443</c:v>
                </c:pt>
                <c:pt idx="165">
                  <c:v>45450</c:v>
                </c:pt>
                <c:pt idx="166">
                  <c:v>45457</c:v>
                </c:pt>
                <c:pt idx="167">
                  <c:v>45464</c:v>
                </c:pt>
                <c:pt idx="168">
                  <c:v>45476</c:v>
                </c:pt>
                <c:pt idx="169">
                  <c:v>45485</c:v>
                </c:pt>
                <c:pt idx="170">
                  <c:v>45492</c:v>
                </c:pt>
                <c:pt idx="171">
                  <c:v>45499</c:v>
                </c:pt>
                <c:pt idx="172">
                  <c:v>45506</c:v>
                </c:pt>
                <c:pt idx="173">
                  <c:v>45513</c:v>
                </c:pt>
                <c:pt idx="174">
                  <c:v>45520</c:v>
                </c:pt>
                <c:pt idx="175">
                  <c:v>45541</c:v>
                </c:pt>
                <c:pt idx="176">
                  <c:v>45548</c:v>
                </c:pt>
                <c:pt idx="177">
                  <c:v>45555</c:v>
                </c:pt>
                <c:pt idx="178">
                  <c:v>45569</c:v>
                </c:pt>
                <c:pt idx="179">
                  <c:v>45576</c:v>
                </c:pt>
                <c:pt idx="180">
                  <c:v>45583</c:v>
                </c:pt>
                <c:pt idx="181">
                  <c:v>45590</c:v>
                </c:pt>
                <c:pt idx="182">
                  <c:v>45597</c:v>
                </c:pt>
                <c:pt idx="183">
                  <c:v>45604</c:v>
                </c:pt>
                <c:pt idx="184">
                  <c:v>45611</c:v>
                </c:pt>
                <c:pt idx="185">
                  <c:v>45618</c:v>
                </c:pt>
                <c:pt idx="186">
                  <c:v>45632</c:v>
                </c:pt>
                <c:pt idx="187">
                  <c:v>45639</c:v>
                </c:pt>
                <c:pt idx="188">
                  <c:v>45660</c:v>
                </c:pt>
                <c:pt idx="189">
                  <c:v>45667</c:v>
                </c:pt>
                <c:pt idx="190">
                  <c:v>45674</c:v>
                </c:pt>
                <c:pt idx="191">
                  <c:v>45688</c:v>
                </c:pt>
                <c:pt idx="192">
                  <c:v>45698</c:v>
                </c:pt>
                <c:pt idx="193">
                  <c:v>45705</c:v>
                </c:pt>
                <c:pt idx="194">
                  <c:v>45716</c:v>
                </c:pt>
                <c:pt idx="195">
                  <c:v>45723</c:v>
                </c:pt>
                <c:pt idx="196">
                  <c:v>45730</c:v>
                </c:pt>
                <c:pt idx="197">
                  <c:v>45736</c:v>
                </c:pt>
                <c:pt idx="198">
                  <c:v>45744</c:v>
                </c:pt>
                <c:pt idx="199">
                  <c:v>45751</c:v>
                </c:pt>
                <c:pt idx="200">
                  <c:v>45758</c:v>
                </c:pt>
                <c:pt idx="201">
                  <c:v>45764</c:v>
                </c:pt>
                <c:pt idx="202">
                  <c:v>45772</c:v>
                </c:pt>
                <c:pt idx="203">
                  <c:v>45779</c:v>
                </c:pt>
                <c:pt idx="204">
                  <c:v>45786</c:v>
                </c:pt>
                <c:pt idx="205">
                  <c:v>45793</c:v>
                </c:pt>
                <c:pt idx="206">
                  <c:v>45800</c:v>
                </c:pt>
                <c:pt idx="207">
                  <c:v>45807</c:v>
                </c:pt>
                <c:pt idx="208">
                  <c:v>45821</c:v>
                </c:pt>
                <c:pt idx="209">
                  <c:v>45835</c:v>
                </c:pt>
                <c:pt idx="210">
                  <c:v>45841</c:v>
                </c:pt>
                <c:pt idx="211">
                  <c:v>45849</c:v>
                </c:pt>
                <c:pt idx="212">
                  <c:v>45856</c:v>
                </c:pt>
                <c:pt idx="213">
                  <c:v>45863</c:v>
                </c:pt>
                <c:pt idx="214">
                  <c:v>45870</c:v>
                </c:pt>
                <c:pt idx="215">
                  <c:v>45877</c:v>
                </c:pt>
                <c:pt idx="216">
                  <c:v>45898</c:v>
                </c:pt>
                <c:pt idx="217">
                  <c:v>45905</c:v>
                </c:pt>
                <c:pt idx="218">
                  <c:v>45912</c:v>
                </c:pt>
                <c:pt idx="219">
                  <c:v>45919</c:v>
                </c:pt>
                <c:pt idx="220">
                  <c:v>45926</c:v>
                </c:pt>
                <c:pt idx="221">
                  <c:v>45940</c:v>
                </c:pt>
                <c:pt idx="222">
                  <c:v>45947</c:v>
                </c:pt>
                <c:pt idx="223">
                  <c:v>45954</c:v>
                </c:pt>
                <c:pt idx="224">
                  <c:v>45961</c:v>
                </c:pt>
                <c:pt idx="225">
                  <c:v>45968</c:v>
                </c:pt>
                <c:pt idx="226">
                  <c:v>45975</c:v>
                </c:pt>
                <c:pt idx="227">
                  <c:v>45982</c:v>
                </c:pt>
                <c:pt idx="228">
                  <c:v>45996</c:v>
                </c:pt>
                <c:pt idx="229">
                  <c:v>46003</c:v>
                </c:pt>
                <c:pt idx="230">
                  <c:v>46010</c:v>
                </c:pt>
                <c:pt idx="231">
                  <c:v>46031</c:v>
                </c:pt>
                <c:pt idx="232">
                  <c:v>46038</c:v>
                </c:pt>
                <c:pt idx="233">
                  <c:v>46045</c:v>
                </c:pt>
                <c:pt idx="234">
                  <c:v>46046</c:v>
                </c:pt>
                <c:pt idx="235">
                  <c:v>46047</c:v>
                </c:pt>
                <c:pt idx="236">
                  <c:v>46066</c:v>
                </c:pt>
                <c:pt idx="237">
                  <c:v>46083</c:v>
                </c:pt>
                <c:pt idx="238">
                  <c:v>46087</c:v>
                </c:pt>
                <c:pt idx="239">
                  <c:v>46093</c:v>
                </c:pt>
                <c:pt idx="240">
                  <c:v>46100</c:v>
                </c:pt>
                <c:pt idx="241">
                  <c:v>46114</c:v>
                </c:pt>
                <c:pt idx="242">
                  <c:v>46125</c:v>
                </c:pt>
                <c:pt idx="243">
                  <c:v>46150</c:v>
                </c:pt>
                <c:pt idx="244">
                  <c:v>46157</c:v>
                </c:pt>
                <c:pt idx="245">
                  <c:v>46163</c:v>
                </c:pt>
                <c:pt idx="246">
                  <c:v>46171</c:v>
                </c:pt>
                <c:pt idx="247">
                  <c:v>46178</c:v>
                </c:pt>
                <c:pt idx="248">
                  <c:v>46185</c:v>
                </c:pt>
                <c:pt idx="249">
                  <c:v>46191</c:v>
                </c:pt>
                <c:pt idx="250">
                  <c:v>46199</c:v>
                </c:pt>
                <c:pt idx="251">
                  <c:v>46213</c:v>
                </c:pt>
                <c:pt idx="252">
                  <c:v>46220</c:v>
                </c:pt>
                <c:pt idx="253">
                  <c:v>46241</c:v>
                </c:pt>
                <c:pt idx="254">
                  <c:v>46262</c:v>
                </c:pt>
                <c:pt idx="255">
                  <c:v>46269</c:v>
                </c:pt>
                <c:pt idx="256">
                  <c:v>46276</c:v>
                </c:pt>
                <c:pt idx="257">
                  <c:v>46283</c:v>
                </c:pt>
                <c:pt idx="258">
                  <c:v>46304</c:v>
                </c:pt>
              </c:numCache>
            </c:numRef>
          </c:cat>
          <c:val>
            <c:numRef>
              <c:f>Factset!$F$2:$F$262</c:f>
              <c:numCache>
                <c:formatCode>General</c:formatCode>
                <c:ptCount val="261"/>
                <c:pt idx="0">
                  <c:v>22.5</c:v>
                </c:pt>
                <c:pt idx="1">
                  <c:v>21.7</c:v>
                </c:pt>
                <c:pt idx="2">
                  <c:v>21.7</c:v>
                </c:pt>
                <c:pt idx="3">
                  <c:v>20.9</c:v>
                </c:pt>
                <c:pt idx="4">
                  <c:v>21.6</c:v>
                </c:pt>
                <c:pt idx="5">
                  <c:v>21.9</c:v>
                </c:pt>
                <c:pt idx="6">
                  <c:v>22</c:v>
                </c:pt>
                <c:pt idx="7">
                  <c:v>21.7</c:v>
                </c:pt>
                <c:pt idx="8">
                  <c:v>20.6</c:v>
                </c:pt>
                <c:pt idx="9">
                  <c:v>21.6</c:v>
                </c:pt>
                <c:pt idx="10">
                  <c:v>21.6</c:v>
                </c:pt>
                <c:pt idx="11">
                  <c:v>21.7</c:v>
                </c:pt>
                <c:pt idx="12">
                  <c:v>22</c:v>
                </c:pt>
                <c:pt idx="13">
                  <c:v>22.6</c:v>
                </c:pt>
                <c:pt idx="14">
                  <c:v>22.4</c:v>
                </c:pt>
                <c:pt idx="15">
                  <c:v>22</c:v>
                </c:pt>
                <c:pt idx="16">
                  <c:v>22.2</c:v>
                </c:pt>
                <c:pt idx="17">
                  <c:v>22.1</c:v>
                </c:pt>
                <c:pt idx="18">
                  <c:v>21.5</c:v>
                </c:pt>
                <c:pt idx="19">
                  <c:v>21.1</c:v>
                </c:pt>
                <c:pt idx="20">
                  <c:v>21.9</c:v>
                </c:pt>
                <c:pt idx="21">
                  <c:v>21.7</c:v>
                </c:pt>
                <c:pt idx="22">
                  <c:v>21.6</c:v>
                </c:pt>
                <c:pt idx="23">
                  <c:v>21.9</c:v>
                </c:pt>
                <c:pt idx="24">
                  <c:v>22.4</c:v>
                </c:pt>
                <c:pt idx="25">
                  <c:v>22.5</c:v>
                </c:pt>
                <c:pt idx="26">
                  <c:v>22.5</c:v>
                </c:pt>
                <c:pt idx="27">
                  <c:v>22</c:v>
                </c:pt>
                <c:pt idx="28">
                  <c:v>21.6</c:v>
                </c:pt>
                <c:pt idx="29">
                  <c:v>21</c:v>
                </c:pt>
                <c:pt idx="30">
                  <c:v>21.2</c:v>
                </c:pt>
                <c:pt idx="31">
                  <c:v>21.1</c:v>
                </c:pt>
                <c:pt idx="32">
                  <c:v>21.3</c:v>
                </c:pt>
                <c:pt idx="34">
                  <c:v>21.4</c:v>
                </c:pt>
                <c:pt idx="35">
                  <c:v>21.4</c:v>
                </c:pt>
                <c:pt idx="36">
                  <c:v>21.4</c:v>
                </c:pt>
                <c:pt idx="37">
                  <c:v>21.3</c:v>
                </c:pt>
                <c:pt idx="38">
                  <c:v>21.2</c:v>
                </c:pt>
                <c:pt idx="39">
                  <c:v>21.1</c:v>
                </c:pt>
                <c:pt idx="40">
                  <c:v>21.1</c:v>
                </c:pt>
                <c:pt idx="41">
                  <c:v>21.3</c:v>
                </c:pt>
                <c:pt idx="42">
                  <c:v>21</c:v>
                </c:pt>
                <c:pt idx="43">
                  <c:v>20.9</c:v>
                </c:pt>
                <c:pt idx="44">
                  <c:v>20.8</c:v>
                </c:pt>
                <c:pt idx="45">
                  <c:v>20.100000000000001</c:v>
                </c:pt>
                <c:pt idx="46">
                  <c:v>20.5</c:v>
                </c:pt>
                <c:pt idx="47">
                  <c:v>20.3</c:v>
                </c:pt>
                <c:pt idx="48">
                  <c:v>21</c:v>
                </c:pt>
                <c:pt idx="49">
                  <c:v>21.1</c:v>
                </c:pt>
                <c:pt idx="50">
                  <c:v>21.4</c:v>
                </c:pt>
                <c:pt idx="51">
                  <c:v>21.2</c:v>
                </c:pt>
                <c:pt idx="52">
                  <c:v>21.4</c:v>
                </c:pt>
                <c:pt idx="53">
                  <c:v>20.399999999999999</c:v>
                </c:pt>
                <c:pt idx="54">
                  <c:v>21.1</c:v>
                </c:pt>
                <c:pt idx="55">
                  <c:v>21.2</c:v>
                </c:pt>
                <c:pt idx="56">
                  <c:v>21.2</c:v>
                </c:pt>
                <c:pt idx="57">
                  <c:v>21.1</c:v>
                </c:pt>
                <c:pt idx="58">
                  <c:v>19.7</c:v>
                </c:pt>
                <c:pt idx="59">
                  <c:v>19.7</c:v>
                </c:pt>
                <c:pt idx="60">
                  <c:v>19.2</c:v>
                </c:pt>
                <c:pt idx="61">
                  <c:v>18.8</c:v>
                </c:pt>
                <c:pt idx="62">
                  <c:v>19</c:v>
                </c:pt>
                <c:pt idx="63">
                  <c:v>18.5</c:v>
                </c:pt>
                <c:pt idx="64">
                  <c:v>19.100000000000001</c:v>
                </c:pt>
                <c:pt idx="65">
                  <c:v>19.5</c:v>
                </c:pt>
                <c:pt idx="66">
                  <c:v>19.5</c:v>
                </c:pt>
                <c:pt idx="67">
                  <c:v>19.2</c:v>
                </c:pt>
                <c:pt idx="68">
                  <c:v>19</c:v>
                </c:pt>
                <c:pt idx="69">
                  <c:v>18.600000000000001</c:v>
                </c:pt>
                <c:pt idx="70">
                  <c:v>18.100000000000001</c:v>
                </c:pt>
                <c:pt idx="71">
                  <c:v>17.600000000000001</c:v>
                </c:pt>
                <c:pt idx="72">
                  <c:v>16.600000000000001</c:v>
                </c:pt>
                <c:pt idx="73">
                  <c:v>16.399999999999999</c:v>
                </c:pt>
                <c:pt idx="74">
                  <c:v>17.100000000000001</c:v>
                </c:pt>
                <c:pt idx="75">
                  <c:v>17.5</c:v>
                </c:pt>
                <c:pt idx="76">
                  <c:v>16.8</c:v>
                </c:pt>
                <c:pt idx="77">
                  <c:v>15.8</c:v>
                </c:pt>
                <c:pt idx="78">
                  <c:v>15.8</c:v>
                </c:pt>
                <c:pt idx="79">
                  <c:v>15.8</c:v>
                </c:pt>
                <c:pt idx="80">
                  <c:v>16.3</c:v>
                </c:pt>
                <c:pt idx="81">
                  <c:v>15.8</c:v>
                </c:pt>
                <c:pt idx="82">
                  <c:v>16.7</c:v>
                </c:pt>
                <c:pt idx="83">
                  <c:v>17.100000000000001</c:v>
                </c:pt>
                <c:pt idx="84">
                  <c:v>17.5</c:v>
                </c:pt>
                <c:pt idx="85">
                  <c:v>16.7</c:v>
                </c:pt>
                <c:pt idx="86">
                  <c:v>16.8</c:v>
                </c:pt>
                <c:pt idx="87">
                  <c:v>16.399999999999999</c:v>
                </c:pt>
                <c:pt idx="88">
                  <c:v>15.8</c:v>
                </c:pt>
                <c:pt idx="89">
                  <c:v>15.4</c:v>
                </c:pt>
                <c:pt idx="90">
                  <c:v>15.8</c:v>
                </c:pt>
                <c:pt idx="91">
                  <c:v>15.5</c:v>
                </c:pt>
                <c:pt idx="92">
                  <c:v>15.6</c:v>
                </c:pt>
                <c:pt idx="93">
                  <c:v>16.3</c:v>
                </c:pt>
                <c:pt idx="94">
                  <c:v>16.100000000000001</c:v>
                </c:pt>
                <c:pt idx="95">
                  <c:v>17.100000000000001</c:v>
                </c:pt>
                <c:pt idx="96">
                  <c:v>17.2</c:v>
                </c:pt>
                <c:pt idx="97">
                  <c:v>17.600000000000001</c:v>
                </c:pt>
                <c:pt idx="98">
                  <c:v>17.100000000000001</c:v>
                </c:pt>
                <c:pt idx="99">
                  <c:v>17.3</c:v>
                </c:pt>
                <c:pt idx="100">
                  <c:v>16.5</c:v>
                </c:pt>
                <c:pt idx="101">
                  <c:v>17.3</c:v>
                </c:pt>
                <c:pt idx="102">
                  <c:v>17.8</c:v>
                </c:pt>
                <c:pt idx="103">
                  <c:v>18.399999999999999</c:v>
                </c:pt>
                <c:pt idx="104">
                  <c:v>18</c:v>
                </c:pt>
                <c:pt idx="105">
                  <c:v>18</c:v>
                </c:pt>
                <c:pt idx="106">
                  <c:v>17.7</c:v>
                </c:pt>
                <c:pt idx="107">
                  <c:v>17.5</c:v>
                </c:pt>
                <c:pt idx="108">
                  <c:v>17.2</c:v>
                </c:pt>
                <c:pt idx="109">
                  <c:v>17.100000000000001</c:v>
                </c:pt>
                <c:pt idx="110">
                  <c:v>17.8</c:v>
                </c:pt>
                <c:pt idx="111">
                  <c:v>18</c:v>
                </c:pt>
                <c:pt idx="112">
                  <c:v>18.3</c:v>
                </c:pt>
                <c:pt idx="113">
                  <c:v>18.2</c:v>
                </c:pt>
                <c:pt idx="114">
                  <c:v>18.100000000000001</c:v>
                </c:pt>
                <c:pt idx="115">
                  <c:v>17.7</c:v>
                </c:pt>
                <c:pt idx="116">
                  <c:v>18</c:v>
                </c:pt>
                <c:pt idx="117">
                  <c:v>18.3</c:v>
                </c:pt>
                <c:pt idx="118">
                  <c:v>17.8</c:v>
                </c:pt>
                <c:pt idx="119">
                  <c:v>18</c:v>
                </c:pt>
                <c:pt idx="120">
                  <c:v>18.5</c:v>
                </c:pt>
                <c:pt idx="121">
                  <c:v>18.8</c:v>
                </c:pt>
                <c:pt idx="122">
                  <c:v>18.899999999999999</c:v>
                </c:pt>
                <c:pt idx="123">
                  <c:v>18.899999999999999</c:v>
                </c:pt>
                <c:pt idx="124">
                  <c:v>18.899999999999999</c:v>
                </c:pt>
                <c:pt idx="125">
                  <c:v>19.5</c:v>
                </c:pt>
                <c:pt idx="126">
                  <c:v>19.399999999999999</c:v>
                </c:pt>
                <c:pt idx="127">
                  <c:v>19.2</c:v>
                </c:pt>
                <c:pt idx="128">
                  <c:v>18.8</c:v>
                </c:pt>
                <c:pt idx="129">
                  <c:v>18.600000000000001</c:v>
                </c:pt>
                <c:pt idx="130">
                  <c:v>18.8</c:v>
                </c:pt>
                <c:pt idx="131">
                  <c:v>18</c:v>
                </c:pt>
                <c:pt idx="132">
                  <c:v>18.7</c:v>
                </c:pt>
                <c:pt idx="133">
                  <c:v>17.7</c:v>
                </c:pt>
                <c:pt idx="134">
                  <c:v>18.100000000000001</c:v>
                </c:pt>
                <c:pt idx="135">
                  <c:v>17.7</c:v>
                </c:pt>
                <c:pt idx="136">
                  <c:v>17.7</c:v>
                </c:pt>
                <c:pt idx="137">
                  <c:v>17.8</c:v>
                </c:pt>
                <c:pt idx="138">
                  <c:v>18</c:v>
                </c:pt>
                <c:pt idx="139">
                  <c:v>18.600000000000001</c:v>
                </c:pt>
                <c:pt idx="140">
                  <c:v>18.7</c:v>
                </c:pt>
                <c:pt idx="141">
                  <c:v>18.8</c:v>
                </c:pt>
                <c:pt idx="142">
                  <c:v>19.3</c:v>
                </c:pt>
                <c:pt idx="143">
                  <c:v>19.2</c:v>
                </c:pt>
                <c:pt idx="144">
                  <c:v>19.5</c:v>
                </c:pt>
                <c:pt idx="145">
                  <c:v>19.5</c:v>
                </c:pt>
                <c:pt idx="146">
                  <c:v>19.5</c:v>
                </c:pt>
                <c:pt idx="147">
                  <c:v>20</c:v>
                </c:pt>
                <c:pt idx="148">
                  <c:v>20</c:v>
                </c:pt>
                <c:pt idx="149">
                  <c:v>20.3</c:v>
                </c:pt>
                <c:pt idx="150">
                  <c:v>20.399999999999999</c:v>
                </c:pt>
                <c:pt idx="151">
                  <c:v>20.399999999999999</c:v>
                </c:pt>
                <c:pt idx="152">
                  <c:v>20.7</c:v>
                </c:pt>
                <c:pt idx="153">
                  <c:v>20.6</c:v>
                </c:pt>
                <c:pt idx="154">
                  <c:v>20.9</c:v>
                </c:pt>
                <c:pt idx="155">
                  <c:v>20.9</c:v>
                </c:pt>
                <c:pt idx="156">
                  <c:v>20.5</c:v>
                </c:pt>
                <c:pt idx="157">
                  <c:v>20.6</c:v>
                </c:pt>
                <c:pt idx="158">
                  <c:v>19.899999999999999</c:v>
                </c:pt>
                <c:pt idx="159">
                  <c:v>20</c:v>
                </c:pt>
                <c:pt idx="160">
                  <c:v>19.899999999999999</c:v>
                </c:pt>
                <c:pt idx="161">
                  <c:v>20.399999999999999</c:v>
                </c:pt>
                <c:pt idx="162">
                  <c:v>20.7</c:v>
                </c:pt>
                <c:pt idx="163">
                  <c:v>20.5</c:v>
                </c:pt>
                <c:pt idx="164">
                  <c:v>20.3</c:v>
                </c:pt>
                <c:pt idx="165">
                  <c:v>20.7</c:v>
                </c:pt>
                <c:pt idx="166">
                  <c:v>21</c:v>
                </c:pt>
                <c:pt idx="167">
                  <c:v>21</c:v>
                </c:pt>
                <c:pt idx="168">
                  <c:v>21.2</c:v>
                </c:pt>
                <c:pt idx="169">
                  <c:v>21.4</c:v>
                </c:pt>
                <c:pt idx="170">
                  <c:v>21.2</c:v>
                </c:pt>
                <c:pt idx="171">
                  <c:v>20.6</c:v>
                </c:pt>
                <c:pt idx="172">
                  <c:v>20.7</c:v>
                </c:pt>
                <c:pt idx="173">
                  <c:v>20.2</c:v>
                </c:pt>
                <c:pt idx="174">
                  <c:v>21</c:v>
                </c:pt>
                <c:pt idx="175">
                  <c:v>20.6</c:v>
                </c:pt>
                <c:pt idx="176">
                  <c:v>20.9</c:v>
                </c:pt>
                <c:pt idx="177">
                  <c:v>21.4</c:v>
                </c:pt>
                <c:pt idx="178">
                  <c:v>21.4</c:v>
                </c:pt>
                <c:pt idx="179">
                  <c:v>21.4</c:v>
                </c:pt>
                <c:pt idx="180">
                  <c:v>21.9</c:v>
                </c:pt>
                <c:pt idx="181">
                  <c:v>21.7</c:v>
                </c:pt>
                <c:pt idx="182">
                  <c:v>21.3</c:v>
                </c:pt>
                <c:pt idx="183">
                  <c:v>22.2</c:v>
                </c:pt>
                <c:pt idx="184">
                  <c:v>22</c:v>
                </c:pt>
                <c:pt idx="185">
                  <c:v>22</c:v>
                </c:pt>
                <c:pt idx="186">
                  <c:v>22.3</c:v>
                </c:pt>
                <c:pt idx="187">
                  <c:v>22.3</c:v>
                </c:pt>
                <c:pt idx="188">
                  <c:v>21.4</c:v>
                </c:pt>
                <c:pt idx="189">
                  <c:v>21.5</c:v>
                </c:pt>
                <c:pt idx="190">
                  <c:v>21.6</c:v>
                </c:pt>
                <c:pt idx="191">
                  <c:v>22</c:v>
                </c:pt>
                <c:pt idx="192">
                  <c:v>22.1</c:v>
                </c:pt>
                <c:pt idx="193">
                  <c:v>22.2</c:v>
                </c:pt>
                <c:pt idx="194">
                  <c:v>21.2</c:v>
                </c:pt>
                <c:pt idx="195">
                  <c:v>20.7</c:v>
                </c:pt>
                <c:pt idx="196">
                  <c:v>19.899999999999999</c:v>
                </c:pt>
                <c:pt idx="197">
                  <c:v>20.399999999999999</c:v>
                </c:pt>
                <c:pt idx="198">
                  <c:v>20.5</c:v>
                </c:pt>
                <c:pt idx="199">
                  <c:v>19.399999999999999</c:v>
                </c:pt>
                <c:pt idx="200">
                  <c:v>19</c:v>
                </c:pt>
                <c:pt idx="201">
                  <c:v>19</c:v>
                </c:pt>
                <c:pt idx="202">
                  <c:v>19.8</c:v>
                </c:pt>
                <c:pt idx="203">
                  <c:v>20.2</c:v>
                </c:pt>
                <c:pt idx="204">
                  <c:v>20.5</c:v>
                </c:pt>
                <c:pt idx="205">
                  <c:v>21.4</c:v>
                </c:pt>
                <c:pt idx="206">
                  <c:v>21.1</c:v>
                </c:pt>
                <c:pt idx="207">
                  <c:v>21.3</c:v>
                </c:pt>
                <c:pt idx="208">
                  <c:v>21.6</c:v>
                </c:pt>
                <c:pt idx="209">
                  <c:v>21.9</c:v>
                </c:pt>
                <c:pt idx="210">
                  <c:v>22.2</c:v>
                </c:pt>
                <c:pt idx="211">
                  <c:v>22.3</c:v>
                </c:pt>
                <c:pt idx="212">
                  <c:v>22.2</c:v>
                </c:pt>
                <c:pt idx="213">
                  <c:v>22.4</c:v>
                </c:pt>
                <c:pt idx="214">
                  <c:v>22.2</c:v>
                </c:pt>
                <c:pt idx="215">
                  <c:v>22.1</c:v>
                </c:pt>
                <c:pt idx="216">
                  <c:v>22.4</c:v>
                </c:pt>
                <c:pt idx="217">
                  <c:v>22.1</c:v>
                </c:pt>
                <c:pt idx="218">
                  <c:v>22.5</c:v>
                </c:pt>
                <c:pt idx="219">
                  <c:v>22.6</c:v>
                </c:pt>
                <c:pt idx="220">
                  <c:v>22.5</c:v>
                </c:pt>
                <c:pt idx="221">
                  <c:v>22.8</c:v>
                </c:pt>
                <c:pt idx="222">
                  <c:v>22.4</c:v>
                </c:pt>
                <c:pt idx="223">
                  <c:v>22.7</c:v>
                </c:pt>
                <c:pt idx="224">
                  <c:v>22.9</c:v>
                </c:pt>
                <c:pt idx="225">
                  <c:v>22.7</c:v>
                </c:pt>
                <c:pt idx="226">
                  <c:v>22.4</c:v>
                </c:pt>
                <c:pt idx="227">
                  <c:v>21.5</c:v>
                </c:pt>
                <c:pt idx="228">
                  <c:v>22.4</c:v>
                </c:pt>
                <c:pt idx="229">
                  <c:v>22.5</c:v>
                </c:pt>
                <c:pt idx="230">
                  <c:v>21.8</c:v>
                </c:pt>
                <c:pt idx="231">
                  <c:v>22.2</c:v>
                </c:pt>
                <c:pt idx="232">
                  <c:v>22.2</c:v>
                </c:pt>
                <c:pt idx="233">
                  <c:v>22.1</c:v>
                </c:pt>
                <c:pt idx="234">
                  <c:v>22.2</c:v>
                </c:pt>
                <c:pt idx="235">
                  <c:v>21.5</c:v>
                </c:pt>
                <c:pt idx="236">
                  <c:v>21.5</c:v>
                </c:pt>
                <c:pt idx="237">
                  <c:v>21.6</c:v>
                </c:pt>
                <c:pt idx="238">
                  <c:v>21.2</c:v>
                </c:pt>
                <c:pt idx="239">
                  <c:v>20.9</c:v>
                </c:pt>
                <c:pt idx="240">
                  <c:v>20.3</c:v>
                </c:pt>
                <c:pt idx="241">
                  <c:v>19.8</c:v>
                </c:pt>
                <c:pt idx="242">
                  <c:v>20.399999999999999</c:v>
                </c:pt>
                <c:pt idx="243">
                  <c:v>21</c:v>
                </c:pt>
                <c:pt idx="244">
                  <c:v>21.4</c:v>
                </c:pt>
                <c:pt idx="245">
                  <c:v>21.1</c:v>
                </c:pt>
                <c:pt idx="246">
                  <c:v>21.2</c:v>
                </c:pt>
                <c:pt idx="247">
                  <c:v>21.1</c:v>
                </c:pt>
                <c:pt idx="248">
                  <c:v>20.100000000000001</c:v>
                </c:pt>
                <c:pt idx="249">
                  <c:v>20.100000000000001</c:v>
                </c:pt>
                <c:pt idx="250">
                  <c:v>20.100000000000001</c:v>
                </c:pt>
                <c:pt idx="251">
                  <c:v>20.5</c:v>
                </c:pt>
                <c:pt idx="252">
                  <c:v>20.3</c:v>
                </c:pt>
                <c:pt idx="253">
                  <c:v>20</c:v>
                </c:pt>
                <c:pt idx="254">
                  <c:v>19.600000000000001</c:v>
                </c:pt>
                <c:pt idx="255">
                  <c:v>19.5</c:v>
                </c:pt>
                <c:pt idx="256">
                  <c:v>19.100000000000001</c:v>
                </c:pt>
                <c:pt idx="257">
                  <c:v>19.100000000000001</c:v>
                </c:pt>
                <c:pt idx="258">
                  <c:v>19.100000000000001</c:v>
                </c:pt>
              </c:numCache>
            </c:numRef>
          </c:val>
          <c:smooth val="0"/>
          <c:extLst>
            <c:ext xmlns:c16="http://schemas.microsoft.com/office/drawing/2014/chart" uri="{C3380CC4-5D6E-409C-BE32-E72D297353CC}">
              <c16:uniqueId val="{00000001-0C23-4D5F-8C8D-FC5BB12E5240}"/>
            </c:ext>
          </c:extLst>
        </c:ser>
        <c:dLbls>
          <c:showLegendKey val="0"/>
          <c:showVal val="0"/>
          <c:showCatName val="0"/>
          <c:showSerName val="0"/>
          <c:showPercent val="0"/>
          <c:showBubbleSize val="0"/>
        </c:dLbls>
        <c:marker val="1"/>
        <c:smooth val="0"/>
        <c:axId val="985396144"/>
        <c:axId val="985398440"/>
      </c:lineChart>
      <c:lineChart>
        <c:grouping val="standard"/>
        <c:varyColors val="0"/>
        <c:ser>
          <c:idx val="1"/>
          <c:order val="2"/>
          <c:tx>
            <c:strRef>
              <c:f>Factset!$B$1</c:f>
              <c:strCache>
                <c:ptCount val="1"/>
                <c:pt idx="0">
                  <c:v>Earning growth (%)</c:v>
                </c:pt>
              </c:strCache>
            </c:strRef>
          </c:tx>
          <c:spPr>
            <a:ln w="28575" cap="rnd">
              <a:solidFill>
                <a:schemeClr val="accent2"/>
              </a:solidFill>
              <a:round/>
            </a:ln>
            <a:effectLst/>
          </c:spPr>
          <c:marker>
            <c:symbol val="none"/>
          </c:marker>
          <c:cat>
            <c:numRef>
              <c:f>Factset!$A$2:$A$262</c:f>
              <c:numCache>
                <c:formatCode>m/d/yyyy</c:formatCode>
                <c:ptCount val="261"/>
                <c:pt idx="0">
                  <c:v>44078</c:v>
                </c:pt>
                <c:pt idx="1">
                  <c:v>44085</c:v>
                </c:pt>
                <c:pt idx="2">
                  <c:v>44092</c:v>
                </c:pt>
                <c:pt idx="3">
                  <c:v>44099</c:v>
                </c:pt>
                <c:pt idx="4">
                  <c:v>44106</c:v>
                </c:pt>
                <c:pt idx="5">
                  <c:v>44113</c:v>
                </c:pt>
                <c:pt idx="6">
                  <c:v>44120</c:v>
                </c:pt>
                <c:pt idx="7">
                  <c:v>44127</c:v>
                </c:pt>
                <c:pt idx="8">
                  <c:v>44134</c:v>
                </c:pt>
                <c:pt idx="9">
                  <c:v>44141</c:v>
                </c:pt>
                <c:pt idx="10">
                  <c:v>44148</c:v>
                </c:pt>
                <c:pt idx="11">
                  <c:v>44155</c:v>
                </c:pt>
                <c:pt idx="12">
                  <c:v>44169</c:v>
                </c:pt>
                <c:pt idx="13">
                  <c:v>44204</c:v>
                </c:pt>
                <c:pt idx="14">
                  <c:v>44211</c:v>
                </c:pt>
                <c:pt idx="15">
                  <c:v>44232</c:v>
                </c:pt>
                <c:pt idx="16">
                  <c:v>44239</c:v>
                </c:pt>
                <c:pt idx="17">
                  <c:v>44246</c:v>
                </c:pt>
                <c:pt idx="18">
                  <c:v>44253</c:v>
                </c:pt>
                <c:pt idx="19">
                  <c:v>44260</c:v>
                </c:pt>
                <c:pt idx="20">
                  <c:v>44267</c:v>
                </c:pt>
                <c:pt idx="21">
                  <c:v>44274</c:v>
                </c:pt>
                <c:pt idx="22">
                  <c:v>44281</c:v>
                </c:pt>
                <c:pt idx="23">
                  <c:v>44288</c:v>
                </c:pt>
                <c:pt idx="24">
                  <c:v>44295</c:v>
                </c:pt>
                <c:pt idx="25">
                  <c:v>44302</c:v>
                </c:pt>
                <c:pt idx="26">
                  <c:v>44309</c:v>
                </c:pt>
                <c:pt idx="27">
                  <c:v>44316</c:v>
                </c:pt>
                <c:pt idx="28">
                  <c:v>44323</c:v>
                </c:pt>
                <c:pt idx="29">
                  <c:v>44330</c:v>
                </c:pt>
                <c:pt idx="30">
                  <c:v>44337</c:v>
                </c:pt>
                <c:pt idx="31">
                  <c:v>44351</c:v>
                </c:pt>
                <c:pt idx="32">
                  <c:v>44358</c:v>
                </c:pt>
                <c:pt idx="33">
                  <c:v>44372</c:v>
                </c:pt>
                <c:pt idx="34">
                  <c:v>44379</c:v>
                </c:pt>
                <c:pt idx="35">
                  <c:v>44386</c:v>
                </c:pt>
                <c:pt idx="36">
                  <c:v>44393</c:v>
                </c:pt>
                <c:pt idx="37">
                  <c:v>44400</c:v>
                </c:pt>
                <c:pt idx="38">
                  <c:v>44407</c:v>
                </c:pt>
                <c:pt idx="39">
                  <c:v>44414</c:v>
                </c:pt>
                <c:pt idx="40">
                  <c:v>44421</c:v>
                </c:pt>
                <c:pt idx="41">
                  <c:v>44442</c:v>
                </c:pt>
                <c:pt idx="42">
                  <c:v>44449</c:v>
                </c:pt>
                <c:pt idx="43">
                  <c:v>44456</c:v>
                </c:pt>
                <c:pt idx="44">
                  <c:v>44463</c:v>
                </c:pt>
                <c:pt idx="45">
                  <c:v>44470</c:v>
                </c:pt>
                <c:pt idx="46">
                  <c:v>44477</c:v>
                </c:pt>
                <c:pt idx="47">
                  <c:v>44484</c:v>
                </c:pt>
                <c:pt idx="48">
                  <c:v>44491</c:v>
                </c:pt>
                <c:pt idx="49">
                  <c:v>44498</c:v>
                </c:pt>
                <c:pt idx="50">
                  <c:v>44505</c:v>
                </c:pt>
                <c:pt idx="51">
                  <c:v>44512</c:v>
                </c:pt>
                <c:pt idx="52">
                  <c:v>44519</c:v>
                </c:pt>
                <c:pt idx="53">
                  <c:v>44532</c:v>
                </c:pt>
                <c:pt idx="54">
                  <c:v>44540</c:v>
                </c:pt>
                <c:pt idx="55">
                  <c:v>44547</c:v>
                </c:pt>
                <c:pt idx="56">
                  <c:v>44568</c:v>
                </c:pt>
                <c:pt idx="57">
                  <c:v>44574</c:v>
                </c:pt>
                <c:pt idx="58">
                  <c:v>44596</c:v>
                </c:pt>
                <c:pt idx="59">
                  <c:v>44603</c:v>
                </c:pt>
                <c:pt idx="60">
                  <c:v>44610</c:v>
                </c:pt>
                <c:pt idx="61">
                  <c:v>44617</c:v>
                </c:pt>
                <c:pt idx="62">
                  <c:v>44624</c:v>
                </c:pt>
                <c:pt idx="63">
                  <c:v>44631</c:v>
                </c:pt>
                <c:pt idx="64">
                  <c:v>44638</c:v>
                </c:pt>
                <c:pt idx="65">
                  <c:v>44645</c:v>
                </c:pt>
                <c:pt idx="66">
                  <c:v>44652</c:v>
                </c:pt>
                <c:pt idx="67">
                  <c:v>44659</c:v>
                </c:pt>
                <c:pt idx="68">
                  <c:v>44666</c:v>
                </c:pt>
                <c:pt idx="69">
                  <c:v>44673</c:v>
                </c:pt>
                <c:pt idx="70">
                  <c:v>44680</c:v>
                </c:pt>
                <c:pt idx="71">
                  <c:v>44687</c:v>
                </c:pt>
                <c:pt idx="72">
                  <c:v>44694</c:v>
                </c:pt>
                <c:pt idx="73">
                  <c:v>44701</c:v>
                </c:pt>
                <c:pt idx="74">
                  <c:v>44708</c:v>
                </c:pt>
                <c:pt idx="75">
                  <c:v>44715</c:v>
                </c:pt>
                <c:pt idx="76">
                  <c:v>44722</c:v>
                </c:pt>
                <c:pt idx="77">
                  <c:v>44729</c:v>
                </c:pt>
                <c:pt idx="78">
                  <c:v>44736</c:v>
                </c:pt>
                <c:pt idx="79">
                  <c:v>44743</c:v>
                </c:pt>
                <c:pt idx="80">
                  <c:v>44750</c:v>
                </c:pt>
                <c:pt idx="81">
                  <c:v>44757</c:v>
                </c:pt>
                <c:pt idx="82">
                  <c:v>44764</c:v>
                </c:pt>
                <c:pt idx="83">
                  <c:v>44771</c:v>
                </c:pt>
                <c:pt idx="84">
                  <c:v>44784</c:v>
                </c:pt>
                <c:pt idx="85">
                  <c:v>44806</c:v>
                </c:pt>
                <c:pt idx="86">
                  <c:v>44813</c:v>
                </c:pt>
                <c:pt idx="87">
                  <c:v>44820</c:v>
                </c:pt>
                <c:pt idx="88">
                  <c:v>44827</c:v>
                </c:pt>
                <c:pt idx="89">
                  <c:v>44834</c:v>
                </c:pt>
                <c:pt idx="90">
                  <c:v>44841</c:v>
                </c:pt>
                <c:pt idx="91">
                  <c:v>44848</c:v>
                </c:pt>
                <c:pt idx="92">
                  <c:v>44855</c:v>
                </c:pt>
                <c:pt idx="93">
                  <c:v>44862</c:v>
                </c:pt>
                <c:pt idx="94">
                  <c:v>44869</c:v>
                </c:pt>
                <c:pt idx="95">
                  <c:v>44876</c:v>
                </c:pt>
                <c:pt idx="96">
                  <c:v>44883</c:v>
                </c:pt>
                <c:pt idx="97">
                  <c:v>44896</c:v>
                </c:pt>
                <c:pt idx="98">
                  <c:v>44904</c:v>
                </c:pt>
                <c:pt idx="99">
                  <c:v>44910</c:v>
                </c:pt>
                <c:pt idx="100">
                  <c:v>44932</c:v>
                </c:pt>
                <c:pt idx="101">
                  <c:v>44939</c:v>
                </c:pt>
                <c:pt idx="102">
                  <c:v>44953</c:v>
                </c:pt>
                <c:pt idx="103">
                  <c:v>44960</c:v>
                </c:pt>
                <c:pt idx="104">
                  <c:v>44970</c:v>
                </c:pt>
                <c:pt idx="105">
                  <c:v>44974</c:v>
                </c:pt>
                <c:pt idx="106">
                  <c:v>44981</c:v>
                </c:pt>
                <c:pt idx="107">
                  <c:v>44988</c:v>
                </c:pt>
                <c:pt idx="108">
                  <c:v>44995</c:v>
                </c:pt>
                <c:pt idx="109">
                  <c:v>45001</c:v>
                </c:pt>
                <c:pt idx="110">
                  <c:v>45016</c:v>
                </c:pt>
                <c:pt idx="111">
                  <c:v>45022</c:v>
                </c:pt>
                <c:pt idx="112">
                  <c:v>45030</c:v>
                </c:pt>
                <c:pt idx="113">
                  <c:v>45037</c:v>
                </c:pt>
                <c:pt idx="114">
                  <c:v>45044</c:v>
                </c:pt>
                <c:pt idx="115">
                  <c:v>45051</c:v>
                </c:pt>
                <c:pt idx="116">
                  <c:v>45058</c:v>
                </c:pt>
                <c:pt idx="117">
                  <c:v>45065</c:v>
                </c:pt>
                <c:pt idx="118">
                  <c:v>45072</c:v>
                </c:pt>
                <c:pt idx="119">
                  <c:v>45079</c:v>
                </c:pt>
                <c:pt idx="120">
                  <c:v>45086</c:v>
                </c:pt>
                <c:pt idx="121">
                  <c:v>45100</c:v>
                </c:pt>
                <c:pt idx="122">
                  <c:v>45107</c:v>
                </c:pt>
                <c:pt idx="123">
                  <c:v>45114</c:v>
                </c:pt>
                <c:pt idx="124">
                  <c:v>45121</c:v>
                </c:pt>
                <c:pt idx="125">
                  <c:v>45128</c:v>
                </c:pt>
                <c:pt idx="126">
                  <c:v>45129</c:v>
                </c:pt>
                <c:pt idx="127">
                  <c:v>45142</c:v>
                </c:pt>
                <c:pt idx="128">
                  <c:v>45170</c:v>
                </c:pt>
                <c:pt idx="129">
                  <c:v>45177</c:v>
                </c:pt>
                <c:pt idx="130">
                  <c:v>45184</c:v>
                </c:pt>
                <c:pt idx="131">
                  <c:v>45191</c:v>
                </c:pt>
                <c:pt idx="132">
                  <c:v>45198</c:v>
                </c:pt>
                <c:pt idx="133">
                  <c:v>45205</c:v>
                </c:pt>
                <c:pt idx="134">
                  <c:v>45212</c:v>
                </c:pt>
                <c:pt idx="135">
                  <c:v>45219</c:v>
                </c:pt>
                <c:pt idx="136">
                  <c:v>45226</c:v>
                </c:pt>
                <c:pt idx="137">
                  <c:v>45233</c:v>
                </c:pt>
                <c:pt idx="138">
                  <c:v>45240</c:v>
                </c:pt>
                <c:pt idx="139">
                  <c:v>45247</c:v>
                </c:pt>
                <c:pt idx="140">
                  <c:v>45261</c:v>
                </c:pt>
                <c:pt idx="141">
                  <c:v>45268</c:v>
                </c:pt>
                <c:pt idx="142">
                  <c:v>45275</c:v>
                </c:pt>
                <c:pt idx="143">
                  <c:v>45276</c:v>
                </c:pt>
                <c:pt idx="144">
                  <c:v>45277</c:v>
                </c:pt>
                <c:pt idx="145">
                  <c:v>45282</c:v>
                </c:pt>
                <c:pt idx="146">
                  <c:v>45303</c:v>
                </c:pt>
                <c:pt idx="147">
                  <c:v>45317</c:v>
                </c:pt>
                <c:pt idx="148">
                  <c:v>45324</c:v>
                </c:pt>
                <c:pt idx="149">
                  <c:v>45331</c:v>
                </c:pt>
                <c:pt idx="150">
                  <c:v>45338</c:v>
                </c:pt>
                <c:pt idx="151">
                  <c:v>45339</c:v>
                </c:pt>
                <c:pt idx="152">
                  <c:v>45359</c:v>
                </c:pt>
                <c:pt idx="153">
                  <c:v>45366</c:v>
                </c:pt>
                <c:pt idx="154">
                  <c:v>45372</c:v>
                </c:pt>
                <c:pt idx="155">
                  <c:v>45379</c:v>
                </c:pt>
                <c:pt idx="156">
                  <c:v>45387</c:v>
                </c:pt>
                <c:pt idx="157">
                  <c:v>45394</c:v>
                </c:pt>
                <c:pt idx="158">
                  <c:v>45401</c:v>
                </c:pt>
                <c:pt idx="159">
                  <c:v>45408</c:v>
                </c:pt>
                <c:pt idx="160">
                  <c:v>45409</c:v>
                </c:pt>
                <c:pt idx="161">
                  <c:v>45422</c:v>
                </c:pt>
                <c:pt idx="162">
                  <c:v>45429</c:v>
                </c:pt>
                <c:pt idx="163">
                  <c:v>45436</c:v>
                </c:pt>
                <c:pt idx="164">
                  <c:v>45443</c:v>
                </c:pt>
                <c:pt idx="165">
                  <c:v>45450</c:v>
                </c:pt>
                <c:pt idx="166">
                  <c:v>45457</c:v>
                </c:pt>
                <c:pt idx="167">
                  <c:v>45464</c:v>
                </c:pt>
                <c:pt idx="168">
                  <c:v>45476</c:v>
                </c:pt>
                <c:pt idx="169">
                  <c:v>45485</c:v>
                </c:pt>
                <c:pt idx="170">
                  <c:v>45492</c:v>
                </c:pt>
                <c:pt idx="171">
                  <c:v>45499</c:v>
                </c:pt>
                <c:pt idx="172">
                  <c:v>45506</c:v>
                </c:pt>
                <c:pt idx="173">
                  <c:v>45513</c:v>
                </c:pt>
                <c:pt idx="174">
                  <c:v>45520</c:v>
                </c:pt>
                <c:pt idx="175">
                  <c:v>45541</c:v>
                </c:pt>
                <c:pt idx="176">
                  <c:v>45548</c:v>
                </c:pt>
                <c:pt idx="177">
                  <c:v>45555</c:v>
                </c:pt>
                <c:pt idx="178">
                  <c:v>45569</c:v>
                </c:pt>
                <c:pt idx="179">
                  <c:v>45576</c:v>
                </c:pt>
                <c:pt idx="180">
                  <c:v>45583</c:v>
                </c:pt>
                <c:pt idx="181">
                  <c:v>45590</c:v>
                </c:pt>
                <c:pt idx="182">
                  <c:v>45597</c:v>
                </c:pt>
                <c:pt idx="183">
                  <c:v>45604</c:v>
                </c:pt>
                <c:pt idx="184">
                  <c:v>45611</c:v>
                </c:pt>
                <c:pt idx="185">
                  <c:v>45618</c:v>
                </c:pt>
                <c:pt idx="186">
                  <c:v>45632</c:v>
                </c:pt>
                <c:pt idx="187">
                  <c:v>45639</c:v>
                </c:pt>
                <c:pt idx="188">
                  <c:v>45660</c:v>
                </c:pt>
                <c:pt idx="189">
                  <c:v>45667</c:v>
                </c:pt>
                <c:pt idx="190">
                  <c:v>45674</c:v>
                </c:pt>
                <c:pt idx="191">
                  <c:v>45688</c:v>
                </c:pt>
                <c:pt idx="192">
                  <c:v>45698</c:v>
                </c:pt>
                <c:pt idx="193">
                  <c:v>45705</c:v>
                </c:pt>
                <c:pt idx="194">
                  <c:v>45716</c:v>
                </c:pt>
                <c:pt idx="195">
                  <c:v>45723</c:v>
                </c:pt>
                <c:pt idx="196">
                  <c:v>45730</c:v>
                </c:pt>
                <c:pt idx="197">
                  <c:v>45736</c:v>
                </c:pt>
                <c:pt idx="198">
                  <c:v>45744</c:v>
                </c:pt>
                <c:pt idx="199">
                  <c:v>45751</c:v>
                </c:pt>
                <c:pt idx="200">
                  <c:v>45758</c:v>
                </c:pt>
                <c:pt idx="201">
                  <c:v>45764</c:v>
                </c:pt>
                <c:pt idx="202">
                  <c:v>45772</c:v>
                </c:pt>
                <c:pt idx="203">
                  <c:v>45779</c:v>
                </c:pt>
                <c:pt idx="204">
                  <c:v>45786</c:v>
                </c:pt>
                <c:pt idx="205">
                  <c:v>45793</c:v>
                </c:pt>
                <c:pt idx="206">
                  <c:v>45800</c:v>
                </c:pt>
                <c:pt idx="207">
                  <c:v>45807</c:v>
                </c:pt>
                <c:pt idx="208">
                  <c:v>45821</c:v>
                </c:pt>
                <c:pt idx="209">
                  <c:v>45835</c:v>
                </c:pt>
                <c:pt idx="210">
                  <c:v>45841</c:v>
                </c:pt>
                <c:pt idx="211">
                  <c:v>45849</c:v>
                </c:pt>
                <c:pt idx="212">
                  <c:v>45856</c:v>
                </c:pt>
                <c:pt idx="213">
                  <c:v>45863</c:v>
                </c:pt>
                <c:pt idx="214">
                  <c:v>45870</c:v>
                </c:pt>
                <c:pt idx="215">
                  <c:v>45877</c:v>
                </c:pt>
                <c:pt idx="216">
                  <c:v>45898</c:v>
                </c:pt>
                <c:pt idx="217">
                  <c:v>45905</c:v>
                </c:pt>
                <c:pt idx="218">
                  <c:v>45912</c:v>
                </c:pt>
                <c:pt idx="219">
                  <c:v>45919</c:v>
                </c:pt>
                <c:pt idx="220">
                  <c:v>45926</c:v>
                </c:pt>
                <c:pt idx="221">
                  <c:v>45940</c:v>
                </c:pt>
                <c:pt idx="222">
                  <c:v>45947</c:v>
                </c:pt>
                <c:pt idx="223">
                  <c:v>45954</c:v>
                </c:pt>
                <c:pt idx="224">
                  <c:v>45961</c:v>
                </c:pt>
                <c:pt idx="225">
                  <c:v>45968</c:v>
                </c:pt>
                <c:pt idx="226">
                  <c:v>45975</c:v>
                </c:pt>
                <c:pt idx="227">
                  <c:v>45982</c:v>
                </c:pt>
                <c:pt idx="228">
                  <c:v>45996</c:v>
                </c:pt>
                <c:pt idx="229">
                  <c:v>46003</c:v>
                </c:pt>
                <c:pt idx="230">
                  <c:v>46010</c:v>
                </c:pt>
                <c:pt idx="231">
                  <c:v>46031</c:v>
                </c:pt>
                <c:pt idx="232">
                  <c:v>46038</c:v>
                </c:pt>
                <c:pt idx="233">
                  <c:v>46045</c:v>
                </c:pt>
                <c:pt idx="234">
                  <c:v>46046</c:v>
                </c:pt>
                <c:pt idx="235">
                  <c:v>46047</c:v>
                </c:pt>
                <c:pt idx="236">
                  <c:v>46066</c:v>
                </c:pt>
                <c:pt idx="237">
                  <c:v>46083</c:v>
                </c:pt>
                <c:pt idx="238">
                  <c:v>46087</c:v>
                </c:pt>
                <c:pt idx="239">
                  <c:v>46093</c:v>
                </c:pt>
                <c:pt idx="240">
                  <c:v>46100</c:v>
                </c:pt>
                <c:pt idx="241">
                  <c:v>46114</c:v>
                </c:pt>
                <c:pt idx="242">
                  <c:v>46125</c:v>
                </c:pt>
                <c:pt idx="243">
                  <c:v>46150</c:v>
                </c:pt>
                <c:pt idx="244">
                  <c:v>46157</c:v>
                </c:pt>
                <c:pt idx="245">
                  <c:v>46163</c:v>
                </c:pt>
                <c:pt idx="246">
                  <c:v>46171</c:v>
                </c:pt>
                <c:pt idx="247">
                  <c:v>46178</c:v>
                </c:pt>
                <c:pt idx="248">
                  <c:v>46185</c:v>
                </c:pt>
                <c:pt idx="249">
                  <c:v>46191</c:v>
                </c:pt>
                <c:pt idx="250">
                  <c:v>46199</c:v>
                </c:pt>
                <c:pt idx="251">
                  <c:v>46213</c:v>
                </c:pt>
                <c:pt idx="252">
                  <c:v>46220</c:v>
                </c:pt>
                <c:pt idx="253">
                  <c:v>46241</c:v>
                </c:pt>
                <c:pt idx="254">
                  <c:v>46262</c:v>
                </c:pt>
                <c:pt idx="255">
                  <c:v>46269</c:v>
                </c:pt>
                <c:pt idx="256">
                  <c:v>46276</c:v>
                </c:pt>
                <c:pt idx="257">
                  <c:v>46283</c:v>
                </c:pt>
                <c:pt idx="258">
                  <c:v>46304</c:v>
                </c:pt>
              </c:numCache>
            </c:numRef>
          </c:cat>
          <c:val>
            <c:numRef>
              <c:f>Factset!$B$2:$B$262</c:f>
              <c:numCache>
                <c:formatCode>General</c:formatCode>
                <c:ptCount val="261"/>
                <c:pt idx="0">
                  <c:v>-22.4</c:v>
                </c:pt>
                <c:pt idx="1">
                  <c:v>-22.2</c:v>
                </c:pt>
                <c:pt idx="2">
                  <c:v>-21.8</c:v>
                </c:pt>
                <c:pt idx="3">
                  <c:v>-21.2</c:v>
                </c:pt>
                <c:pt idx="4">
                  <c:v>-21</c:v>
                </c:pt>
                <c:pt idx="5">
                  <c:v>-20.05</c:v>
                </c:pt>
                <c:pt idx="6">
                  <c:v>-18.399999999999999</c:v>
                </c:pt>
                <c:pt idx="7">
                  <c:v>-16.5</c:v>
                </c:pt>
                <c:pt idx="8">
                  <c:v>-9.8000000000000007</c:v>
                </c:pt>
                <c:pt idx="9">
                  <c:v>-7.5</c:v>
                </c:pt>
                <c:pt idx="10">
                  <c:v>-7.1</c:v>
                </c:pt>
                <c:pt idx="11">
                  <c:v>-6.3</c:v>
                </c:pt>
                <c:pt idx="12">
                  <c:v>-10.1</c:v>
                </c:pt>
                <c:pt idx="13">
                  <c:v>-8.8000000000000007</c:v>
                </c:pt>
                <c:pt idx="14">
                  <c:v>-6.8</c:v>
                </c:pt>
                <c:pt idx="15">
                  <c:v>1.7</c:v>
                </c:pt>
                <c:pt idx="16">
                  <c:v>2.9</c:v>
                </c:pt>
                <c:pt idx="17">
                  <c:v>3.2</c:v>
                </c:pt>
                <c:pt idx="18">
                  <c:v>3.9</c:v>
                </c:pt>
                <c:pt idx="19">
                  <c:v>21.8</c:v>
                </c:pt>
                <c:pt idx="20">
                  <c:v>22.1</c:v>
                </c:pt>
                <c:pt idx="21">
                  <c:v>22.6</c:v>
                </c:pt>
                <c:pt idx="22">
                  <c:v>23.3</c:v>
                </c:pt>
                <c:pt idx="23">
                  <c:v>23.8</c:v>
                </c:pt>
                <c:pt idx="24">
                  <c:v>24.5</c:v>
                </c:pt>
                <c:pt idx="25">
                  <c:v>23.8</c:v>
                </c:pt>
                <c:pt idx="26">
                  <c:v>33.799999999999997</c:v>
                </c:pt>
                <c:pt idx="27">
                  <c:v>45.8</c:v>
                </c:pt>
                <c:pt idx="28">
                  <c:v>49.4</c:v>
                </c:pt>
                <c:pt idx="29">
                  <c:v>50.3</c:v>
                </c:pt>
                <c:pt idx="30">
                  <c:v>51.9</c:v>
                </c:pt>
                <c:pt idx="31">
                  <c:v>61</c:v>
                </c:pt>
                <c:pt idx="32">
                  <c:v>61.5</c:v>
                </c:pt>
                <c:pt idx="33">
                  <c:v>62.8</c:v>
                </c:pt>
                <c:pt idx="34">
                  <c:v>63.6</c:v>
                </c:pt>
                <c:pt idx="35">
                  <c:v>64</c:v>
                </c:pt>
                <c:pt idx="36">
                  <c:v>69.3</c:v>
                </c:pt>
                <c:pt idx="37">
                  <c:v>74.2</c:v>
                </c:pt>
                <c:pt idx="38">
                  <c:v>85.1</c:v>
                </c:pt>
                <c:pt idx="39">
                  <c:v>88.8</c:v>
                </c:pt>
                <c:pt idx="40">
                  <c:v>89.3</c:v>
                </c:pt>
                <c:pt idx="41">
                  <c:v>90.9</c:v>
                </c:pt>
                <c:pt idx="42">
                  <c:v>27.9</c:v>
                </c:pt>
                <c:pt idx="43">
                  <c:v>27.6</c:v>
                </c:pt>
                <c:pt idx="44">
                  <c:v>27.6</c:v>
                </c:pt>
                <c:pt idx="45">
                  <c:v>27.6</c:v>
                </c:pt>
                <c:pt idx="46">
                  <c:v>27.6</c:v>
                </c:pt>
                <c:pt idx="47">
                  <c:v>30</c:v>
                </c:pt>
                <c:pt idx="48">
                  <c:v>32.700000000000003</c:v>
                </c:pt>
                <c:pt idx="49">
                  <c:v>36.6</c:v>
                </c:pt>
                <c:pt idx="50">
                  <c:v>39.1</c:v>
                </c:pt>
                <c:pt idx="51">
                  <c:v>39.1</c:v>
                </c:pt>
                <c:pt idx="52">
                  <c:v>39.6</c:v>
                </c:pt>
                <c:pt idx="53">
                  <c:v>20.9</c:v>
                </c:pt>
                <c:pt idx="54">
                  <c:v>21.2</c:v>
                </c:pt>
                <c:pt idx="55">
                  <c:v>21.3</c:v>
                </c:pt>
                <c:pt idx="56">
                  <c:v>21.7</c:v>
                </c:pt>
                <c:pt idx="57">
                  <c:v>21.8</c:v>
                </c:pt>
                <c:pt idx="58">
                  <c:v>29.2</c:v>
                </c:pt>
                <c:pt idx="59">
                  <c:v>21.3</c:v>
                </c:pt>
                <c:pt idx="60">
                  <c:v>30.9</c:v>
                </c:pt>
                <c:pt idx="61">
                  <c:v>30.7</c:v>
                </c:pt>
                <c:pt idx="62">
                  <c:v>4.8</c:v>
                </c:pt>
                <c:pt idx="63">
                  <c:v>4.8</c:v>
                </c:pt>
                <c:pt idx="64">
                  <c:v>4.8</c:v>
                </c:pt>
                <c:pt idx="65">
                  <c:v>4.8</c:v>
                </c:pt>
                <c:pt idx="66">
                  <c:v>4.7</c:v>
                </c:pt>
                <c:pt idx="67">
                  <c:v>4.5</c:v>
                </c:pt>
                <c:pt idx="68">
                  <c:v>5.0999999999999996</c:v>
                </c:pt>
                <c:pt idx="69">
                  <c:v>4.7</c:v>
                </c:pt>
                <c:pt idx="70">
                  <c:v>4.7</c:v>
                </c:pt>
                <c:pt idx="71">
                  <c:v>9.1</c:v>
                </c:pt>
                <c:pt idx="72">
                  <c:v>9.1</c:v>
                </c:pt>
                <c:pt idx="73">
                  <c:v>9.1</c:v>
                </c:pt>
                <c:pt idx="74">
                  <c:v>9.1999999999999993</c:v>
                </c:pt>
                <c:pt idx="75">
                  <c:v>9.1999999999999993</c:v>
                </c:pt>
                <c:pt idx="76">
                  <c:v>4</c:v>
                </c:pt>
                <c:pt idx="77">
                  <c:v>4.3</c:v>
                </c:pt>
                <c:pt idx="78">
                  <c:v>4.3</c:v>
                </c:pt>
                <c:pt idx="79">
                  <c:v>4.0999999999999996</c:v>
                </c:pt>
                <c:pt idx="80">
                  <c:v>4.3</c:v>
                </c:pt>
                <c:pt idx="81">
                  <c:v>4.2</c:v>
                </c:pt>
                <c:pt idx="82">
                  <c:v>4.8</c:v>
                </c:pt>
                <c:pt idx="83">
                  <c:v>6</c:v>
                </c:pt>
                <c:pt idx="84">
                  <c:v>6.7</c:v>
                </c:pt>
                <c:pt idx="85">
                  <c:v>6.3</c:v>
                </c:pt>
                <c:pt idx="86">
                  <c:v>3.7</c:v>
                </c:pt>
                <c:pt idx="87">
                  <c:v>3.5</c:v>
                </c:pt>
                <c:pt idx="88">
                  <c:v>3.2</c:v>
                </c:pt>
                <c:pt idx="89">
                  <c:v>2.9</c:v>
                </c:pt>
                <c:pt idx="90">
                  <c:v>2.4</c:v>
                </c:pt>
                <c:pt idx="91">
                  <c:v>1.6</c:v>
                </c:pt>
                <c:pt idx="92">
                  <c:v>1.5</c:v>
                </c:pt>
                <c:pt idx="93">
                  <c:v>2.2000000000000002</c:v>
                </c:pt>
                <c:pt idx="94">
                  <c:v>2.2000000000000002</c:v>
                </c:pt>
                <c:pt idx="95">
                  <c:v>2.2000000000000002</c:v>
                </c:pt>
                <c:pt idx="96">
                  <c:v>2.2000000000000002</c:v>
                </c:pt>
                <c:pt idx="97">
                  <c:v>2.5</c:v>
                </c:pt>
                <c:pt idx="98">
                  <c:v>-2.5</c:v>
                </c:pt>
                <c:pt idx="99">
                  <c:v>-2.8</c:v>
                </c:pt>
                <c:pt idx="100">
                  <c:v>-4.0999999999999996</c:v>
                </c:pt>
                <c:pt idx="101">
                  <c:v>-3.9</c:v>
                </c:pt>
                <c:pt idx="102">
                  <c:v>-5</c:v>
                </c:pt>
                <c:pt idx="103">
                  <c:v>-5.3</c:v>
                </c:pt>
                <c:pt idx="104">
                  <c:v>-4.9000000000000004</c:v>
                </c:pt>
                <c:pt idx="105">
                  <c:v>-4.7</c:v>
                </c:pt>
                <c:pt idx="106">
                  <c:v>-4.8</c:v>
                </c:pt>
                <c:pt idx="107">
                  <c:v>-4.5999999999999996</c:v>
                </c:pt>
                <c:pt idx="108">
                  <c:v>-6.1</c:v>
                </c:pt>
                <c:pt idx="109">
                  <c:v>-6.1</c:v>
                </c:pt>
                <c:pt idx="110">
                  <c:v>-6.6</c:v>
                </c:pt>
                <c:pt idx="111">
                  <c:v>-6.8</c:v>
                </c:pt>
                <c:pt idx="112">
                  <c:v>-6.5</c:v>
                </c:pt>
                <c:pt idx="113">
                  <c:v>-6.2</c:v>
                </c:pt>
                <c:pt idx="114">
                  <c:v>-3.7</c:v>
                </c:pt>
                <c:pt idx="115">
                  <c:v>-2.2000000000000002</c:v>
                </c:pt>
                <c:pt idx="116">
                  <c:v>-2.5</c:v>
                </c:pt>
                <c:pt idx="117">
                  <c:v>-2.2000000000000002</c:v>
                </c:pt>
                <c:pt idx="118">
                  <c:v>-2.1</c:v>
                </c:pt>
                <c:pt idx="119">
                  <c:v>-2.1</c:v>
                </c:pt>
                <c:pt idx="120">
                  <c:v>-6.4</c:v>
                </c:pt>
                <c:pt idx="121">
                  <c:v>-6.5</c:v>
                </c:pt>
                <c:pt idx="122">
                  <c:v>-6.8</c:v>
                </c:pt>
                <c:pt idx="123">
                  <c:v>-7.2</c:v>
                </c:pt>
                <c:pt idx="124">
                  <c:v>-7.1</c:v>
                </c:pt>
                <c:pt idx="125">
                  <c:v>-9</c:v>
                </c:pt>
                <c:pt idx="126">
                  <c:v>-7.3</c:v>
                </c:pt>
                <c:pt idx="127">
                  <c:v>-5.2</c:v>
                </c:pt>
                <c:pt idx="128">
                  <c:v>-4.0999999999999996</c:v>
                </c:pt>
                <c:pt idx="129">
                  <c:v>0.5</c:v>
                </c:pt>
                <c:pt idx="130">
                  <c:v>0.2</c:v>
                </c:pt>
                <c:pt idx="131">
                  <c:v>-0.2</c:v>
                </c:pt>
                <c:pt idx="132">
                  <c:v>-0.1</c:v>
                </c:pt>
                <c:pt idx="133">
                  <c:v>-0.3</c:v>
                </c:pt>
                <c:pt idx="134">
                  <c:v>0.4</c:v>
                </c:pt>
                <c:pt idx="135">
                  <c:v>-0.4</c:v>
                </c:pt>
                <c:pt idx="136">
                  <c:v>2.7</c:v>
                </c:pt>
                <c:pt idx="137">
                  <c:v>3.7</c:v>
                </c:pt>
                <c:pt idx="138">
                  <c:v>4.0999999999999996</c:v>
                </c:pt>
                <c:pt idx="139">
                  <c:v>4.3</c:v>
                </c:pt>
                <c:pt idx="140">
                  <c:v>4.8</c:v>
                </c:pt>
                <c:pt idx="141">
                  <c:v>2.7</c:v>
                </c:pt>
                <c:pt idx="142">
                  <c:v>2.4</c:v>
                </c:pt>
                <c:pt idx="143">
                  <c:v>1.3</c:v>
                </c:pt>
                <c:pt idx="144">
                  <c:v>-0.1</c:v>
                </c:pt>
                <c:pt idx="145">
                  <c:v>-1.7</c:v>
                </c:pt>
                <c:pt idx="146">
                  <c:v>-0.1</c:v>
                </c:pt>
                <c:pt idx="147">
                  <c:v>-1.4</c:v>
                </c:pt>
                <c:pt idx="148">
                  <c:v>1.6</c:v>
                </c:pt>
                <c:pt idx="149">
                  <c:v>2.9</c:v>
                </c:pt>
                <c:pt idx="150">
                  <c:v>3.2</c:v>
                </c:pt>
                <c:pt idx="151">
                  <c:v>4</c:v>
                </c:pt>
                <c:pt idx="152">
                  <c:v>3.4</c:v>
                </c:pt>
                <c:pt idx="153">
                  <c:v>3.3</c:v>
                </c:pt>
                <c:pt idx="154">
                  <c:v>3.4</c:v>
                </c:pt>
                <c:pt idx="155">
                  <c:v>3.6</c:v>
                </c:pt>
                <c:pt idx="156">
                  <c:v>3.2</c:v>
                </c:pt>
                <c:pt idx="157">
                  <c:v>0.9</c:v>
                </c:pt>
                <c:pt idx="158">
                  <c:v>0.5</c:v>
                </c:pt>
                <c:pt idx="159">
                  <c:v>3.5</c:v>
                </c:pt>
                <c:pt idx="160">
                  <c:v>5</c:v>
                </c:pt>
                <c:pt idx="161">
                  <c:v>5.4</c:v>
                </c:pt>
                <c:pt idx="162">
                  <c:v>5.7</c:v>
                </c:pt>
                <c:pt idx="163">
                  <c:v>6</c:v>
                </c:pt>
                <c:pt idx="164">
                  <c:v>5.9</c:v>
                </c:pt>
                <c:pt idx="165">
                  <c:v>5.9</c:v>
                </c:pt>
                <c:pt idx="166">
                  <c:v>9</c:v>
                </c:pt>
                <c:pt idx="167">
                  <c:v>8.8000000000000007</c:v>
                </c:pt>
                <c:pt idx="168">
                  <c:v>8.8000000000000007</c:v>
                </c:pt>
                <c:pt idx="169">
                  <c:v>9.3000000000000007</c:v>
                </c:pt>
                <c:pt idx="170">
                  <c:v>9.6999999999999993</c:v>
                </c:pt>
                <c:pt idx="171">
                  <c:v>9.8000000000000007</c:v>
                </c:pt>
                <c:pt idx="172">
                  <c:v>11.5</c:v>
                </c:pt>
                <c:pt idx="173">
                  <c:v>10.8</c:v>
                </c:pt>
                <c:pt idx="174">
                  <c:v>10.9</c:v>
                </c:pt>
                <c:pt idx="175">
                  <c:v>11.3</c:v>
                </c:pt>
                <c:pt idx="176">
                  <c:v>4.9000000000000004</c:v>
                </c:pt>
                <c:pt idx="177">
                  <c:v>4.5999999999999996</c:v>
                </c:pt>
                <c:pt idx="178">
                  <c:v>4.2</c:v>
                </c:pt>
                <c:pt idx="179">
                  <c:v>4.0999999999999996</c:v>
                </c:pt>
                <c:pt idx="180">
                  <c:v>3.4</c:v>
                </c:pt>
                <c:pt idx="181">
                  <c:v>3.6</c:v>
                </c:pt>
                <c:pt idx="182">
                  <c:v>5.0999999999999996</c:v>
                </c:pt>
                <c:pt idx="183">
                  <c:v>5.3</c:v>
                </c:pt>
                <c:pt idx="184">
                  <c:v>5.4</c:v>
                </c:pt>
                <c:pt idx="185">
                  <c:v>5.8</c:v>
                </c:pt>
                <c:pt idx="186">
                  <c:v>11.9</c:v>
                </c:pt>
                <c:pt idx="187">
                  <c:v>11.8</c:v>
                </c:pt>
                <c:pt idx="188">
                  <c:v>11.9</c:v>
                </c:pt>
                <c:pt idx="189">
                  <c:v>11.7</c:v>
                </c:pt>
                <c:pt idx="190">
                  <c:v>12.5</c:v>
                </c:pt>
                <c:pt idx="191">
                  <c:v>13.2</c:v>
                </c:pt>
                <c:pt idx="192">
                  <c:v>16.399999999999999</c:v>
                </c:pt>
                <c:pt idx="193">
                  <c:v>16.899999999999999</c:v>
                </c:pt>
                <c:pt idx="194">
                  <c:v>18.2</c:v>
                </c:pt>
                <c:pt idx="195">
                  <c:v>7.3</c:v>
                </c:pt>
                <c:pt idx="196">
                  <c:v>7.1</c:v>
                </c:pt>
                <c:pt idx="197">
                  <c:v>7.1</c:v>
                </c:pt>
                <c:pt idx="198">
                  <c:v>7.3</c:v>
                </c:pt>
                <c:pt idx="199">
                  <c:v>7</c:v>
                </c:pt>
                <c:pt idx="200">
                  <c:v>7.3</c:v>
                </c:pt>
                <c:pt idx="201">
                  <c:v>7.2</c:v>
                </c:pt>
                <c:pt idx="202">
                  <c:v>10.1</c:v>
                </c:pt>
                <c:pt idx="203">
                  <c:v>12.8</c:v>
                </c:pt>
                <c:pt idx="204">
                  <c:v>13.4</c:v>
                </c:pt>
                <c:pt idx="205">
                  <c:v>13.6</c:v>
                </c:pt>
                <c:pt idx="206">
                  <c:v>21.9</c:v>
                </c:pt>
                <c:pt idx="207">
                  <c:v>13.3</c:v>
                </c:pt>
                <c:pt idx="208">
                  <c:v>4.9000000000000004</c:v>
                </c:pt>
                <c:pt idx="209">
                  <c:v>5</c:v>
                </c:pt>
                <c:pt idx="210">
                  <c:v>5</c:v>
                </c:pt>
                <c:pt idx="211">
                  <c:v>4.8</c:v>
                </c:pt>
                <c:pt idx="212">
                  <c:v>5.6</c:v>
                </c:pt>
                <c:pt idx="213">
                  <c:v>6.4</c:v>
                </c:pt>
                <c:pt idx="214">
                  <c:v>10.3</c:v>
                </c:pt>
                <c:pt idx="215">
                  <c:v>11.8</c:v>
                </c:pt>
                <c:pt idx="216">
                  <c:v>11.9</c:v>
                </c:pt>
                <c:pt idx="217">
                  <c:v>7.5</c:v>
                </c:pt>
                <c:pt idx="218">
                  <c:v>7.6</c:v>
                </c:pt>
                <c:pt idx="219">
                  <c:v>7.7</c:v>
                </c:pt>
                <c:pt idx="220">
                  <c:v>7.9</c:v>
                </c:pt>
                <c:pt idx="221">
                  <c:v>8</c:v>
                </c:pt>
                <c:pt idx="222">
                  <c:v>8.5</c:v>
                </c:pt>
                <c:pt idx="223">
                  <c:v>9.1999999999999993</c:v>
                </c:pt>
                <c:pt idx="224">
                  <c:v>10.7</c:v>
                </c:pt>
                <c:pt idx="225">
                  <c:v>13.1</c:v>
                </c:pt>
                <c:pt idx="226">
                  <c:v>13.1</c:v>
                </c:pt>
                <c:pt idx="227">
                  <c:v>13.4</c:v>
                </c:pt>
                <c:pt idx="228">
                  <c:v>7.7</c:v>
                </c:pt>
                <c:pt idx="229">
                  <c:v>8.1</c:v>
                </c:pt>
                <c:pt idx="230">
                  <c:v>8.3000000000000007</c:v>
                </c:pt>
                <c:pt idx="231">
                  <c:v>8.3000000000000007</c:v>
                </c:pt>
                <c:pt idx="232">
                  <c:v>8.1999999999999993</c:v>
                </c:pt>
                <c:pt idx="233">
                  <c:v>8.1999999999999993</c:v>
                </c:pt>
                <c:pt idx="234">
                  <c:v>11.9</c:v>
                </c:pt>
                <c:pt idx="235">
                  <c:v>13</c:v>
                </c:pt>
                <c:pt idx="236">
                  <c:v>13.2</c:v>
                </c:pt>
                <c:pt idx="237">
                  <c:v>14.2</c:v>
                </c:pt>
                <c:pt idx="238">
                  <c:v>11.5</c:v>
                </c:pt>
                <c:pt idx="239">
                  <c:v>11.6</c:v>
                </c:pt>
                <c:pt idx="240">
                  <c:v>12.5</c:v>
                </c:pt>
                <c:pt idx="241">
                  <c:v>13.2</c:v>
                </c:pt>
                <c:pt idx="242">
                  <c:v>12.6</c:v>
                </c:pt>
                <c:pt idx="243">
                  <c:v>27.7</c:v>
                </c:pt>
                <c:pt idx="244">
                  <c:v>27.7</c:v>
                </c:pt>
                <c:pt idx="245">
                  <c:v>28.4</c:v>
                </c:pt>
                <c:pt idx="246">
                  <c:v>28.6</c:v>
                </c:pt>
                <c:pt idx="247">
                  <c:v>21.7</c:v>
                </c:pt>
                <c:pt idx="248">
                  <c:v>21.9</c:v>
                </c:pt>
                <c:pt idx="249">
                  <c:v>22</c:v>
                </c:pt>
                <c:pt idx="250">
                  <c:v>23.1</c:v>
                </c:pt>
                <c:pt idx="251">
                  <c:v>23.6</c:v>
                </c:pt>
                <c:pt idx="252">
                  <c:v>24.7</c:v>
                </c:pt>
                <c:pt idx="253">
                  <c:v>50.4</c:v>
                </c:pt>
                <c:pt idx="254">
                  <c:v>52</c:v>
                </c:pt>
                <c:pt idx="255">
                  <c:v>28.5</c:v>
                </c:pt>
                <c:pt idx="256">
                  <c:v>28.7</c:v>
                </c:pt>
                <c:pt idx="257">
                  <c:v>28.9</c:v>
                </c:pt>
                <c:pt idx="258">
                  <c:v>29.6</c:v>
                </c:pt>
              </c:numCache>
            </c:numRef>
          </c:val>
          <c:smooth val="0"/>
          <c:extLst>
            <c:ext xmlns:c16="http://schemas.microsoft.com/office/drawing/2014/chart" uri="{C3380CC4-5D6E-409C-BE32-E72D297353CC}">
              <c16:uniqueId val="{00000002-0C23-4D5F-8C8D-FC5BB12E5240}"/>
            </c:ext>
          </c:extLst>
        </c:ser>
        <c:dLbls>
          <c:showLegendKey val="0"/>
          <c:showVal val="0"/>
          <c:showCatName val="0"/>
          <c:showSerName val="0"/>
          <c:showPercent val="0"/>
          <c:showBubbleSize val="0"/>
        </c:dLbls>
        <c:marker val="1"/>
        <c:smooth val="0"/>
        <c:axId val="1239666816"/>
        <c:axId val="1239675672"/>
      </c:lineChart>
      <c:dateAx>
        <c:axId val="985396144"/>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85398440"/>
        <c:crosses val="autoZero"/>
        <c:auto val="1"/>
        <c:lblOffset val="100"/>
        <c:baseTimeUnit val="days"/>
      </c:dateAx>
      <c:valAx>
        <c:axId val="985398440"/>
        <c:scaling>
          <c:orientation val="minMax"/>
          <c:max val="40"/>
          <c:min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85396144"/>
        <c:crosses val="autoZero"/>
        <c:crossBetween val="between"/>
      </c:valAx>
      <c:valAx>
        <c:axId val="1239675672"/>
        <c:scaling>
          <c:orientation val="minMax"/>
          <c:max val="100"/>
          <c:min val="-10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239666816"/>
        <c:crosses val="max"/>
        <c:crossBetween val="between"/>
      </c:valAx>
      <c:dateAx>
        <c:axId val="1239666816"/>
        <c:scaling>
          <c:orientation val="minMax"/>
        </c:scaling>
        <c:delete val="1"/>
        <c:axPos val="b"/>
        <c:numFmt formatCode="m/d/yyyy" sourceLinked="1"/>
        <c:majorTickMark val="out"/>
        <c:minorTickMark val="none"/>
        <c:tickLblPos val="nextTo"/>
        <c:crossAx val="1239675672"/>
        <c:crosses val="autoZero"/>
        <c:auto val="1"/>
        <c:lblOffset val="100"/>
        <c:baseTimeUnit val="days"/>
      </c:dateAx>
    </c:plotArea>
    <c:legend>
      <c:legendPos val="b"/>
      <c:layout>
        <c:manualLayout>
          <c:xMode val="edge"/>
          <c:yMode val="edge"/>
          <c:x val="0.38861800363937476"/>
          <c:y val="0.90218095628705364"/>
          <c:w val="0.17262390183648499"/>
          <c:h val="9.771307245147582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chart>
  <c:txPr>
    <a:bodyPr/>
    <a:lstStyle/>
    <a:p>
      <a:pPr>
        <a:defRPr/>
      </a:pPr>
      <a:endParaRPr lang="ko-K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ltLang="ko-KR" sz="1800" b="0" i="0" baseline="0">
                <a:effectLst/>
              </a:rPr>
              <a:t>FWD12M PER VS Positive guide(%)</a:t>
            </a:r>
            <a:endParaRPr lang="ko-KR" altLang="ko-KR">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ko-KR" altLang="ko-KR"/>
        </a:p>
      </c:txPr>
    </c:title>
    <c:autoTitleDeleted val="0"/>
    <c:plotArea>
      <c:layout/>
      <c:lineChart>
        <c:grouping val="standard"/>
        <c:varyColors val="0"/>
        <c:ser>
          <c:idx val="0"/>
          <c:order val="0"/>
          <c:tx>
            <c:strRef>
              <c:f>Factset!$F$1</c:f>
              <c:strCache>
                <c:ptCount val="1"/>
                <c:pt idx="0">
                  <c:v>
FWD 12M
Valuation</c:v>
                </c:pt>
              </c:strCache>
            </c:strRef>
          </c:tx>
          <c:spPr>
            <a:ln w="28575" cap="rnd">
              <a:solidFill>
                <a:schemeClr val="accent1"/>
              </a:solidFill>
              <a:round/>
            </a:ln>
            <a:effectLst/>
          </c:spPr>
          <c:marker>
            <c:symbol val="none"/>
          </c:marker>
          <c:cat>
            <c:numRef>
              <c:f>Factset!$A$2:$A$262</c:f>
              <c:numCache>
                <c:formatCode>m/d/yyyy</c:formatCode>
                <c:ptCount val="261"/>
                <c:pt idx="0">
                  <c:v>44078</c:v>
                </c:pt>
                <c:pt idx="1">
                  <c:v>44085</c:v>
                </c:pt>
                <c:pt idx="2">
                  <c:v>44092</c:v>
                </c:pt>
                <c:pt idx="3">
                  <c:v>44099</c:v>
                </c:pt>
                <c:pt idx="4">
                  <c:v>44106</c:v>
                </c:pt>
                <c:pt idx="5">
                  <c:v>44113</c:v>
                </c:pt>
                <c:pt idx="6">
                  <c:v>44120</c:v>
                </c:pt>
                <c:pt idx="7">
                  <c:v>44127</c:v>
                </c:pt>
                <c:pt idx="8">
                  <c:v>44134</c:v>
                </c:pt>
                <c:pt idx="9">
                  <c:v>44141</c:v>
                </c:pt>
                <c:pt idx="10">
                  <c:v>44148</c:v>
                </c:pt>
                <c:pt idx="11">
                  <c:v>44155</c:v>
                </c:pt>
                <c:pt idx="12">
                  <c:v>44169</c:v>
                </c:pt>
                <c:pt idx="13">
                  <c:v>44204</c:v>
                </c:pt>
                <c:pt idx="14">
                  <c:v>44211</c:v>
                </c:pt>
                <c:pt idx="15">
                  <c:v>44232</c:v>
                </c:pt>
                <c:pt idx="16">
                  <c:v>44239</c:v>
                </c:pt>
                <c:pt idx="17">
                  <c:v>44246</c:v>
                </c:pt>
                <c:pt idx="18">
                  <c:v>44253</c:v>
                </c:pt>
                <c:pt idx="19">
                  <c:v>44260</c:v>
                </c:pt>
                <c:pt idx="20">
                  <c:v>44267</c:v>
                </c:pt>
                <c:pt idx="21">
                  <c:v>44274</c:v>
                </c:pt>
                <c:pt idx="22">
                  <c:v>44281</c:v>
                </c:pt>
                <c:pt idx="23">
                  <c:v>44288</c:v>
                </c:pt>
                <c:pt idx="24">
                  <c:v>44295</c:v>
                </c:pt>
                <c:pt idx="25">
                  <c:v>44302</c:v>
                </c:pt>
                <c:pt idx="26">
                  <c:v>44309</c:v>
                </c:pt>
                <c:pt idx="27">
                  <c:v>44316</c:v>
                </c:pt>
                <c:pt idx="28">
                  <c:v>44323</c:v>
                </c:pt>
                <c:pt idx="29">
                  <c:v>44330</c:v>
                </c:pt>
                <c:pt idx="30">
                  <c:v>44337</c:v>
                </c:pt>
                <c:pt idx="31">
                  <c:v>44351</c:v>
                </c:pt>
                <c:pt idx="32">
                  <c:v>44358</c:v>
                </c:pt>
                <c:pt idx="33">
                  <c:v>44372</c:v>
                </c:pt>
                <c:pt idx="34">
                  <c:v>44379</c:v>
                </c:pt>
                <c:pt idx="35">
                  <c:v>44386</c:v>
                </c:pt>
                <c:pt idx="36">
                  <c:v>44393</c:v>
                </c:pt>
                <c:pt idx="37">
                  <c:v>44400</c:v>
                </c:pt>
                <c:pt idx="38">
                  <c:v>44407</c:v>
                </c:pt>
                <c:pt idx="39">
                  <c:v>44414</c:v>
                </c:pt>
                <c:pt idx="40">
                  <c:v>44421</c:v>
                </c:pt>
                <c:pt idx="41">
                  <c:v>44442</c:v>
                </c:pt>
                <c:pt idx="42">
                  <c:v>44449</c:v>
                </c:pt>
                <c:pt idx="43">
                  <c:v>44456</c:v>
                </c:pt>
                <c:pt idx="44">
                  <c:v>44463</c:v>
                </c:pt>
                <c:pt idx="45">
                  <c:v>44470</c:v>
                </c:pt>
                <c:pt idx="46">
                  <c:v>44477</c:v>
                </c:pt>
                <c:pt idx="47">
                  <c:v>44484</c:v>
                </c:pt>
                <c:pt idx="48">
                  <c:v>44491</c:v>
                </c:pt>
                <c:pt idx="49">
                  <c:v>44498</c:v>
                </c:pt>
                <c:pt idx="50">
                  <c:v>44505</c:v>
                </c:pt>
                <c:pt idx="51">
                  <c:v>44512</c:v>
                </c:pt>
                <c:pt idx="52">
                  <c:v>44519</c:v>
                </c:pt>
                <c:pt idx="53">
                  <c:v>44532</c:v>
                </c:pt>
                <c:pt idx="54">
                  <c:v>44540</c:v>
                </c:pt>
                <c:pt idx="55">
                  <c:v>44547</c:v>
                </c:pt>
                <c:pt idx="56">
                  <c:v>44568</c:v>
                </c:pt>
                <c:pt idx="57">
                  <c:v>44574</c:v>
                </c:pt>
                <c:pt idx="58">
                  <c:v>44596</c:v>
                </c:pt>
                <c:pt idx="59">
                  <c:v>44603</c:v>
                </c:pt>
                <c:pt idx="60">
                  <c:v>44610</c:v>
                </c:pt>
                <c:pt idx="61">
                  <c:v>44617</c:v>
                </c:pt>
                <c:pt idx="62">
                  <c:v>44624</c:v>
                </c:pt>
                <c:pt idx="63">
                  <c:v>44631</c:v>
                </c:pt>
                <c:pt idx="64">
                  <c:v>44638</c:v>
                </c:pt>
                <c:pt idx="65">
                  <c:v>44645</c:v>
                </c:pt>
                <c:pt idx="66">
                  <c:v>44652</c:v>
                </c:pt>
                <c:pt idx="67">
                  <c:v>44659</c:v>
                </c:pt>
                <c:pt idx="68">
                  <c:v>44666</c:v>
                </c:pt>
                <c:pt idx="69">
                  <c:v>44673</c:v>
                </c:pt>
                <c:pt idx="70">
                  <c:v>44680</c:v>
                </c:pt>
                <c:pt idx="71">
                  <c:v>44687</c:v>
                </c:pt>
                <c:pt idx="72">
                  <c:v>44694</c:v>
                </c:pt>
                <c:pt idx="73">
                  <c:v>44701</c:v>
                </c:pt>
                <c:pt idx="74">
                  <c:v>44708</c:v>
                </c:pt>
                <c:pt idx="75">
                  <c:v>44715</c:v>
                </c:pt>
                <c:pt idx="76">
                  <c:v>44722</c:v>
                </c:pt>
                <c:pt idx="77">
                  <c:v>44729</c:v>
                </c:pt>
                <c:pt idx="78">
                  <c:v>44736</c:v>
                </c:pt>
                <c:pt idx="79">
                  <c:v>44743</c:v>
                </c:pt>
                <c:pt idx="80">
                  <c:v>44750</c:v>
                </c:pt>
                <c:pt idx="81">
                  <c:v>44757</c:v>
                </c:pt>
                <c:pt idx="82">
                  <c:v>44764</c:v>
                </c:pt>
                <c:pt idx="83">
                  <c:v>44771</c:v>
                </c:pt>
                <c:pt idx="84">
                  <c:v>44784</c:v>
                </c:pt>
                <c:pt idx="85">
                  <c:v>44806</c:v>
                </c:pt>
                <c:pt idx="86">
                  <c:v>44813</c:v>
                </c:pt>
                <c:pt idx="87">
                  <c:v>44820</c:v>
                </c:pt>
                <c:pt idx="88">
                  <c:v>44827</c:v>
                </c:pt>
                <c:pt idx="89">
                  <c:v>44834</c:v>
                </c:pt>
                <c:pt idx="90">
                  <c:v>44841</c:v>
                </c:pt>
                <c:pt idx="91">
                  <c:v>44848</c:v>
                </c:pt>
                <c:pt idx="92">
                  <c:v>44855</c:v>
                </c:pt>
                <c:pt idx="93">
                  <c:v>44862</c:v>
                </c:pt>
                <c:pt idx="94">
                  <c:v>44869</c:v>
                </c:pt>
                <c:pt idx="95">
                  <c:v>44876</c:v>
                </c:pt>
                <c:pt idx="96">
                  <c:v>44883</c:v>
                </c:pt>
                <c:pt idx="97">
                  <c:v>44896</c:v>
                </c:pt>
                <c:pt idx="98">
                  <c:v>44904</c:v>
                </c:pt>
                <c:pt idx="99">
                  <c:v>44910</c:v>
                </c:pt>
                <c:pt idx="100">
                  <c:v>44932</c:v>
                </c:pt>
                <c:pt idx="101">
                  <c:v>44939</c:v>
                </c:pt>
                <c:pt idx="102">
                  <c:v>44953</c:v>
                </c:pt>
                <c:pt idx="103">
                  <c:v>44960</c:v>
                </c:pt>
                <c:pt idx="104">
                  <c:v>44970</c:v>
                </c:pt>
                <c:pt idx="105">
                  <c:v>44974</c:v>
                </c:pt>
                <c:pt idx="106">
                  <c:v>44981</c:v>
                </c:pt>
                <c:pt idx="107">
                  <c:v>44988</c:v>
                </c:pt>
                <c:pt idx="108">
                  <c:v>44995</c:v>
                </c:pt>
                <c:pt idx="109">
                  <c:v>45001</c:v>
                </c:pt>
                <c:pt idx="110">
                  <c:v>45016</c:v>
                </c:pt>
                <c:pt idx="111">
                  <c:v>45022</c:v>
                </c:pt>
                <c:pt idx="112">
                  <c:v>45030</c:v>
                </c:pt>
                <c:pt idx="113">
                  <c:v>45037</c:v>
                </c:pt>
                <c:pt idx="114">
                  <c:v>45044</c:v>
                </c:pt>
                <c:pt idx="115">
                  <c:v>45051</c:v>
                </c:pt>
                <c:pt idx="116">
                  <c:v>45058</c:v>
                </c:pt>
                <c:pt idx="117">
                  <c:v>45065</c:v>
                </c:pt>
                <c:pt idx="118">
                  <c:v>45072</c:v>
                </c:pt>
                <c:pt idx="119">
                  <c:v>45079</c:v>
                </c:pt>
                <c:pt idx="120">
                  <c:v>45086</c:v>
                </c:pt>
                <c:pt idx="121">
                  <c:v>45100</c:v>
                </c:pt>
                <c:pt idx="122">
                  <c:v>45107</c:v>
                </c:pt>
                <c:pt idx="123">
                  <c:v>45114</c:v>
                </c:pt>
                <c:pt idx="124">
                  <c:v>45121</c:v>
                </c:pt>
                <c:pt idx="125">
                  <c:v>45128</c:v>
                </c:pt>
                <c:pt idx="126">
                  <c:v>45129</c:v>
                </c:pt>
                <c:pt idx="127">
                  <c:v>45142</c:v>
                </c:pt>
                <c:pt idx="128">
                  <c:v>45170</c:v>
                </c:pt>
                <c:pt idx="129">
                  <c:v>45177</c:v>
                </c:pt>
                <c:pt idx="130">
                  <c:v>45184</c:v>
                </c:pt>
                <c:pt idx="131">
                  <c:v>45191</c:v>
                </c:pt>
                <c:pt idx="132">
                  <c:v>45198</c:v>
                </c:pt>
                <c:pt idx="133">
                  <c:v>45205</c:v>
                </c:pt>
                <c:pt idx="134">
                  <c:v>45212</c:v>
                </c:pt>
                <c:pt idx="135">
                  <c:v>45219</c:v>
                </c:pt>
                <c:pt idx="136">
                  <c:v>45226</c:v>
                </c:pt>
                <c:pt idx="137">
                  <c:v>45233</c:v>
                </c:pt>
                <c:pt idx="138">
                  <c:v>45240</c:v>
                </c:pt>
                <c:pt idx="139">
                  <c:v>45247</c:v>
                </c:pt>
                <c:pt idx="140">
                  <c:v>45261</c:v>
                </c:pt>
                <c:pt idx="141">
                  <c:v>45268</c:v>
                </c:pt>
                <c:pt idx="142">
                  <c:v>45275</c:v>
                </c:pt>
                <c:pt idx="143">
                  <c:v>45276</c:v>
                </c:pt>
                <c:pt idx="144">
                  <c:v>45277</c:v>
                </c:pt>
                <c:pt idx="145">
                  <c:v>45282</c:v>
                </c:pt>
                <c:pt idx="146">
                  <c:v>45303</c:v>
                </c:pt>
                <c:pt idx="147">
                  <c:v>45317</c:v>
                </c:pt>
                <c:pt idx="148">
                  <c:v>45324</c:v>
                </c:pt>
                <c:pt idx="149">
                  <c:v>45331</c:v>
                </c:pt>
                <c:pt idx="150">
                  <c:v>45338</c:v>
                </c:pt>
                <c:pt idx="151">
                  <c:v>45339</c:v>
                </c:pt>
                <c:pt idx="152">
                  <c:v>45359</c:v>
                </c:pt>
                <c:pt idx="153">
                  <c:v>45366</c:v>
                </c:pt>
                <c:pt idx="154">
                  <c:v>45372</c:v>
                </c:pt>
                <c:pt idx="155">
                  <c:v>45379</c:v>
                </c:pt>
                <c:pt idx="156">
                  <c:v>45387</c:v>
                </c:pt>
                <c:pt idx="157">
                  <c:v>45394</c:v>
                </c:pt>
                <c:pt idx="158">
                  <c:v>45401</c:v>
                </c:pt>
                <c:pt idx="159">
                  <c:v>45408</c:v>
                </c:pt>
                <c:pt idx="160">
                  <c:v>45409</c:v>
                </c:pt>
                <c:pt idx="161">
                  <c:v>45422</c:v>
                </c:pt>
                <c:pt idx="162">
                  <c:v>45429</c:v>
                </c:pt>
                <c:pt idx="163">
                  <c:v>45436</c:v>
                </c:pt>
                <c:pt idx="164">
                  <c:v>45443</c:v>
                </c:pt>
                <c:pt idx="165">
                  <c:v>45450</c:v>
                </c:pt>
                <c:pt idx="166">
                  <c:v>45457</c:v>
                </c:pt>
                <c:pt idx="167">
                  <c:v>45464</c:v>
                </c:pt>
                <c:pt idx="168">
                  <c:v>45476</c:v>
                </c:pt>
                <c:pt idx="169">
                  <c:v>45485</c:v>
                </c:pt>
                <c:pt idx="170">
                  <c:v>45492</c:v>
                </c:pt>
                <c:pt idx="171">
                  <c:v>45499</c:v>
                </c:pt>
                <c:pt idx="172">
                  <c:v>45506</c:v>
                </c:pt>
                <c:pt idx="173">
                  <c:v>45513</c:v>
                </c:pt>
                <c:pt idx="174">
                  <c:v>45520</c:v>
                </c:pt>
                <c:pt idx="175">
                  <c:v>45541</c:v>
                </c:pt>
                <c:pt idx="176">
                  <c:v>45548</c:v>
                </c:pt>
                <c:pt idx="177">
                  <c:v>45555</c:v>
                </c:pt>
                <c:pt idx="178">
                  <c:v>45569</c:v>
                </c:pt>
                <c:pt idx="179">
                  <c:v>45576</c:v>
                </c:pt>
                <c:pt idx="180">
                  <c:v>45583</c:v>
                </c:pt>
                <c:pt idx="181">
                  <c:v>45590</c:v>
                </c:pt>
                <c:pt idx="182">
                  <c:v>45597</c:v>
                </c:pt>
                <c:pt idx="183">
                  <c:v>45604</c:v>
                </c:pt>
                <c:pt idx="184">
                  <c:v>45611</c:v>
                </c:pt>
                <c:pt idx="185">
                  <c:v>45618</c:v>
                </c:pt>
                <c:pt idx="186">
                  <c:v>45632</c:v>
                </c:pt>
                <c:pt idx="187">
                  <c:v>45639</c:v>
                </c:pt>
                <c:pt idx="188">
                  <c:v>45660</c:v>
                </c:pt>
                <c:pt idx="189">
                  <c:v>45667</c:v>
                </c:pt>
                <c:pt idx="190">
                  <c:v>45674</c:v>
                </c:pt>
                <c:pt idx="191">
                  <c:v>45688</c:v>
                </c:pt>
                <c:pt idx="192">
                  <c:v>45698</c:v>
                </c:pt>
                <c:pt idx="193">
                  <c:v>45705</c:v>
                </c:pt>
                <c:pt idx="194">
                  <c:v>45716</c:v>
                </c:pt>
                <c:pt idx="195">
                  <c:v>45723</c:v>
                </c:pt>
                <c:pt idx="196">
                  <c:v>45730</c:v>
                </c:pt>
                <c:pt idx="197">
                  <c:v>45736</c:v>
                </c:pt>
                <c:pt idx="198">
                  <c:v>45744</c:v>
                </c:pt>
                <c:pt idx="199">
                  <c:v>45751</c:v>
                </c:pt>
                <c:pt idx="200">
                  <c:v>45758</c:v>
                </c:pt>
                <c:pt idx="201">
                  <c:v>45764</c:v>
                </c:pt>
                <c:pt idx="202">
                  <c:v>45772</c:v>
                </c:pt>
                <c:pt idx="203">
                  <c:v>45779</c:v>
                </c:pt>
                <c:pt idx="204">
                  <c:v>45786</c:v>
                </c:pt>
                <c:pt idx="205">
                  <c:v>45793</c:v>
                </c:pt>
                <c:pt idx="206">
                  <c:v>45800</c:v>
                </c:pt>
                <c:pt idx="207">
                  <c:v>45807</c:v>
                </c:pt>
                <c:pt idx="208">
                  <c:v>45821</c:v>
                </c:pt>
                <c:pt idx="209">
                  <c:v>45835</c:v>
                </c:pt>
                <c:pt idx="210">
                  <c:v>45841</c:v>
                </c:pt>
                <c:pt idx="211">
                  <c:v>45849</c:v>
                </c:pt>
                <c:pt idx="212">
                  <c:v>45856</c:v>
                </c:pt>
                <c:pt idx="213">
                  <c:v>45863</c:v>
                </c:pt>
                <c:pt idx="214">
                  <c:v>45870</c:v>
                </c:pt>
                <c:pt idx="215">
                  <c:v>45877</c:v>
                </c:pt>
                <c:pt idx="216">
                  <c:v>45898</c:v>
                </c:pt>
                <c:pt idx="217">
                  <c:v>45905</c:v>
                </c:pt>
                <c:pt idx="218">
                  <c:v>45912</c:v>
                </c:pt>
                <c:pt idx="219">
                  <c:v>45919</c:v>
                </c:pt>
                <c:pt idx="220">
                  <c:v>45926</c:v>
                </c:pt>
                <c:pt idx="221">
                  <c:v>45940</c:v>
                </c:pt>
                <c:pt idx="222">
                  <c:v>45947</c:v>
                </c:pt>
                <c:pt idx="223">
                  <c:v>45954</c:v>
                </c:pt>
                <c:pt idx="224">
                  <c:v>45961</c:v>
                </c:pt>
                <c:pt idx="225">
                  <c:v>45968</c:v>
                </c:pt>
                <c:pt idx="226">
                  <c:v>45975</c:v>
                </c:pt>
                <c:pt idx="227">
                  <c:v>45982</c:v>
                </c:pt>
                <c:pt idx="228">
                  <c:v>45996</c:v>
                </c:pt>
                <c:pt idx="229">
                  <c:v>46003</c:v>
                </c:pt>
                <c:pt idx="230">
                  <c:v>46010</c:v>
                </c:pt>
                <c:pt idx="231">
                  <c:v>46031</c:v>
                </c:pt>
                <c:pt idx="232">
                  <c:v>46038</c:v>
                </c:pt>
                <c:pt idx="233">
                  <c:v>46045</c:v>
                </c:pt>
                <c:pt idx="234">
                  <c:v>46046</c:v>
                </c:pt>
                <c:pt idx="235">
                  <c:v>46047</c:v>
                </c:pt>
                <c:pt idx="236">
                  <c:v>46066</c:v>
                </c:pt>
                <c:pt idx="237">
                  <c:v>46083</c:v>
                </c:pt>
                <c:pt idx="238">
                  <c:v>46087</c:v>
                </c:pt>
                <c:pt idx="239">
                  <c:v>46093</c:v>
                </c:pt>
                <c:pt idx="240">
                  <c:v>46100</c:v>
                </c:pt>
                <c:pt idx="241">
                  <c:v>46114</c:v>
                </c:pt>
                <c:pt idx="242">
                  <c:v>46125</c:v>
                </c:pt>
                <c:pt idx="243">
                  <c:v>46150</c:v>
                </c:pt>
                <c:pt idx="244">
                  <c:v>46157</c:v>
                </c:pt>
                <c:pt idx="245">
                  <c:v>46163</c:v>
                </c:pt>
                <c:pt idx="246">
                  <c:v>46171</c:v>
                </c:pt>
                <c:pt idx="247">
                  <c:v>46178</c:v>
                </c:pt>
                <c:pt idx="248">
                  <c:v>46185</c:v>
                </c:pt>
                <c:pt idx="249">
                  <c:v>46191</c:v>
                </c:pt>
                <c:pt idx="250">
                  <c:v>46199</c:v>
                </c:pt>
                <c:pt idx="251">
                  <c:v>46213</c:v>
                </c:pt>
                <c:pt idx="252">
                  <c:v>46220</c:v>
                </c:pt>
                <c:pt idx="253">
                  <c:v>46241</c:v>
                </c:pt>
                <c:pt idx="254">
                  <c:v>46262</c:v>
                </c:pt>
                <c:pt idx="255">
                  <c:v>46269</c:v>
                </c:pt>
                <c:pt idx="256">
                  <c:v>46276</c:v>
                </c:pt>
                <c:pt idx="257">
                  <c:v>46283</c:v>
                </c:pt>
                <c:pt idx="258">
                  <c:v>46304</c:v>
                </c:pt>
              </c:numCache>
            </c:numRef>
          </c:cat>
          <c:val>
            <c:numRef>
              <c:f>Factset!$F$2:$F$262</c:f>
              <c:numCache>
                <c:formatCode>General</c:formatCode>
                <c:ptCount val="261"/>
                <c:pt idx="0">
                  <c:v>22.5</c:v>
                </c:pt>
                <c:pt idx="1">
                  <c:v>21.7</c:v>
                </c:pt>
                <c:pt idx="2">
                  <c:v>21.7</c:v>
                </c:pt>
                <c:pt idx="3">
                  <c:v>20.9</c:v>
                </c:pt>
                <c:pt idx="4">
                  <c:v>21.6</c:v>
                </c:pt>
                <c:pt idx="5">
                  <c:v>21.9</c:v>
                </c:pt>
                <c:pt idx="6">
                  <c:v>22</c:v>
                </c:pt>
                <c:pt idx="7">
                  <c:v>21.7</c:v>
                </c:pt>
                <c:pt idx="8">
                  <c:v>20.6</c:v>
                </c:pt>
                <c:pt idx="9">
                  <c:v>21.6</c:v>
                </c:pt>
                <c:pt idx="10">
                  <c:v>21.6</c:v>
                </c:pt>
                <c:pt idx="11">
                  <c:v>21.7</c:v>
                </c:pt>
                <c:pt idx="12">
                  <c:v>22</c:v>
                </c:pt>
                <c:pt idx="13">
                  <c:v>22.6</c:v>
                </c:pt>
                <c:pt idx="14">
                  <c:v>22.4</c:v>
                </c:pt>
                <c:pt idx="15">
                  <c:v>22</c:v>
                </c:pt>
                <c:pt idx="16">
                  <c:v>22.2</c:v>
                </c:pt>
                <c:pt idx="17">
                  <c:v>22.1</c:v>
                </c:pt>
                <c:pt idx="18">
                  <c:v>21.5</c:v>
                </c:pt>
                <c:pt idx="19">
                  <c:v>21.1</c:v>
                </c:pt>
                <c:pt idx="20">
                  <c:v>21.9</c:v>
                </c:pt>
                <c:pt idx="21">
                  <c:v>21.7</c:v>
                </c:pt>
                <c:pt idx="22">
                  <c:v>21.6</c:v>
                </c:pt>
                <c:pt idx="23">
                  <c:v>21.9</c:v>
                </c:pt>
                <c:pt idx="24">
                  <c:v>22.4</c:v>
                </c:pt>
                <c:pt idx="25">
                  <c:v>22.5</c:v>
                </c:pt>
                <c:pt idx="26">
                  <c:v>22.5</c:v>
                </c:pt>
                <c:pt idx="27">
                  <c:v>22</c:v>
                </c:pt>
                <c:pt idx="28">
                  <c:v>21.6</c:v>
                </c:pt>
                <c:pt idx="29">
                  <c:v>21</c:v>
                </c:pt>
                <c:pt idx="30">
                  <c:v>21.2</c:v>
                </c:pt>
                <c:pt idx="31">
                  <c:v>21.1</c:v>
                </c:pt>
                <c:pt idx="32">
                  <c:v>21.3</c:v>
                </c:pt>
                <c:pt idx="34">
                  <c:v>21.4</c:v>
                </c:pt>
                <c:pt idx="35">
                  <c:v>21.4</c:v>
                </c:pt>
                <c:pt idx="36">
                  <c:v>21.4</c:v>
                </c:pt>
                <c:pt idx="37">
                  <c:v>21.3</c:v>
                </c:pt>
                <c:pt idx="38">
                  <c:v>21.2</c:v>
                </c:pt>
                <c:pt idx="39">
                  <c:v>21.1</c:v>
                </c:pt>
                <c:pt idx="40">
                  <c:v>21.1</c:v>
                </c:pt>
                <c:pt idx="41">
                  <c:v>21.3</c:v>
                </c:pt>
                <c:pt idx="42">
                  <c:v>21</c:v>
                </c:pt>
                <c:pt idx="43">
                  <c:v>20.9</c:v>
                </c:pt>
                <c:pt idx="44">
                  <c:v>20.8</c:v>
                </c:pt>
                <c:pt idx="45">
                  <c:v>20.100000000000001</c:v>
                </c:pt>
                <c:pt idx="46">
                  <c:v>20.5</c:v>
                </c:pt>
                <c:pt idx="47">
                  <c:v>20.3</c:v>
                </c:pt>
                <c:pt idx="48">
                  <c:v>21</c:v>
                </c:pt>
                <c:pt idx="49">
                  <c:v>21.1</c:v>
                </c:pt>
                <c:pt idx="50">
                  <c:v>21.4</c:v>
                </c:pt>
                <c:pt idx="51">
                  <c:v>21.2</c:v>
                </c:pt>
                <c:pt idx="52">
                  <c:v>21.4</c:v>
                </c:pt>
                <c:pt idx="53">
                  <c:v>20.399999999999999</c:v>
                </c:pt>
                <c:pt idx="54">
                  <c:v>21.1</c:v>
                </c:pt>
                <c:pt idx="55">
                  <c:v>21.2</c:v>
                </c:pt>
                <c:pt idx="56">
                  <c:v>21.2</c:v>
                </c:pt>
                <c:pt idx="57">
                  <c:v>21.1</c:v>
                </c:pt>
                <c:pt idx="58">
                  <c:v>19.7</c:v>
                </c:pt>
                <c:pt idx="59">
                  <c:v>19.7</c:v>
                </c:pt>
                <c:pt idx="60">
                  <c:v>19.2</c:v>
                </c:pt>
                <c:pt idx="61">
                  <c:v>18.8</c:v>
                </c:pt>
                <c:pt idx="62">
                  <c:v>19</c:v>
                </c:pt>
                <c:pt idx="63">
                  <c:v>18.5</c:v>
                </c:pt>
                <c:pt idx="64">
                  <c:v>19.100000000000001</c:v>
                </c:pt>
                <c:pt idx="65">
                  <c:v>19.5</c:v>
                </c:pt>
                <c:pt idx="66">
                  <c:v>19.5</c:v>
                </c:pt>
                <c:pt idx="67">
                  <c:v>19.2</c:v>
                </c:pt>
                <c:pt idx="68">
                  <c:v>19</c:v>
                </c:pt>
                <c:pt idx="69">
                  <c:v>18.600000000000001</c:v>
                </c:pt>
                <c:pt idx="70">
                  <c:v>18.100000000000001</c:v>
                </c:pt>
                <c:pt idx="71">
                  <c:v>17.600000000000001</c:v>
                </c:pt>
                <c:pt idx="72">
                  <c:v>16.600000000000001</c:v>
                </c:pt>
                <c:pt idx="73">
                  <c:v>16.399999999999999</c:v>
                </c:pt>
                <c:pt idx="74">
                  <c:v>17.100000000000001</c:v>
                </c:pt>
                <c:pt idx="75">
                  <c:v>17.5</c:v>
                </c:pt>
                <c:pt idx="76">
                  <c:v>16.8</c:v>
                </c:pt>
                <c:pt idx="77">
                  <c:v>15.8</c:v>
                </c:pt>
                <c:pt idx="78">
                  <c:v>15.8</c:v>
                </c:pt>
                <c:pt idx="79">
                  <c:v>15.8</c:v>
                </c:pt>
                <c:pt idx="80">
                  <c:v>16.3</c:v>
                </c:pt>
                <c:pt idx="81">
                  <c:v>15.8</c:v>
                </c:pt>
                <c:pt idx="82">
                  <c:v>16.7</c:v>
                </c:pt>
                <c:pt idx="83">
                  <c:v>17.100000000000001</c:v>
                </c:pt>
                <c:pt idx="84">
                  <c:v>17.5</c:v>
                </c:pt>
                <c:pt idx="85">
                  <c:v>16.7</c:v>
                </c:pt>
                <c:pt idx="86">
                  <c:v>16.8</c:v>
                </c:pt>
                <c:pt idx="87">
                  <c:v>16.399999999999999</c:v>
                </c:pt>
                <c:pt idx="88">
                  <c:v>15.8</c:v>
                </c:pt>
                <c:pt idx="89">
                  <c:v>15.4</c:v>
                </c:pt>
                <c:pt idx="90">
                  <c:v>15.8</c:v>
                </c:pt>
                <c:pt idx="91">
                  <c:v>15.5</c:v>
                </c:pt>
                <c:pt idx="92">
                  <c:v>15.6</c:v>
                </c:pt>
                <c:pt idx="93">
                  <c:v>16.3</c:v>
                </c:pt>
                <c:pt idx="94">
                  <c:v>16.100000000000001</c:v>
                </c:pt>
                <c:pt idx="95">
                  <c:v>17.100000000000001</c:v>
                </c:pt>
                <c:pt idx="96">
                  <c:v>17.2</c:v>
                </c:pt>
                <c:pt idx="97">
                  <c:v>17.600000000000001</c:v>
                </c:pt>
                <c:pt idx="98">
                  <c:v>17.100000000000001</c:v>
                </c:pt>
                <c:pt idx="99">
                  <c:v>17.3</c:v>
                </c:pt>
                <c:pt idx="100">
                  <c:v>16.5</c:v>
                </c:pt>
                <c:pt idx="101">
                  <c:v>17.3</c:v>
                </c:pt>
                <c:pt idx="102">
                  <c:v>17.8</c:v>
                </c:pt>
                <c:pt idx="103">
                  <c:v>18.399999999999999</c:v>
                </c:pt>
                <c:pt idx="104">
                  <c:v>18</c:v>
                </c:pt>
                <c:pt idx="105">
                  <c:v>18</c:v>
                </c:pt>
                <c:pt idx="106">
                  <c:v>17.7</c:v>
                </c:pt>
                <c:pt idx="107">
                  <c:v>17.5</c:v>
                </c:pt>
                <c:pt idx="108">
                  <c:v>17.2</c:v>
                </c:pt>
                <c:pt idx="109">
                  <c:v>17.100000000000001</c:v>
                </c:pt>
                <c:pt idx="110">
                  <c:v>17.8</c:v>
                </c:pt>
                <c:pt idx="111">
                  <c:v>18</c:v>
                </c:pt>
                <c:pt idx="112">
                  <c:v>18.3</c:v>
                </c:pt>
                <c:pt idx="113">
                  <c:v>18.2</c:v>
                </c:pt>
                <c:pt idx="114">
                  <c:v>18.100000000000001</c:v>
                </c:pt>
                <c:pt idx="115">
                  <c:v>17.7</c:v>
                </c:pt>
                <c:pt idx="116">
                  <c:v>18</c:v>
                </c:pt>
                <c:pt idx="117">
                  <c:v>18.3</c:v>
                </c:pt>
                <c:pt idx="118">
                  <c:v>17.8</c:v>
                </c:pt>
                <c:pt idx="119">
                  <c:v>18</c:v>
                </c:pt>
                <c:pt idx="120">
                  <c:v>18.5</c:v>
                </c:pt>
                <c:pt idx="121">
                  <c:v>18.8</c:v>
                </c:pt>
                <c:pt idx="122">
                  <c:v>18.899999999999999</c:v>
                </c:pt>
                <c:pt idx="123">
                  <c:v>18.899999999999999</c:v>
                </c:pt>
                <c:pt idx="124">
                  <c:v>18.899999999999999</c:v>
                </c:pt>
                <c:pt idx="125">
                  <c:v>19.5</c:v>
                </c:pt>
                <c:pt idx="126">
                  <c:v>19.399999999999999</c:v>
                </c:pt>
                <c:pt idx="127">
                  <c:v>19.2</c:v>
                </c:pt>
                <c:pt idx="128">
                  <c:v>18.8</c:v>
                </c:pt>
                <c:pt idx="129">
                  <c:v>18.600000000000001</c:v>
                </c:pt>
                <c:pt idx="130">
                  <c:v>18.8</c:v>
                </c:pt>
                <c:pt idx="131">
                  <c:v>18</c:v>
                </c:pt>
                <c:pt idx="132">
                  <c:v>18.7</c:v>
                </c:pt>
                <c:pt idx="133">
                  <c:v>17.7</c:v>
                </c:pt>
                <c:pt idx="134">
                  <c:v>18.100000000000001</c:v>
                </c:pt>
                <c:pt idx="135">
                  <c:v>17.7</c:v>
                </c:pt>
                <c:pt idx="136">
                  <c:v>17.7</c:v>
                </c:pt>
                <c:pt idx="137">
                  <c:v>17.8</c:v>
                </c:pt>
                <c:pt idx="138">
                  <c:v>18</c:v>
                </c:pt>
                <c:pt idx="139">
                  <c:v>18.600000000000001</c:v>
                </c:pt>
                <c:pt idx="140">
                  <c:v>18.7</c:v>
                </c:pt>
                <c:pt idx="141">
                  <c:v>18.8</c:v>
                </c:pt>
                <c:pt idx="142">
                  <c:v>19.3</c:v>
                </c:pt>
                <c:pt idx="143">
                  <c:v>19.2</c:v>
                </c:pt>
                <c:pt idx="144">
                  <c:v>19.5</c:v>
                </c:pt>
                <c:pt idx="145">
                  <c:v>19.5</c:v>
                </c:pt>
                <c:pt idx="146">
                  <c:v>19.5</c:v>
                </c:pt>
                <c:pt idx="147">
                  <c:v>20</c:v>
                </c:pt>
                <c:pt idx="148">
                  <c:v>20</c:v>
                </c:pt>
                <c:pt idx="149">
                  <c:v>20.3</c:v>
                </c:pt>
                <c:pt idx="150">
                  <c:v>20.399999999999999</c:v>
                </c:pt>
                <c:pt idx="151">
                  <c:v>20.399999999999999</c:v>
                </c:pt>
                <c:pt idx="152">
                  <c:v>20.7</c:v>
                </c:pt>
                <c:pt idx="153">
                  <c:v>20.6</c:v>
                </c:pt>
                <c:pt idx="154">
                  <c:v>20.9</c:v>
                </c:pt>
                <c:pt idx="155">
                  <c:v>20.9</c:v>
                </c:pt>
                <c:pt idx="156">
                  <c:v>20.5</c:v>
                </c:pt>
                <c:pt idx="157">
                  <c:v>20.6</c:v>
                </c:pt>
                <c:pt idx="158">
                  <c:v>19.899999999999999</c:v>
                </c:pt>
                <c:pt idx="159">
                  <c:v>20</c:v>
                </c:pt>
                <c:pt idx="160">
                  <c:v>19.899999999999999</c:v>
                </c:pt>
                <c:pt idx="161">
                  <c:v>20.399999999999999</c:v>
                </c:pt>
                <c:pt idx="162">
                  <c:v>20.7</c:v>
                </c:pt>
                <c:pt idx="163">
                  <c:v>20.5</c:v>
                </c:pt>
                <c:pt idx="164">
                  <c:v>20.3</c:v>
                </c:pt>
                <c:pt idx="165">
                  <c:v>20.7</c:v>
                </c:pt>
                <c:pt idx="166">
                  <c:v>21</c:v>
                </c:pt>
                <c:pt idx="167">
                  <c:v>21</c:v>
                </c:pt>
                <c:pt idx="168">
                  <c:v>21.2</c:v>
                </c:pt>
                <c:pt idx="169">
                  <c:v>21.4</c:v>
                </c:pt>
                <c:pt idx="170">
                  <c:v>21.2</c:v>
                </c:pt>
                <c:pt idx="171">
                  <c:v>20.6</c:v>
                </c:pt>
                <c:pt idx="172">
                  <c:v>20.7</c:v>
                </c:pt>
                <c:pt idx="173">
                  <c:v>20.2</c:v>
                </c:pt>
                <c:pt idx="174">
                  <c:v>21</c:v>
                </c:pt>
                <c:pt idx="175">
                  <c:v>20.6</c:v>
                </c:pt>
                <c:pt idx="176">
                  <c:v>20.9</c:v>
                </c:pt>
                <c:pt idx="177">
                  <c:v>21.4</c:v>
                </c:pt>
                <c:pt idx="178">
                  <c:v>21.4</c:v>
                </c:pt>
                <c:pt idx="179">
                  <c:v>21.4</c:v>
                </c:pt>
                <c:pt idx="180">
                  <c:v>21.9</c:v>
                </c:pt>
                <c:pt idx="181">
                  <c:v>21.7</c:v>
                </c:pt>
                <c:pt idx="182">
                  <c:v>21.3</c:v>
                </c:pt>
                <c:pt idx="183">
                  <c:v>22.2</c:v>
                </c:pt>
                <c:pt idx="184">
                  <c:v>22</c:v>
                </c:pt>
                <c:pt idx="185">
                  <c:v>22</c:v>
                </c:pt>
                <c:pt idx="186">
                  <c:v>22.3</c:v>
                </c:pt>
                <c:pt idx="187">
                  <c:v>22.3</c:v>
                </c:pt>
                <c:pt idx="188">
                  <c:v>21.4</c:v>
                </c:pt>
                <c:pt idx="189">
                  <c:v>21.5</c:v>
                </c:pt>
                <c:pt idx="190">
                  <c:v>21.6</c:v>
                </c:pt>
                <c:pt idx="191">
                  <c:v>22</c:v>
                </c:pt>
                <c:pt idx="192">
                  <c:v>22.1</c:v>
                </c:pt>
                <c:pt idx="193">
                  <c:v>22.2</c:v>
                </c:pt>
                <c:pt idx="194">
                  <c:v>21.2</c:v>
                </c:pt>
                <c:pt idx="195">
                  <c:v>20.7</c:v>
                </c:pt>
                <c:pt idx="196">
                  <c:v>19.899999999999999</c:v>
                </c:pt>
                <c:pt idx="197">
                  <c:v>20.399999999999999</c:v>
                </c:pt>
                <c:pt idx="198">
                  <c:v>20.5</c:v>
                </c:pt>
                <c:pt idx="199">
                  <c:v>19.399999999999999</c:v>
                </c:pt>
                <c:pt idx="200">
                  <c:v>19</c:v>
                </c:pt>
                <c:pt idx="201">
                  <c:v>19</c:v>
                </c:pt>
                <c:pt idx="202">
                  <c:v>19.8</c:v>
                </c:pt>
                <c:pt idx="203">
                  <c:v>20.2</c:v>
                </c:pt>
                <c:pt idx="204">
                  <c:v>20.5</c:v>
                </c:pt>
                <c:pt idx="205">
                  <c:v>21.4</c:v>
                </c:pt>
                <c:pt idx="206">
                  <c:v>21.1</c:v>
                </c:pt>
                <c:pt idx="207">
                  <c:v>21.3</c:v>
                </c:pt>
                <c:pt idx="208">
                  <c:v>21.6</c:v>
                </c:pt>
                <c:pt idx="209">
                  <c:v>21.9</c:v>
                </c:pt>
                <c:pt idx="210">
                  <c:v>22.2</c:v>
                </c:pt>
                <c:pt idx="211">
                  <c:v>22.3</c:v>
                </c:pt>
                <c:pt idx="212">
                  <c:v>22.2</c:v>
                </c:pt>
                <c:pt idx="213">
                  <c:v>22.4</c:v>
                </c:pt>
                <c:pt idx="214">
                  <c:v>22.2</c:v>
                </c:pt>
                <c:pt idx="215">
                  <c:v>22.1</c:v>
                </c:pt>
                <c:pt idx="216">
                  <c:v>22.4</c:v>
                </c:pt>
                <c:pt idx="217">
                  <c:v>22.1</c:v>
                </c:pt>
                <c:pt idx="218">
                  <c:v>22.5</c:v>
                </c:pt>
                <c:pt idx="219">
                  <c:v>22.6</c:v>
                </c:pt>
                <c:pt idx="220">
                  <c:v>22.5</c:v>
                </c:pt>
                <c:pt idx="221">
                  <c:v>22.8</c:v>
                </c:pt>
                <c:pt idx="222">
                  <c:v>22.4</c:v>
                </c:pt>
                <c:pt idx="223">
                  <c:v>22.7</c:v>
                </c:pt>
                <c:pt idx="224">
                  <c:v>22.9</c:v>
                </c:pt>
                <c:pt idx="225">
                  <c:v>22.7</c:v>
                </c:pt>
                <c:pt idx="226">
                  <c:v>22.4</c:v>
                </c:pt>
                <c:pt idx="227">
                  <c:v>21.5</c:v>
                </c:pt>
                <c:pt idx="228">
                  <c:v>22.4</c:v>
                </c:pt>
                <c:pt idx="229">
                  <c:v>22.5</c:v>
                </c:pt>
                <c:pt idx="230">
                  <c:v>21.8</c:v>
                </c:pt>
                <c:pt idx="231">
                  <c:v>22.2</c:v>
                </c:pt>
                <c:pt idx="232">
                  <c:v>22.2</c:v>
                </c:pt>
                <c:pt idx="233">
                  <c:v>22.1</c:v>
                </c:pt>
                <c:pt idx="234">
                  <c:v>22.2</c:v>
                </c:pt>
                <c:pt idx="235">
                  <c:v>21.5</c:v>
                </c:pt>
                <c:pt idx="236">
                  <c:v>21.5</c:v>
                </c:pt>
                <c:pt idx="237">
                  <c:v>21.6</c:v>
                </c:pt>
                <c:pt idx="238">
                  <c:v>21.2</c:v>
                </c:pt>
                <c:pt idx="239">
                  <c:v>20.9</c:v>
                </c:pt>
                <c:pt idx="240">
                  <c:v>20.3</c:v>
                </c:pt>
                <c:pt idx="241">
                  <c:v>19.8</c:v>
                </c:pt>
                <c:pt idx="242">
                  <c:v>20.399999999999999</c:v>
                </c:pt>
                <c:pt idx="243">
                  <c:v>21</c:v>
                </c:pt>
                <c:pt idx="244">
                  <c:v>21.4</c:v>
                </c:pt>
                <c:pt idx="245">
                  <c:v>21.1</c:v>
                </c:pt>
                <c:pt idx="246">
                  <c:v>21.2</c:v>
                </c:pt>
                <c:pt idx="247">
                  <c:v>21.1</c:v>
                </c:pt>
                <c:pt idx="248">
                  <c:v>20.100000000000001</c:v>
                </c:pt>
                <c:pt idx="249">
                  <c:v>20.100000000000001</c:v>
                </c:pt>
                <c:pt idx="250">
                  <c:v>20.100000000000001</c:v>
                </c:pt>
                <c:pt idx="251">
                  <c:v>20.5</c:v>
                </c:pt>
                <c:pt idx="252">
                  <c:v>20.3</c:v>
                </c:pt>
                <c:pt idx="253">
                  <c:v>20</c:v>
                </c:pt>
                <c:pt idx="254">
                  <c:v>19.600000000000001</c:v>
                </c:pt>
                <c:pt idx="255">
                  <c:v>19.5</c:v>
                </c:pt>
                <c:pt idx="256">
                  <c:v>19.100000000000001</c:v>
                </c:pt>
                <c:pt idx="257">
                  <c:v>19.100000000000001</c:v>
                </c:pt>
                <c:pt idx="258">
                  <c:v>19.100000000000001</c:v>
                </c:pt>
              </c:numCache>
            </c:numRef>
          </c:val>
          <c:smooth val="0"/>
          <c:extLst>
            <c:ext xmlns:c16="http://schemas.microsoft.com/office/drawing/2014/chart" uri="{C3380CC4-5D6E-409C-BE32-E72D297353CC}">
              <c16:uniqueId val="{00000000-7A18-4F59-BC1D-4DB4824D33DF}"/>
            </c:ext>
          </c:extLst>
        </c:ser>
        <c:dLbls>
          <c:showLegendKey val="0"/>
          <c:showVal val="0"/>
          <c:showCatName val="0"/>
          <c:showSerName val="0"/>
          <c:showPercent val="0"/>
          <c:showBubbleSize val="0"/>
        </c:dLbls>
        <c:marker val="1"/>
        <c:smooth val="0"/>
        <c:axId val="985396144"/>
        <c:axId val="985398440"/>
      </c:lineChart>
      <c:lineChart>
        <c:grouping val="standard"/>
        <c:varyColors val="0"/>
        <c:ser>
          <c:idx val="1"/>
          <c:order val="1"/>
          <c:tx>
            <c:strRef>
              <c:f>Factset!$E$1</c:f>
              <c:strCache>
                <c:ptCount val="1"/>
                <c:pt idx="0">
                  <c:v>Positive %</c:v>
                </c:pt>
              </c:strCache>
            </c:strRef>
          </c:tx>
          <c:spPr>
            <a:ln w="28575" cap="rnd">
              <a:solidFill>
                <a:schemeClr val="accent2"/>
              </a:solidFill>
              <a:round/>
            </a:ln>
            <a:effectLst/>
          </c:spPr>
          <c:marker>
            <c:symbol val="none"/>
          </c:marker>
          <c:cat>
            <c:numRef>
              <c:f>Factset!$A$2:$A$262</c:f>
              <c:numCache>
                <c:formatCode>m/d/yyyy</c:formatCode>
                <c:ptCount val="261"/>
                <c:pt idx="0">
                  <c:v>44078</c:v>
                </c:pt>
                <c:pt idx="1">
                  <c:v>44085</c:v>
                </c:pt>
                <c:pt idx="2">
                  <c:v>44092</c:v>
                </c:pt>
                <c:pt idx="3">
                  <c:v>44099</c:v>
                </c:pt>
                <c:pt idx="4">
                  <c:v>44106</c:v>
                </c:pt>
                <c:pt idx="5">
                  <c:v>44113</c:v>
                </c:pt>
                <c:pt idx="6">
                  <c:v>44120</c:v>
                </c:pt>
                <c:pt idx="7">
                  <c:v>44127</c:v>
                </c:pt>
                <c:pt idx="8">
                  <c:v>44134</c:v>
                </c:pt>
                <c:pt idx="9">
                  <c:v>44141</c:v>
                </c:pt>
                <c:pt idx="10">
                  <c:v>44148</c:v>
                </c:pt>
                <c:pt idx="11">
                  <c:v>44155</c:v>
                </c:pt>
                <c:pt idx="12">
                  <c:v>44169</c:v>
                </c:pt>
                <c:pt idx="13">
                  <c:v>44204</c:v>
                </c:pt>
                <c:pt idx="14">
                  <c:v>44211</c:v>
                </c:pt>
                <c:pt idx="15">
                  <c:v>44232</c:v>
                </c:pt>
                <c:pt idx="16">
                  <c:v>44239</c:v>
                </c:pt>
                <c:pt idx="17">
                  <c:v>44246</c:v>
                </c:pt>
                <c:pt idx="18">
                  <c:v>44253</c:v>
                </c:pt>
                <c:pt idx="19">
                  <c:v>44260</c:v>
                </c:pt>
                <c:pt idx="20">
                  <c:v>44267</c:v>
                </c:pt>
                <c:pt idx="21">
                  <c:v>44274</c:v>
                </c:pt>
                <c:pt idx="22">
                  <c:v>44281</c:v>
                </c:pt>
                <c:pt idx="23">
                  <c:v>44288</c:v>
                </c:pt>
                <c:pt idx="24">
                  <c:v>44295</c:v>
                </c:pt>
                <c:pt idx="25">
                  <c:v>44302</c:v>
                </c:pt>
                <c:pt idx="26">
                  <c:v>44309</c:v>
                </c:pt>
                <c:pt idx="27">
                  <c:v>44316</c:v>
                </c:pt>
                <c:pt idx="28">
                  <c:v>44323</c:v>
                </c:pt>
                <c:pt idx="29">
                  <c:v>44330</c:v>
                </c:pt>
                <c:pt idx="30">
                  <c:v>44337</c:v>
                </c:pt>
                <c:pt idx="31">
                  <c:v>44351</c:v>
                </c:pt>
                <c:pt idx="32">
                  <c:v>44358</c:v>
                </c:pt>
                <c:pt idx="33">
                  <c:v>44372</c:v>
                </c:pt>
                <c:pt idx="34">
                  <c:v>44379</c:v>
                </c:pt>
                <c:pt idx="35">
                  <c:v>44386</c:v>
                </c:pt>
                <c:pt idx="36">
                  <c:v>44393</c:v>
                </c:pt>
                <c:pt idx="37">
                  <c:v>44400</c:v>
                </c:pt>
                <c:pt idx="38">
                  <c:v>44407</c:v>
                </c:pt>
                <c:pt idx="39">
                  <c:v>44414</c:v>
                </c:pt>
                <c:pt idx="40">
                  <c:v>44421</c:v>
                </c:pt>
                <c:pt idx="41">
                  <c:v>44442</c:v>
                </c:pt>
                <c:pt idx="42">
                  <c:v>44449</c:v>
                </c:pt>
                <c:pt idx="43">
                  <c:v>44456</c:v>
                </c:pt>
                <c:pt idx="44">
                  <c:v>44463</c:v>
                </c:pt>
                <c:pt idx="45">
                  <c:v>44470</c:v>
                </c:pt>
                <c:pt idx="46">
                  <c:v>44477</c:v>
                </c:pt>
                <c:pt idx="47">
                  <c:v>44484</c:v>
                </c:pt>
                <c:pt idx="48">
                  <c:v>44491</c:v>
                </c:pt>
                <c:pt idx="49">
                  <c:v>44498</c:v>
                </c:pt>
                <c:pt idx="50">
                  <c:v>44505</c:v>
                </c:pt>
                <c:pt idx="51">
                  <c:v>44512</c:v>
                </c:pt>
                <c:pt idx="52">
                  <c:v>44519</c:v>
                </c:pt>
                <c:pt idx="53">
                  <c:v>44532</c:v>
                </c:pt>
                <c:pt idx="54">
                  <c:v>44540</c:v>
                </c:pt>
                <c:pt idx="55">
                  <c:v>44547</c:v>
                </c:pt>
                <c:pt idx="56">
                  <c:v>44568</c:v>
                </c:pt>
                <c:pt idx="57">
                  <c:v>44574</c:v>
                </c:pt>
                <c:pt idx="58">
                  <c:v>44596</c:v>
                </c:pt>
                <c:pt idx="59">
                  <c:v>44603</c:v>
                </c:pt>
                <c:pt idx="60">
                  <c:v>44610</c:v>
                </c:pt>
                <c:pt idx="61">
                  <c:v>44617</c:v>
                </c:pt>
                <c:pt idx="62">
                  <c:v>44624</c:v>
                </c:pt>
                <c:pt idx="63">
                  <c:v>44631</c:v>
                </c:pt>
                <c:pt idx="64">
                  <c:v>44638</c:v>
                </c:pt>
                <c:pt idx="65">
                  <c:v>44645</c:v>
                </c:pt>
                <c:pt idx="66">
                  <c:v>44652</c:v>
                </c:pt>
                <c:pt idx="67">
                  <c:v>44659</c:v>
                </c:pt>
                <c:pt idx="68">
                  <c:v>44666</c:v>
                </c:pt>
                <c:pt idx="69">
                  <c:v>44673</c:v>
                </c:pt>
                <c:pt idx="70">
                  <c:v>44680</c:v>
                </c:pt>
                <c:pt idx="71">
                  <c:v>44687</c:v>
                </c:pt>
                <c:pt idx="72">
                  <c:v>44694</c:v>
                </c:pt>
                <c:pt idx="73">
                  <c:v>44701</c:v>
                </c:pt>
                <c:pt idx="74">
                  <c:v>44708</c:v>
                </c:pt>
                <c:pt idx="75">
                  <c:v>44715</c:v>
                </c:pt>
                <c:pt idx="76">
                  <c:v>44722</c:v>
                </c:pt>
                <c:pt idx="77">
                  <c:v>44729</c:v>
                </c:pt>
                <c:pt idx="78">
                  <c:v>44736</c:v>
                </c:pt>
                <c:pt idx="79">
                  <c:v>44743</c:v>
                </c:pt>
                <c:pt idx="80">
                  <c:v>44750</c:v>
                </c:pt>
                <c:pt idx="81">
                  <c:v>44757</c:v>
                </c:pt>
                <c:pt idx="82">
                  <c:v>44764</c:v>
                </c:pt>
                <c:pt idx="83">
                  <c:v>44771</c:v>
                </c:pt>
                <c:pt idx="84">
                  <c:v>44784</c:v>
                </c:pt>
                <c:pt idx="85">
                  <c:v>44806</c:v>
                </c:pt>
                <c:pt idx="86">
                  <c:v>44813</c:v>
                </c:pt>
                <c:pt idx="87">
                  <c:v>44820</c:v>
                </c:pt>
                <c:pt idx="88">
                  <c:v>44827</c:v>
                </c:pt>
                <c:pt idx="89">
                  <c:v>44834</c:v>
                </c:pt>
                <c:pt idx="90">
                  <c:v>44841</c:v>
                </c:pt>
                <c:pt idx="91">
                  <c:v>44848</c:v>
                </c:pt>
                <c:pt idx="92">
                  <c:v>44855</c:v>
                </c:pt>
                <c:pt idx="93">
                  <c:v>44862</c:v>
                </c:pt>
                <c:pt idx="94">
                  <c:v>44869</c:v>
                </c:pt>
                <c:pt idx="95">
                  <c:v>44876</c:v>
                </c:pt>
                <c:pt idx="96">
                  <c:v>44883</c:v>
                </c:pt>
                <c:pt idx="97">
                  <c:v>44896</c:v>
                </c:pt>
                <c:pt idx="98">
                  <c:v>44904</c:v>
                </c:pt>
                <c:pt idx="99">
                  <c:v>44910</c:v>
                </c:pt>
                <c:pt idx="100">
                  <c:v>44932</c:v>
                </c:pt>
                <c:pt idx="101">
                  <c:v>44939</c:v>
                </c:pt>
                <c:pt idx="102">
                  <c:v>44953</c:v>
                </c:pt>
                <c:pt idx="103">
                  <c:v>44960</c:v>
                </c:pt>
                <c:pt idx="104">
                  <c:v>44970</c:v>
                </c:pt>
                <c:pt idx="105">
                  <c:v>44974</c:v>
                </c:pt>
                <c:pt idx="106">
                  <c:v>44981</c:v>
                </c:pt>
                <c:pt idx="107">
                  <c:v>44988</c:v>
                </c:pt>
                <c:pt idx="108">
                  <c:v>44995</c:v>
                </c:pt>
                <c:pt idx="109">
                  <c:v>45001</c:v>
                </c:pt>
                <c:pt idx="110">
                  <c:v>45016</c:v>
                </c:pt>
                <c:pt idx="111">
                  <c:v>45022</c:v>
                </c:pt>
                <c:pt idx="112">
                  <c:v>45030</c:v>
                </c:pt>
                <c:pt idx="113">
                  <c:v>45037</c:v>
                </c:pt>
                <c:pt idx="114">
                  <c:v>45044</c:v>
                </c:pt>
                <c:pt idx="115">
                  <c:v>45051</c:v>
                </c:pt>
                <c:pt idx="116">
                  <c:v>45058</c:v>
                </c:pt>
                <c:pt idx="117">
                  <c:v>45065</c:v>
                </c:pt>
                <c:pt idx="118">
                  <c:v>45072</c:v>
                </c:pt>
                <c:pt idx="119">
                  <c:v>45079</c:v>
                </c:pt>
                <c:pt idx="120">
                  <c:v>45086</c:v>
                </c:pt>
                <c:pt idx="121">
                  <c:v>45100</c:v>
                </c:pt>
                <c:pt idx="122">
                  <c:v>45107</c:v>
                </c:pt>
                <c:pt idx="123">
                  <c:v>45114</c:v>
                </c:pt>
                <c:pt idx="124">
                  <c:v>45121</c:v>
                </c:pt>
                <c:pt idx="125">
                  <c:v>45128</c:v>
                </c:pt>
                <c:pt idx="126">
                  <c:v>45129</c:v>
                </c:pt>
                <c:pt idx="127">
                  <c:v>45142</c:v>
                </c:pt>
                <c:pt idx="128">
                  <c:v>45170</c:v>
                </c:pt>
                <c:pt idx="129">
                  <c:v>45177</c:v>
                </c:pt>
                <c:pt idx="130">
                  <c:v>45184</c:v>
                </c:pt>
                <c:pt idx="131">
                  <c:v>45191</c:v>
                </c:pt>
                <c:pt idx="132">
                  <c:v>45198</c:v>
                </c:pt>
                <c:pt idx="133">
                  <c:v>45205</c:v>
                </c:pt>
                <c:pt idx="134">
                  <c:v>45212</c:v>
                </c:pt>
                <c:pt idx="135">
                  <c:v>45219</c:v>
                </c:pt>
                <c:pt idx="136">
                  <c:v>45226</c:v>
                </c:pt>
                <c:pt idx="137">
                  <c:v>45233</c:v>
                </c:pt>
                <c:pt idx="138">
                  <c:v>45240</c:v>
                </c:pt>
                <c:pt idx="139">
                  <c:v>45247</c:v>
                </c:pt>
                <c:pt idx="140">
                  <c:v>45261</c:v>
                </c:pt>
                <c:pt idx="141">
                  <c:v>45268</c:v>
                </c:pt>
                <c:pt idx="142">
                  <c:v>45275</c:v>
                </c:pt>
                <c:pt idx="143">
                  <c:v>45276</c:v>
                </c:pt>
                <c:pt idx="144">
                  <c:v>45277</c:v>
                </c:pt>
                <c:pt idx="145">
                  <c:v>45282</c:v>
                </c:pt>
                <c:pt idx="146">
                  <c:v>45303</c:v>
                </c:pt>
                <c:pt idx="147">
                  <c:v>45317</c:v>
                </c:pt>
                <c:pt idx="148">
                  <c:v>45324</c:v>
                </c:pt>
                <c:pt idx="149">
                  <c:v>45331</c:v>
                </c:pt>
                <c:pt idx="150">
                  <c:v>45338</c:v>
                </c:pt>
                <c:pt idx="151">
                  <c:v>45339</c:v>
                </c:pt>
                <c:pt idx="152">
                  <c:v>45359</c:v>
                </c:pt>
                <c:pt idx="153">
                  <c:v>45366</c:v>
                </c:pt>
                <c:pt idx="154">
                  <c:v>45372</c:v>
                </c:pt>
                <c:pt idx="155">
                  <c:v>45379</c:v>
                </c:pt>
                <c:pt idx="156">
                  <c:v>45387</c:v>
                </c:pt>
                <c:pt idx="157">
                  <c:v>45394</c:v>
                </c:pt>
                <c:pt idx="158">
                  <c:v>45401</c:v>
                </c:pt>
                <c:pt idx="159">
                  <c:v>45408</c:v>
                </c:pt>
                <c:pt idx="160">
                  <c:v>45409</c:v>
                </c:pt>
                <c:pt idx="161">
                  <c:v>45422</c:v>
                </c:pt>
                <c:pt idx="162">
                  <c:v>45429</c:v>
                </c:pt>
                <c:pt idx="163">
                  <c:v>45436</c:v>
                </c:pt>
                <c:pt idx="164">
                  <c:v>45443</c:v>
                </c:pt>
                <c:pt idx="165">
                  <c:v>45450</c:v>
                </c:pt>
                <c:pt idx="166">
                  <c:v>45457</c:v>
                </c:pt>
                <c:pt idx="167">
                  <c:v>45464</c:v>
                </c:pt>
                <c:pt idx="168">
                  <c:v>45476</c:v>
                </c:pt>
                <c:pt idx="169">
                  <c:v>45485</c:v>
                </c:pt>
                <c:pt idx="170">
                  <c:v>45492</c:v>
                </c:pt>
                <c:pt idx="171">
                  <c:v>45499</c:v>
                </c:pt>
                <c:pt idx="172">
                  <c:v>45506</c:v>
                </c:pt>
                <c:pt idx="173">
                  <c:v>45513</c:v>
                </c:pt>
                <c:pt idx="174">
                  <c:v>45520</c:v>
                </c:pt>
                <c:pt idx="175">
                  <c:v>45541</c:v>
                </c:pt>
                <c:pt idx="176">
                  <c:v>45548</c:v>
                </c:pt>
                <c:pt idx="177">
                  <c:v>45555</c:v>
                </c:pt>
                <c:pt idx="178">
                  <c:v>45569</c:v>
                </c:pt>
                <c:pt idx="179">
                  <c:v>45576</c:v>
                </c:pt>
                <c:pt idx="180">
                  <c:v>45583</c:v>
                </c:pt>
                <c:pt idx="181">
                  <c:v>45590</c:v>
                </c:pt>
                <c:pt idx="182">
                  <c:v>45597</c:v>
                </c:pt>
                <c:pt idx="183">
                  <c:v>45604</c:v>
                </c:pt>
                <c:pt idx="184">
                  <c:v>45611</c:v>
                </c:pt>
                <c:pt idx="185">
                  <c:v>45618</c:v>
                </c:pt>
                <c:pt idx="186">
                  <c:v>45632</c:v>
                </c:pt>
                <c:pt idx="187">
                  <c:v>45639</c:v>
                </c:pt>
                <c:pt idx="188">
                  <c:v>45660</c:v>
                </c:pt>
                <c:pt idx="189">
                  <c:v>45667</c:v>
                </c:pt>
                <c:pt idx="190">
                  <c:v>45674</c:v>
                </c:pt>
                <c:pt idx="191">
                  <c:v>45688</c:v>
                </c:pt>
                <c:pt idx="192">
                  <c:v>45698</c:v>
                </c:pt>
                <c:pt idx="193">
                  <c:v>45705</c:v>
                </c:pt>
                <c:pt idx="194">
                  <c:v>45716</c:v>
                </c:pt>
                <c:pt idx="195">
                  <c:v>45723</c:v>
                </c:pt>
                <c:pt idx="196">
                  <c:v>45730</c:v>
                </c:pt>
                <c:pt idx="197">
                  <c:v>45736</c:v>
                </c:pt>
                <c:pt idx="198">
                  <c:v>45744</c:v>
                </c:pt>
                <c:pt idx="199">
                  <c:v>45751</c:v>
                </c:pt>
                <c:pt idx="200">
                  <c:v>45758</c:v>
                </c:pt>
                <c:pt idx="201">
                  <c:v>45764</c:v>
                </c:pt>
                <c:pt idx="202">
                  <c:v>45772</c:v>
                </c:pt>
                <c:pt idx="203">
                  <c:v>45779</c:v>
                </c:pt>
                <c:pt idx="204">
                  <c:v>45786</c:v>
                </c:pt>
                <c:pt idx="205">
                  <c:v>45793</c:v>
                </c:pt>
                <c:pt idx="206">
                  <c:v>45800</c:v>
                </c:pt>
                <c:pt idx="207">
                  <c:v>45807</c:v>
                </c:pt>
                <c:pt idx="208">
                  <c:v>45821</c:v>
                </c:pt>
                <c:pt idx="209">
                  <c:v>45835</c:v>
                </c:pt>
                <c:pt idx="210">
                  <c:v>45841</c:v>
                </c:pt>
                <c:pt idx="211">
                  <c:v>45849</c:v>
                </c:pt>
                <c:pt idx="212">
                  <c:v>45856</c:v>
                </c:pt>
                <c:pt idx="213">
                  <c:v>45863</c:v>
                </c:pt>
                <c:pt idx="214">
                  <c:v>45870</c:v>
                </c:pt>
                <c:pt idx="215">
                  <c:v>45877</c:v>
                </c:pt>
                <c:pt idx="216">
                  <c:v>45898</c:v>
                </c:pt>
                <c:pt idx="217">
                  <c:v>45905</c:v>
                </c:pt>
                <c:pt idx="218">
                  <c:v>45912</c:v>
                </c:pt>
                <c:pt idx="219">
                  <c:v>45919</c:v>
                </c:pt>
                <c:pt idx="220">
                  <c:v>45926</c:v>
                </c:pt>
                <c:pt idx="221">
                  <c:v>45940</c:v>
                </c:pt>
                <c:pt idx="222">
                  <c:v>45947</c:v>
                </c:pt>
                <c:pt idx="223">
                  <c:v>45954</c:v>
                </c:pt>
                <c:pt idx="224">
                  <c:v>45961</c:v>
                </c:pt>
                <c:pt idx="225">
                  <c:v>45968</c:v>
                </c:pt>
                <c:pt idx="226">
                  <c:v>45975</c:v>
                </c:pt>
                <c:pt idx="227">
                  <c:v>45982</c:v>
                </c:pt>
                <c:pt idx="228">
                  <c:v>45996</c:v>
                </c:pt>
                <c:pt idx="229">
                  <c:v>46003</c:v>
                </c:pt>
                <c:pt idx="230">
                  <c:v>46010</c:v>
                </c:pt>
                <c:pt idx="231">
                  <c:v>46031</c:v>
                </c:pt>
                <c:pt idx="232">
                  <c:v>46038</c:v>
                </c:pt>
                <c:pt idx="233">
                  <c:v>46045</c:v>
                </c:pt>
                <c:pt idx="234">
                  <c:v>46046</c:v>
                </c:pt>
                <c:pt idx="235">
                  <c:v>46047</c:v>
                </c:pt>
                <c:pt idx="236">
                  <c:v>46066</c:v>
                </c:pt>
                <c:pt idx="237">
                  <c:v>46083</c:v>
                </c:pt>
                <c:pt idx="238">
                  <c:v>46087</c:v>
                </c:pt>
                <c:pt idx="239">
                  <c:v>46093</c:v>
                </c:pt>
                <c:pt idx="240">
                  <c:v>46100</c:v>
                </c:pt>
                <c:pt idx="241">
                  <c:v>46114</c:v>
                </c:pt>
                <c:pt idx="242">
                  <c:v>46125</c:v>
                </c:pt>
                <c:pt idx="243">
                  <c:v>46150</c:v>
                </c:pt>
                <c:pt idx="244">
                  <c:v>46157</c:v>
                </c:pt>
                <c:pt idx="245">
                  <c:v>46163</c:v>
                </c:pt>
                <c:pt idx="246">
                  <c:v>46171</c:v>
                </c:pt>
                <c:pt idx="247">
                  <c:v>46178</c:v>
                </c:pt>
                <c:pt idx="248">
                  <c:v>46185</c:v>
                </c:pt>
                <c:pt idx="249">
                  <c:v>46191</c:v>
                </c:pt>
                <c:pt idx="250">
                  <c:v>46199</c:v>
                </c:pt>
                <c:pt idx="251">
                  <c:v>46213</c:v>
                </c:pt>
                <c:pt idx="252">
                  <c:v>46220</c:v>
                </c:pt>
                <c:pt idx="253">
                  <c:v>46241</c:v>
                </c:pt>
                <c:pt idx="254">
                  <c:v>46262</c:v>
                </c:pt>
                <c:pt idx="255">
                  <c:v>46269</c:v>
                </c:pt>
                <c:pt idx="256">
                  <c:v>46276</c:v>
                </c:pt>
                <c:pt idx="257">
                  <c:v>46283</c:v>
                </c:pt>
                <c:pt idx="258">
                  <c:v>46304</c:v>
                </c:pt>
              </c:numCache>
            </c:numRef>
          </c:cat>
          <c:val>
            <c:numRef>
              <c:f>Factset!$E$2:$E$262</c:f>
              <c:numCache>
                <c:formatCode>0.0%</c:formatCode>
                <c:ptCount val="261"/>
                <c:pt idx="0">
                  <c:v>0.67692307692307696</c:v>
                </c:pt>
                <c:pt idx="1">
                  <c:v>0.66153846153846152</c:v>
                </c:pt>
                <c:pt idx="2">
                  <c:v>0.66666666666666663</c:v>
                </c:pt>
                <c:pt idx="3">
                  <c:v>0.67164179104477617</c:v>
                </c:pt>
                <c:pt idx="4">
                  <c:v>0.67164179104477617</c:v>
                </c:pt>
                <c:pt idx="5">
                  <c:v>0.66666666666666663</c:v>
                </c:pt>
                <c:pt idx="6">
                  <c:v>0.75</c:v>
                </c:pt>
                <c:pt idx="7">
                  <c:v>0.79166666666666663</c:v>
                </c:pt>
                <c:pt idx="8">
                  <c:v>0.67391304347826086</c:v>
                </c:pt>
                <c:pt idx="9">
                  <c:v>0.68333333333333335</c:v>
                </c:pt>
                <c:pt idx="10">
                  <c:v>0.69841269841269837</c:v>
                </c:pt>
                <c:pt idx="11">
                  <c:v>0.69696969696969702</c:v>
                </c:pt>
                <c:pt idx="12">
                  <c:v>0.69135802469135799</c:v>
                </c:pt>
                <c:pt idx="13">
                  <c:v>0.6588235294117647</c:v>
                </c:pt>
                <c:pt idx="14">
                  <c:v>0.6588235294117647</c:v>
                </c:pt>
                <c:pt idx="15">
                  <c:v>0.63636363636363635</c:v>
                </c:pt>
                <c:pt idx="16">
                  <c:v>0.63888888888888884</c:v>
                </c:pt>
                <c:pt idx="17">
                  <c:v>0.63095238095238093</c:v>
                </c:pt>
                <c:pt idx="18">
                  <c:v>0.64130434782608692</c:v>
                </c:pt>
                <c:pt idx="19">
                  <c:v>0.63829787234042556</c:v>
                </c:pt>
                <c:pt idx="20">
                  <c:v>0.63829787234042556</c:v>
                </c:pt>
                <c:pt idx="21">
                  <c:v>0.64210526315789473</c:v>
                </c:pt>
                <c:pt idx="22">
                  <c:v>0.63829787234042556</c:v>
                </c:pt>
                <c:pt idx="23">
                  <c:v>0.64210526315789473</c:v>
                </c:pt>
                <c:pt idx="24">
                  <c:v>0.63541666666666663</c:v>
                </c:pt>
                <c:pt idx="25">
                  <c:v>1</c:v>
                </c:pt>
                <c:pt idx="26">
                  <c:v>0.70588235294117652</c:v>
                </c:pt>
                <c:pt idx="27">
                  <c:v>0.625</c:v>
                </c:pt>
                <c:pt idx="28">
                  <c:v>0.59154929577464788</c:v>
                </c:pt>
                <c:pt idx="29">
                  <c:v>0.58666666666666667</c:v>
                </c:pt>
                <c:pt idx="30">
                  <c:v>0.62068965517241381</c:v>
                </c:pt>
                <c:pt idx="31">
                  <c:v>0.61764705882352944</c:v>
                </c:pt>
                <c:pt idx="32">
                  <c:v>0.63725490196078427</c:v>
                </c:pt>
                <c:pt idx="33">
                  <c:v>0.64077669902912626</c:v>
                </c:pt>
                <c:pt idx="34">
                  <c:v>0.64077669902912626</c:v>
                </c:pt>
                <c:pt idx="35">
                  <c:v>0.64077669902912626</c:v>
                </c:pt>
                <c:pt idx="36">
                  <c:v>1</c:v>
                </c:pt>
                <c:pt idx="37">
                  <c:v>0.66666666666666663</c:v>
                </c:pt>
                <c:pt idx="38">
                  <c:v>0.60416666666666663</c:v>
                </c:pt>
                <c:pt idx="39">
                  <c:v>0.59154929577464788</c:v>
                </c:pt>
                <c:pt idx="40">
                  <c:v>0.57534246575342463</c:v>
                </c:pt>
                <c:pt idx="41">
                  <c:v>0.54455445544554459</c:v>
                </c:pt>
                <c:pt idx="42">
                  <c:v>0.53465346534653468</c:v>
                </c:pt>
                <c:pt idx="43">
                  <c:v>0.53921568627450978</c:v>
                </c:pt>
                <c:pt idx="44">
                  <c:v>0.53921568627450978</c:v>
                </c:pt>
                <c:pt idx="45">
                  <c:v>0.5436893203883495</c:v>
                </c:pt>
                <c:pt idx="46">
                  <c:v>0.5436893203883495</c:v>
                </c:pt>
                <c:pt idx="47">
                  <c:v>0.4</c:v>
                </c:pt>
                <c:pt idx="48">
                  <c:v>0.33333333333333331</c:v>
                </c:pt>
                <c:pt idx="49">
                  <c:v>0.375</c:v>
                </c:pt>
                <c:pt idx="50">
                  <c:v>0.38805970149253732</c:v>
                </c:pt>
                <c:pt idx="51">
                  <c:v>0.40298507462686567</c:v>
                </c:pt>
                <c:pt idx="52">
                  <c:v>0.3783783783783784</c:v>
                </c:pt>
                <c:pt idx="53">
                  <c:v>0.40217391304347827</c:v>
                </c:pt>
                <c:pt idx="54">
                  <c:v>0.39784946236559138</c:v>
                </c:pt>
                <c:pt idx="55">
                  <c:v>0.4</c:v>
                </c:pt>
                <c:pt idx="56">
                  <c:v>0.39784946236559138</c:v>
                </c:pt>
                <c:pt idx="57">
                  <c:v>0</c:v>
                </c:pt>
                <c:pt idx="58">
                  <c:v>0.27659574468085107</c:v>
                </c:pt>
                <c:pt idx="59">
                  <c:v>0.265625</c:v>
                </c:pt>
                <c:pt idx="60">
                  <c:v>0.2857142857142857</c:v>
                </c:pt>
                <c:pt idx="61">
                  <c:v>0.29545454545454547</c:v>
                </c:pt>
                <c:pt idx="62">
                  <c:v>0.31182795698924731</c:v>
                </c:pt>
                <c:pt idx="63">
                  <c:v>0.30851063829787234</c:v>
                </c:pt>
                <c:pt idx="64">
                  <c:v>0.30526315789473685</c:v>
                </c:pt>
                <c:pt idx="65">
                  <c:v>0.30526315789473685</c:v>
                </c:pt>
                <c:pt idx="66">
                  <c:v>0.30208333333333331</c:v>
                </c:pt>
                <c:pt idx="67">
                  <c:v>0.30208333333333331</c:v>
                </c:pt>
                <c:pt idx="68">
                  <c:v>0</c:v>
                </c:pt>
                <c:pt idx="69">
                  <c:v>0.33333333333333331</c:v>
                </c:pt>
                <c:pt idx="70">
                  <c:v>0.39534883720930231</c:v>
                </c:pt>
                <c:pt idx="71">
                  <c:v>0.30555555555555558</c:v>
                </c:pt>
                <c:pt idx="72">
                  <c:v>0.30263157894736842</c:v>
                </c:pt>
                <c:pt idx="73">
                  <c:v>0.29545454545454547</c:v>
                </c:pt>
                <c:pt idx="74">
                  <c:v>0.30208333333333331</c:v>
                </c:pt>
                <c:pt idx="75">
                  <c:v>0.30693069306930693</c:v>
                </c:pt>
                <c:pt idx="76">
                  <c:v>0.30392156862745096</c:v>
                </c:pt>
                <c:pt idx="77">
                  <c:v>0.30097087378640774</c:v>
                </c:pt>
                <c:pt idx="78">
                  <c:v>0.31067961165048541</c:v>
                </c:pt>
                <c:pt idx="79">
                  <c:v>0.31067961165048541</c:v>
                </c:pt>
                <c:pt idx="80">
                  <c:v>0.30392156862745096</c:v>
                </c:pt>
                <c:pt idx="81">
                  <c:v>0.25</c:v>
                </c:pt>
                <c:pt idx="82">
                  <c:v>9.0909090909090912E-2</c:v>
                </c:pt>
                <c:pt idx="83">
                  <c:v>0.37777777777777777</c:v>
                </c:pt>
                <c:pt idx="84">
                  <c:v>0.41666666666666669</c:v>
                </c:pt>
                <c:pt idx="85">
                  <c:v>0.39215686274509803</c:v>
                </c:pt>
                <c:pt idx="86">
                  <c:v>0.38834951456310679</c:v>
                </c:pt>
                <c:pt idx="87">
                  <c:v>0.38095238095238093</c:v>
                </c:pt>
                <c:pt idx="88">
                  <c:v>0.39047619047619048</c:v>
                </c:pt>
                <c:pt idx="89">
                  <c:v>0.3867924528301887</c:v>
                </c:pt>
                <c:pt idx="90">
                  <c:v>0.3867924528301887</c:v>
                </c:pt>
                <c:pt idx="91">
                  <c:v>0.44444444444444442</c:v>
                </c:pt>
                <c:pt idx="92">
                  <c:v>0.4</c:v>
                </c:pt>
                <c:pt idx="93">
                  <c:v>0.33333333333333331</c:v>
                </c:pt>
                <c:pt idx="94">
                  <c:v>0.31506849315068491</c:v>
                </c:pt>
                <c:pt idx="95">
                  <c:v>0.32467532467532467</c:v>
                </c:pt>
                <c:pt idx="96">
                  <c:v>0.32926829268292684</c:v>
                </c:pt>
                <c:pt idx="97">
                  <c:v>0.35051546391752575</c:v>
                </c:pt>
                <c:pt idx="98">
                  <c:v>0.35051546391752575</c:v>
                </c:pt>
                <c:pt idx="99">
                  <c:v>0.35051546391752575</c:v>
                </c:pt>
                <c:pt idx="100">
                  <c:v>0.35</c:v>
                </c:pt>
                <c:pt idx="101">
                  <c:v>0.33663366336633666</c:v>
                </c:pt>
                <c:pt idx="102">
                  <c:v>0.10526315789473684</c:v>
                </c:pt>
                <c:pt idx="103">
                  <c:v>0.13953488372093023</c:v>
                </c:pt>
                <c:pt idx="104">
                  <c:v>0.18309859154929578</c:v>
                </c:pt>
                <c:pt idx="105">
                  <c:v>0.23529411764705882</c:v>
                </c:pt>
                <c:pt idx="106">
                  <c:v>0.21649484536082475</c:v>
                </c:pt>
                <c:pt idx="107">
                  <c:v>0.22857142857142856</c:v>
                </c:pt>
                <c:pt idx="108">
                  <c:v>0.23584905660377359</c:v>
                </c:pt>
                <c:pt idx="109">
                  <c:v>0.23148148148148148</c:v>
                </c:pt>
                <c:pt idx="110">
                  <c:v>0.25471698113207547</c:v>
                </c:pt>
                <c:pt idx="111">
                  <c:v>0.26415094339622641</c:v>
                </c:pt>
                <c:pt idx="112">
                  <c:v>0.25233644859813081</c:v>
                </c:pt>
                <c:pt idx="113">
                  <c:v>0.35714285714285715</c:v>
                </c:pt>
                <c:pt idx="114">
                  <c:v>0.41666666666666669</c:v>
                </c:pt>
                <c:pt idx="115">
                  <c:v>0.44303797468354428</c:v>
                </c:pt>
                <c:pt idx="116">
                  <c:v>0.42528735632183906</c:v>
                </c:pt>
                <c:pt idx="117">
                  <c:v>0.41414141414141414</c:v>
                </c:pt>
                <c:pt idx="118">
                  <c:v>0.39423076923076922</c:v>
                </c:pt>
                <c:pt idx="119">
                  <c:v>0.4</c:v>
                </c:pt>
                <c:pt idx="120">
                  <c:v>0.4</c:v>
                </c:pt>
                <c:pt idx="121">
                  <c:v>0.40707964601769914</c:v>
                </c:pt>
                <c:pt idx="122">
                  <c:v>0.40707964601769914</c:v>
                </c:pt>
                <c:pt idx="123">
                  <c:v>0.40707964601769914</c:v>
                </c:pt>
                <c:pt idx="124">
                  <c:v>0.48872180451127817</c:v>
                </c:pt>
                <c:pt idx="125">
                  <c:v>0.45454545454545453</c:v>
                </c:pt>
                <c:pt idx="126">
                  <c:v>0.4</c:v>
                </c:pt>
                <c:pt idx="127">
                  <c:v>0.379746835443038</c:v>
                </c:pt>
                <c:pt idx="128">
                  <c:v>0.36521739130434783</c:v>
                </c:pt>
                <c:pt idx="129">
                  <c:v>0.36521739130434783</c:v>
                </c:pt>
                <c:pt idx="130">
                  <c:v>0.36206896551724138</c:v>
                </c:pt>
                <c:pt idx="131">
                  <c:v>0.36206896551724138</c:v>
                </c:pt>
                <c:pt idx="132">
                  <c:v>0.36206896551724138</c:v>
                </c:pt>
                <c:pt idx="133">
                  <c:v>0.3559322033898305</c:v>
                </c:pt>
                <c:pt idx="134">
                  <c:v>0.55555555555555558</c:v>
                </c:pt>
                <c:pt idx="135">
                  <c:v>0.46153846153846156</c:v>
                </c:pt>
                <c:pt idx="136">
                  <c:v>0.33333333333333331</c:v>
                </c:pt>
                <c:pt idx="137">
                  <c:v>0.36</c:v>
                </c:pt>
                <c:pt idx="138">
                  <c:v>0.33707865168539325</c:v>
                </c:pt>
                <c:pt idx="139">
                  <c:v>0.33333333333333331</c:v>
                </c:pt>
                <c:pt idx="140">
                  <c:v>0.35514018691588783</c:v>
                </c:pt>
                <c:pt idx="141">
                  <c:v>0.35185185185185186</c:v>
                </c:pt>
                <c:pt idx="142">
                  <c:v>0.35135135135135137</c:v>
                </c:pt>
                <c:pt idx="143">
                  <c:v>0.35135135135135137</c:v>
                </c:pt>
                <c:pt idx="144">
                  <c:v>0.42857142857142855</c:v>
                </c:pt>
                <c:pt idx="145">
                  <c:v>0.375</c:v>
                </c:pt>
                <c:pt idx="146">
                  <c:v>0.42857142857142855</c:v>
                </c:pt>
                <c:pt idx="147">
                  <c:v>0.39130434782608697</c:v>
                </c:pt>
                <c:pt idx="148">
                  <c:v>0.35416666666666669</c:v>
                </c:pt>
                <c:pt idx="149">
                  <c:v>0.28767123287671231</c:v>
                </c:pt>
                <c:pt idx="150">
                  <c:v>0.30588235294117649</c:v>
                </c:pt>
                <c:pt idx="151">
                  <c:v>0.29702970297029702</c:v>
                </c:pt>
                <c:pt idx="152">
                  <c:v>0.30188679245283018</c:v>
                </c:pt>
                <c:pt idx="153">
                  <c:v>0.29090909090909089</c:v>
                </c:pt>
                <c:pt idx="154">
                  <c:v>0.29729729729729731</c:v>
                </c:pt>
                <c:pt idx="155">
                  <c:v>0.29464285714285715</c:v>
                </c:pt>
                <c:pt idx="156">
                  <c:v>0.29464285714285715</c:v>
                </c:pt>
                <c:pt idx="157">
                  <c:v>0.29464285714285715</c:v>
                </c:pt>
                <c:pt idx="158">
                  <c:v>0.41666666666666669</c:v>
                </c:pt>
                <c:pt idx="159">
                  <c:v>0.51282051282051277</c:v>
                </c:pt>
                <c:pt idx="160">
                  <c:v>0.45333333333333331</c:v>
                </c:pt>
                <c:pt idx="161">
                  <c:v>0.41379310344827586</c:v>
                </c:pt>
                <c:pt idx="162">
                  <c:v>0.40659340659340659</c:v>
                </c:pt>
                <c:pt idx="163">
                  <c:v>0.40594059405940597</c:v>
                </c:pt>
                <c:pt idx="164">
                  <c:v>0.39622641509433965</c:v>
                </c:pt>
                <c:pt idx="165">
                  <c:v>0.3963963963963964</c:v>
                </c:pt>
                <c:pt idx="166">
                  <c:v>0.3963963963963964</c:v>
                </c:pt>
                <c:pt idx="167">
                  <c:v>0.3963963963963964</c:v>
                </c:pt>
                <c:pt idx="168">
                  <c:v>0.4017857142857143</c:v>
                </c:pt>
                <c:pt idx="169">
                  <c:v>0.7142857142857143</c:v>
                </c:pt>
                <c:pt idx="170">
                  <c:v>0.5</c:v>
                </c:pt>
                <c:pt idx="171">
                  <c:v>0.5</c:v>
                </c:pt>
                <c:pt idx="172">
                  <c:v>0.47297297297297297</c:v>
                </c:pt>
                <c:pt idx="173">
                  <c:v>0.45348837209302323</c:v>
                </c:pt>
                <c:pt idx="174">
                  <c:v>0.4606741573033708</c:v>
                </c:pt>
                <c:pt idx="175">
                  <c:v>0.45871559633027525</c:v>
                </c:pt>
                <c:pt idx="176">
                  <c:v>0.45871559633027525</c:v>
                </c:pt>
                <c:pt idx="177">
                  <c:v>0.45454545454545453</c:v>
                </c:pt>
                <c:pt idx="178">
                  <c:v>0.45454545454545453</c:v>
                </c:pt>
                <c:pt idx="179">
                  <c:v>0.45454545454545453</c:v>
                </c:pt>
                <c:pt idx="180">
                  <c:v>0.35714285714285715</c:v>
                </c:pt>
                <c:pt idx="181">
                  <c:v>0.35483870967741937</c:v>
                </c:pt>
                <c:pt idx="182">
                  <c:v>0.32727272727272727</c:v>
                </c:pt>
                <c:pt idx="183">
                  <c:v>0.31168831168831168</c:v>
                </c:pt>
                <c:pt idx="184">
                  <c:v>0.32500000000000001</c:v>
                </c:pt>
                <c:pt idx="185">
                  <c:v>0.36263736263736263</c:v>
                </c:pt>
                <c:pt idx="186">
                  <c:v>0.34313725490196079</c:v>
                </c:pt>
                <c:pt idx="187">
                  <c:v>0.330188679245283</c:v>
                </c:pt>
                <c:pt idx="188">
                  <c:v>0.330188679245283</c:v>
                </c:pt>
                <c:pt idx="189">
                  <c:v>0.330188679245283</c:v>
                </c:pt>
                <c:pt idx="190">
                  <c:v>0.8</c:v>
                </c:pt>
                <c:pt idx="191">
                  <c:v>0.52</c:v>
                </c:pt>
                <c:pt idx="192">
                  <c:v>0.38181818181818183</c:v>
                </c:pt>
                <c:pt idx="193">
                  <c:v>0.44</c:v>
                </c:pt>
                <c:pt idx="194">
                  <c:v>0.40816326530612246</c:v>
                </c:pt>
                <c:pt idx="195">
                  <c:v>0.37864077669902912</c:v>
                </c:pt>
                <c:pt idx="196">
                  <c:v>0.375</c:v>
                </c:pt>
                <c:pt idx="197">
                  <c:v>0.37142857142857144</c:v>
                </c:pt>
                <c:pt idx="198">
                  <c:v>0.3644859813084112</c:v>
                </c:pt>
                <c:pt idx="199">
                  <c:v>0.3644859813084112</c:v>
                </c:pt>
                <c:pt idx="200">
                  <c:v>0.33333333333333331</c:v>
                </c:pt>
                <c:pt idx="201">
                  <c:v>0</c:v>
                </c:pt>
                <c:pt idx="202">
                  <c:v>0.54545454545454541</c:v>
                </c:pt>
                <c:pt idx="203">
                  <c:v>0.42622950819672129</c:v>
                </c:pt>
                <c:pt idx="204">
                  <c:v>0.45333333333333331</c:v>
                </c:pt>
                <c:pt idx="205">
                  <c:v>0.46153846153846156</c:v>
                </c:pt>
                <c:pt idx="206">
                  <c:v>0.45977011494252873</c:v>
                </c:pt>
                <c:pt idx="207">
                  <c:v>0.45744680851063829</c:v>
                </c:pt>
                <c:pt idx="208">
                  <c:v>0.46296296296296297</c:v>
                </c:pt>
                <c:pt idx="209">
                  <c:v>0.46363636363636362</c:v>
                </c:pt>
                <c:pt idx="210">
                  <c:v>0.46363636363636362</c:v>
                </c:pt>
                <c:pt idx="211">
                  <c:v>0.45945945945945948</c:v>
                </c:pt>
                <c:pt idx="212">
                  <c:v>0.5714285714285714</c:v>
                </c:pt>
                <c:pt idx="213">
                  <c:v>0.48</c:v>
                </c:pt>
                <c:pt idx="214">
                  <c:v>0.47368421052631576</c:v>
                </c:pt>
                <c:pt idx="215">
                  <c:v>0.51282051282051277</c:v>
                </c:pt>
                <c:pt idx="216">
                  <c:v>0.53061224489795922</c:v>
                </c:pt>
                <c:pt idx="217">
                  <c:v>0.53465346534653468</c:v>
                </c:pt>
                <c:pt idx="218">
                  <c:v>0.52727272727272723</c:v>
                </c:pt>
                <c:pt idx="219">
                  <c:v>0.5</c:v>
                </c:pt>
                <c:pt idx="220">
                  <c:v>0.5</c:v>
                </c:pt>
                <c:pt idx="221">
                  <c:v>0.49107142857142855</c:v>
                </c:pt>
                <c:pt idx="222">
                  <c:v>0.8</c:v>
                </c:pt>
                <c:pt idx="223">
                  <c:v>0.52173913043478259</c:v>
                </c:pt>
                <c:pt idx="224">
                  <c:v>0.42857142857142855</c:v>
                </c:pt>
                <c:pt idx="225">
                  <c:v>0.42465753424657532</c:v>
                </c:pt>
                <c:pt idx="226">
                  <c:v>0.44</c:v>
                </c:pt>
                <c:pt idx="227">
                  <c:v>0.44155844155844154</c:v>
                </c:pt>
                <c:pt idx="228">
                  <c:v>0.48</c:v>
                </c:pt>
                <c:pt idx="229">
                  <c:v>0.46666666666666667</c:v>
                </c:pt>
                <c:pt idx="230">
                  <c:v>0.46296296296296297</c:v>
                </c:pt>
                <c:pt idx="231">
                  <c:v>0.46728971962616822</c:v>
                </c:pt>
                <c:pt idx="232">
                  <c:v>0.6</c:v>
                </c:pt>
                <c:pt idx="233">
                  <c:v>0.4</c:v>
                </c:pt>
                <c:pt idx="234">
                  <c:v>0.70833333333333337</c:v>
                </c:pt>
                <c:pt idx="235">
                  <c:v>0.5490196078431373</c:v>
                </c:pt>
                <c:pt idx="236">
                  <c:v>0.55072463768115942</c:v>
                </c:pt>
                <c:pt idx="237">
                  <c:v>0.53608247422680411</c:v>
                </c:pt>
                <c:pt idx="238">
                  <c:v>0.5490196078431373</c:v>
                </c:pt>
                <c:pt idx="239">
                  <c:v>0.55339805825242716</c:v>
                </c:pt>
                <c:pt idx="240">
                  <c:v>0.53271028037383172</c:v>
                </c:pt>
                <c:pt idx="241">
                  <c:v>0.53636363636363638</c:v>
                </c:pt>
                <c:pt idx="242">
                  <c:v>0.5321100917431193</c:v>
                </c:pt>
                <c:pt idx="243">
                  <c:v>0.50649350649350644</c:v>
                </c:pt>
                <c:pt idx="244">
                  <c:v>0.52500000000000002</c:v>
                </c:pt>
                <c:pt idx="245">
                  <c:v>0.52500000000000002</c:v>
                </c:pt>
                <c:pt idx="246">
                  <c:v>0.5490196078431373</c:v>
                </c:pt>
                <c:pt idx="247">
                  <c:v>0.56481481481481477</c:v>
                </c:pt>
                <c:pt idx="248">
                  <c:v>0.56880733944954132</c:v>
                </c:pt>
                <c:pt idx="249">
                  <c:v>0.5636363636363636</c:v>
                </c:pt>
                <c:pt idx="250">
                  <c:v>0.56756756756756754</c:v>
                </c:pt>
                <c:pt idx="251">
                  <c:v>0.55855855855855852</c:v>
                </c:pt>
                <c:pt idx="252">
                  <c:v>0.55555555555555558</c:v>
                </c:pt>
                <c:pt idx="253">
                  <c:v>0.66666666666666663</c:v>
                </c:pt>
                <c:pt idx="254">
                  <c:v>0.6428571428571429</c:v>
                </c:pt>
                <c:pt idx="255">
                  <c:v>0.63063063063063063</c:v>
                </c:pt>
                <c:pt idx="256">
                  <c:v>0.63157894736842102</c:v>
                </c:pt>
                <c:pt idx="257">
                  <c:v>0.62608695652173918</c:v>
                </c:pt>
                <c:pt idx="258">
                  <c:v>0.62068965517241381</c:v>
                </c:pt>
              </c:numCache>
            </c:numRef>
          </c:val>
          <c:smooth val="0"/>
          <c:extLst>
            <c:ext xmlns:c16="http://schemas.microsoft.com/office/drawing/2014/chart" uri="{C3380CC4-5D6E-409C-BE32-E72D297353CC}">
              <c16:uniqueId val="{00000001-7A18-4F59-BC1D-4DB4824D33DF}"/>
            </c:ext>
          </c:extLst>
        </c:ser>
        <c:dLbls>
          <c:showLegendKey val="0"/>
          <c:showVal val="0"/>
          <c:showCatName val="0"/>
          <c:showSerName val="0"/>
          <c:showPercent val="0"/>
          <c:showBubbleSize val="0"/>
        </c:dLbls>
        <c:marker val="1"/>
        <c:smooth val="0"/>
        <c:axId val="1239666816"/>
        <c:axId val="1239675672"/>
      </c:lineChart>
      <c:dateAx>
        <c:axId val="985396144"/>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85398440"/>
        <c:crosses val="autoZero"/>
        <c:auto val="1"/>
        <c:lblOffset val="100"/>
        <c:baseTimeUnit val="days"/>
      </c:dateAx>
      <c:valAx>
        <c:axId val="985398440"/>
        <c:scaling>
          <c:orientation val="minMax"/>
          <c:max val="27"/>
          <c:min val="13"/>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85396144"/>
        <c:crosses val="autoZero"/>
        <c:crossBetween val="between"/>
      </c:valAx>
      <c:valAx>
        <c:axId val="1239675672"/>
        <c:scaling>
          <c:orientation val="minMax"/>
          <c:max val="1"/>
          <c:min val="0"/>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239666816"/>
        <c:crosses val="max"/>
        <c:crossBetween val="between"/>
      </c:valAx>
      <c:dateAx>
        <c:axId val="1239666816"/>
        <c:scaling>
          <c:orientation val="minMax"/>
        </c:scaling>
        <c:delete val="1"/>
        <c:axPos val="b"/>
        <c:numFmt formatCode="m/d/yyyy" sourceLinked="1"/>
        <c:majorTickMark val="out"/>
        <c:minorTickMark val="none"/>
        <c:tickLblPos val="nextTo"/>
        <c:crossAx val="1239675672"/>
        <c:crosses val="autoZero"/>
        <c:auto val="1"/>
        <c:lblOffset val="100"/>
        <c:baseTimeUnit val="days"/>
      </c:dateAx>
      <c:spPr>
        <a:noFill/>
        <a:ln>
          <a:noFill/>
        </a:ln>
        <a:effectLst/>
      </c:spPr>
    </c:plotArea>
    <c:legend>
      <c:legendPos val="b"/>
      <c:layout>
        <c:manualLayout>
          <c:xMode val="edge"/>
          <c:yMode val="edge"/>
          <c:x val="0.38861800363937476"/>
          <c:y val="0.90218095628705364"/>
          <c:w val="0.17262390183648499"/>
          <c:h val="9.771307245147582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26" Type="http://schemas.openxmlformats.org/officeDocument/2006/relationships/image" Target="../media/image46.png"/><Relationship Id="rId21" Type="http://schemas.openxmlformats.org/officeDocument/2006/relationships/image" Target="../media/image41.png"/><Relationship Id="rId42" Type="http://schemas.openxmlformats.org/officeDocument/2006/relationships/image" Target="../media/image62.png"/><Relationship Id="rId47" Type="http://schemas.openxmlformats.org/officeDocument/2006/relationships/image" Target="../media/image67.png"/><Relationship Id="rId63" Type="http://schemas.openxmlformats.org/officeDocument/2006/relationships/image" Target="../media/image83.png"/><Relationship Id="rId68" Type="http://schemas.openxmlformats.org/officeDocument/2006/relationships/image" Target="../media/image88.png"/><Relationship Id="rId84" Type="http://schemas.openxmlformats.org/officeDocument/2006/relationships/image" Target="../media/image104.png"/><Relationship Id="rId89" Type="http://schemas.openxmlformats.org/officeDocument/2006/relationships/image" Target="../media/image109.png"/><Relationship Id="rId16" Type="http://schemas.openxmlformats.org/officeDocument/2006/relationships/image" Target="../media/image36.png"/><Relationship Id="rId107" Type="http://schemas.openxmlformats.org/officeDocument/2006/relationships/image" Target="../media/image1100.png"/><Relationship Id="rId11" Type="http://schemas.openxmlformats.org/officeDocument/2006/relationships/image" Target="../media/image31.png"/><Relationship Id="rId32" Type="http://schemas.openxmlformats.org/officeDocument/2006/relationships/image" Target="../media/image52.png"/><Relationship Id="rId37" Type="http://schemas.openxmlformats.org/officeDocument/2006/relationships/image" Target="../media/image57.png"/><Relationship Id="rId53" Type="http://schemas.openxmlformats.org/officeDocument/2006/relationships/image" Target="../media/image73.png"/><Relationship Id="rId58" Type="http://schemas.openxmlformats.org/officeDocument/2006/relationships/image" Target="../media/image78.png"/><Relationship Id="rId74" Type="http://schemas.openxmlformats.org/officeDocument/2006/relationships/image" Target="../media/image94.png"/><Relationship Id="rId79" Type="http://schemas.openxmlformats.org/officeDocument/2006/relationships/image" Target="../media/image99.png"/><Relationship Id="rId102" Type="http://schemas.openxmlformats.org/officeDocument/2006/relationships/image" Target="../media/image122.png"/><Relationship Id="rId5" Type="http://schemas.openxmlformats.org/officeDocument/2006/relationships/image" Target="../media/image25.png"/><Relationship Id="rId90" Type="http://schemas.openxmlformats.org/officeDocument/2006/relationships/image" Target="../media/image110.png"/><Relationship Id="rId95" Type="http://schemas.openxmlformats.org/officeDocument/2006/relationships/image" Target="../media/image115.png"/><Relationship Id="rId22" Type="http://schemas.openxmlformats.org/officeDocument/2006/relationships/image" Target="../media/image42.png"/><Relationship Id="rId27" Type="http://schemas.openxmlformats.org/officeDocument/2006/relationships/image" Target="../media/image47.png"/><Relationship Id="rId43" Type="http://schemas.openxmlformats.org/officeDocument/2006/relationships/image" Target="../media/image63.png"/><Relationship Id="rId48" Type="http://schemas.openxmlformats.org/officeDocument/2006/relationships/image" Target="../media/image68.png"/><Relationship Id="rId64" Type="http://schemas.openxmlformats.org/officeDocument/2006/relationships/image" Target="../media/image84.png"/><Relationship Id="rId69" Type="http://schemas.openxmlformats.org/officeDocument/2006/relationships/image" Target="../media/image89.png"/><Relationship Id="rId80" Type="http://schemas.openxmlformats.org/officeDocument/2006/relationships/image" Target="../media/image100.png"/><Relationship Id="rId85" Type="http://schemas.openxmlformats.org/officeDocument/2006/relationships/image" Target="../media/image105.png"/><Relationship Id="rId12" Type="http://schemas.openxmlformats.org/officeDocument/2006/relationships/image" Target="../media/image32.png"/><Relationship Id="rId17" Type="http://schemas.openxmlformats.org/officeDocument/2006/relationships/image" Target="../media/image37.png"/><Relationship Id="rId33" Type="http://schemas.openxmlformats.org/officeDocument/2006/relationships/image" Target="../media/image53.png"/><Relationship Id="rId38" Type="http://schemas.openxmlformats.org/officeDocument/2006/relationships/image" Target="../media/image58.png"/><Relationship Id="rId59" Type="http://schemas.openxmlformats.org/officeDocument/2006/relationships/image" Target="../media/image79.png"/><Relationship Id="rId103" Type="http://schemas.openxmlformats.org/officeDocument/2006/relationships/image" Target="../media/image123.png"/><Relationship Id="rId108" Type="http://schemas.openxmlformats.org/officeDocument/2006/relationships/image" Target="../media/image126.png"/><Relationship Id="rId54" Type="http://schemas.openxmlformats.org/officeDocument/2006/relationships/image" Target="../media/image74.png"/><Relationship Id="rId70" Type="http://schemas.openxmlformats.org/officeDocument/2006/relationships/image" Target="../media/image90.png"/><Relationship Id="rId75" Type="http://schemas.openxmlformats.org/officeDocument/2006/relationships/image" Target="../media/image95.png"/><Relationship Id="rId91" Type="http://schemas.openxmlformats.org/officeDocument/2006/relationships/image" Target="../media/image111.png"/><Relationship Id="rId96" Type="http://schemas.openxmlformats.org/officeDocument/2006/relationships/image" Target="../media/image116.png"/><Relationship Id="rId1" Type="http://schemas.openxmlformats.org/officeDocument/2006/relationships/image" Target="../media/image21.png"/><Relationship Id="rId6" Type="http://schemas.openxmlformats.org/officeDocument/2006/relationships/image" Target="../media/image26.png"/><Relationship Id="rId15" Type="http://schemas.openxmlformats.org/officeDocument/2006/relationships/image" Target="../media/image35.png"/><Relationship Id="rId23" Type="http://schemas.openxmlformats.org/officeDocument/2006/relationships/image" Target="../media/image43.png"/><Relationship Id="rId28" Type="http://schemas.openxmlformats.org/officeDocument/2006/relationships/image" Target="../media/image48.png"/><Relationship Id="rId36" Type="http://schemas.openxmlformats.org/officeDocument/2006/relationships/image" Target="../media/image56.png"/><Relationship Id="rId49" Type="http://schemas.openxmlformats.org/officeDocument/2006/relationships/image" Target="../media/image69.png"/><Relationship Id="rId57" Type="http://schemas.openxmlformats.org/officeDocument/2006/relationships/image" Target="../media/image77.png"/><Relationship Id="rId106" Type="http://schemas.openxmlformats.org/officeDocument/2006/relationships/customXml" Target="../ink/ink1.xml"/><Relationship Id="rId10" Type="http://schemas.openxmlformats.org/officeDocument/2006/relationships/image" Target="../media/image30.png"/><Relationship Id="rId31" Type="http://schemas.openxmlformats.org/officeDocument/2006/relationships/image" Target="../media/image51.png"/><Relationship Id="rId44" Type="http://schemas.openxmlformats.org/officeDocument/2006/relationships/image" Target="../media/image64.png"/><Relationship Id="rId52" Type="http://schemas.openxmlformats.org/officeDocument/2006/relationships/image" Target="../media/image72.png"/><Relationship Id="rId60" Type="http://schemas.openxmlformats.org/officeDocument/2006/relationships/image" Target="../media/image80.png"/><Relationship Id="rId65" Type="http://schemas.openxmlformats.org/officeDocument/2006/relationships/image" Target="../media/image85.png"/><Relationship Id="rId73" Type="http://schemas.openxmlformats.org/officeDocument/2006/relationships/image" Target="../media/image93.jpeg"/><Relationship Id="rId78" Type="http://schemas.openxmlformats.org/officeDocument/2006/relationships/image" Target="../media/image98.png"/><Relationship Id="rId81" Type="http://schemas.openxmlformats.org/officeDocument/2006/relationships/image" Target="../media/image101.png"/><Relationship Id="rId86" Type="http://schemas.openxmlformats.org/officeDocument/2006/relationships/image" Target="../media/image106.png"/><Relationship Id="rId94" Type="http://schemas.openxmlformats.org/officeDocument/2006/relationships/image" Target="../media/image114.png"/><Relationship Id="rId99" Type="http://schemas.openxmlformats.org/officeDocument/2006/relationships/image" Target="../media/image119.png"/><Relationship Id="rId101" Type="http://schemas.openxmlformats.org/officeDocument/2006/relationships/image" Target="../media/image121.png"/><Relationship Id="rId4" Type="http://schemas.openxmlformats.org/officeDocument/2006/relationships/image" Target="../media/image24.png"/><Relationship Id="rId9" Type="http://schemas.openxmlformats.org/officeDocument/2006/relationships/image" Target="../media/image29.png"/><Relationship Id="rId13" Type="http://schemas.openxmlformats.org/officeDocument/2006/relationships/image" Target="../media/image33.png"/><Relationship Id="rId18" Type="http://schemas.openxmlformats.org/officeDocument/2006/relationships/image" Target="../media/image38.png"/><Relationship Id="rId39" Type="http://schemas.openxmlformats.org/officeDocument/2006/relationships/image" Target="../media/image59.png"/><Relationship Id="rId109" Type="http://schemas.openxmlformats.org/officeDocument/2006/relationships/image" Target="../media/image127.png"/><Relationship Id="rId34" Type="http://schemas.openxmlformats.org/officeDocument/2006/relationships/image" Target="../media/image54.png"/><Relationship Id="rId50" Type="http://schemas.openxmlformats.org/officeDocument/2006/relationships/image" Target="../media/image70.png"/><Relationship Id="rId55" Type="http://schemas.openxmlformats.org/officeDocument/2006/relationships/image" Target="../media/image75.png"/><Relationship Id="rId76" Type="http://schemas.openxmlformats.org/officeDocument/2006/relationships/image" Target="../media/image96.png"/><Relationship Id="rId97" Type="http://schemas.openxmlformats.org/officeDocument/2006/relationships/image" Target="../media/image117.png"/><Relationship Id="rId104" Type="http://schemas.openxmlformats.org/officeDocument/2006/relationships/image" Target="../media/image124.png"/><Relationship Id="rId7" Type="http://schemas.openxmlformats.org/officeDocument/2006/relationships/image" Target="../media/image27.png"/><Relationship Id="rId71" Type="http://schemas.openxmlformats.org/officeDocument/2006/relationships/image" Target="../media/image91.png"/><Relationship Id="rId92" Type="http://schemas.openxmlformats.org/officeDocument/2006/relationships/image" Target="../media/image112.png"/><Relationship Id="rId2" Type="http://schemas.openxmlformats.org/officeDocument/2006/relationships/image" Target="../media/image22.png"/><Relationship Id="rId29" Type="http://schemas.openxmlformats.org/officeDocument/2006/relationships/image" Target="../media/image49.png"/><Relationship Id="rId24" Type="http://schemas.openxmlformats.org/officeDocument/2006/relationships/image" Target="../media/image44.png"/><Relationship Id="rId40" Type="http://schemas.openxmlformats.org/officeDocument/2006/relationships/image" Target="../media/image60.png"/><Relationship Id="rId45" Type="http://schemas.openxmlformats.org/officeDocument/2006/relationships/image" Target="../media/image65.png"/><Relationship Id="rId66" Type="http://schemas.openxmlformats.org/officeDocument/2006/relationships/image" Target="../media/image86.png"/><Relationship Id="rId87" Type="http://schemas.openxmlformats.org/officeDocument/2006/relationships/image" Target="../media/image107.png"/><Relationship Id="rId110" Type="http://schemas.openxmlformats.org/officeDocument/2006/relationships/image" Target="../media/image128.png"/><Relationship Id="rId61" Type="http://schemas.openxmlformats.org/officeDocument/2006/relationships/image" Target="../media/image81.png"/><Relationship Id="rId82" Type="http://schemas.openxmlformats.org/officeDocument/2006/relationships/image" Target="../media/image102.png"/><Relationship Id="rId19" Type="http://schemas.openxmlformats.org/officeDocument/2006/relationships/image" Target="../media/image39.png"/><Relationship Id="rId14" Type="http://schemas.openxmlformats.org/officeDocument/2006/relationships/image" Target="../media/image34.png"/><Relationship Id="rId30" Type="http://schemas.openxmlformats.org/officeDocument/2006/relationships/image" Target="../media/image50.png"/><Relationship Id="rId35" Type="http://schemas.openxmlformats.org/officeDocument/2006/relationships/image" Target="../media/image55.png"/><Relationship Id="rId56" Type="http://schemas.openxmlformats.org/officeDocument/2006/relationships/image" Target="../media/image76.png"/><Relationship Id="rId77" Type="http://schemas.openxmlformats.org/officeDocument/2006/relationships/image" Target="../media/image97.png"/><Relationship Id="rId100" Type="http://schemas.openxmlformats.org/officeDocument/2006/relationships/image" Target="../media/image120.png"/><Relationship Id="rId105" Type="http://schemas.openxmlformats.org/officeDocument/2006/relationships/image" Target="../media/image125.png"/><Relationship Id="rId8" Type="http://schemas.openxmlformats.org/officeDocument/2006/relationships/image" Target="../media/image28.png"/><Relationship Id="rId51" Type="http://schemas.openxmlformats.org/officeDocument/2006/relationships/image" Target="../media/image71.png"/><Relationship Id="rId72" Type="http://schemas.openxmlformats.org/officeDocument/2006/relationships/image" Target="../media/image92.png"/><Relationship Id="rId93" Type="http://schemas.openxmlformats.org/officeDocument/2006/relationships/image" Target="../media/image113.png"/><Relationship Id="rId98" Type="http://schemas.openxmlformats.org/officeDocument/2006/relationships/image" Target="../media/image118.png"/><Relationship Id="rId3" Type="http://schemas.openxmlformats.org/officeDocument/2006/relationships/image" Target="../media/image23.png"/><Relationship Id="rId25" Type="http://schemas.openxmlformats.org/officeDocument/2006/relationships/image" Target="../media/image45.png"/><Relationship Id="rId46" Type="http://schemas.openxmlformats.org/officeDocument/2006/relationships/image" Target="../media/image66.png"/><Relationship Id="rId67" Type="http://schemas.openxmlformats.org/officeDocument/2006/relationships/image" Target="../media/image87.png"/><Relationship Id="rId20" Type="http://schemas.openxmlformats.org/officeDocument/2006/relationships/image" Target="../media/image40.png"/><Relationship Id="rId41" Type="http://schemas.openxmlformats.org/officeDocument/2006/relationships/image" Target="../media/image61.png"/><Relationship Id="rId62" Type="http://schemas.openxmlformats.org/officeDocument/2006/relationships/image" Target="../media/image82.png"/><Relationship Id="rId83" Type="http://schemas.openxmlformats.org/officeDocument/2006/relationships/image" Target="../media/image103.png"/><Relationship Id="rId88" Type="http://schemas.openxmlformats.org/officeDocument/2006/relationships/image" Target="../media/image108.png"/><Relationship Id="rId111" Type="http://schemas.openxmlformats.org/officeDocument/2006/relationships/image" Target="../media/image129.png"/></Relationships>
</file>

<file path=xl/drawings/_rels/drawing3.xml.rels><?xml version="1.0" encoding="UTF-8" standalone="yes"?>
<Relationships xmlns="http://schemas.openxmlformats.org/package/2006/relationships"><Relationship Id="rId117" Type="http://schemas.openxmlformats.org/officeDocument/2006/relationships/image" Target="../media/image243.png"/><Relationship Id="rId21" Type="http://schemas.openxmlformats.org/officeDocument/2006/relationships/image" Target="../media/image150.png"/><Relationship Id="rId42" Type="http://schemas.openxmlformats.org/officeDocument/2006/relationships/image" Target="../media/image410.png"/><Relationship Id="rId47" Type="http://schemas.openxmlformats.org/officeDocument/2006/relationships/image" Target="../media/image173.png"/><Relationship Id="rId63" Type="http://schemas.openxmlformats.org/officeDocument/2006/relationships/image" Target="../media/image189.png"/><Relationship Id="rId68" Type="http://schemas.openxmlformats.org/officeDocument/2006/relationships/image" Target="../media/image194.png"/><Relationship Id="rId84" Type="http://schemas.openxmlformats.org/officeDocument/2006/relationships/image" Target="../media/image210.png"/><Relationship Id="rId89" Type="http://schemas.openxmlformats.org/officeDocument/2006/relationships/image" Target="../media/image215.png"/><Relationship Id="rId112" Type="http://schemas.openxmlformats.org/officeDocument/2006/relationships/image" Target="../media/image238.png"/><Relationship Id="rId16" Type="http://schemas.openxmlformats.org/officeDocument/2006/relationships/image" Target="../media/image145.png"/><Relationship Id="rId107" Type="http://schemas.openxmlformats.org/officeDocument/2006/relationships/image" Target="../media/image233.png"/><Relationship Id="rId11" Type="http://schemas.openxmlformats.org/officeDocument/2006/relationships/image" Target="../media/image140.png"/><Relationship Id="rId32" Type="http://schemas.openxmlformats.org/officeDocument/2006/relationships/image" Target="../media/image161.png"/><Relationship Id="rId37" Type="http://schemas.openxmlformats.org/officeDocument/2006/relationships/image" Target="../media/image166.png"/><Relationship Id="rId53" Type="http://schemas.openxmlformats.org/officeDocument/2006/relationships/image" Target="../media/image179.png"/><Relationship Id="rId58" Type="http://schemas.openxmlformats.org/officeDocument/2006/relationships/image" Target="../media/image184.png"/><Relationship Id="rId74" Type="http://schemas.openxmlformats.org/officeDocument/2006/relationships/image" Target="../media/image200.png"/><Relationship Id="rId79" Type="http://schemas.openxmlformats.org/officeDocument/2006/relationships/image" Target="../media/image205.png"/><Relationship Id="rId102" Type="http://schemas.openxmlformats.org/officeDocument/2006/relationships/image" Target="../media/image228.png"/><Relationship Id="rId123" Type="http://schemas.openxmlformats.org/officeDocument/2006/relationships/image" Target="../media/image249.png"/><Relationship Id="rId128" Type="http://schemas.openxmlformats.org/officeDocument/2006/relationships/image" Target="../media/image254.png"/><Relationship Id="rId5" Type="http://schemas.openxmlformats.org/officeDocument/2006/relationships/image" Target="../media/image134.png"/><Relationship Id="rId90" Type="http://schemas.openxmlformats.org/officeDocument/2006/relationships/image" Target="../media/image216.png"/><Relationship Id="rId95" Type="http://schemas.openxmlformats.org/officeDocument/2006/relationships/image" Target="../media/image221.png"/><Relationship Id="rId22" Type="http://schemas.openxmlformats.org/officeDocument/2006/relationships/image" Target="../media/image151.png"/><Relationship Id="rId27" Type="http://schemas.openxmlformats.org/officeDocument/2006/relationships/image" Target="../media/image156.png"/><Relationship Id="rId43" Type="http://schemas.openxmlformats.org/officeDocument/2006/relationships/image" Target="../media/image169.png"/><Relationship Id="rId48" Type="http://schemas.openxmlformats.org/officeDocument/2006/relationships/image" Target="../media/image174.png"/><Relationship Id="rId64" Type="http://schemas.openxmlformats.org/officeDocument/2006/relationships/image" Target="../media/image190.png"/><Relationship Id="rId69" Type="http://schemas.openxmlformats.org/officeDocument/2006/relationships/image" Target="../media/image195.png"/><Relationship Id="rId113" Type="http://schemas.openxmlformats.org/officeDocument/2006/relationships/image" Target="../media/image239.png"/><Relationship Id="rId118" Type="http://schemas.openxmlformats.org/officeDocument/2006/relationships/image" Target="../media/image244.png"/><Relationship Id="rId80" Type="http://schemas.openxmlformats.org/officeDocument/2006/relationships/image" Target="../media/image206.png"/><Relationship Id="rId85" Type="http://schemas.openxmlformats.org/officeDocument/2006/relationships/image" Target="../media/image211.png"/><Relationship Id="rId12" Type="http://schemas.openxmlformats.org/officeDocument/2006/relationships/image" Target="../media/image141.png"/><Relationship Id="rId17" Type="http://schemas.openxmlformats.org/officeDocument/2006/relationships/image" Target="../media/image146.png"/><Relationship Id="rId33" Type="http://schemas.openxmlformats.org/officeDocument/2006/relationships/image" Target="../media/image162.png"/><Relationship Id="rId38" Type="http://schemas.openxmlformats.org/officeDocument/2006/relationships/image" Target="../media/image167.png"/><Relationship Id="rId59" Type="http://schemas.openxmlformats.org/officeDocument/2006/relationships/image" Target="../media/image185.png"/><Relationship Id="rId103" Type="http://schemas.openxmlformats.org/officeDocument/2006/relationships/image" Target="../media/image229.png"/><Relationship Id="rId108" Type="http://schemas.openxmlformats.org/officeDocument/2006/relationships/image" Target="../media/image234.png"/><Relationship Id="rId124" Type="http://schemas.openxmlformats.org/officeDocument/2006/relationships/image" Target="../media/image250.png"/><Relationship Id="rId129" Type="http://schemas.openxmlformats.org/officeDocument/2006/relationships/image" Target="../media/image255.png"/><Relationship Id="rId54" Type="http://schemas.openxmlformats.org/officeDocument/2006/relationships/image" Target="../media/image180.png"/><Relationship Id="rId70" Type="http://schemas.openxmlformats.org/officeDocument/2006/relationships/image" Target="../media/image196.png"/><Relationship Id="rId75" Type="http://schemas.openxmlformats.org/officeDocument/2006/relationships/image" Target="../media/image201.png"/><Relationship Id="rId91" Type="http://schemas.openxmlformats.org/officeDocument/2006/relationships/image" Target="../media/image217.png"/><Relationship Id="rId96" Type="http://schemas.openxmlformats.org/officeDocument/2006/relationships/image" Target="../media/image222.png"/><Relationship Id="rId1" Type="http://schemas.openxmlformats.org/officeDocument/2006/relationships/image" Target="../media/image130.png"/><Relationship Id="rId6" Type="http://schemas.openxmlformats.org/officeDocument/2006/relationships/image" Target="../media/image135.png"/><Relationship Id="rId23" Type="http://schemas.openxmlformats.org/officeDocument/2006/relationships/image" Target="../media/image152.png"/><Relationship Id="rId28" Type="http://schemas.openxmlformats.org/officeDocument/2006/relationships/image" Target="../media/image157.png"/><Relationship Id="rId49" Type="http://schemas.openxmlformats.org/officeDocument/2006/relationships/image" Target="../media/image175.png"/><Relationship Id="rId114" Type="http://schemas.openxmlformats.org/officeDocument/2006/relationships/image" Target="../media/image240.png"/><Relationship Id="rId119" Type="http://schemas.openxmlformats.org/officeDocument/2006/relationships/image" Target="../media/image245.png"/><Relationship Id="rId44" Type="http://schemas.openxmlformats.org/officeDocument/2006/relationships/image" Target="../media/image170.png"/><Relationship Id="rId60" Type="http://schemas.openxmlformats.org/officeDocument/2006/relationships/image" Target="../media/image186.png"/><Relationship Id="rId65" Type="http://schemas.openxmlformats.org/officeDocument/2006/relationships/image" Target="../media/image191.png"/><Relationship Id="rId81" Type="http://schemas.openxmlformats.org/officeDocument/2006/relationships/image" Target="../media/image207.png"/><Relationship Id="rId86" Type="http://schemas.openxmlformats.org/officeDocument/2006/relationships/image" Target="../media/image212.png"/><Relationship Id="rId130" Type="http://schemas.openxmlformats.org/officeDocument/2006/relationships/image" Target="../media/image256.png"/><Relationship Id="rId13" Type="http://schemas.openxmlformats.org/officeDocument/2006/relationships/image" Target="../media/image142.png"/><Relationship Id="rId18" Type="http://schemas.openxmlformats.org/officeDocument/2006/relationships/image" Target="../media/image147.png"/><Relationship Id="rId39" Type="http://schemas.openxmlformats.org/officeDocument/2006/relationships/image" Target="../media/image168.png"/><Relationship Id="rId109" Type="http://schemas.openxmlformats.org/officeDocument/2006/relationships/image" Target="../media/image235.png"/><Relationship Id="rId34" Type="http://schemas.openxmlformats.org/officeDocument/2006/relationships/image" Target="../media/image163.png"/><Relationship Id="rId50" Type="http://schemas.openxmlformats.org/officeDocument/2006/relationships/image" Target="../media/image176.png"/><Relationship Id="rId55" Type="http://schemas.openxmlformats.org/officeDocument/2006/relationships/image" Target="../media/image181.png"/><Relationship Id="rId76" Type="http://schemas.openxmlformats.org/officeDocument/2006/relationships/image" Target="../media/image202.png"/><Relationship Id="rId97" Type="http://schemas.openxmlformats.org/officeDocument/2006/relationships/image" Target="../media/image223.png"/><Relationship Id="rId104" Type="http://schemas.openxmlformats.org/officeDocument/2006/relationships/image" Target="../media/image230.png"/><Relationship Id="rId120" Type="http://schemas.openxmlformats.org/officeDocument/2006/relationships/image" Target="../media/image246.png"/><Relationship Id="rId125" Type="http://schemas.openxmlformats.org/officeDocument/2006/relationships/image" Target="../media/image251.png"/><Relationship Id="rId7" Type="http://schemas.openxmlformats.org/officeDocument/2006/relationships/image" Target="../media/image136.png"/><Relationship Id="rId71" Type="http://schemas.openxmlformats.org/officeDocument/2006/relationships/image" Target="../media/image197.png"/><Relationship Id="rId92" Type="http://schemas.openxmlformats.org/officeDocument/2006/relationships/image" Target="../media/image218.png"/><Relationship Id="rId2" Type="http://schemas.openxmlformats.org/officeDocument/2006/relationships/image" Target="../media/image131.png"/><Relationship Id="rId29" Type="http://schemas.openxmlformats.org/officeDocument/2006/relationships/image" Target="../media/image158.png"/><Relationship Id="rId24" Type="http://schemas.openxmlformats.org/officeDocument/2006/relationships/image" Target="../media/image153.png"/><Relationship Id="rId40" Type="http://schemas.openxmlformats.org/officeDocument/2006/relationships/customXml" Target="../ink/ink2.xml"/><Relationship Id="rId45" Type="http://schemas.openxmlformats.org/officeDocument/2006/relationships/image" Target="../media/image171.png"/><Relationship Id="rId66" Type="http://schemas.openxmlformats.org/officeDocument/2006/relationships/image" Target="../media/image192.png"/><Relationship Id="rId87" Type="http://schemas.openxmlformats.org/officeDocument/2006/relationships/image" Target="../media/image213.png"/><Relationship Id="rId110" Type="http://schemas.openxmlformats.org/officeDocument/2006/relationships/image" Target="../media/image236.png"/><Relationship Id="rId115" Type="http://schemas.openxmlformats.org/officeDocument/2006/relationships/image" Target="../media/image241.png"/><Relationship Id="rId61" Type="http://schemas.openxmlformats.org/officeDocument/2006/relationships/image" Target="../media/image187.png"/><Relationship Id="rId82" Type="http://schemas.openxmlformats.org/officeDocument/2006/relationships/image" Target="../media/image208.png"/><Relationship Id="rId19" Type="http://schemas.openxmlformats.org/officeDocument/2006/relationships/image" Target="../media/image148.png"/><Relationship Id="rId14" Type="http://schemas.openxmlformats.org/officeDocument/2006/relationships/image" Target="../media/image143.png"/><Relationship Id="rId30" Type="http://schemas.openxmlformats.org/officeDocument/2006/relationships/image" Target="../media/image159.png"/><Relationship Id="rId35" Type="http://schemas.openxmlformats.org/officeDocument/2006/relationships/image" Target="../media/image164.png"/><Relationship Id="rId56" Type="http://schemas.openxmlformats.org/officeDocument/2006/relationships/image" Target="../media/image182.png"/><Relationship Id="rId77" Type="http://schemas.openxmlformats.org/officeDocument/2006/relationships/image" Target="../media/image203.png"/><Relationship Id="rId100" Type="http://schemas.openxmlformats.org/officeDocument/2006/relationships/image" Target="../media/image226.png"/><Relationship Id="rId105" Type="http://schemas.openxmlformats.org/officeDocument/2006/relationships/image" Target="../media/image231.png"/><Relationship Id="rId126" Type="http://schemas.openxmlformats.org/officeDocument/2006/relationships/image" Target="../media/image252.png"/><Relationship Id="rId8" Type="http://schemas.openxmlformats.org/officeDocument/2006/relationships/image" Target="../media/image137.png"/><Relationship Id="rId51" Type="http://schemas.openxmlformats.org/officeDocument/2006/relationships/image" Target="../media/image177.png"/><Relationship Id="rId72" Type="http://schemas.openxmlformats.org/officeDocument/2006/relationships/image" Target="../media/image198.png"/><Relationship Id="rId93" Type="http://schemas.openxmlformats.org/officeDocument/2006/relationships/image" Target="../media/image219.png"/><Relationship Id="rId98" Type="http://schemas.openxmlformats.org/officeDocument/2006/relationships/image" Target="../media/image224.png"/><Relationship Id="rId121" Type="http://schemas.openxmlformats.org/officeDocument/2006/relationships/image" Target="../media/image247.png"/><Relationship Id="rId3" Type="http://schemas.openxmlformats.org/officeDocument/2006/relationships/image" Target="../media/image132.png"/><Relationship Id="rId25" Type="http://schemas.openxmlformats.org/officeDocument/2006/relationships/image" Target="../media/image154.png"/><Relationship Id="rId46" Type="http://schemas.openxmlformats.org/officeDocument/2006/relationships/image" Target="../media/image172.png"/><Relationship Id="rId67" Type="http://schemas.openxmlformats.org/officeDocument/2006/relationships/image" Target="../media/image193.png"/><Relationship Id="rId116" Type="http://schemas.openxmlformats.org/officeDocument/2006/relationships/image" Target="../media/image242.png"/><Relationship Id="rId20" Type="http://schemas.openxmlformats.org/officeDocument/2006/relationships/image" Target="../media/image149.png"/><Relationship Id="rId62" Type="http://schemas.openxmlformats.org/officeDocument/2006/relationships/image" Target="../media/image188.png"/><Relationship Id="rId83" Type="http://schemas.openxmlformats.org/officeDocument/2006/relationships/image" Target="../media/image209.png"/><Relationship Id="rId88" Type="http://schemas.openxmlformats.org/officeDocument/2006/relationships/image" Target="../media/image214.png"/><Relationship Id="rId111" Type="http://schemas.openxmlformats.org/officeDocument/2006/relationships/image" Target="../media/image237.png"/><Relationship Id="rId15" Type="http://schemas.openxmlformats.org/officeDocument/2006/relationships/image" Target="../media/image144.png"/><Relationship Id="rId36" Type="http://schemas.openxmlformats.org/officeDocument/2006/relationships/image" Target="../media/image165.png"/><Relationship Id="rId57" Type="http://schemas.openxmlformats.org/officeDocument/2006/relationships/image" Target="../media/image183.png"/><Relationship Id="rId106" Type="http://schemas.openxmlformats.org/officeDocument/2006/relationships/image" Target="../media/image232.png"/><Relationship Id="rId127" Type="http://schemas.openxmlformats.org/officeDocument/2006/relationships/image" Target="../media/image253.png"/><Relationship Id="rId10" Type="http://schemas.openxmlformats.org/officeDocument/2006/relationships/image" Target="../media/image139.png"/><Relationship Id="rId31" Type="http://schemas.openxmlformats.org/officeDocument/2006/relationships/image" Target="../media/image160.png"/><Relationship Id="rId52" Type="http://schemas.openxmlformats.org/officeDocument/2006/relationships/image" Target="../media/image178.png"/><Relationship Id="rId73" Type="http://schemas.openxmlformats.org/officeDocument/2006/relationships/image" Target="../media/image199.png"/><Relationship Id="rId78" Type="http://schemas.openxmlformats.org/officeDocument/2006/relationships/image" Target="../media/image204.png"/><Relationship Id="rId94" Type="http://schemas.openxmlformats.org/officeDocument/2006/relationships/image" Target="../media/image220.png"/><Relationship Id="rId99" Type="http://schemas.openxmlformats.org/officeDocument/2006/relationships/image" Target="../media/image225.png"/><Relationship Id="rId101" Type="http://schemas.openxmlformats.org/officeDocument/2006/relationships/image" Target="../media/image227.png"/><Relationship Id="rId122" Type="http://schemas.openxmlformats.org/officeDocument/2006/relationships/image" Target="../media/image248.png"/><Relationship Id="rId4" Type="http://schemas.openxmlformats.org/officeDocument/2006/relationships/image" Target="../media/image133.png"/><Relationship Id="rId9" Type="http://schemas.openxmlformats.org/officeDocument/2006/relationships/image" Target="../media/image138.png"/><Relationship Id="rId26" Type="http://schemas.openxmlformats.org/officeDocument/2006/relationships/image" Target="../media/image155.png"/></Relationships>
</file>

<file path=xl/drawings/_rels/drawing4.xml.rels><?xml version="1.0" encoding="UTF-8" standalone="yes"?>
<Relationships xmlns="http://schemas.openxmlformats.org/package/2006/relationships"><Relationship Id="rId13" Type="http://schemas.openxmlformats.org/officeDocument/2006/relationships/image" Target="../media/image269.png"/><Relationship Id="rId18" Type="http://schemas.openxmlformats.org/officeDocument/2006/relationships/image" Target="../media/image274.png"/><Relationship Id="rId26" Type="http://schemas.openxmlformats.org/officeDocument/2006/relationships/image" Target="../media/image282.png"/><Relationship Id="rId39" Type="http://schemas.openxmlformats.org/officeDocument/2006/relationships/image" Target="../media/image295.png"/><Relationship Id="rId21" Type="http://schemas.openxmlformats.org/officeDocument/2006/relationships/image" Target="../media/image277.png"/><Relationship Id="rId34" Type="http://schemas.openxmlformats.org/officeDocument/2006/relationships/image" Target="../media/image290.png"/><Relationship Id="rId42" Type="http://schemas.openxmlformats.org/officeDocument/2006/relationships/image" Target="../media/image298.png"/><Relationship Id="rId47" Type="http://schemas.openxmlformats.org/officeDocument/2006/relationships/image" Target="../media/image303.png"/><Relationship Id="rId7" Type="http://schemas.openxmlformats.org/officeDocument/2006/relationships/image" Target="../media/image263.png"/><Relationship Id="rId2" Type="http://schemas.openxmlformats.org/officeDocument/2006/relationships/image" Target="../media/image258.png"/><Relationship Id="rId16" Type="http://schemas.openxmlformats.org/officeDocument/2006/relationships/image" Target="../media/image272.png"/><Relationship Id="rId29" Type="http://schemas.openxmlformats.org/officeDocument/2006/relationships/image" Target="../media/image285.png"/><Relationship Id="rId1" Type="http://schemas.openxmlformats.org/officeDocument/2006/relationships/image" Target="../media/image257.png"/><Relationship Id="rId6" Type="http://schemas.openxmlformats.org/officeDocument/2006/relationships/image" Target="../media/image262.png"/><Relationship Id="rId11" Type="http://schemas.openxmlformats.org/officeDocument/2006/relationships/image" Target="../media/image267.png"/><Relationship Id="rId24" Type="http://schemas.openxmlformats.org/officeDocument/2006/relationships/image" Target="../media/image280.png"/><Relationship Id="rId32" Type="http://schemas.openxmlformats.org/officeDocument/2006/relationships/image" Target="../media/image288.png"/><Relationship Id="rId37" Type="http://schemas.openxmlformats.org/officeDocument/2006/relationships/image" Target="../media/image293.png"/><Relationship Id="rId40" Type="http://schemas.openxmlformats.org/officeDocument/2006/relationships/image" Target="../media/image296.png"/><Relationship Id="rId45" Type="http://schemas.openxmlformats.org/officeDocument/2006/relationships/image" Target="../media/image301.png"/><Relationship Id="rId5" Type="http://schemas.openxmlformats.org/officeDocument/2006/relationships/image" Target="../media/image261.png"/><Relationship Id="rId15" Type="http://schemas.openxmlformats.org/officeDocument/2006/relationships/image" Target="../media/image271.png"/><Relationship Id="rId23" Type="http://schemas.openxmlformats.org/officeDocument/2006/relationships/image" Target="../media/image279.png"/><Relationship Id="rId28" Type="http://schemas.openxmlformats.org/officeDocument/2006/relationships/image" Target="../media/image284.png"/><Relationship Id="rId36" Type="http://schemas.openxmlformats.org/officeDocument/2006/relationships/image" Target="../media/image292.png"/><Relationship Id="rId10" Type="http://schemas.openxmlformats.org/officeDocument/2006/relationships/image" Target="../media/image266.png"/><Relationship Id="rId19" Type="http://schemas.openxmlformats.org/officeDocument/2006/relationships/image" Target="../media/image275.png"/><Relationship Id="rId31" Type="http://schemas.openxmlformats.org/officeDocument/2006/relationships/image" Target="../media/image287.png"/><Relationship Id="rId44" Type="http://schemas.openxmlformats.org/officeDocument/2006/relationships/image" Target="../media/image300.png"/><Relationship Id="rId4" Type="http://schemas.openxmlformats.org/officeDocument/2006/relationships/image" Target="../media/image260.png"/><Relationship Id="rId9" Type="http://schemas.openxmlformats.org/officeDocument/2006/relationships/image" Target="../media/image265.png"/><Relationship Id="rId14" Type="http://schemas.openxmlformats.org/officeDocument/2006/relationships/image" Target="../media/image270.png"/><Relationship Id="rId22" Type="http://schemas.openxmlformats.org/officeDocument/2006/relationships/image" Target="../media/image278.png"/><Relationship Id="rId27" Type="http://schemas.openxmlformats.org/officeDocument/2006/relationships/image" Target="../media/image283.png"/><Relationship Id="rId30" Type="http://schemas.openxmlformats.org/officeDocument/2006/relationships/image" Target="../media/image286.png"/><Relationship Id="rId35" Type="http://schemas.openxmlformats.org/officeDocument/2006/relationships/image" Target="../media/image291.png"/><Relationship Id="rId43" Type="http://schemas.openxmlformats.org/officeDocument/2006/relationships/image" Target="../media/image299.png"/><Relationship Id="rId48" Type="http://schemas.openxmlformats.org/officeDocument/2006/relationships/image" Target="../media/image304.png"/><Relationship Id="rId8" Type="http://schemas.openxmlformats.org/officeDocument/2006/relationships/image" Target="../media/image264.png"/><Relationship Id="rId3" Type="http://schemas.openxmlformats.org/officeDocument/2006/relationships/image" Target="../media/image259.png"/><Relationship Id="rId12" Type="http://schemas.openxmlformats.org/officeDocument/2006/relationships/image" Target="../media/image268.png"/><Relationship Id="rId17" Type="http://schemas.openxmlformats.org/officeDocument/2006/relationships/image" Target="../media/image273.png"/><Relationship Id="rId25" Type="http://schemas.openxmlformats.org/officeDocument/2006/relationships/image" Target="../media/image281.png"/><Relationship Id="rId33" Type="http://schemas.openxmlformats.org/officeDocument/2006/relationships/image" Target="../media/image289.png"/><Relationship Id="rId38" Type="http://schemas.openxmlformats.org/officeDocument/2006/relationships/image" Target="../media/image294.png"/><Relationship Id="rId46" Type="http://schemas.openxmlformats.org/officeDocument/2006/relationships/image" Target="../media/image302.png"/><Relationship Id="rId20" Type="http://schemas.openxmlformats.org/officeDocument/2006/relationships/image" Target="../media/image276.png"/><Relationship Id="rId41" Type="http://schemas.openxmlformats.org/officeDocument/2006/relationships/image" Target="../media/image297.png"/></Relationships>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28576</xdr:colOff>
      <xdr:row>7</xdr:row>
      <xdr:rowOff>38100</xdr:rowOff>
    </xdr:from>
    <xdr:to>
      <xdr:col>10</xdr:col>
      <xdr:colOff>0</xdr:colOff>
      <xdr:row>16</xdr:row>
      <xdr:rowOff>142403</xdr:rowOff>
    </xdr:to>
    <xdr:pic>
      <xdr:nvPicPr>
        <xdr:cNvPr id="3" name="그림 2">
          <a:extLst>
            <a:ext uri="{FF2B5EF4-FFF2-40B4-BE49-F238E27FC236}">
              <a16:creationId xmlns:a16="http://schemas.microsoft.com/office/drawing/2014/main" id="{5C1AD31D-A01C-F390-7BAC-4ECFEA2678AC}"/>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942976" y="1714500"/>
          <a:ext cx="5229224" cy="1990253"/>
        </a:xfrm>
        <a:prstGeom prst="rect">
          <a:avLst/>
        </a:prstGeom>
      </xdr:spPr>
    </xdr:pic>
    <xdr:clientData/>
  </xdr:twoCellAnchor>
  <xdr:twoCellAnchor editAs="oneCell">
    <xdr:from>
      <xdr:col>1</xdr:col>
      <xdr:colOff>314326</xdr:colOff>
      <xdr:row>25</xdr:row>
      <xdr:rowOff>19050</xdr:rowOff>
    </xdr:from>
    <xdr:to>
      <xdr:col>9</xdr:col>
      <xdr:colOff>518161</xdr:colOff>
      <xdr:row>33</xdr:row>
      <xdr:rowOff>126652</xdr:rowOff>
    </xdr:to>
    <xdr:pic>
      <xdr:nvPicPr>
        <xdr:cNvPr id="4" name="그림 3">
          <a:extLst>
            <a:ext uri="{FF2B5EF4-FFF2-40B4-BE49-F238E27FC236}">
              <a16:creationId xmlns:a16="http://schemas.microsoft.com/office/drawing/2014/main" id="{A088E468-8DBB-FCD2-8160-760E602C4679}"/>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800101" y="5257800"/>
          <a:ext cx="5219700" cy="1784002"/>
        </a:xfrm>
        <a:prstGeom prst="rect">
          <a:avLst/>
        </a:prstGeom>
      </xdr:spPr>
    </xdr:pic>
    <xdr:clientData/>
  </xdr:twoCellAnchor>
  <xdr:twoCellAnchor editAs="oneCell">
    <xdr:from>
      <xdr:col>1</xdr:col>
      <xdr:colOff>66675</xdr:colOff>
      <xdr:row>1</xdr:row>
      <xdr:rowOff>0</xdr:rowOff>
    </xdr:from>
    <xdr:to>
      <xdr:col>11</xdr:col>
      <xdr:colOff>338114</xdr:colOff>
      <xdr:row>2</xdr:row>
      <xdr:rowOff>161977</xdr:rowOff>
    </xdr:to>
    <xdr:pic>
      <xdr:nvPicPr>
        <xdr:cNvPr id="5" name="그림 4">
          <a:extLst>
            <a:ext uri="{FF2B5EF4-FFF2-40B4-BE49-F238E27FC236}">
              <a16:creationId xmlns:a16="http://schemas.microsoft.com/office/drawing/2014/main" id="{F36C6E6C-EA45-38B5-F906-73180A52CAEA}"/>
            </a:ext>
          </a:extLst>
        </xdr:cNvPr>
        <xdr:cNvPicPr>
          <a:picLocks noChangeAspect="1"/>
        </xdr:cNvPicPr>
      </xdr:nvPicPr>
      <xdr:blipFill>
        <a:blip xmlns:r="http://schemas.openxmlformats.org/officeDocument/2006/relationships" r:embed="rId3"/>
        <a:stretch>
          <a:fillRect/>
        </a:stretch>
      </xdr:blipFill>
      <xdr:spPr>
        <a:xfrm>
          <a:off x="552450" y="209550"/>
          <a:ext cx="6658904" cy="371527"/>
        </a:xfrm>
        <a:prstGeom prst="rect">
          <a:avLst/>
        </a:prstGeom>
      </xdr:spPr>
    </xdr:pic>
    <xdr:clientData/>
  </xdr:twoCellAnchor>
  <xdr:twoCellAnchor editAs="oneCell">
    <xdr:from>
      <xdr:col>1</xdr:col>
      <xdr:colOff>0</xdr:colOff>
      <xdr:row>48</xdr:row>
      <xdr:rowOff>1</xdr:rowOff>
    </xdr:from>
    <xdr:to>
      <xdr:col>5</xdr:col>
      <xdr:colOff>624840</xdr:colOff>
      <xdr:row>55</xdr:row>
      <xdr:rowOff>189007</xdr:rowOff>
    </xdr:to>
    <xdr:pic>
      <xdr:nvPicPr>
        <xdr:cNvPr id="2" name="그림 1">
          <a:extLst>
            <a:ext uri="{FF2B5EF4-FFF2-40B4-BE49-F238E27FC236}">
              <a16:creationId xmlns:a16="http://schemas.microsoft.com/office/drawing/2014/main" id="{E43996E9-5193-1653-F404-C64D34AB659F}"/>
            </a:ext>
          </a:extLst>
        </xdr:cNvPr>
        <xdr:cNvPicPr>
          <a:picLocks noChangeAspect="1"/>
        </xdr:cNvPicPr>
      </xdr:nvPicPr>
      <xdr:blipFill>
        <a:blip xmlns:r="http://schemas.openxmlformats.org/officeDocument/2006/relationships" r:embed="rId4" cstate="screen">
          <a:extLst>
            <a:ext uri="{28A0092B-C50C-407E-A947-70E740481C1C}">
              <a14:useLocalDpi xmlns:a14="http://schemas.microsoft.com/office/drawing/2010/main"/>
            </a:ext>
          </a:extLst>
        </a:blip>
        <a:stretch>
          <a:fillRect/>
        </a:stretch>
      </xdr:blipFill>
      <xdr:spPr>
        <a:xfrm>
          <a:off x="487680" y="10607041"/>
          <a:ext cx="2849880" cy="1735866"/>
        </a:xfrm>
        <a:prstGeom prst="rect">
          <a:avLst/>
        </a:prstGeom>
      </xdr:spPr>
    </xdr:pic>
    <xdr:clientData/>
  </xdr:twoCellAnchor>
  <xdr:twoCellAnchor editAs="oneCell">
    <xdr:from>
      <xdr:col>18</xdr:col>
      <xdr:colOff>487681</xdr:colOff>
      <xdr:row>56</xdr:row>
      <xdr:rowOff>53340</xdr:rowOff>
    </xdr:from>
    <xdr:to>
      <xdr:col>21</xdr:col>
      <xdr:colOff>444919</xdr:colOff>
      <xdr:row>61</xdr:row>
      <xdr:rowOff>12599</xdr:rowOff>
    </xdr:to>
    <xdr:pic>
      <xdr:nvPicPr>
        <xdr:cNvPr id="7" name="그림 6">
          <a:extLst>
            <a:ext uri="{FF2B5EF4-FFF2-40B4-BE49-F238E27FC236}">
              <a16:creationId xmlns:a16="http://schemas.microsoft.com/office/drawing/2014/main" id="{9F9B704E-E085-1B08-BC8C-83AA3A53F1D6}"/>
            </a:ext>
          </a:extLst>
        </xdr:cNvPr>
        <xdr:cNvPicPr>
          <a:picLocks noChangeAspect="1"/>
        </xdr:cNvPicPr>
      </xdr:nvPicPr>
      <xdr:blipFill>
        <a:blip xmlns:r="http://schemas.openxmlformats.org/officeDocument/2006/relationships" r:embed="rId5" cstate="screen">
          <a:extLst>
            <a:ext uri="{28A0092B-C50C-407E-A947-70E740481C1C}">
              <a14:useLocalDpi xmlns:a14="http://schemas.microsoft.com/office/drawing/2010/main"/>
            </a:ext>
          </a:extLst>
        </a:blip>
        <a:stretch>
          <a:fillRect/>
        </a:stretch>
      </xdr:blipFill>
      <xdr:spPr>
        <a:xfrm>
          <a:off x="11917681" y="12428220"/>
          <a:ext cx="1968918" cy="1064159"/>
        </a:xfrm>
        <a:prstGeom prst="rect">
          <a:avLst/>
        </a:prstGeom>
      </xdr:spPr>
    </xdr:pic>
    <xdr:clientData/>
  </xdr:twoCellAnchor>
  <xdr:twoCellAnchor editAs="oneCell">
    <xdr:from>
      <xdr:col>2</xdr:col>
      <xdr:colOff>274320</xdr:colOff>
      <xdr:row>90</xdr:row>
      <xdr:rowOff>7620</xdr:rowOff>
    </xdr:from>
    <xdr:to>
      <xdr:col>9</xdr:col>
      <xdr:colOff>660563</xdr:colOff>
      <xdr:row>98</xdr:row>
      <xdr:rowOff>152400</xdr:rowOff>
    </xdr:to>
    <xdr:pic>
      <xdr:nvPicPr>
        <xdr:cNvPr id="15" name="그림 14">
          <a:extLst>
            <a:ext uri="{FF2B5EF4-FFF2-40B4-BE49-F238E27FC236}">
              <a16:creationId xmlns:a16="http://schemas.microsoft.com/office/drawing/2014/main" id="{FB5D85D7-F093-4AC3-DD4A-7C387FB61781}"/>
            </a:ext>
          </a:extLst>
        </xdr:cNvPr>
        <xdr:cNvPicPr>
          <a:picLocks noChangeAspect="1"/>
        </xdr:cNvPicPr>
      </xdr:nvPicPr>
      <xdr:blipFill>
        <a:blip xmlns:r="http://schemas.openxmlformats.org/officeDocument/2006/relationships" r:embed="rId6" cstate="screen">
          <a:extLst>
            <a:ext uri="{28A0092B-C50C-407E-A947-70E740481C1C}">
              <a14:useLocalDpi xmlns:a14="http://schemas.microsoft.com/office/drawing/2010/main"/>
            </a:ext>
          </a:extLst>
        </a:blip>
        <a:stretch>
          <a:fillRect/>
        </a:stretch>
      </xdr:blipFill>
      <xdr:spPr>
        <a:xfrm>
          <a:off x="1188720" y="19895820"/>
          <a:ext cx="4866803" cy="1912620"/>
        </a:xfrm>
        <a:prstGeom prst="rect">
          <a:avLst/>
        </a:prstGeom>
      </xdr:spPr>
    </xdr:pic>
    <xdr:clientData/>
  </xdr:twoCellAnchor>
  <xdr:twoCellAnchor editAs="oneCell">
    <xdr:from>
      <xdr:col>2</xdr:col>
      <xdr:colOff>434340</xdr:colOff>
      <xdr:row>78</xdr:row>
      <xdr:rowOff>15241</xdr:rowOff>
    </xdr:from>
    <xdr:to>
      <xdr:col>9</xdr:col>
      <xdr:colOff>556260</xdr:colOff>
      <xdr:row>88</xdr:row>
      <xdr:rowOff>193041</xdr:rowOff>
    </xdr:to>
    <xdr:pic>
      <xdr:nvPicPr>
        <xdr:cNvPr id="18" name="그림 17">
          <a:extLst>
            <a:ext uri="{FF2B5EF4-FFF2-40B4-BE49-F238E27FC236}">
              <a16:creationId xmlns:a16="http://schemas.microsoft.com/office/drawing/2014/main" id="{7A018815-A235-9049-26E1-765D945C6F56}"/>
            </a:ext>
          </a:extLst>
        </xdr:cNvPr>
        <xdr:cNvPicPr>
          <a:picLocks noChangeAspect="1"/>
        </xdr:cNvPicPr>
      </xdr:nvPicPr>
      <xdr:blipFill>
        <a:blip xmlns:r="http://schemas.openxmlformats.org/officeDocument/2006/relationships" r:embed="rId7" cstate="screen">
          <a:extLst>
            <a:ext uri="{28A0092B-C50C-407E-A947-70E740481C1C}">
              <a14:useLocalDpi xmlns:a14="http://schemas.microsoft.com/office/drawing/2010/main"/>
            </a:ext>
          </a:extLst>
        </a:blip>
        <a:stretch>
          <a:fillRect/>
        </a:stretch>
      </xdr:blipFill>
      <xdr:spPr>
        <a:xfrm>
          <a:off x="1348740" y="17251681"/>
          <a:ext cx="4602480" cy="2387600"/>
        </a:xfrm>
        <a:prstGeom prst="rect">
          <a:avLst/>
        </a:prstGeom>
      </xdr:spPr>
    </xdr:pic>
    <xdr:clientData/>
  </xdr:twoCellAnchor>
  <xdr:twoCellAnchor editAs="oneCell">
    <xdr:from>
      <xdr:col>3</xdr:col>
      <xdr:colOff>1</xdr:colOff>
      <xdr:row>116</xdr:row>
      <xdr:rowOff>1</xdr:rowOff>
    </xdr:from>
    <xdr:to>
      <xdr:col>10</xdr:col>
      <xdr:colOff>403861</xdr:colOff>
      <xdr:row>124</xdr:row>
      <xdr:rowOff>186245</xdr:rowOff>
    </xdr:to>
    <xdr:pic>
      <xdr:nvPicPr>
        <xdr:cNvPr id="6" name="그림 5">
          <a:extLst>
            <a:ext uri="{FF2B5EF4-FFF2-40B4-BE49-F238E27FC236}">
              <a16:creationId xmlns:a16="http://schemas.microsoft.com/office/drawing/2014/main" id="{2C8D4CC7-3E29-4C69-591B-8D420E4F0CC1}"/>
            </a:ext>
          </a:extLst>
        </xdr:cNvPr>
        <xdr:cNvPicPr>
          <a:picLocks noChangeAspect="1"/>
        </xdr:cNvPicPr>
      </xdr:nvPicPr>
      <xdr:blipFill>
        <a:blip xmlns:r="http://schemas.openxmlformats.org/officeDocument/2006/relationships" r:embed="rId8" cstate="screen">
          <a:extLst>
            <a:ext uri="{28A0092B-C50C-407E-A947-70E740481C1C}">
              <a14:useLocalDpi xmlns:a14="http://schemas.microsoft.com/office/drawing/2010/main"/>
            </a:ext>
          </a:extLst>
        </a:blip>
        <a:stretch>
          <a:fillRect/>
        </a:stretch>
      </xdr:blipFill>
      <xdr:spPr>
        <a:xfrm>
          <a:off x="1371601" y="26075641"/>
          <a:ext cx="5097780" cy="1954084"/>
        </a:xfrm>
        <a:prstGeom prst="rect">
          <a:avLst/>
        </a:prstGeom>
      </xdr:spPr>
    </xdr:pic>
    <xdr:clientData/>
  </xdr:twoCellAnchor>
  <xdr:twoCellAnchor editAs="oneCell">
    <xdr:from>
      <xdr:col>3</xdr:col>
      <xdr:colOff>0</xdr:colOff>
      <xdr:row>132</xdr:row>
      <xdr:rowOff>1</xdr:rowOff>
    </xdr:from>
    <xdr:to>
      <xdr:col>11</xdr:col>
      <xdr:colOff>411480</xdr:colOff>
      <xdr:row>140</xdr:row>
      <xdr:rowOff>184099</xdr:rowOff>
    </xdr:to>
    <xdr:pic>
      <xdr:nvPicPr>
        <xdr:cNvPr id="16" name="그림 15">
          <a:extLst>
            <a:ext uri="{FF2B5EF4-FFF2-40B4-BE49-F238E27FC236}">
              <a16:creationId xmlns:a16="http://schemas.microsoft.com/office/drawing/2014/main" id="{316E4EC6-979E-57F3-E7E5-EC8C6D8C899A}"/>
            </a:ext>
          </a:extLst>
        </xdr:cNvPr>
        <xdr:cNvPicPr>
          <a:picLocks noChangeAspect="1"/>
        </xdr:cNvPicPr>
      </xdr:nvPicPr>
      <xdr:blipFill>
        <a:blip xmlns:r="http://schemas.openxmlformats.org/officeDocument/2006/relationships" r:embed="rId9" cstate="screen">
          <a:extLst>
            <a:ext uri="{28A0092B-C50C-407E-A947-70E740481C1C}">
              <a14:useLocalDpi xmlns:a14="http://schemas.microsoft.com/office/drawing/2010/main"/>
            </a:ext>
          </a:extLst>
        </a:blip>
        <a:stretch>
          <a:fillRect/>
        </a:stretch>
      </xdr:blipFill>
      <xdr:spPr>
        <a:xfrm>
          <a:off x="1371600" y="28948381"/>
          <a:ext cx="5775960" cy="1951938"/>
        </a:xfrm>
        <a:prstGeom prst="rect">
          <a:avLst/>
        </a:prstGeom>
      </xdr:spPr>
    </xdr:pic>
    <xdr:clientData/>
  </xdr:twoCellAnchor>
  <xdr:twoCellAnchor>
    <xdr:from>
      <xdr:col>3</xdr:col>
      <xdr:colOff>373380</xdr:colOff>
      <xdr:row>136</xdr:row>
      <xdr:rowOff>213360</xdr:rowOff>
    </xdr:from>
    <xdr:to>
      <xdr:col>4</xdr:col>
      <xdr:colOff>259080</xdr:colOff>
      <xdr:row>138</xdr:row>
      <xdr:rowOff>76200</xdr:rowOff>
    </xdr:to>
    <xdr:cxnSp macro="">
      <xdr:nvCxnSpPr>
        <xdr:cNvPr id="19" name="직선 화살표 연결선 18">
          <a:extLst>
            <a:ext uri="{FF2B5EF4-FFF2-40B4-BE49-F238E27FC236}">
              <a16:creationId xmlns:a16="http://schemas.microsoft.com/office/drawing/2014/main" id="{6BBB3277-D116-A593-6124-702DB45DDE32}"/>
            </a:ext>
          </a:extLst>
        </xdr:cNvPr>
        <xdr:cNvCxnSpPr/>
      </xdr:nvCxnSpPr>
      <xdr:spPr>
        <a:xfrm flipV="1">
          <a:off x="1744980" y="30045660"/>
          <a:ext cx="556260" cy="304800"/>
        </a:xfrm>
        <a:prstGeom prst="straightConnector1">
          <a:avLst/>
        </a:prstGeom>
        <a:ln w="222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289560</xdr:colOff>
      <xdr:row>137</xdr:row>
      <xdr:rowOff>38100</xdr:rowOff>
    </xdr:from>
    <xdr:to>
      <xdr:col>5</xdr:col>
      <xdr:colOff>472440</xdr:colOff>
      <xdr:row>139</xdr:row>
      <xdr:rowOff>45720</xdr:rowOff>
    </xdr:to>
    <xdr:cxnSp macro="">
      <xdr:nvCxnSpPr>
        <xdr:cNvPr id="20" name="직선 화살표 연결선 19">
          <a:extLst>
            <a:ext uri="{FF2B5EF4-FFF2-40B4-BE49-F238E27FC236}">
              <a16:creationId xmlns:a16="http://schemas.microsoft.com/office/drawing/2014/main" id="{F46E08B9-A21A-4311-AEAC-4A722FE52E3A}"/>
            </a:ext>
          </a:extLst>
        </xdr:cNvPr>
        <xdr:cNvCxnSpPr/>
      </xdr:nvCxnSpPr>
      <xdr:spPr>
        <a:xfrm>
          <a:off x="2331720" y="30091380"/>
          <a:ext cx="853440" cy="449580"/>
        </a:xfrm>
        <a:prstGeom prst="straightConnector1">
          <a:avLst/>
        </a:prstGeom>
        <a:ln w="222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480060</xdr:colOff>
      <xdr:row>133</xdr:row>
      <xdr:rowOff>53340</xdr:rowOff>
    </xdr:from>
    <xdr:to>
      <xdr:col>6</xdr:col>
      <xdr:colOff>91440</xdr:colOff>
      <xdr:row>138</xdr:row>
      <xdr:rowOff>198120</xdr:rowOff>
    </xdr:to>
    <xdr:cxnSp macro="">
      <xdr:nvCxnSpPr>
        <xdr:cNvPr id="23" name="직선 화살표 연결선 22">
          <a:extLst>
            <a:ext uri="{FF2B5EF4-FFF2-40B4-BE49-F238E27FC236}">
              <a16:creationId xmlns:a16="http://schemas.microsoft.com/office/drawing/2014/main" id="{91C83A9F-C7CC-4618-B3EC-1A87B15B1399}"/>
            </a:ext>
          </a:extLst>
        </xdr:cNvPr>
        <xdr:cNvCxnSpPr/>
      </xdr:nvCxnSpPr>
      <xdr:spPr>
        <a:xfrm flipV="1">
          <a:off x="3192780" y="29222700"/>
          <a:ext cx="281940" cy="1249680"/>
        </a:xfrm>
        <a:prstGeom prst="straightConnector1">
          <a:avLst/>
        </a:prstGeom>
        <a:ln w="222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167640</xdr:colOff>
      <xdr:row>133</xdr:row>
      <xdr:rowOff>152400</xdr:rowOff>
    </xdr:from>
    <xdr:to>
      <xdr:col>9</xdr:col>
      <xdr:colOff>228600</xdr:colOff>
      <xdr:row>139</xdr:row>
      <xdr:rowOff>45720</xdr:rowOff>
    </xdr:to>
    <xdr:cxnSp macro="">
      <xdr:nvCxnSpPr>
        <xdr:cNvPr id="26" name="직선 화살표 연결선 25">
          <a:extLst>
            <a:ext uri="{FF2B5EF4-FFF2-40B4-BE49-F238E27FC236}">
              <a16:creationId xmlns:a16="http://schemas.microsoft.com/office/drawing/2014/main" id="{6CDC7A2B-B871-4277-8457-51F3668BBCE7}"/>
            </a:ext>
          </a:extLst>
        </xdr:cNvPr>
        <xdr:cNvCxnSpPr/>
      </xdr:nvCxnSpPr>
      <xdr:spPr>
        <a:xfrm>
          <a:off x="3550920" y="29321760"/>
          <a:ext cx="2072640" cy="1219200"/>
        </a:xfrm>
        <a:prstGeom prst="straightConnector1">
          <a:avLst/>
        </a:prstGeom>
        <a:ln w="222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190500</xdr:colOff>
      <xdr:row>136</xdr:row>
      <xdr:rowOff>68580</xdr:rowOff>
    </xdr:from>
    <xdr:to>
      <xdr:col>9</xdr:col>
      <xdr:colOff>335280</xdr:colOff>
      <xdr:row>138</xdr:row>
      <xdr:rowOff>175260</xdr:rowOff>
    </xdr:to>
    <xdr:cxnSp macro="">
      <xdr:nvCxnSpPr>
        <xdr:cNvPr id="30" name="직선 화살표 연결선 29">
          <a:extLst>
            <a:ext uri="{FF2B5EF4-FFF2-40B4-BE49-F238E27FC236}">
              <a16:creationId xmlns:a16="http://schemas.microsoft.com/office/drawing/2014/main" id="{7C4FB8B4-D6E4-43D9-B33C-454FC39A8A9D}"/>
            </a:ext>
          </a:extLst>
        </xdr:cNvPr>
        <xdr:cNvCxnSpPr/>
      </xdr:nvCxnSpPr>
      <xdr:spPr>
        <a:xfrm flipV="1">
          <a:off x="5585460" y="29900880"/>
          <a:ext cx="144780" cy="548640"/>
        </a:xfrm>
        <a:prstGeom prst="straightConnector1">
          <a:avLst/>
        </a:prstGeom>
        <a:ln w="222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327660</xdr:colOff>
      <xdr:row>136</xdr:row>
      <xdr:rowOff>160020</xdr:rowOff>
    </xdr:from>
    <xdr:to>
      <xdr:col>9</xdr:col>
      <xdr:colOff>609600</xdr:colOff>
      <xdr:row>139</xdr:row>
      <xdr:rowOff>0</xdr:rowOff>
    </xdr:to>
    <xdr:cxnSp macro="">
      <xdr:nvCxnSpPr>
        <xdr:cNvPr id="33" name="직선 화살표 연결선 32">
          <a:extLst>
            <a:ext uri="{FF2B5EF4-FFF2-40B4-BE49-F238E27FC236}">
              <a16:creationId xmlns:a16="http://schemas.microsoft.com/office/drawing/2014/main" id="{DE91CBFE-7429-429F-9290-6147F04F606B}"/>
            </a:ext>
          </a:extLst>
        </xdr:cNvPr>
        <xdr:cNvCxnSpPr/>
      </xdr:nvCxnSpPr>
      <xdr:spPr>
        <a:xfrm>
          <a:off x="5722620" y="29992320"/>
          <a:ext cx="281940" cy="502920"/>
        </a:xfrm>
        <a:prstGeom prst="straightConnector1">
          <a:avLst/>
        </a:prstGeom>
        <a:ln w="222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632460</xdr:colOff>
      <xdr:row>137</xdr:row>
      <xdr:rowOff>190500</xdr:rowOff>
    </xdr:from>
    <xdr:to>
      <xdr:col>10</xdr:col>
      <xdr:colOff>91440</xdr:colOff>
      <xdr:row>138</xdr:row>
      <xdr:rowOff>160020</xdr:rowOff>
    </xdr:to>
    <xdr:cxnSp macro="">
      <xdr:nvCxnSpPr>
        <xdr:cNvPr id="36" name="직선 화살표 연결선 35">
          <a:extLst>
            <a:ext uri="{FF2B5EF4-FFF2-40B4-BE49-F238E27FC236}">
              <a16:creationId xmlns:a16="http://schemas.microsoft.com/office/drawing/2014/main" id="{C7C13D68-FF3F-4BB1-B3D1-2603E559A660}"/>
            </a:ext>
          </a:extLst>
        </xdr:cNvPr>
        <xdr:cNvCxnSpPr/>
      </xdr:nvCxnSpPr>
      <xdr:spPr>
        <a:xfrm flipV="1">
          <a:off x="6027420" y="30243780"/>
          <a:ext cx="129540" cy="190500"/>
        </a:xfrm>
        <a:prstGeom prst="straightConnector1">
          <a:avLst/>
        </a:prstGeom>
        <a:ln w="222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121920</xdr:colOff>
      <xdr:row>138</xdr:row>
      <xdr:rowOff>22860</xdr:rowOff>
    </xdr:from>
    <xdr:to>
      <xdr:col>11</xdr:col>
      <xdr:colOff>22860</xdr:colOff>
      <xdr:row>139</xdr:row>
      <xdr:rowOff>38100</xdr:rowOff>
    </xdr:to>
    <xdr:cxnSp macro="">
      <xdr:nvCxnSpPr>
        <xdr:cNvPr id="39" name="직선 화살표 연결선 38">
          <a:extLst>
            <a:ext uri="{FF2B5EF4-FFF2-40B4-BE49-F238E27FC236}">
              <a16:creationId xmlns:a16="http://schemas.microsoft.com/office/drawing/2014/main" id="{3B4A7138-50C1-4294-BD3A-2539B0C90D1F}"/>
            </a:ext>
          </a:extLst>
        </xdr:cNvPr>
        <xdr:cNvCxnSpPr/>
      </xdr:nvCxnSpPr>
      <xdr:spPr>
        <a:xfrm>
          <a:off x="6187440" y="30297120"/>
          <a:ext cx="571500" cy="236220"/>
        </a:xfrm>
        <a:prstGeom prst="straightConnector1">
          <a:avLst/>
        </a:prstGeom>
        <a:ln w="222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403860</xdr:colOff>
      <xdr:row>138</xdr:row>
      <xdr:rowOff>160020</xdr:rowOff>
    </xdr:from>
    <xdr:to>
      <xdr:col>4</xdr:col>
      <xdr:colOff>281940</xdr:colOff>
      <xdr:row>139</xdr:row>
      <xdr:rowOff>175260</xdr:rowOff>
    </xdr:to>
    <xdr:cxnSp macro="">
      <xdr:nvCxnSpPr>
        <xdr:cNvPr id="42" name="직선 화살표 연결선 41">
          <a:extLst>
            <a:ext uri="{FF2B5EF4-FFF2-40B4-BE49-F238E27FC236}">
              <a16:creationId xmlns:a16="http://schemas.microsoft.com/office/drawing/2014/main" id="{2663F984-6996-49E8-BA64-CD84822D0005}"/>
            </a:ext>
          </a:extLst>
        </xdr:cNvPr>
        <xdr:cNvCxnSpPr/>
      </xdr:nvCxnSpPr>
      <xdr:spPr>
        <a:xfrm>
          <a:off x="1775460" y="30434280"/>
          <a:ext cx="548640" cy="236220"/>
        </a:xfrm>
        <a:prstGeom prst="straightConnector1">
          <a:avLst/>
        </a:prstGeom>
        <a:ln w="2222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289560</xdr:colOff>
      <xdr:row>139</xdr:row>
      <xdr:rowOff>53340</xdr:rowOff>
    </xdr:from>
    <xdr:to>
      <xdr:col>5</xdr:col>
      <xdr:colOff>426720</xdr:colOff>
      <xdr:row>139</xdr:row>
      <xdr:rowOff>167640</xdr:rowOff>
    </xdr:to>
    <xdr:cxnSp macro="">
      <xdr:nvCxnSpPr>
        <xdr:cNvPr id="45" name="직선 화살표 연결선 44">
          <a:extLst>
            <a:ext uri="{FF2B5EF4-FFF2-40B4-BE49-F238E27FC236}">
              <a16:creationId xmlns:a16="http://schemas.microsoft.com/office/drawing/2014/main" id="{40D3C288-0CF6-4D4C-AA67-18188DDDDCA7}"/>
            </a:ext>
          </a:extLst>
        </xdr:cNvPr>
        <xdr:cNvCxnSpPr/>
      </xdr:nvCxnSpPr>
      <xdr:spPr>
        <a:xfrm flipV="1">
          <a:off x="2331720" y="30548580"/>
          <a:ext cx="807720" cy="114300"/>
        </a:xfrm>
        <a:prstGeom prst="straightConnector1">
          <a:avLst/>
        </a:prstGeom>
        <a:ln w="2222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487680</xdr:colOff>
      <xdr:row>139</xdr:row>
      <xdr:rowOff>38100</xdr:rowOff>
    </xdr:from>
    <xdr:to>
      <xdr:col>6</xdr:col>
      <xdr:colOff>160020</xdr:colOff>
      <xdr:row>139</xdr:row>
      <xdr:rowOff>182880</xdr:rowOff>
    </xdr:to>
    <xdr:cxnSp macro="">
      <xdr:nvCxnSpPr>
        <xdr:cNvPr id="48" name="직선 화살표 연결선 47">
          <a:extLst>
            <a:ext uri="{FF2B5EF4-FFF2-40B4-BE49-F238E27FC236}">
              <a16:creationId xmlns:a16="http://schemas.microsoft.com/office/drawing/2014/main" id="{5CF9B8D5-276D-4427-A1AB-1404A35A153E}"/>
            </a:ext>
          </a:extLst>
        </xdr:cNvPr>
        <xdr:cNvCxnSpPr/>
      </xdr:nvCxnSpPr>
      <xdr:spPr>
        <a:xfrm>
          <a:off x="3200400" y="30533340"/>
          <a:ext cx="342900" cy="144780"/>
        </a:xfrm>
        <a:prstGeom prst="straightConnector1">
          <a:avLst/>
        </a:prstGeom>
        <a:ln w="2222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152400</xdr:colOff>
      <xdr:row>137</xdr:row>
      <xdr:rowOff>76200</xdr:rowOff>
    </xdr:from>
    <xdr:to>
      <xdr:col>9</xdr:col>
      <xdr:colOff>167640</xdr:colOff>
      <xdr:row>139</xdr:row>
      <xdr:rowOff>152400</xdr:rowOff>
    </xdr:to>
    <xdr:cxnSp macro="">
      <xdr:nvCxnSpPr>
        <xdr:cNvPr id="51" name="직선 화살표 연결선 50">
          <a:extLst>
            <a:ext uri="{FF2B5EF4-FFF2-40B4-BE49-F238E27FC236}">
              <a16:creationId xmlns:a16="http://schemas.microsoft.com/office/drawing/2014/main" id="{3E76E19C-25E3-445D-ADF7-61E9D45522BC}"/>
            </a:ext>
          </a:extLst>
        </xdr:cNvPr>
        <xdr:cNvCxnSpPr/>
      </xdr:nvCxnSpPr>
      <xdr:spPr>
        <a:xfrm flipV="1">
          <a:off x="3535680" y="30129480"/>
          <a:ext cx="2026920" cy="518160"/>
        </a:xfrm>
        <a:prstGeom prst="straightConnector1">
          <a:avLst/>
        </a:prstGeom>
        <a:ln w="2222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198120</xdr:colOff>
      <xdr:row>137</xdr:row>
      <xdr:rowOff>68580</xdr:rowOff>
    </xdr:from>
    <xdr:to>
      <xdr:col>9</xdr:col>
      <xdr:colOff>320040</xdr:colOff>
      <xdr:row>138</xdr:row>
      <xdr:rowOff>76200</xdr:rowOff>
    </xdr:to>
    <xdr:cxnSp macro="">
      <xdr:nvCxnSpPr>
        <xdr:cNvPr id="54" name="직선 화살표 연결선 53">
          <a:extLst>
            <a:ext uri="{FF2B5EF4-FFF2-40B4-BE49-F238E27FC236}">
              <a16:creationId xmlns:a16="http://schemas.microsoft.com/office/drawing/2014/main" id="{D35FB5FE-3860-4883-B97C-96AF508A850C}"/>
            </a:ext>
          </a:extLst>
        </xdr:cNvPr>
        <xdr:cNvCxnSpPr/>
      </xdr:nvCxnSpPr>
      <xdr:spPr>
        <a:xfrm>
          <a:off x="5593080" y="30121860"/>
          <a:ext cx="121920" cy="228600"/>
        </a:xfrm>
        <a:prstGeom prst="straightConnector1">
          <a:avLst/>
        </a:prstGeom>
        <a:ln w="2222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342900</xdr:colOff>
      <xdr:row>135</xdr:row>
      <xdr:rowOff>60960</xdr:rowOff>
    </xdr:from>
    <xdr:to>
      <xdr:col>9</xdr:col>
      <xdr:colOff>624840</xdr:colOff>
      <xdr:row>138</xdr:row>
      <xdr:rowOff>38100</xdr:rowOff>
    </xdr:to>
    <xdr:cxnSp macro="">
      <xdr:nvCxnSpPr>
        <xdr:cNvPr id="57" name="직선 화살표 연결선 56">
          <a:extLst>
            <a:ext uri="{FF2B5EF4-FFF2-40B4-BE49-F238E27FC236}">
              <a16:creationId xmlns:a16="http://schemas.microsoft.com/office/drawing/2014/main" id="{D7D8D1BE-19FA-4411-88B6-CAB48221FC31}"/>
            </a:ext>
          </a:extLst>
        </xdr:cNvPr>
        <xdr:cNvCxnSpPr/>
      </xdr:nvCxnSpPr>
      <xdr:spPr>
        <a:xfrm flipV="1">
          <a:off x="5737860" y="29672280"/>
          <a:ext cx="281940" cy="640080"/>
        </a:xfrm>
        <a:prstGeom prst="straightConnector1">
          <a:avLst/>
        </a:prstGeom>
        <a:ln w="2222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655320</xdr:colOff>
      <xdr:row>135</xdr:row>
      <xdr:rowOff>175260</xdr:rowOff>
    </xdr:from>
    <xdr:to>
      <xdr:col>10</xdr:col>
      <xdr:colOff>129540</xdr:colOff>
      <xdr:row>137</xdr:row>
      <xdr:rowOff>53340</xdr:rowOff>
    </xdr:to>
    <xdr:cxnSp macro="">
      <xdr:nvCxnSpPr>
        <xdr:cNvPr id="60" name="직선 화살표 연결선 59">
          <a:extLst>
            <a:ext uri="{FF2B5EF4-FFF2-40B4-BE49-F238E27FC236}">
              <a16:creationId xmlns:a16="http://schemas.microsoft.com/office/drawing/2014/main" id="{10C9DAEB-F800-4951-9A68-44E2A02F774D}"/>
            </a:ext>
          </a:extLst>
        </xdr:cNvPr>
        <xdr:cNvCxnSpPr/>
      </xdr:nvCxnSpPr>
      <xdr:spPr>
        <a:xfrm>
          <a:off x="6050280" y="29786580"/>
          <a:ext cx="144780" cy="320040"/>
        </a:xfrm>
        <a:prstGeom prst="straightConnector1">
          <a:avLst/>
        </a:prstGeom>
        <a:ln w="2222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167640</xdr:colOff>
      <xdr:row>134</xdr:row>
      <xdr:rowOff>137160</xdr:rowOff>
    </xdr:from>
    <xdr:to>
      <xdr:col>10</xdr:col>
      <xdr:colOff>609600</xdr:colOff>
      <xdr:row>137</xdr:row>
      <xdr:rowOff>53340</xdr:rowOff>
    </xdr:to>
    <xdr:cxnSp macro="">
      <xdr:nvCxnSpPr>
        <xdr:cNvPr id="63" name="직선 화살표 연결선 62">
          <a:extLst>
            <a:ext uri="{FF2B5EF4-FFF2-40B4-BE49-F238E27FC236}">
              <a16:creationId xmlns:a16="http://schemas.microsoft.com/office/drawing/2014/main" id="{88C15B89-5225-4112-8609-4886D789B71B}"/>
            </a:ext>
          </a:extLst>
        </xdr:cNvPr>
        <xdr:cNvCxnSpPr/>
      </xdr:nvCxnSpPr>
      <xdr:spPr>
        <a:xfrm flipV="1">
          <a:off x="6233160" y="29527500"/>
          <a:ext cx="441960" cy="579120"/>
        </a:xfrm>
        <a:prstGeom prst="straightConnector1">
          <a:avLst/>
        </a:prstGeom>
        <a:ln w="2222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236220</xdr:colOff>
      <xdr:row>138</xdr:row>
      <xdr:rowOff>91440</xdr:rowOff>
    </xdr:from>
    <xdr:to>
      <xdr:col>11</xdr:col>
      <xdr:colOff>304800</xdr:colOff>
      <xdr:row>138</xdr:row>
      <xdr:rowOff>91440</xdr:rowOff>
    </xdr:to>
    <xdr:cxnSp macro="">
      <xdr:nvCxnSpPr>
        <xdr:cNvPr id="67" name="직선 연결선 66">
          <a:extLst>
            <a:ext uri="{FF2B5EF4-FFF2-40B4-BE49-F238E27FC236}">
              <a16:creationId xmlns:a16="http://schemas.microsoft.com/office/drawing/2014/main" id="{C38A0AF0-4771-D42C-602E-0E62ADF57DC8}"/>
            </a:ext>
          </a:extLst>
        </xdr:cNvPr>
        <xdr:cNvCxnSpPr/>
      </xdr:nvCxnSpPr>
      <xdr:spPr>
        <a:xfrm>
          <a:off x="1607820" y="30586680"/>
          <a:ext cx="5433060" cy="0"/>
        </a:xfrm>
        <a:prstGeom prst="line">
          <a:avLst/>
        </a:prstGeom>
        <a:ln w="22225">
          <a:solidFill>
            <a:srgbClr val="00B050"/>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53340</xdr:colOff>
      <xdr:row>147</xdr:row>
      <xdr:rowOff>22860</xdr:rowOff>
    </xdr:from>
    <xdr:to>
      <xdr:col>8</xdr:col>
      <xdr:colOff>495300</xdr:colOff>
      <xdr:row>154</xdr:row>
      <xdr:rowOff>186285</xdr:rowOff>
    </xdr:to>
    <xdr:pic>
      <xdr:nvPicPr>
        <xdr:cNvPr id="17" name="그림 16">
          <a:extLst>
            <a:ext uri="{FF2B5EF4-FFF2-40B4-BE49-F238E27FC236}">
              <a16:creationId xmlns:a16="http://schemas.microsoft.com/office/drawing/2014/main" id="{E7BA65AD-E25E-AE5E-C8FC-B100239BD7E1}"/>
            </a:ext>
          </a:extLst>
        </xdr:cNvPr>
        <xdr:cNvPicPr>
          <a:picLocks noChangeAspect="1"/>
        </xdr:cNvPicPr>
      </xdr:nvPicPr>
      <xdr:blipFill>
        <a:blip xmlns:r="http://schemas.openxmlformats.org/officeDocument/2006/relationships" r:embed="rId10" cstate="screen">
          <a:extLst>
            <a:ext uri="{28A0092B-C50C-407E-A947-70E740481C1C}">
              <a14:useLocalDpi xmlns:a14="http://schemas.microsoft.com/office/drawing/2010/main"/>
            </a:ext>
          </a:extLst>
        </a:blip>
        <a:stretch>
          <a:fillRect/>
        </a:stretch>
      </xdr:blipFill>
      <xdr:spPr>
        <a:xfrm>
          <a:off x="967740" y="32506920"/>
          <a:ext cx="4251960" cy="1710285"/>
        </a:xfrm>
        <a:prstGeom prst="rect">
          <a:avLst/>
        </a:prstGeom>
      </xdr:spPr>
    </xdr:pic>
    <xdr:clientData/>
  </xdr:twoCellAnchor>
  <xdr:twoCellAnchor editAs="oneCell">
    <xdr:from>
      <xdr:col>2</xdr:col>
      <xdr:colOff>1</xdr:colOff>
      <xdr:row>156</xdr:row>
      <xdr:rowOff>0</xdr:rowOff>
    </xdr:from>
    <xdr:to>
      <xdr:col>8</xdr:col>
      <xdr:colOff>640080</xdr:colOff>
      <xdr:row>170</xdr:row>
      <xdr:rowOff>185038</xdr:rowOff>
    </xdr:to>
    <xdr:pic>
      <xdr:nvPicPr>
        <xdr:cNvPr id="21" name="그림 20">
          <a:extLst>
            <a:ext uri="{FF2B5EF4-FFF2-40B4-BE49-F238E27FC236}">
              <a16:creationId xmlns:a16="http://schemas.microsoft.com/office/drawing/2014/main" id="{F5250D0C-C438-2FE5-00F5-31767E963DD6}"/>
            </a:ext>
          </a:extLst>
        </xdr:cNvPr>
        <xdr:cNvPicPr>
          <a:picLocks noChangeAspect="1"/>
        </xdr:cNvPicPr>
      </xdr:nvPicPr>
      <xdr:blipFill>
        <a:blip xmlns:r="http://schemas.openxmlformats.org/officeDocument/2006/relationships" r:embed="rId11" cstate="screen">
          <a:extLst>
            <a:ext uri="{28A0092B-C50C-407E-A947-70E740481C1C}">
              <a14:useLocalDpi xmlns:a14="http://schemas.microsoft.com/office/drawing/2010/main"/>
            </a:ext>
          </a:extLst>
        </a:blip>
        <a:stretch>
          <a:fillRect/>
        </a:stretch>
      </xdr:blipFill>
      <xdr:spPr>
        <a:xfrm>
          <a:off x="914401" y="34472880"/>
          <a:ext cx="4450079" cy="3278758"/>
        </a:xfrm>
        <a:prstGeom prst="rect">
          <a:avLst/>
        </a:prstGeom>
      </xdr:spPr>
    </xdr:pic>
    <xdr:clientData/>
  </xdr:twoCellAnchor>
  <xdr:twoCellAnchor editAs="oneCell">
    <xdr:from>
      <xdr:col>10</xdr:col>
      <xdr:colOff>1</xdr:colOff>
      <xdr:row>156</xdr:row>
      <xdr:rowOff>0</xdr:rowOff>
    </xdr:from>
    <xdr:to>
      <xdr:col>17</xdr:col>
      <xdr:colOff>419101</xdr:colOff>
      <xdr:row>165</xdr:row>
      <xdr:rowOff>177529</xdr:rowOff>
    </xdr:to>
    <xdr:pic>
      <xdr:nvPicPr>
        <xdr:cNvPr id="22" name="그림 21">
          <a:extLst>
            <a:ext uri="{FF2B5EF4-FFF2-40B4-BE49-F238E27FC236}">
              <a16:creationId xmlns:a16="http://schemas.microsoft.com/office/drawing/2014/main" id="{07E5A59A-DBE7-68CF-93FC-B669754156AE}"/>
            </a:ext>
          </a:extLst>
        </xdr:cNvPr>
        <xdr:cNvPicPr>
          <a:picLocks noChangeAspect="1"/>
        </xdr:cNvPicPr>
      </xdr:nvPicPr>
      <xdr:blipFill>
        <a:blip xmlns:r="http://schemas.openxmlformats.org/officeDocument/2006/relationships" r:embed="rId12" cstate="screen">
          <a:extLst>
            <a:ext uri="{28A0092B-C50C-407E-A947-70E740481C1C}">
              <a14:useLocalDpi xmlns:a14="http://schemas.microsoft.com/office/drawing/2010/main"/>
            </a:ext>
          </a:extLst>
        </a:blip>
        <a:stretch>
          <a:fillRect/>
        </a:stretch>
      </xdr:blipFill>
      <xdr:spPr>
        <a:xfrm>
          <a:off x="6065521" y="34472880"/>
          <a:ext cx="5113020" cy="2166349"/>
        </a:xfrm>
        <a:prstGeom prst="rect">
          <a:avLst/>
        </a:prstGeom>
      </xdr:spPr>
    </xdr:pic>
    <xdr:clientData/>
  </xdr:twoCellAnchor>
  <xdr:twoCellAnchor editAs="oneCell">
    <xdr:from>
      <xdr:col>2</xdr:col>
      <xdr:colOff>0</xdr:colOff>
      <xdr:row>176</xdr:row>
      <xdr:rowOff>0</xdr:rowOff>
    </xdr:from>
    <xdr:to>
      <xdr:col>9</xdr:col>
      <xdr:colOff>660538</xdr:colOff>
      <xdr:row>186</xdr:row>
      <xdr:rowOff>190500</xdr:rowOff>
    </xdr:to>
    <xdr:pic>
      <xdr:nvPicPr>
        <xdr:cNvPr id="24" name="그림 23">
          <a:extLst>
            <a:ext uri="{FF2B5EF4-FFF2-40B4-BE49-F238E27FC236}">
              <a16:creationId xmlns:a16="http://schemas.microsoft.com/office/drawing/2014/main" id="{DD541F38-BAE3-A372-7C2A-9C6BECB98C1D}"/>
            </a:ext>
          </a:extLst>
        </xdr:cNvPr>
        <xdr:cNvPicPr>
          <a:picLocks noChangeAspect="1"/>
        </xdr:cNvPicPr>
      </xdr:nvPicPr>
      <xdr:blipFill>
        <a:blip xmlns:r="http://schemas.openxmlformats.org/officeDocument/2006/relationships" r:embed="rId13" cstate="screen">
          <a:extLst>
            <a:ext uri="{28A0092B-C50C-407E-A947-70E740481C1C}">
              <a14:useLocalDpi xmlns:a14="http://schemas.microsoft.com/office/drawing/2010/main"/>
            </a:ext>
          </a:extLst>
        </a:blip>
        <a:stretch>
          <a:fillRect/>
        </a:stretch>
      </xdr:blipFill>
      <xdr:spPr>
        <a:xfrm>
          <a:off x="914400" y="38892480"/>
          <a:ext cx="5141098" cy="2400300"/>
        </a:xfrm>
        <a:prstGeom prst="rect">
          <a:avLst/>
        </a:prstGeom>
      </xdr:spPr>
    </xdr:pic>
    <xdr:clientData/>
  </xdr:twoCellAnchor>
  <xdr:twoCellAnchor editAs="oneCell">
    <xdr:from>
      <xdr:col>10</xdr:col>
      <xdr:colOff>7621</xdr:colOff>
      <xdr:row>180</xdr:row>
      <xdr:rowOff>22860</xdr:rowOff>
    </xdr:from>
    <xdr:to>
      <xdr:col>14</xdr:col>
      <xdr:colOff>160020</xdr:colOff>
      <xdr:row>186</xdr:row>
      <xdr:rowOff>186813</xdr:rowOff>
    </xdr:to>
    <xdr:pic>
      <xdr:nvPicPr>
        <xdr:cNvPr id="25" name="그림 24">
          <a:extLst>
            <a:ext uri="{FF2B5EF4-FFF2-40B4-BE49-F238E27FC236}">
              <a16:creationId xmlns:a16="http://schemas.microsoft.com/office/drawing/2014/main" id="{C1F98FA4-93B2-C380-E981-3F1B87557889}"/>
            </a:ext>
          </a:extLst>
        </xdr:cNvPr>
        <xdr:cNvPicPr>
          <a:picLocks noChangeAspect="1"/>
        </xdr:cNvPicPr>
      </xdr:nvPicPr>
      <xdr:blipFill>
        <a:blip xmlns:r="http://schemas.openxmlformats.org/officeDocument/2006/relationships" r:embed="rId14" cstate="screen">
          <a:extLst>
            <a:ext uri="{28A0092B-C50C-407E-A947-70E740481C1C}">
              <a14:useLocalDpi xmlns:a14="http://schemas.microsoft.com/office/drawing/2010/main"/>
            </a:ext>
          </a:extLst>
        </a:blip>
        <a:stretch>
          <a:fillRect/>
        </a:stretch>
      </xdr:blipFill>
      <xdr:spPr>
        <a:xfrm>
          <a:off x="6073141" y="39799260"/>
          <a:ext cx="2834639" cy="1489833"/>
        </a:xfrm>
        <a:prstGeom prst="rect">
          <a:avLst/>
        </a:prstGeom>
      </xdr:spPr>
    </xdr:pic>
    <xdr:clientData/>
  </xdr:twoCellAnchor>
  <xdr:twoCellAnchor editAs="oneCell">
    <xdr:from>
      <xdr:col>2</xdr:col>
      <xdr:colOff>1</xdr:colOff>
      <xdr:row>189</xdr:row>
      <xdr:rowOff>0</xdr:rowOff>
    </xdr:from>
    <xdr:to>
      <xdr:col>9</xdr:col>
      <xdr:colOff>632460</xdr:colOff>
      <xdr:row>197</xdr:row>
      <xdr:rowOff>193318</xdr:rowOff>
    </xdr:to>
    <xdr:pic>
      <xdr:nvPicPr>
        <xdr:cNvPr id="27" name="그림 26">
          <a:extLst>
            <a:ext uri="{FF2B5EF4-FFF2-40B4-BE49-F238E27FC236}">
              <a16:creationId xmlns:a16="http://schemas.microsoft.com/office/drawing/2014/main" id="{3FE0FCAB-51CC-B6EC-5F40-0CDC8C890CAA}"/>
            </a:ext>
          </a:extLst>
        </xdr:cNvPr>
        <xdr:cNvPicPr>
          <a:picLocks noChangeAspect="1"/>
        </xdr:cNvPicPr>
      </xdr:nvPicPr>
      <xdr:blipFill>
        <a:blip xmlns:r="http://schemas.openxmlformats.org/officeDocument/2006/relationships" r:embed="rId15" cstate="screen">
          <a:extLst>
            <a:ext uri="{28A0092B-C50C-407E-A947-70E740481C1C}">
              <a14:useLocalDpi xmlns:a14="http://schemas.microsoft.com/office/drawing/2010/main"/>
            </a:ext>
          </a:extLst>
        </a:blip>
        <a:stretch>
          <a:fillRect/>
        </a:stretch>
      </xdr:blipFill>
      <xdr:spPr>
        <a:xfrm>
          <a:off x="914401" y="41765220"/>
          <a:ext cx="5113019" cy="1961158"/>
        </a:xfrm>
        <a:prstGeom prst="rect">
          <a:avLst/>
        </a:prstGeom>
      </xdr:spPr>
    </xdr:pic>
    <xdr:clientData/>
  </xdr:twoCellAnchor>
  <xdr:twoCellAnchor editAs="oneCell">
    <xdr:from>
      <xdr:col>1</xdr:col>
      <xdr:colOff>0</xdr:colOff>
      <xdr:row>201</xdr:row>
      <xdr:rowOff>0</xdr:rowOff>
    </xdr:from>
    <xdr:to>
      <xdr:col>9</xdr:col>
      <xdr:colOff>556260</xdr:colOff>
      <xdr:row>209</xdr:row>
      <xdr:rowOff>191271</xdr:rowOff>
    </xdr:to>
    <xdr:pic>
      <xdr:nvPicPr>
        <xdr:cNvPr id="28" name="그림 27">
          <a:extLst>
            <a:ext uri="{FF2B5EF4-FFF2-40B4-BE49-F238E27FC236}">
              <a16:creationId xmlns:a16="http://schemas.microsoft.com/office/drawing/2014/main" id="{1EE4F45D-6AFF-A50F-90A4-091BF34E1CDE}"/>
            </a:ext>
          </a:extLst>
        </xdr:cNvPr>
        <xdr:cNvPicPr>
          <a:picLocks noChangeAspect="1"/>
        </xdr:cNvPicPr>
      </xdr:nvPicPr>
      <xdr:blipFill>
        <a:blip xmlns:r="http://schemas.openxmlformats.org/officeDocument/2006/relationships" r:embed="rId16" cstate="screen">
          <a:extLst>
            <a:ext uri="{28A0092B-C50C-407E-A947-70E740481C1C}">
              <a14:useLocalDpi xmlns:a14="http://schemas.microsoft.com/office/drawing/2010/main"/>
            </a:ext>
          </a:extLst>
        </a:blip>
        <a:stretch>
          <a:fillRect/>
        </a:stretch>
      </xdr:blipFill>
      <xdr:spPr>
        <a:xfrm>
          <a:off x="487680" y="44416980"/>
          <a:ext cx="5463540" cy="1959111"/>
        </a:xfrm>
        <a:prstGeom prst="rect">
          <a:avLst/>
        </a:prstGeom>
      </xdr:spPr>
    </xdr:pic>
    <xdr:clientData/>
  </xdr:twoCellAnchor>
  <xdr:twoCellAnchor editAs="oneCell">
    <xdr:from>
      <xdr:col>10</xdr:col>
      <xdr:colOff>1</xdr:colOff>
      <xdr:row>202</xdr:row>
      <xdr:rowOff>0</xdr:rowOff>
    </xdr:from>
    <xdr:to>
      <xdr:col>14</xdr:col>
      <xdr:colOff>281941</xdr:colOff>
      <xdr:row>209</xdr:row>
      <xdr:rowOff>186229</xdr:rowOff>
    </xdr:to>
    <xdr:pic>
      <xdr:nvPicPr>
        <xdr:cNvPr id="29" name="그림 28">
          <a:extLst>
            <a:ext uri="{FF2B5EF4-FFF2-40B4-BE49-F238E27FC236}">
              <a16:creationId xmlns:a16="http://schemas.microsoft.com/office/drawing/2014/main" id="{3B00DA78-2878-BE5F-3182-7000AD66373B}"/>
            </a:ext>
          </a:extLst>
        </xdr:cNvPr>
        <xdr:cNvPicPr>
          <a:picLocks noChangeAspect="1"/>
        </xdr:cNvPicPr>
      </xdr:nvPicPr>
      <xdr:blipFill>
        <a:blip xmlns:r="http://schemas.openxmlformats.org/officeDocument/2006/relationships" r:embed="rId17" cstate="screen">
          <a:extLst>
            <a:ext uri="{28A0092B-C50C-407E-A947-70E740481C1C}">
              <a14:useLocalDpi xmlns:a14="http://schemas.microsoft.com/office/drawing/2010/main"/>
            </a:ext>
          </a:extLst>
        </a:blip>
        <a:stretch>
          <a:fillRect/>
        </a:stretch>
      </xdr:blipFill>
      <xdr:spPr>
        <a:xfrm>
          <a:off x="6065521" y="44637960"/>
          <a:ext cx="2964180" cy="1733089"/>
        </a:xfrm>
        <a:prstGeom prst="rect">
          <a:avLst/>
        </a:prstGeom>
      </xdr:spPr>
    </xdr:pic>
    <xdr:clientData/>
  </xdr:twoCellAnchor>
  <xdr:twoCellAnchor editAs="oneCell">
    <xdr:from>
      <xdr:col>2</xdr:col>
      <xdr:colOff>1</xdr:colOff>
      <xdr:row>223</xdr:row>
      <xdr:rowOff>1</xdr:rowOff>
    </xdr:from>
    <xdr:to>
      <xdr:col>10</xdr:col>
      <xdr:colOff>617221</xdr:colOff>
      <xdr:row>232</xdr:row>
      <xdr:rowOff>158105</xdr:rowOff>
    </xdr:to>
    <xdr:pic>
      <xdr:nvPicPr>
        <xdr:cNvPr id="32" name="그림 31">
          <a:extLst>
            <a:ext uri="{FF2B5EF4-FFF2-40B4-BE49-F238E27FC236}">
              <a16:creationId xmlns:a16="http://schemas.microsoft.com/office/drawing/2014/main" id="{DC0E781B-1FAB-B79A-4EBE-3B645E3981FC}"/>
            </a:ext>
          </a:extLst>
        </xdr:cNvPr>
        <xdr:cNvPicPr>
          <a:picLocks noChangeAspect="1"/>
        </xdr:cNvPicPr>
      </xdr:nvPicPr>
      <xdr:blipFill>
        <a:blip xmlns:r="http://schemas.openxmlformats.org/officeDocument/2006/relationships" r:embed="rId18" cstate="screen">
          <a:extLst>
            <a:ext uri="{28A0092B-C50C-407E-A947-70E740481C1C}">
              <a14:useLocalDpi xmlns:a14="http://schemas.microsoft.com/office/drawing/2010/main"/>
            </a:ext>
          </a:extLst>
        </a:blip>
        <a:stretch>
          <a:fillRect/>
        </a:stretch>
      </xdr:blipFill>
      <xdr:spPr>
        <a:xfrm>
          <a:off x="914401" y="49057561"/>
          <a:ext cx="5768340" cy="2146924"/>
        </a:xfrm>
        <a:prstGeom prst="rect">
          <a:avLst/>
        </a:prstGeom>
      </xdr:spPr>
    </xdr:pic>
    <xdr:clientData/>
  </xdr:twoCellAnchor>
  <xdr:twoCellAnchor editAs="oneCell">
    <xdr:from>
      <xdr:col>2</xdr:col>
      <xdr:colOff>0</xdr:colOff>
      <xdr:row>214</xdr:row>
      <xdr:rowOff>1</xdr:rowOff>
    </xdr:from>
    <xdr:to>
      <xdr:col>8</xdr:col>
      <xdr:colOff>411479</xdr:colOff>
      <xdr:row>221</xdr:row>
      <xdr:rowOff>164881</xdr:rowOff>
    </xdr:to>
    <xdr:pic>
      <xdr:nvPicPr>
        <xdr:cNvPr id="34" name="그림 33">
          <a:extLst>
            <a:ext uri="{FF2B5EF4-FFF2-40B4-BE49-F238E27FC236}">
              <a16:creationId xmlns:a16="http://schemas.microsoft.com/office/drawing/2014/main" id="{CC3CF5DE-6951-9C99-04FD-8868B4C6B28E}"/>
            </a:ext>
          </a:extLst>
        </xdr:cNvPr>
        <xdr:cNvPicPr>
          <a:picLocks noChangeAspect="1"/>
        </xdr:cNvPicPr>
      </xdr:nvPicPr>
      <xdr:blipFill>
        <a:blip xmlns:r="http://schemas.openxmlformats.org/officeDocument/2006/relationships" r:embed="rId19" cstate="screen">
          <a:extLst>
            <a:ext uri="{28A0092B-C50C-407E-A947-70E740481C1C}">
              <a14:useLocalDpi xmlns:a14="http://schemas.microsoft.com/office/drawing/2010/main"/>
            </a:ext>
          </a:extLst>
        </a:blip>
        <a:stretch>
          <a:fillRect/>
        </a:stretch>
      </xdr:blipFill>
      <xdr:spPr>
        <a:xfrm>
          <a:off x="914400" y="47289721"/>
          <a:ext cx="4221479" cy="1711740"/>
        </a:xfrm>
        <a:prstGeom prst="rect">
          <a:avLst/>
        </a:prstGeom>
      </xdr:spPr>
    </xdr:pic>
    <xdr:clientData/>
  </xdr:twoCellAnchor>
  <xdr:twoCellAnchor editAs="oneCell">
    <xdr:from>
      <xdr:col>0</xdr:col>
      <xdr:colOff>289560</xdr:colOff>
      <xdr:row>62</xdr:row>
      <xdr:rowOff>213360</xdr:rowOff>
    </xdr:from>
    <xdr:to>
      <xdr:col>7</xdr:col>
      <xdr:colOff>649607</xdr:colOff>
      <xdr:row>70</xdr:row>
      <xdr:rowOff>189127</xdr:rowOff>
    </xdr:to>
    <xdr:pic>
      <xdr:nvPicPr>
        <xdr:cNvPr id="35" name="그림 34">
          <a:extLst>
            <a:ext uri="{FF2B5EF4-FFF2-40B4-BE49-F238E27FC236}">
              <a16:creationId xmlns:a16="http://schemas.microsoft.com/office/drawing/2014/main" id="{DDEC1B44-6717-6320-AE2D-06BD1025F4ED}"/>
            </a:ext>
          </a:extLst>
        </xdr:cNvPr>
        <xdr:cNvPicPr>
          <a:picLocks noChangeAspect="1"/>
        </xdr:cNvPicPr>
      </xdr:nvPicPr>
      <xdr:blipFill>
        <a:blip xmlns:r="http://schemas.openxmlformats.org/officeDocument/2006/relationships" r:embed="rId20"/>
        <a:stretch>
          <a:fillRect/>
        </a:stretch>
      </xdr:blipFill>
      <xdr:spPr>
        <a:xfrm>
          <a:off x="289560" y="13914120"/>
          <a:ext cx="4413887" cy="174360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266701</xdr:colOff>
      <xdr:row>11</xdr:row>
      <xdr:rowOff>26671</xdr:rowOff>
    </xdr:from>
    <xdr:to>
      <xdr:col>5</xdr:col>
      <xdr:colOff>169837</xdr:colOff>
      <xdr:row>19</xdr:row>
      <xdr:rowOff>0</xdr:rowOff>
    </xdr:to>
    <xdr:pic>
      <xdr:nvPicPr>
        <xdr:cNvPr id="3" name="그림 2">
          <a:extLst>
            <a:ext uri="{FF2B5EF4-FFF2-40B4-BE49-F238E27FC236}">
              <a16:creationId xmlns:a16="http://schemas.microsoft.com/office/drawing/2014/main" id="{14A48531-DB31-8FCC-DE59-5BEAFA28D402}"/>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266701" y="2436496"/>
          <a:ext cx="2646336" cy="1706879"/>
        </a:xfrm>
        <a:prstGeom prst="rect">
          <a:avLst/>
        </a:prstGeom>
      </xdr:spPr>
    </xdr:pic>
    <xdr:clientData/>
  </xdr:twoCellAnchor>
  <xdr:twoCellAnchor editAs="oneCell">
    <xdr:from>
      <xdr:col>1</xdr:col>
      <xdr:colOff>1</xdr:colOff>
      <xdr:row>22</xdr:row>
      <xdr:rowOff>0</xdr:rowOff>
    </xdr:from>
    <xdr:to>
      <xdr:col>7</xdr:col>
      <xdr:colOff>1</xdr:colOff>
      <xdr:row>28</xdr:row>
      <xdr:rowOff>112755</xdr:rowOff>
    </xdr:to>
    <xdr:pic>
      <xdr:nvPicPr>
        <xdr:cNvPr id="4" name="그림 3">
          <a:extLst>
            <a:ext uri="{FF2B5EF4-FFF2-40B4-BE49-F238E27FC236}">
              <a16:creationId xmlns:a16="http://schemas.microsoft.com/office/drawing/2014/main" id="{FAAF3048-9B1A-4DEB-A904-57EBAEFF9C32}"/>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409576" y="4819650"/>
          <a:ext cx="3657600" cy="1427205"/>
        </a:xfrm>
        <a:prstGeom prst="rect">
          <a:avLst/>
        </a:prstGeom>
      </xdr:spPr>
    </xdr:pic>
    <xdr:clientData/>
  </xdr:twoCellAnchor>
  <xdr:twoCellAnchor editAs="oneCell">
    <xdr:from>
      <xdr:col>0</xdr:col>
      <xdr:colOff>0</xdr:colOff>
      <xdr:row>37</xdr:row>
      <xdr:rowOff>76200</xdr:rowOff>
    </xdr:from>
    <xdr:to>
      <xdr:col>6</xdr:col>
      <xdr:colOff>627040</xdr:colOff>
      <xdr:row>48</xdr:row>
      <xdr:rowOff>3785</xdr:rowOff>
    </xdr:to>
    <xdr:pic>
      <xdr:nvPicPr>
        <xdr:cNvPr id="2" name="그림 1">
          <a:extLst>
            <a:ext uri="{FF2B5EF4-FFF2-40B4-BE49-F238E27FC236}">
              <a16:creationId xmlns:a16="http://schemas.microsoft.com/office/drawing/2014/main" id="{F85AA547-6FAE-FB17-A94E-8637E8EEAEC2}"/>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0" y="8473440"/>
          <a:ext cx="4044610" cy="2339315"/>
        </a:xfrm>
        <a:prstGeom prst="rect">
          <a:avLst/>
        </a:prstGeom>
      </xdr:spPr>
    </xdr:pic>
    <xdr:clientData/>
  </xdr:twoCellAnchor>
  <xdr:twoCellAnchor editAs="oneCell">
    <xdr:from>
      <xdr:col>6</xdr:col>
      <xdr:colOff>251460</xdr:colOff>
      <xdr:row>37</xdr:row>
      <xdr:rowOff>99061</xdr:rowOff>
    </xdr:from>
    <xdr:to>
      <xdr:col>12</xdr:col>
      <xdr:colOff>73285</xdr:colOff>
      <xdr:row>47</xdr:row>
      <xdr:rowOff>57151</xdr:rowOff>
    </xdr:to>
    <xdr:pic>
      <xdr:nvPicPr>
        <xdr:cNvPr id="5" name="그림 4">
          <a:extLst>
            <a:ext uri="{FF2B5EF4-FFF2-40B4-BE49-F238E27FC236}">
              <a16:creationId xmlns:a16="http://schemas.microsoft.com/office/drawing/2014/main" id="{4CD82984-4BF0-165A-E11F-413F4EBE9EEC}"/>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xfrm>
          <a:off x="4015740" y="8496301"/>
          <a:ext cx="3906145" cy="2171700"/>
        </a:xfrm>
        <a:prstGeom prst="rect">
          <a:avLst/>
        </a:prstGeom>
      </xdr:spPr>
    </xdr:pic>
    <xdr:clientData/>
  </xdr:twoCellAnchor>
  <xdr:twoCellAnchor editAs="oneCell">
    <xdr:from>
      <xdr:col>0</xdr:col>
      <xdr:colOff>0</xdr:colOff>
      <xdr:row>53</xdr:row>
      <xdr:rowOff>0</xdr:rowOff>
    </xdr:from>
    <xdr:to>
      <xdr:col>12</xdr:col>
      <xdr:colOff>57150</xdr:colOff>
      <xdr:row>65</xdr:row>
      <xdr:rowOff>20927</xdr:rowOff>
    </xdr:to>
    <xdr:pic>
      <xdr:nvPicPr>
        <xdr:cNvPr id="6" name="그림 5">
          <a:extLst>
            <a:ext uri="{FF2B5EF4-FFF2-40B4-BE49-F238E27FC236}">
              <a16:creationId xmlns:a16="http://schemas.microsoft.com/office/drawing/2014/main" id="{5BE45AF7-6148-EB72-701E-9892B802514B}"/>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0" y="11610975"/>
          <a:ext cx="7534275" cy="2649827"/>
        </a:xfrm>
        <a:prstGeom prst="rect">
          <a:avLst/>
        </a:prstGeom>
      </xdr:spPr>
    </xdr:pic>
    <xdr:clientData/>
  </xdr:twoCellAnchor>
  <xdr:twoCellAnchor editAs="oneCell">
    <xdr:from>
      <xdr:col>0</xdr:col>
      <xdr:colOff>0</xdr:colOff>
      <xdr:row>69</xdr:row>
      <xdr:rowOff>0</xdr:rowOff>
    </xdr:from>
    <xdr:to>
      <xdr:col>5</xdr:col>
      <xdr:colOff>135255</xdr:colOff>
      <xdr:row>76</xdr:row>
      <xdr:rowOff>118032</xdr:rowOff>
    </xdr:to>
    <xdr:pic>
      <xdr:nvPicPr>
        <xdr:cNvPr id="7" name="그림 6">
          <a:extLst>
            <a:ext uri="{FF2B5EF4-FFF2-40B4-BE49-F238E27FC236}">
              <a16:creationId xmlns:a16="http://schemas.microsoft.com/office/drawing/2014/main" id="{03C67086-935D-E33B-9B6D-6DD525657F80}"/>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0" y="15247620"/>
          <a:ext cx="2910840" cy="1664892"/>
        </a:xfrm>
        <a:prstGeom prst="rect">
          <a:avLst/>
        </a:prstGeom>
      </xdr:spPr>
    </xdr:pic>
    <xdr:clientData/>
  </xdr:twoCellAnchor>
  <xdr:twoCellAnchor editAs="oneCell">
    <xdr:from>
      <xdr:col>0</xdr:col>
      <xdr:colOff>0</xdr:colOff>
      <xdr:row>78</xdr:row>
      <xdr:rowOff>1</xdr:rowOff>
    </xdr:from>
    <xdr:to>
      <xdr:col>5</xdr:col>
      <xdr:colOff>136651</xdr:colOff>
      <xdr:row>85</xdr:row>
      <xdr:rowOff>152401</xdr:rowOff>
    </xdr:to>
    <xdr:pic>
      <xdr:nvPicPr>
        <xdr:cNvPr id="8" name="그림 7">
          <a:extLst>
            <a:ext uri="{FF2B5EF4-FFF2-40B4-BE49-F238E27FC236}">
              <a16:creationId xmlns:a16="http://schemas.microsoft.com/office/drawing/2014/main" id="{689CDE5A-FAAA-504E-904F-FC0DFC3F3101}"/>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0" y="17236441"/>
          <a:ext cx="2912236" cy="1699260"/>
        </a:xfrm>
        <a:prstGeom prst="rect">
          <a:avLst/>
        </a:prstGeom>
      </xdr:spPr>
    </xdr:pic>
    <xdr:clientData/>
  </xdr:twoCellAnchor>
  <xdr:twoCellAnchor editAs="oneCell">
    <xdr:from>
      <xdr:col>0</xdr:col>
      <xdr:colOff>0</xdr:colOff>
      <xdr:row>87</xdr:row>
      <xdr:rowOff>0</xdr:rowOff>
    </xdr:from>
    <xdr:to>
      <xdr:col>9</xdr:col>
      <xdr:colOff>554008</xdr:colOff>
      <xdr:row>93</xdr:row>
      <xdr:rowOff>175259</xdr:rowOff>
    </xdr:to>
    <xdr:pic>
      <xdr:nvPicPr>
        <xdr:cNvPr id="9" name="그림 8">
          <a:extLst>
            <a:ext uri="{FF2B5EF4-FFF2-40B4-BE49-F238E27FC236}">
              <a16:creationId xmlns:a16="http://schemas.microsoft.com/office/drawing/2014/main" id="{12255E50-F66D-B654-F031-481E98D2C649}"/>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0" y="19225260"/>
          <a:ext cx="5988973" cy="1501139"/>
        </a:xfrm>
        <a:prstGeom prst="rect">
          <a:avLst/>
        </a:prstGeom>
      </xdr:spPr>
    </xdr:pic>
    <xdr:clientData/>
  </xdr:twoCellAnchor>
  <xdr:twoCellAnchor editAs="oneCell">
    <xdr:from>
      <xdr:col>0</xdr:col>
      <xdr:colOff>0</xdr:colOff>
      <xdr:row>101</xdr:row>
      <xdr:rowOff>1</xdr:rowOff>
    </xdr:from>
    <xdr:to>
      <xdr:col>8</xdr:col>
      <xdr:colOff>96705</xdr:colOff>
      <xdr:row>115</xdr:row>
      <xdr:rowOff>114300</xdr:rowOff>
    </xdr:to>
    <xdr:pic>
      <xdr:nvPicPr>
        <xdr:cNvPr id="10" name="그림 9">
          <a:extLst>
            <a:ext uri="{FF2B5EF4-FFF2-40B4-BE49-F238E27FC236}">
              <a16:creationId xmlns:a16="http://schemas.microsoft.com/office/drawing/2014/main" id="{F0C04A8E-68A6-9C97-2692-AC1AD889CCF3}"/>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tretch>
          <a:fillRect/>
        </a:stretch>
      </xdr:blipFill>
      <xdr:spPr>
        <a:xfrm>
          <a:off x="0" y="22318981"/>
          <a:ext cx="4859205" cy="3208019"/>
        </a:xfrm>
        <a:prstGeom prst="rect">
          <a:avLst/>
        </a:prstGeom>
      </xdr:spPr>
    </xdr:pic>
    <xdr:clientData/>
  </xdr:twoCellAnchor>
  <xdr:twoCellAnchor editAs="oneCell">
    <xdr:from>
      <xdr:col>0</xdr:col>
      <xdr:colOff>0</xdr:colOff>
      <xdr:row>122</xdr:row>
      <xdr:rowOff>0</xdr:rowOff>
    </xdr:from>
    <xdr:to>
      <xdr:col>6</xdr:col>
      <xdr:colOff>20955</xdr:colOff>
      <xdr:row>131</xdr:row>
      <xdr:rowOff>0</xdr:rowOff>
    </xdr:to>
    <xdr:pic>
      <xdr:nvPicPr>
        <xdr:cNvPr id="11" name="그림 10">
          <a:extLst>
            <a:ext uri="{FF2B5EF4-FFF2-40B4-BE49-F238E27FC236}">
              <a16:creationId xmlns:a16="http://schemas.microsoft.com/office/drawing/2014/main" id="{FD63EB6A-7496-61A7-C1AE-247970D3D70F}"/>
            </a:ext>
          </a:extLst>
        </xdr:cNvPr>
        <xdr:cNvPicPr>
          <a:picLocks noChangeAspect="1"/>
        </xdr:cNvPicPr>
      </xdr:nvPicPr>
      <xdr:blipFill>
        <a:blip xmlns:r="http://schemas.openxmlformats.org/officeDocument/2006/relationships" r:embed="rId10" cstate="email">
          <a:extLst>
            <a:ext uri="{28A0092B-C50C-407E-A947-70E740481C1C}">
              <a14:useLocalDpi xmlns:a14="http://schemas.microsoft.com/office/drawing/2010/main"/>
            </a:ext>
          </a:extLst>
        </a:blip>
        <a:stretch>
          <a:fillRect/>
        </a:stretch>
      </xdr:blipFill>
      <xdr:spPr>
        <a:xfrm>
          <a:off x="0" y="26959560"/>
          <a:ext cx="3453765" cy="1973580"/>
        </a:xfrm>
        <a:prstGeom prst="rect">
          <a:avLst/>
        </a:prstGeom>
      </xdr:spPr>
    </xdr:pic>
    <xdr:clientData/>
  </xdr:twoCellAnchor>
  <xdr:twoCellAnchor editAs="oneCell">
    <xdr:from>
      <xdr:col>1</xdr:col>
      <xdr:colOff>1</xdr:colOff>
      <xdr:row>155</xdr:row>
      <xdr:rowOff>1</xdr:rowOff>
    </xdr:from>
    <xdr:to>
      <xdr:col>6</xdr:col>
      <xdr:colOff>247651</xdr:colOff>
      <xdr:row>163</xdr:row>
      <xdr:rowOff>96525</xdr:rowOff>
    </xdr:to>
    <xdr:pic>
      <xdr:nvPicPr>
        <xdr:cNvPr id="13" name="그림 12">
          <a:extLst>
            <a:ext uri="{FF2B5EF4-FFF2-40B4-BE49-F238E27FC236}">
              <a16:creationId xmlns:a16="http://schemas.microsoft.com/office/drawing/2014/main" id="{9DD42499-5A54-47E8-3254-CFC9FAB3BFA5}"/>
            </a:ext>
          </a:extLst>
        </xdr:cNvPr>
        <xdr:cNvPicPr>
          <a:picLocks noChangeAspect="1"/>
        </xdr:cNvPicPr>
      </xdr:nvPicPr>
      <xdr:blipFill>
        <a:blip xmlns:r="http://schemas.openxmlformats.org/officeDocument/2006/relationships" r:embed="rId11" cstate="email">
          <a:extLst>
            <a:ext uri="{28A0092B-C50C-407E-A947-70E740481C1C}">
              <a14:useLocalDpi xmlns:a14="http://schemas.microsoft.com/office/drawing/2010/main"/>
            </a:ext>
          </a:extLst>
        </a:blip>
        <a:stretch>
          <a:fillRect/>
        </a:stretch>
      </xdr:blipFill>
      <xdr:spPr>
        <a:xfrm>
          <a:off x="411481" y="34251901"/>
          <a:ext cx="3261360" cy="1856744"/>
        </a:xfrm>
        <a:prstGeom prst="rect">
          <a:avLst/>
        </a:prstGeom>
      </xdr:spPr>
    </xdr:pic>
    <xdr:clientData/>
  </xdr:twoCellAnchor>
  <xdr:twoCellAnchor editAs="oneCell">
    <xdr:from>
      <xdr:col>1</xdr:col>
      <xdr:colOff>22861</xdr:colOff>
      <xdr:row>167</xdr:row>
      <xdr:rowOff>38101</xdr:rowOff>
    </xdr:from>
    <xdr:to>
      <xdr:col>7</xdr:col>
      <xdr:colOff>282087</xdr:colOff>
      <xdr:row>177</xdr:row>
      <xdr:rowOff>1</xdr:rowOff>
    </xdr:to>
    <xdr:pic>
      <xdr:nvPicPr>
        <xdr:cNvPr id="15" name="그림 14">
          <a:extLst>
            <a:ext uri="{FF2B5EF4-FFF2-40B4-BE49-F238E27FC236}">
              <a16:creationId xmlns:a16="http://schemas.microsoft.com/office/drawing/2014/main" id="{2B1EBA36-CE50-A346-918F-E5105A2EBE38}"/>
            </a:ext>
          </a:extLst>
        </xdr:cNvPr>
        <xdr:cNvPicPr>
          <a:picLocks noChangeAspect="1"/>
        </xdr:cNvPicPr>
      </xdr:nvPicPr>
      <xdr:blipFill>
        <a:blip xmlns:r="http://schemas.openxmlformats.org/officeDocument/2006/relationships" r:embed="rId12" cstate="email">
          <a:extLst>
            <a:ext uri="{28A0092B-C50C-407E-A947-70E740481C1C}">
              <a14:useLocalDpi xmlns:a14="http://schemas.microsoft.com/office/drawing/2010/main"/>
            </a:ext>
          </a:extLst>
        </a:blip>
        <a:stretch>
          <a:fillRect/>
        </a:stretch>
      </xdr:blipFill>
      <xdr:spPr>
        <a:xfrm>
          <a:off x="434341" y="36941761"/>
          <a:ext cx="3939686" cy="2156460"/>
        </a:xfrm>
        <a:prstGeom prst="rect">
          <a:avLst/>
        </a:prstGeom>
      </xdr:spPr>
    </xdr:pic>
    <xdr:clientData/>
  </xdr:twoCellAnchor>
  <xdr:twoCellAnchor editAs="oneCell">
    <xdr:from>
      <xdr:col>1</xdr:col>
      <xdr:colOff>0</xdr:colOff>
      <xdr:row>178</xdr:row>
      <xdr:rowOff>1</xdr:rowOff>
    </xdr:from>
    <xdr:to>
      <xdr:col>11</xdr:col>
      <xdr:colOff>516255</xdr:colOff>
      <xdr:row>189</xdr:row>
      <xdr:rowOff>2955</xdr:rowOff>
    </xdr:to>
    <xdr:pic>
      <xdr:nvPicPr>
        <xdr:cNvPr id="16" name="그림 15">
          <a:extLst>
            <a:ext uri="{FF2B5EF4-FFF2-40B4-BE49-F238E27FC236}">
              <a16:creationId xmlns:a16="http://schemas.microsoft.com/office/drawing/2014/main" id="{E4A43AC3-B896-3D2D-F50D-1B8C07B89687}"/>
            </a:ext>
          </a:extLst>
        </xdr:cNvPr>
        <xdr:cNvPicPr>
          <a:picLocks noChangeAspect="1"/>
        </xdr:cNvPicPr>
      </xdr:nvPicPr>
      <xdr:blipFill>
        <a:blip xmlns:r="http://schemas.openxmlformats.org/officeDocument/2006/relationships" r:embed="rId13" cstate="email">
          <a:extLst>
            <a:ext uri="{28A0092B-C50C-407E-A947-70E740481C1C}">
              <a14:useLocalDpi xmlns:a14="http://schemas.microsoft.com/office/drawing/2010/main"/>
            </a:ext>
          </a:extLst>
        </a:blip>
        <a:stretch>
          <a:fillRect/>
        </a:stretch>
      </xdr:blipFill>
      <xdr:spPr>
        <a:xfrm>
          <a:off x="411480" y="39334441"/>
          <a:ext cx="6964680" cy="2418494"/>
        </a:xfrm>
        <a:prstGeom prst="rect">
          <a:avLst/>
        </a:prstGeom>
      </xdr:spPr>
    </xdr:pic>
    <xdr:clientData/>
  </xdr:twoCellAnchor>
  <xdr:twoCellAnchor editAs="oneCell">
    <xdr:from>
      <xdr:col>1</xdr:col>
      <xdr:colOff>396241</xdr:colOff>
      <xdr:row>193</xdr:row>
      <xdr:rowOff>205741</xdr:rowOff>
    </xdr:from>
    <xdr:to>
      <xdr:col>10</xdr:col>
      <xdr:colOff>420530</xdr:colOff>
      <xdr:row>203</xdr:row>
      <xdr:rowOff>209550</xdr:rowOff>
    </xdr:to>
    <xdr:pic>
      <xdr:nvPicPr>
        <xdr:cNvPr id="12" name="그림 11">
          <a:extLst>
            <a:ext uri="{FF2B5EF4-FFF2-40B4-BE49-F238E27FC236}">
              <a16:creationId xmlns:a16="http://schemas.microsoft.com/office/drawing/2014/main" id="{78174D8C-6A73-E388-81A6-9536888350B7}"/>
            </a:ext>
          </a:extLst>
        </xdr:cNvPr>
        <xdr:cNvPicPr>
          <a:picLocks noChangeAspect="1"/>
        </xdr:cNvPicPr>
      </xdr:nvPicPr>
      <xdr:blipFill>
        <a:blip xmlns:r="http://schemas.openxmlformats.org/officeDocument/2006/relationships" r:embed="rId14" cstate="email">
          <a:extLst>
            <a:ext uri="{28A0092B-C50C-407E-A947-70E740481C1C}">
              <a14:useLocalDpi xmlns:a14="http://schemas.microsoft.com/office/drawing/2010/main"/>
            </a:ext>
          </a:extLst>
        </a:blip>
        <a:stretch>
          <a:fillRect/>
        </a:stretch>
      </xdr:blipFill>
      <xdr:spPr>
        <a:xfrm>
          <a:off x="807721" y="42854881"/>
          <a:ext cx="5906929" cy="2202179"/>
        </a:xfrm>
        <a:prstGeom prst="rect">
          <a:avLst/>
        </a:prstGeom>
      </xdr:spPr>
    </xdr:pic>
    <xdr:clientData/>
  </xdr:twoCellAnchor>
  <xdr:twoCellAnchor editAs="oneCell">
    <xdr:from>
      <xdr:col>1</xdr:col>
      <xdr:colOff>388620</xdr:colOff>
      <xdr:row>205</xdr:row>
      <xdr:rowOff>22861</xdr:rowOff>
    </xdr:from>
    <xdr:to>
      <xdr:col>6</xdr:col>
      <xdr:colOff>586740</xdr:colOff>
      <xdr:row>213</xdr:row>
      <xdr:rowOff>191631</xdr:rowOff>
    </xdr:to>
    <xdr:pic>
      <xdr:nvPicPr>
        <xdr:cNvPr id="14" name="그림 13">
          <a:extLst>
            <a:ext uri="{FF2B5EF4-FFF2-40B4-BE49-F238E27FC236}">
              <a16:creationId xmlns:a16="http://schemas.microsoft.com/office/drawing/2014/main" id="{35B3C4B8-B747-DF95-5695-0BAC96E2118B}"/>
            </a:ext>
          </a:extLst>
        </xdr:cNvPr>
        <xdr:cNvPicPr>
          <a:picLocks noChangeAspect="1"/>
        </xdr:cNvPicPr>
      </xdr:nvPicPr>
      <xdr:blipFill>
        <a:blip xmlns:r="http://schemas.openxmlformats.org/officeDocument/2006/relationships" r:embed="rId15" cstate="email">
          <a:extLst>
            <a:ext uri="{28A0092B-C50C-407E-A947-70E740481C1C}">
              <a14:useLocalDpi xmlns:a14="http://schemas.microsoft.com/office/drawing/2010/main"/>
            </a:ext>
          </a:extLst>
        </a:blip>
        <a:stretch>
          <a:fillRect/>
        </a:stretch>
      </xdr:blipFill>
      <xdr:spPr>
        <a:xfrm>
          <a:off x="800100" y="45323761"/>
          <a:ext cx="3314700" cy="1936610"/>
        </a:xfrm>
        <a:prstGeom prst="rect">
          <a:avLst/>
        </a:prstGeom>
      </xdr:spPr>
    </xdr:pic>
    <xdr:clientData/>
  </xdr:twoCellAnchor>
  <xdr:twoCellAnchor editAs="oneCell">
    <xdr:from>
      <xdr:col>1</xdr:col>
      <xdr:colOff>0</xdr:colOff>
      <xdr:row>215</xdr:row>
      <xdr:rowOff>0</xdr:rowOff>
    </xdr:from>
    <xdr:to>
      <xdr:col>6</xdr:col>
      <xdr:colOff>625420</xdr:colOff>
      <xdr:row>223</xdr:row>
      <xdr:rowOff>173355</xdr:rowOff>
    </xdr:to>
    <xdr:pic>
      <xdr:nvPicPr>
        <xdr:cNvPr id="17" name="그림 16">
          <a:extLst>
            <a:ext uri="{FF2B5EF4-FFF2-40B4-BE49-F238E27FC236}">
              <a16:creationId xmlns:a16="http://schemas.microsoft.com/office/drawing/2014/main" id="{6EC31DD9-B150-0F94-7FC8-DBFD7E1E6F82}"/>
            </a:ext>
          </a:extLst>
        </xdr:cNvPr>
        <xdr:cNvPicPr>
          <a:picLocks noChangeAspect="1"/>
        </xdr:cNvPicPr>
      </xdr:nvPicPr>
      <xdr:blipFill>
        <a:blip xmlns:r="http://schemas.openxmlformats.org/officeDocument/2006/relationships" r:embed="rId16" cstate="email">
          <a:extLst>
            <a:ext uri="{28A0092B-C50C-407E-A947-70E740481C1C}">
              <a14:useLocalDpi xmlns:a14="http://schemas.microsoft.com/office/drawing/2010/main"/>
            </a:ext>
          </a:extLst>
        </a:blip>
        <a:stretch>
          <a:fillRect/>
        </a:stretch>
      </xdr:blipFill>
      <xdr:spPr>
        <a:xfrm>
          <a:off x="411480" y="47510700"/>
          <a:ext cx="3625795" cy="1950720"/>
        </a:xfrm>
        <a:prstGeom prst="rect">
          <a:avLst/>
        </a:prstGeom>
      </xdr:spPr>
    </xdr:pic>
    <xdr:clientData/>
  </xdr:twoCellAnchor>
  <xdr:twoCellAnchor editAs="oneCell">
    <xdr:from>
      <xdr:col>1</xdr:col>
      <xdr:colOff>0</xdr:colOff>
      <xdr:row>228</xdr:row>
      <xdr:rowOff>1</xdr:rowOff>
    </xdr:from>
    <xdr:to>
      <xdr:col>5</xdr:col>
      <xdr:colOff>549085</xdr:colOff>
      <xdr:row>236</xdr:row>
      <xdr:rowOff>59056</xdr:rowOff>
    </xdr:to>
    <xdr:pic>
      <xdr:nvPicPr>
        <xdr:cNvPr id="18" name="그림 17">
          <a:extLst>
            <a:ext uri="{FF2B5EF4-FFF2-40B4-BE49-F238E27FC236}">
              <a16:creationId xmlns:a16="http://schemas.microsoft.com/office/drawing/2014/main" id="{5C9A09A9-DEFD-B293-1788-0A8C0BD56CB9}"/>
            </a:ext>
          </a:extLst>
        </xdr:cNvPr>
        <xdr:cNvPicPr>
          <a:picLocks noChangeAspect="1"/>
        </xdr:cNvPicPr>
      </xdr:nvPicPr>
      <xdr:blipFill>
        <a:blip xmlns:r="http://schemas.openxmlformats.org/officeDocument/2006/relationships" r:embed="rId17" cstate="email">
          <a:extLst>
            <a:ext uri="{28A0092B-C50C-407E-A947-70E740481C1C}">
              <a14:useLocalDpi xmlns:a14="http://schemas.microsoft.com/office/drawing/2010/main"/>
            </a:ext>
          </a:extLst>
        </a:blip>
        <a:stretch>
          <a:fillRect/>
        </a:stretch>
      </xdr:blipFill>
      <xdr:spPr>
        <a:xfrm>
          <a:off x="411480" y="50383441"/>
          <a:ext cx="2882710" cy="1836420"/>
        </a:xfrm>
        <a:prstGeom prst="rect">
          <a:avLst/>
        </a:prstGeom>
      </xdr:spPr>
    </xdr:pic>
    <xdr:clientData/>
  </xdr:twoCellAnchor>
  <xdr:twoCellAnchor editAs="oneCell">
    <xdr:from>
      <xdr:col>6</xdr:col>
      <xdr:colOff>0</xdr:colOff>
      <xdr:row>228</xdr:row>
      <xdr:rowOff>0</xdr:rowOff>
    </xdr:from>
    <xdr:to>
      <xdr:col>10</xdr:col>
      <xdr:colOff>17145</xdr:colOff>
      <xdr:row>236</xdr:row>
      <xdr:rowOff>21792</xdr:rowOff>
    </xdr:to>
    <xdr:pic>
      <xdr:nvPicPr>
        <xdr:cNvPr id="19" name="그림 18">
          <a:extLst>
            <a:ext uri="{FF2B5EF4-FFF2-40B4-BE49-F238E27FC236}">
              <a16:creationId xmlns:a16="http://schemas.microsoft.com/office/drawing/2014/main" id="{1BAD2A7D-A7AA-5B01-CB6F-2B7FD95B2EA8}"/>
            </a:ext>
          </a:extLst>
        </xdr:cNvPr>
        <xdr:cNvPicPr>
          <a:picLocks noChangeAspect="1"/>
        </xdr:cNvPicPr>
      </xdr:nvPicPr>
      <xdr:blipFill>
        <a:blip xmlns:r="http://schemas.openxmlformats.org/officeDocument/2006/relationships" r:embed="rId18" cstate="email">
          <a:extLst>
            <a:ext uri="{28A0092B-C50C-407E-A947-70E740481C1C}">
              <a14:useLocalDpi xmlns:a14="http://schemas.microsoft.com/office/drawing/2010/main"/>
            </a:ext>
          </a:extLst>
        </a:blip>
        <a:stretch>
          <a:fillRect/>
        </a:stretch>
      </xdr:blipFill>
      <xdr:spPr>
        <a:xfrm>
          <a:off x="3764280" y="50383440"/>
          <a:ext cx="2766060" cy="1795347"/>
        </a:xfrm>
        <a:prstGeom prst="rect">
          <a:avLst/>
        </a:prstGeom>
      </xdr:spPr>
    </xdr:pic>
    <xdr:clientData/>
  </xdr:twoCellAnchor>
  <xdr:twoCellAnchor editAs="oneCell">
    <xdr:from>
      <xdr:col>1</xdr:col>
      <xdr:colOff>1</xdr:colOff>
      <xdr:row>246</xdr:row>
      <xdr:rowOff>0</xdr:rowOff>
    </xdr:from>
    <xdr:to>
      <xdr:col>5</xdr:col>
      <xdr:colOff>548641</xdr:colOff>
      <xdr:row>253</xdr:row>
      <xdr:rowOff>156118</xdr:rowOff>
    </xdr:to>
    <xdr:pic>
      <xdr:nvPicPr>
        <xdr:cNvPr id="21" name="그림 20">
          <a:extLst>
            <a:ext uri="{FF2B5EF4-FFF2-40B4-BE49-F238E27FC236}">
              <a16:creationId xmlns:a16="http://schemas.microsoft.com/office/drawing/2014/main" id="{0ABAFA26-56BC-ADFA-1188-DDE183AE8B5B}"/>
            </a:ext>
          </a:extLst>
        </xdr:cNvPr>
        <xdr:cNvPicPr>
          <a:picLocks noChangeAspect="1"/>
        </xdr:cNvPicPr>
      </xdr:nvPicPr>
      <xdr:blipFill>
        <a:blip xmlns:r="http://schemas.openxmlformats.org/officeDocument/2006/relationships" r:embed="rId19" cstate="email">
          <a:extLst>
            <a:ext uri="{28A0092B-C50C-407E-A947-70E740481C1C}">
              <a14:useLocalDpi xmlns:a14="http://schemas.microsoft.com/office/drawing/2010/main"/>
            </a:ext>
          </a:extLst>
        </a:blip>
        <a:stretch>
          <a:fillRect/>
        </a:stretch>
      </xdr:blipFill>
      <xdr:spPr>
        <a:xfrm>
          <a:off x="411481" y="54361080"/>
          <a:ext cx="2895600" cy="1702978"/>
        </a:xfrm>
        <a:prstGeom prst="rect">
          <a:avLst/>
        </a:prstGeom>
      </xdr:spPr>
    </xdr:pic>
    <xdr:clientData/>
  </xdr:twoCellAnchor>
  <xdr:twoCellAnchor editAs="oneCell">
    <xdr:from>
      <xdr:col>1</xdr:col>
      <xdr:colOff>1</xdr:colOff>
      <xdr:row>238</xdr:row>
      <xdr:rowOff>1</xdr:rowOff>
    </xdr:from>
    <xdr:to>
      <xdr:col>5</xdr:col>
      <xdr:colOff>281941</xdr:colOff>
      <xdr:row>244</xdr:row>
      <xdr:rowOff>213307</xdr:rowOff>
    </xdr:to>
    <xdr:pic>
      <xdr:nvPicPr>
        <xdr:cNvPr id="22" name="그림 21">
          <a:extLst>
            <a:ext uri="{FF2B5EF4-FFF2-40B4-BE49-F238E27FC236}">
              <a16:creationId xmlns:a16="http://schemas.microsoft.com/office/drawing/2014/main" id="{C21F06B5-F225-92F2-69BB-3EB6CF8E3D0E}"/>
            </a:ext>
          </a:extLst>
        </xdr:cNvPr>
        <xdr:cNvPicPr>
          <a:picLocks noChangeAspect="1"/>
        </xdr:cNvPicPr>
      </xdr:nvPicPr>
      <xdr:blipFill>
        <a:blip xmlns:r="http://schemas.openxmlformats.org/officeDocument/2006/relationships" r:embed="rId20" cstate="email">
          <a:extLst>
            <a:ext uri="{28A0092B-C50C-407E-A947-70E740481C1C}">
              <a14:useLocalDpi xmlns:a14="http://schemas.microsoft.com/office/drawing/2010/main"/>
            </a:ext>
          </a:extLst>
        </a:blip>
        <a:stretch>
          <a:fillRect/>
        </a:stretch>
      </xdr:blipFill>
      <xdr:spPr>
        <a:xfrm>
          <a:off x="411481" y="52593241"/>
          <a:ext cx="2621280" cy="1539186"/>
        </a:xfrm>
        <a:prstGeom prst="rect">
          <a:avLst/>
        </a:prstGeom>
      </xdr:spPr>
    </xdr:pic>
    <xdr:clientData/>
  </xdr:twoCellAnchor>
  <xdr:twoCellAnchor editAs="oneCell">
    <xdr:from>
      <xdr:col>6</xdr:col>
      <xdr:colOff>0</xdr:colOff>
      <xdr:row>246</xdr:row>
      <xdr:rowOff>0</xdr:rowOff>
    </xdr:from>
    <xdr:to>
      <xdr:col>9</xdr:col>
      <xdr:colOff>586740</xdr:colOff>
      <xdr:row>253</xdr:row>
      <xdr:rowOff>209609</xdr:rowOff>
    </xdr:to>
    <xdr:pic>
      <xdr:nvPicPr>
        <xdr:cNvPr id="20" name="그림 19">
          <a:extLst>
            <a:ext uri="{FF2B5EF4-FFF2-40B4-BE49-F238E27FC236}">
              <a16:creationId xmlns:a16="http://schemas.microsoft.com/office/drawing/2014/main" id="{A29AE892-8C8E-DDDD-0426-E3C961DB0532}"/>
            </a:ext>
          </a:extLst>
        </xdr:cNvPr>
        <xdr:cNvPicPr>
          <a:picLocks noChangeAspect="1"/>
        </xdr:cNvPicPr>
      </xdr:nvPicPr>
      <xdr:blipFill>
        <a:blip xmlns:r="http://schemas.openxmlformats.org/officeDocument/2006/relationships" r:embed="rId21" cstate="email">
          <a:extLst>
            <a:ext uri="{28A0092B-C50C-407E-A947-70E740481C1C}">
              <a14:useLocalDpi xmlns:a14="http://schemas.microsoft.com/office/drawing/2010/main"/>
            </a:ext>
          </a:extLst>
        </a:blip>
        <a:stretch>
          <a:fillRect/>
        </a:stretch>
      </xdr:blipFill>
      <xdr:spPr>
        <a:xfrm>
          <a:off x="3764280" y="54361080"/>
          <a:ext cx="2606040" cy="1745039"/>
        </a:xfrm>
        <a:prstGeom prst="rect">
          <a:avLst/>
        </a:prstGeom>
      </xdr:spPr>
    </xdr:pic>
    <xdr:clientData/>
  </xdr:twoCellAnchor>
  <xdr:twoCellAnchor editAs="oneCell">
    <xdr:from>
      <xdr:col>1</xdr:col>
      <xdr:colOff>22860</xdr:colOff>
      <xdr:row>264</xdr:row>
      <xdr:rowOff>38101</xdr:rowOff>
    </xdr:from>
    <xdr:to>
      <xdr:col>5</xdr:col>
      <xdr:colOff>586857</xdr:colOff>
      <xdr:row>271</xdr:row>
      <xdr:rowOff>190500</xdr:rowOff>
    </xdr:to>
    <xdr:pic>
      <xdr:nvPicPr>
        <xdr:cNvPr id="23" name="그림 22">
          <a:extLst>
            <a:ext uri="{FF2B5EF4-FFF2-40B4-BE49-F238E27FC236}">
              <a16:creationId xmlns:a16="http://schemas.microsoft.com/office/drawing/2014/main" id="{B5A81707-6F42-21AD-7C13-E301450A97EC}"/>
            </a:ext>
          </a:extLst>
        </xdr:cNvPr>
        <xdr:cNvPicPr>
          <a:picLocks noChangeAspect="1"/>
        </xdr:cNvPicPr>
      </xdr:nvPicPr>
      <xdr:blipFill>
        <a:blip xmlns:r="http://schemas.openxmlformats.org/officeDocument/2006/relationships" r:embed="rId22" cstate="email">
          <a:extLst>
            <a:ext uri="{28A0092B-C50C-407E-A947-70E740481C1C}">
              <a14:useLocalDpi xmlns:a14="http://schemas.microsoft.com/office/drawing/2010/main"/>
            </a:ext>
          </a:extLst>
        </a:blip>
        <a:stretch>
          <a:fillRect/>
        </a:stretch>
      </xdr:blipFill>
      <xdr:spPr>
        <a:xfrm>
          <a:off x="434340" y="57934861"/>
          <a:ext cx="2891907" cy="1699259"/>
        </a:xfrm>
        <a:prstGeom prst="rect">
          <a:avLst/>
        </a:prstGeom>
      </xdr:spPr>
    </xdr:pic>
    <xdr:clientData/>
  </xdr:twoCellAnchor>
  <xdr:twoCellAnchor>
    <xdr:from>
      <xdr:col>5</xdr:col>
      <xdr:colOff>129540</xdr:colOff>
      <xdr:row>269</xdr:row>
      <xdr:rowOff>175260</xdr:rowOff>
    </xdr:from>
    <xdr:to>
      <xdr:col>5</xdr:col>
      <xdr:colOff>289560</xdr:colOff>
      <xdr:row>270</xdr:row>
      <xdr:rowOff>152400</xdr:rowOff>
    </xdr:to>
    <xdr:cxnSp macro="">
      <xdr:nvCxnSpPr>
        <xdr:cNvPr id="25" name="직선 연결선 24">
          <a:extLst>
            <a:ext uri="{FF2B5EF4-FFF2-40B4-BE49-F238E27FC236}">
              <a16:creationId xmlns:a16="http://schemas.microsoft.com/office/drawing/2014/main" id="{29B49CDC-A56F-D0BD-CD1C-B8AE27BCF374}"/>
            </a:ext>
          </a:extLst>
        </xdr:cNvPr>
        <xdr:cNvCxnSpPr/>
      </xdr:nvCxnSpPr>
      <xdr:spPr>
        <a:xfrm>
          <a:off x="3223260" y="59176920"/>
          <a:ext cx="160020" cy="198120"/>
        </a:xfrm>
        <a:prstGeom prst="line">
          <a:avLst/>
        </a:prstGeom>
        <a:ln w="19050">
          <a:solidFill>
            <a:srgbClr val="FF3300"/>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579120</xdr:colOff>
      <xdr:row>270</xdr:row>
      <xdr:rowOff>121920</xdr:rowOff>
    </xdr:from>
    <xdr:ext cx="673967" cy="269689"/>
    <xdr:sp macro="" textlink="">
      <xdr:nvSpPr>
        <xdr:cNvPr id="26" name="TextBox 25">
          <a:extLst>
            <a:ext uri="{FF2B5EF4-FFF2-40B4-BE49-F238E27FC236}">
              <a16:creationId xmlns:a16="http://schemas.microsoft.com/office/drawing/2014/main" id="{6BC3DFB4-132A-227A-0FC1-60C6BCD76511}"/>
            </a:ext>
          </a:extLst>
        </xdr:cNvPr>
        <xdr:cNvSpPr txBox="1"/>
      </xdr:nvSpPr>
      <xdr:spPr>
        <a:xfrm>
          <a:off x="3002280" y="59344560"/>
          <a:ext cx="673967" cy="269689"/>
        </a:xfrm>
        <a:prstGeom prst="rect">
          <a:avLst/>
        </a:prstGeom>
      </xdr:spPr>
      <xdr:txBody>
        <a:bodyPr vertOverflow="clip" horzOverflow="clip" wrap="none" rtlCol="0" anchor="t">
          <a:spAutoFit/>
        </a:bodyPr>
        <a:lstStyle/>
        <a:p>
          <a:pPr algn="l"/>
          <a:r>
            <a:rPr lang="en-US" altLang="ko-KR" sz="800">
              <a:solidFill>
                <a:srgbClr val="FF0000"/>
              </a:solidFill>
              <a:latin typeface="KB금융 제목체 Bold" panose="020B0803000000000000" pitchFamily="50" charset="-127"/>
              <a:ea typeface="KB금융 제목체 Bold" panose="020B0803000000000000" pitchFamily="50" charset="-127"/>
            </a:rPr>
            <a:t>4</a:t>
          </a:r>
          <a:r>
            <a:rPr lang="ko-KR" altLang="en-US" sz="800">
              <a:solidFill>
                <a:srgbClr val="FF0000"/>
              </a:solidFill>
              <a:latin typeface="KB금융 제목체 Bold" panose="020B0803000000000000" pitchFamily="50" charset="-127"/>
              <a:ea typeface="KB금융 제목체 Bold" panose="020B0803000000000000" pitchFamily="50" charset="-127"/>
            </a:rPr>
            <a:t>월중순경</a:t>
          </a:r>
          <a:r>
            <a:rPr lang="en-US" altLang="ko-KR" sz="800">
              <a:solidFill>
                <a:srgbClr val="FF0000"/>
              </a:solidFill>
              <a:latin typeface="KB금융 제목체 Bold" panose="020B0803000000000000" pitchFamily="50" charset="-127"/>
              <a:ea typeface="KB금융 제목체 Bold" panose="020B0803000000000000" pitchFamily="50" charset="-127"/>
            </a:rPr>
            <a:t>.</a:t>
          </a:r>
          <a:endParaRPr lang="ko-KR" altLang="en-US" sz="800">
            <a:solidFill>
              <a:srgbClr val="FF0000"/>
            </a:solidFill>
            <a:latin typeface="KB금융 제목체 Bold" panose="020B0803000000000000" pitchFamily="50" charset="-127"/>
            <a:ea typeface="KB금융 제목체 Bold" panose="020B0803000000000000" pitchFamily="50" charset="-127"/>
          </a:endParaRPr>
        </a:p>
      </xdr:txBody>
    </xdr:sp>
    <xdr:clientData/>
  </xdr:oneCellAnchor>
  <xdr:twoCellAnchor editAs="oneCell">
    <xdr:from>
      <xdr:col>6</xdr:col>
      <xdr:colOff>1</xdr:colOff>
      <xdr:row>264</xdr:row>
      <xdr:rowOff>0</xdr:rowOff>
    </xdr:from>
    <xdr:to>
      <xdr:col>10</xdr:col>
      <xdr:colOff>209551</xdr:colOff>
      <xdr:row>271</xdr:row>
      <xdr:rowOff>174752</xdr:rowOff>
    </xdr:to>
    <xdr:pic>
      <xdr:nvPicPr>
        <xdr:cNvPr id="29" name="그림 28">
          <a:extLst>
            <a:ext uri="{FF2B5EF4-FFF2-40B4-BE49-F238E27FC236}">
              <a16:creationId xmlns:a16="http://schemas.microsoft.com/office/drawing/2014/main" id="{C553FED5-E6FB-A160-53A6-E480CC577166}"/>
            </a:ext>
          </a:extLst>
        </xdr:cNvPr>
        <xdr:cNvPicPr>
          <a:picLocks noChangeAspect="1"/>
        </xdr:cNvPicPr>
      </xdr:nvPicPr>
      <xdr:blipFill>
        <a:blip xmlns:r="http://schemas.openxmlformats.org/officeDocument/2006/relationships" r:embed="rId23" cstate="email">
          <a:extLst>
            <a:ext uri="{28A0092B-C50C-407E-A947-70E740481C1C}">
              <a14:useLocalDpi xmlns:a14="http://schemas.microsoft.com/office/drawing/2010/main"/>
            </a:ext>
          </a:extLst>
        </a:blip>
        <a:stretch>
          <a:fillRect/>
        </a:stretch>
      </xdr:blipFill>
      <xdr:spPr>
        <a:xfrm>
          <a:off x="3764281" y="58338720"/>
          <a:ext cx="2948940" cy="1731137"/>
        </a:xfrm>
        <a:prstGeom prst="rect">
          <a:avLst/>
        </a:prstGeom>
      </xdr:spPr>
    </xdr:pic>
    <xdr:clientData/>
  </xdr:twoCellAnchor>
  <xdr:twoCellAnchor>
    <xdr:from>
      <xdr:col>9</xdr:col>
      <xdr:colOff>350520</xdr:colOff>
      <xdr:row>267</xdr:row>
      <xdr:rowOff>22860</xdr:rowOff>
    </xdr:from>
    <xdr:to>
      <xdr:col>9</xdr:col>
      <xdr:colOff>358140</xdr:colOff>
      <xdr:row>270</xdr:row>
      <xdr:rowOff>121920</xdr:rowOff>
    </xdr:to>
    <xdr:cxnSp macro="">
      <xdr:nvCxnSpPr>
        <xdr:cNvPr id="30" name="직선 연결선 29">
          <a:extLst>
            <a:ext uri="{FF2B5EF4-FFF2-40B4-BE49-F238E27FC236}">
              <a16:creationId xmlns:a16="http://schemas.microsoft.com/office/drawing/2014/main" id="{310B9DDF-26AC-A7D6-5A5F-5C04FFA57875}"/>
            </a:ext>
          </a:extLst>
        </xdr:cNvPr>
        <xdr:cNvCxnSpPr/>
      </xdr:nvCxnSpPr>
      <xdr:spPr>
        <a:xfrm>
          <a:off x="6126480" y="59024520"/>
          <a:ext cx="7620" cy="762000"/>
        </a:xfrm>
        <a:prstGeom prst="line">
          <a:avLst/>
        </a:prstGeom>
        <a:ln w="19050">
          <a:solidFill>
            <a:srgbClr val="FF3300"/>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396240</xdr:colOff>
      <xdr:row>270</xdr:row>
      <xdr:rowOff>30480</xdr:rowOff>
    </xdr:from>
    <xdr:ext cx="1480021" cy="269689"/>
    <xdr:sp macro="" textlink="">
      <xdr:nvSpPr>
        <xdr:cNvPr id="32" name="TextBox 31">
          <a:extLst>
            <a:ext uri="{FF2B5EF4-FFF2-40B4-BE49-F238E27FC236}">
              <a16:creationId xmlns:a16="http://schemas.microsoft.com/office/drawing/2014/main" id="{526D2DEC-DF0B-FA41-1EA5-7276B6667943}"/>
            </a:ext>
          </a:extLst>
        </xdr:cNvPr>
        <xdr:cNvSpPr txBox="1"/>
      </xdr:nvSpPr>
      <xdr:spPr>
        <a:xfrm>
          <a:off x="5501640" y="59695080"/>
          <a:ext cx="1480021" cy="269689"/>
        </a:xfrm>
        <a:prstGeom prst="rect">
          <a:avLst/>
        </a:prstGeom>
      </xdr:spPr>
      <xdr:txBody>
        <a:bodyPr vertOverflow="clip" horzOverflow="clip" wrap="none" rtlCol="0" anchor="t">
          <a:spAutoFit/>
        </a:bodyPr>
        <a:lstStyle/>
        <a:p>
          <a:pPr algn="l"/>
          <a:r>
            <a:rPr lang="ko-KR" altLang="en-US" sz="800">
              <a:solidFill>
                <a:srgbClr val="FF0000"/>
              </a:solidFill>
              <a:latin typeface="KB금융 제목체 Bold" panose="020B0803000000000000" pitchFamily="50" charset="-127"/>
              <a:ea typeface="KB금융 제목체 Bold" panose="020B0803000000000000" pitchFamily="50" charset="-127"/>
            </a:rPr>
            <a:t>실리콘 벨리 은행 파산 시점</a:t>
          </a:r>
          <a:r>
            <a:rPr lang="en-US" altLang="ko-KR" sz="800">
              <a:solidFill>
                <a:srgbClr val="FF0000"/>
              </a:solidFill>
              <a:latin typeface="KB금융 제목체 Bold" panose="020B0803000000000000" pitchFamily="50" charset="-127"/>
              <a:ea typeface="KB금융 제목체 Bold" panose="020B0803000000000000" pitchFamily="50" charset="-127"/>
            </a:rPr>
            <a:t>.</a:t>
          </a:r>
          <a:endParaRPr lang="ko-KR" altLang="en-US" sz="800">
            <a:solidFill>
              <a:srgbClr val="FF0000"/>
            </a:solidFill>
            <a:latin typeface="KB금융 제목체 Bold" panose="020B0803000000000000" pitchFamily="50" charset="-127"/>
            <a:ea typeface="KB금융 제목체 Bold" panose="020B0803000000000000" pitchFamily="50" charset="-127"/>
          </a:endParaRPr>
        </a:p>
      </xdr:txBody>
    </xdr:sp>
    <xdr:clientData/>
  </xdr:oneCellAnchor>
  <xdr:twoCellAnchor editAs="oneCell">
    <xdr:from>
      <xdr:col>2</xdr:col>
      <xdr:colOff>45720</xdr:colOff>
      <xdr:row>285</xdr:row>
      <xdr:rowOff>22859</xdr:rowOff>
    </xdr:from>
    <xdr:to>
      <xdr:col>5</xdr:col>
      <xdr:colOff>169545</xdr:colOff>
      <xdr:row>290</xdr:row>
      <xdr:rowOff>171634</xdr:rowOff>
    </xdr:to>
    <xdr:pic>
      <xdr:nvPicPr>
        <xdr:cNvPr id="24" name="그림 23">
          <a:extLst>
            <a:ext uri="{FF2B5EF4-FFF2-40B4-BE49-F238E27FC236}">
              <a16:creationId xmlns:a16="http://schemas.microsoft.com/office/drawing/2014/main" id="{026A6B0A-4FF1-283F-1EF9-D3ACE9069157}"/>
            </a:ext>
          </a:extLst>
        </xdr:cNvPr>
        <xdr:cNvPicPr>
          <a:picLocks noChangeAspect="1"/>
        </xdr:cNvPicPr>
      </xdr:nvPicPr>
      <xdr:blipFill>
        <a:blip xmlns:r="http://schemas.openxmlformats.org/officeDocument/2006/relationships" r:embed="rId24" cstate="email">
          <a:extLst>
            <a:ext uri="{28A0092B-C50C-407E-A947-70E740481C1C}">
              <a14:useLocalDpi xmlns:a14="http://schemas.microsoft.com/office/drawing/2010/main"/>
            </a:ext>
          </a:extLst>
        </a:blip>
        <a:stretch>
          <a:fillRect/>
        </a:stretch>
      </xdr:blipFill>
      <xdr:spPr>
        <a:xfrm>
          <a:off x="1127760" y="63002159"/>
          <a:ext cx="2202180" cy="1253675"/>
        </a:xfrm>
        <a:prstGeom prst="rect">
          <a:avLst/>
        </a:prstGeom>
      </xdr:spPr>
    </xdr:pic>
    <xdr:clientData/>
  </xdr:twoCellAnchor>
  <xdr:twoCellAnchor editAs="oneCell">
    <xdr:from>
      <xdr:col>2</xdr:col>
      <xdr:colOff>38099</xdr:colOff>
      <xdr:row>292</xdr:row>
      <xdr:rowOff>0</xdr:rowOff>
    </xdr:from>
    <xdr:to>
      <xdr:col>5</xdr:col>
      <xdr:colOff>137158</xdr:colOff>
      <xdr:row>298</xdr:row>
      <xdr:rowOff>1904</xdr:rowOff>
    </xdr:to>
    <xdr:pic>
      <xdr:nvPicPr>
        <xdr:cNvPr id="27" name="그림 26">
          <a:extLst>
            <a:ext uri="{FF2B5EF4-FFF2-40B4-BE49-F238E27FC236}">
              <a16:creationId xmlns:a16="http://schemas.microsoft.com/office/drawing/2014/main" id="{A13D6B16-0DA0-2AB6-03F7-19D99BE804A0}"/>
            </a:ext>
          </a:extLst>
        </xdr:cNvPr>
        <xdr:cNvPicPr>
          <a:picLocks noChangeAspect="1"/>
        </xdr:cNvPicPr>
      </xdr:nvPicPr>
      <xdr:blipFill>
        <a:blip xmlns:r="http://schemas.openxmlformats.org/officeDocument/2006/relationships" r:embed="rId25" cstate="email">
          <a:extLst>
            <a:ext uri="{28A0092B-C50C-407E-A947-70E740481C1C}">
              <a14:useLocalDpi xmlns:a14="http://schemas.microsoft.com/office/drawing/2010/main"/>
            </a:ext>
          </a:extLst>
        </a:blip>
        <a:stretch>
          <a:fillRect/>
        </a:stretch>
      </xdr:blipFill>
      <xdr:spPr>
        <a:xfrm>
          <a:off x="1120139" y="64526160"/>
          <a:ext cx="2167889" cy="1303019"/>
        </a:xfrm>
        <a:prstGeom prst="rect">
          <a:avLst/>
        </a:prstGeom>
      </xdr:spPr>
    </xdr:pic>
    <xdr:clientData/>
  </xdr:twoCellAnchor>
  <xdr:twoCellAnchor editAs="oneCell">
    <xdr:from>
      <xdr:col>1</xdr:col>
      <xdr:colOff>0</xdr:colOff>
      <xdr:row>304</xdr:row>
      <xdr:rowOff>0</xdr:rowOff>
    </xdr:from>
    <xdr:to>
      <xdr:col>7</xdr:col>
      <xdr:colOff>97155</xdr:colOff>
      <xdr:row>313</xdr:row>
      <xdr:rowOff>210097</xdr:rowOff>
    </xdr:to>
    <xdr:pic>
      <xdr:nvPicPr>
        <xdr:cNvPr id="28" name="그림 27">
          <a:extLst>
            <a:ext uri="{FF2B5EF4-FFF2-40B4-BE49-F238E27FC236}">
              <a16:creationId xmlns:a16="http://schemas.microsoft.com/office/drawing/2014/main" id="{A11E8244-0F90-4488-DCF3-6858C8B42F64}"/>
            </a:ext>
          </a:extLst>
        </xdr:cNvPr>
        <xdr:cNvPicPr>
          <a:picLocks noChangeAspect="1"/>
        </xdr:cNvPicPr>
      </xdr:nvPicPr>
      <xdr:blipFill>
        <a:blip xmlns:r="http://schemas.openxmlformats.org/officeDocument/2006/relationships" r:embed="rId26" cstate="email">
          <a:extLst>
            <a:ext uri="{28A0092B-C50C-407E-A947-70E740481C1C}">
              <a14:useLocalDpi xmlns:a14="http://schemas.microsoft.com/office/drawing/2010/main"/>
            </a:ext>
          </a:extLst>
        </a:blip>
        <a:stretch>
          <a:fillRect/>
        </a:stretch>
      </xdr:blipFill>
      <xdr:spPr>
        <a:xfrm>
          <a:off x="411480" y="67177920"/>
          <a:ext cx="3802380" cy="2187487"/>
        </a:xfrm>
        <a:prstGeom prst="rect">
          <a:avLst/>
        </a:prstGeom>
      </xdr:spPr>
    </xdr:pic>
    <xdr:clientData/>
  </xdr:twoCellAnchor>
  <xdr:twoCellAnchor editAs="oneCell">
    <xdr:from>
      <xdr:col>1</xdr:col>
      <xdr:colOff>0</xdr:colOff>
      <xdr:row>321</xdr:row>
      <xdr:rowOff>1</xdr:rowOff>
    </xdr:from>
    <xdr:to>
      <xdr:col>5</xdr:col>
      <xdr:colOff>250659</xdr:colOff>
      <xdr:row>327</xdr:row>
      <xdr:rowOff>209551</xdr:rowOff>
    </xdr:to>
    <xdr:pic>
      <xdr:nvPicPr>
        <xdr:cNvPr id="31" name="그림 30">
          <a:extLst>
            <a:ext uri="{FF2B5EF4-FFF2-40B4-BE49-F238E27FC236}">
              <a16:creationId xmlns:a16="http://schemas.microsoft.com/office/drawing/2014/main" id="{9AD41589-2274-C4EA-95C6-36C7DE5553F0}"/>
            </a:ext>
          </a:extLst>
        </xdr:cNvPr>
        <xdr:cNvPicPr>
          <a:picLocks noChangeAspect="1"/>
        </xdr:cNvPicPr>
      </xdr:nvPicPr>
      <xdr:blipFill>
        <a:blip xmlns:r="http://schemas.openxmlformats.org/officeDocument/2006/relationships" r:embed="rId27" cstate="email">
          <a:extLst>
            <a:ext uri="{28A0092B-C50C-407E-A947-70E740481C1C}">
              <a14:useLocalDpi xmlns:a14="http://schemas.microsoft.com/office/drawing/2010/main"/>
            </a:ext>
          </a:extLst>
        </a:blip>
        <a:stretch>
          <a:fillRect/>
        </a:stretch>
      </xdr:blipFill>
      <xdr:spPr>
        <a:xfrm>
          <a:off x="411480" y="70934581"/>
          <a:ext cx="2609049" cy="1524000"/>
        </a:xfrm>
        <a:prstGeom prst="rect">
          <a:avLst/>
        </a:prstGeom>
      </xdr:spPr>
    </xdr:pic>
    <xdr:clientData/>
  </xdr:twoCellAnchor>
  <xdr:twoCellAnchor editAs="oneCell">
    <xdr:from>
      <xdr:col>5</xdr:col>
      <xdr:colOff>0</xdr:colOff>
      <xdr:row>321</xdr:row>
      <xdr:rowOff>0</xdr:rowOff>
    </xdr:from>
    <xdr:to>
      <xdr:col>8</xdr:col>
      <xdr:colOff>609600</xdr:colOff>
      <xdr:row>327</xdr:row>
      <xdr:rowOff>189172</xdr:rowOff>
    </xdr:to>
    <xdr:pic>
      <xdr:nvPicPr>
        <xdr:cNvPr id="33" name="그림 32">
          <a:extLst>
            <a:ext uri="{FF2B5EF4-FFF2-40B4-BE49-F238E27FC236}">
              <a16:creationId xmlns:a16="http://schemas.microsoft.com/office/drawing/2014/main" id="{0FEF9CBF-67E6-94E5-D94E-092008B2F6EA}"/>
            </a:ext>
          </a:extLst>
        </xdr:cNvPr>
        <xdr:cNvPicPr>
          <a:picLocks noChangeAspect="1"/>
        </xdr:cNvPicPr>
      </xdr:nvPicPr>
      <xdr:blipFill>
        <a:blip xmlns:r="http://schemas.openxmlformats.org/officeDocument/2006/relationships" r:embed="rId28" cstate="email">
          <a:extLst>
            <a:ext uri="{28A0092B-C50C-407E-A947-70E740481C1C}">
              <a14:useLocalDpi xmlns:a14="http://schemas.microsoft.com/office/drawing/2010/main"/>
            </a:ext>
          </a:extLst>
        </a:blip>
        <a:stretch>
          <a:fillRect/>
        </a:stretch>
      </xdr:blipFill>
      <xdr:spPr>
        <a:xfrm>
          <a:off x="3093720" y="70934580"/>
          <a:ext cx="2621280" cy="1515052"/>
        </a:xfrm>
        <a:prstGeom prst="rect">
          <a:avLst/>
        </a:prstGeom>
      </xdr:spPr>
    </xdr:pic>
    <xdr:clientData/>
  </xdr:twoCellAnchor>
  <xdr:twoCellAnchor editAs="oneCell">
    <xdr:from>
      <xdr:col>1</xdr:col>
      <xdr:colOff>0</xdr:colOff>
      <xdr:row>342</xdr:row>
      <xdr:rowOff>0</xdr:rowOff>
    </xdr:from>
    <xdr:to>
      <xdr:col>5</xdr:col>
      <xdr:colOff>624840</xdr:colOff>
      <xdr:row>349</xdr:row>
      <xdr:rowOff>168045</xdr:rowOff>
    </xdr:to>
    <xdr:pic>
      <xdr:nvPicPr>
        <xdr:cNvPr id="34" name="그림 33">
          <a:extLst>
            <a:ext uri="{FF2B5EF4-FFF2-40B4-BE49-F238E27FC236}">
              <a16:creationId xmlns:a16="http://schemas.microsoft.com/office/drawing/2014/main" id="{9AD4A4E6-D14B-E7F4-E751-DADCF546CB1B}"/>
            </a:ext>
          </a:extLst>
        </xdr:cNvPr>
        <xdr:cNvPicPr>
          <a:picLocks noChangeAspect="1"/>
        </xdr:cNvPicPr>
      </xdr:nvPicPr>
      <xdr:blipFill>
        <a:blip xmlns:r="http://schemas.openxmlformats.org/officeDocument/2006/relationships" r:embed="rId29" cstate="email">
          <a:extLst>
            <a:ext uri="{28A0092B-C50C-407E-A947-70E740481C1C}">
              <a14:useLocalDpi xmlns:a14="http://schemas.microsoft.com/office/drawing/2010/main"/>
            </a:ext>
          </a:extLst>
        </a:blip>
        <a:stretch>
          <a:fillRect/>
        </a:stretch>
      </xdr:blipFill>
      <xdr:spPr>
        <a:xfrm>
          <a:off x="409575" y="74923650"/>
          <a:ext cx="2952750" cy="1695855"/>
        </a:xfrm>
        <a:prstGeom prst="rect">
          <a:avLst/>
        </a:prstGeom>
      </xdr:spPr>
    </xdr:pic>
    <xdr:clientData/>
  </xdr:twoCellAnchor>
  <xdr:twoCellAnchor editAs="oneCell">
    <xdr:from>
      <xdr:col>6</xdr:col>
      <xdr:colOff>0</xdr:colOff>
      <xdr:row>342</xdr:row>
      <xdr:rowOff>0</xdr:rowOff>
    </xdr:from>
    <xdr:to>
      <xdr:col>10</xdr:col>
      <xdr:colOff>262890</xdr:colOff>
      <xdr:row>349</xdr:row>
      <xdr:rowOff>194288</xdr:rowOff>
    </xdr:to>
    <xdr:pic>
      <xdr:nvPicPr>
        <xdr:cNvPr id="35" name="그림 34">
          <a:extLst>
            <a:ext uri="{FF2B5EF4-FFF2-40B4-BE49-F238E27FC236}">
              <a16:creationId xmlns:a16="http://schemas.microsoft.com/office/drawing/2014/main" id="{FA944765-305A-47BE-EE6E-38E50AE164D8}"/>
            </a:ext>
          </a:extLst>
        </xdr:cNvPr>
        <xdr:cNvPicPr>
          <a:picLocks noChangeAspect="1"/>
        </xdr:cNvPicPr>
      </xdr:nvPicPr>
      <xdr:blipFill>
        <a:blip xmlns:r="http://schemas.openxmlformats.org/officeDocument/2006/relationships" r:embed="rId30" cstate="email">
          <a:extLst>
            <a:ext uri="{28A0092B-C50C-407E-A947-70E740481C1C}">
              <a14:useLocalDpi xmlns:a14="http://schemas.microsoft.com/office/drawing/2010/main"/>
            </a:ext>
          </a:extLst>
        </a:blip>
        <a:stretch>
          <a:fillRect/>
        </a:stretch>
      </xdr:blipFill>
      <xdr:spPr>
        <a:xfrm>
          <a:off x="3743325" y="74923650"/>
          <a:ext cx="2981325" cy="1727813"/>
        </a:xfrm>
        <a:prstGeom prst="rect">
          <a:avLst/>
        </a:prstGeom>
      </xdr:spPr>
    </xdr:pic>
    <xdr:clientData/>
  </xdr:twoCellAnchor>
  <xdr:twoCellAnchor editAs="oneCell">
    <xdr:from>
      <xdr:col>1</xdr:col>
      <xdr:colOff>26670</xdr:colOff>
      <xdr:row>355</xdr:row>
      <xdr:rowOff>26670</xdr:rowOff>
    </xdr:from>
    <xdr:to>
      <xdr:col>5</xdr:col>
      <xdr:colOff>552605</xdr:colOff>
      <xdr:row>362</xdr:row>
      <xdr:rowOff>209550</xdr:rowOff>
    </xdr:to>
    <xdr:pic>
      <xdr:nvPicPr>
        <xdr:cNvPr id="36" name="그림 35">
          <a:extLst>
            <a:ext uri="{FF2B5EF4-FFF2-40B4-BE49-F238E27FC236}">
              <a16:creationId xmlns:a16="http://schemas.microsoft.com/office/drawing/2014/main" id="{FA3BEF30-0BC2-419C-FD03-FEA655787620}"/>
            </a:ext>
          </a:extLst>
        </xdr:cNvPr>
        <xdr:cNvPicPr>
          <a:picLocks noChangeAspect="1"/>
        </xdr:cNvPicPr>
      </xdr:nvPicPr>
      <xdr:blipFill>
        <a:blip xmlns:r="http://schemas.openxmlformats.org/officeDocument/2006/relationships" r:embed="rId31" cstate="email">
          <a:extLst>
            <a:ext uri="{28A0092B-C50C-407E-A947-70E740481C1C}">
              <a14:useLocalDpi xmlns:a14="http://schemas.microsoft.com/office/drawing/2010/main"/>
            </a:ext>
          </a:extLst>
        </a:blip>
        <a:stretch>
          <a:fillRect/>
        </a:stretch>
      </xdr:blipFill>
      <xdr:spPr>
        <a:xfrm>
          <a:off x="436245" y="77798295"/>
          <a:ext cx="2863370" cy="1706880"/>
        </a:xfrm>
        <a:prstGeom prst="rect">
          <a:avLst/>
        </a:prstGeom>
      </xdr:spPr>
    </xdr:pic>
    <xdr:clientData/>
  </xdr:twoCellAnchor>
  <xdr:twoCellAnchor editAs="oneCell">
    <xdr:from>
      <xdr:col>1</xdr:col>
      <xdr:colOff>53341</xdr:colOff>
      <xdr:row>372</xdr:row>
      <xdr:rowOff>102871</xdr:rowOff>
    </xdr:from>
    <xdr:to>
      <xdr:col>7</xdr:col>
      <xdr:colOff>133350</xdr:colOff>
      <xdr:row>384</xdr:row>
      <xdr:rowOff>115356</xdr:rowOff>
    </xdr:to>
    <xdr:pic>
      <xdr:nvPicPr>
        <xdr:cNvPr id="37" name="그림 36">
          <a:extLst>
            <a:ext uri="{FF2B5EF4-FFF2-40B4-BE49-F238E27FC236}">
              <a16:creationId xmlns:a16="http://schemas.microsoft.com/office/drawing/2014/main" id="{4406CD08-8487-008D-4748-0F74FA08BAE8}"/>
            </a:ext>
          </a:extLst>
        </xdr:cNvPr>
        <xdr:cNvPicPr>
          <a:picLocks noChangeAspect="1"/>
        </xdr:cNvPicPr>
      </xdr:nvPicPr>
      <xdr:blipFill>
        <a:blip xmlns:r="http://schemas.openxmlformats.org/officeDocument/2006/relationships" r:embed="rId32" cstate="email">
          <a:extLst>
            <a:ext uri="{28A0092B-C50C-407E-A947-70E740481C1C}">
              <a14:useLocalDpi xmlns:a14="http://schemas.microsoft.com/office/drawing/2010/main"/>
            </a:ext>
          </a:extLst>
        </a:blip>
        <a:stretch>
          <a:fillRect/>
        </a:stretch>
      </xdr:blipFill>
      <xdr:spPr>
        <a:xfrm>
          <a:off x="462916" y="81598771"/>
          <a:ext cx="3756659" cy="2641385"/>
        </a:xfrm>
        <a:prstGeom prst="rect">
          <a:avLst/>
        </a:prstGeom>
      </xdr:spPr>
    </xdr:pic>
    <xdr:clientData/>
  </xdr:twoCellAnchor>
  <xdr:twoCellAnchor editAs="oneCell">
    <xdr:from>
      <xdr:col>1</xdr:col>
      <xdr:colOff>167640</xdr:colOff>
      <xdr:row>401</xdr:row>
      <xdr:rowOff>11430</xdr:rowOff>
    </xdr:from>
    <xdr:to>
      <xdr:col>12</xdr:col>
      <xdr:colOff>94265</xdr:colOff>
      <xdr:row>406</xdr:row>
      <xdr:rowOff>173355</xdr:rowOff>
    </xdr:to>
    <xdr:pic>
      <xdr:nvPicPr>
        <xdr:cNvPr id="38" name="그림 37">
          <a:extLst>
            <a:ext uri="{FF2B5EF4-FFF2-40B4-BE49-F238E27FC236}">
              <a16:creationId xmlns:a16="http://schemas.microsoft.com/office/drawing/2014/main" id="{112A241A-0248-014A-53FC-CAFB1FD0754E}"/>
            </a:ext>
          </a:extLst>
        </xdr:cNvPr>
        <xdr:cNvPicPr>
          <a:picLocks noChangeAspect="1"/>
        </xdr:cNvPicPr>
      </xdr:nvPicPr>
      <xdr:blipFill>
        <a:blip xmlns:r="http://schemas.openxmlformats.org/officeDocument/2006/relationships" r:embed="rId33" cstate="email">
          <a:extLst>
            <a:ext uri="{28A0092B-C50C-407E-A947-70E740481C1C}">
              <a14:useLocalDpi xmlns:a14="http://schemas.microsoft.com/office/drawing/2010/main"/>
            </a:ext>
          </a:extLst>
        </a:blip>
        <a:stretch>
          <a:fillRect/>
        </a:stretch>
      </xdr:blipFill>
      <xdr:spPr>
        <a:xfrm>
          <a:off x="577215" y="87860505"/>
          <a:ext cx="6994175" cy="1264920"/>
        </a:xfrm>
        <a:prstGeom prst="rect">
          <a:avLst/>
        </a:prstGeom>
      </xdr:spPr>
    </xdr:pic>
    <xdr:clientData/>
  </xdr:twoCellAnchor>
  <xdr:twoCellAnchor editAs="oneCell">
    <xdr:from>
      <xdr:col>12</xdr:col>
      <xdr:colOff>0</xdr:colOff>
      <xdr:row>401</xdr:row>
      <xdr:rowOff>0</xdr:rowOff>
    </xdr:from>
    <xdr:to>
      <xdr:col>24</xdr:col>
      <xdr:colOff>36195</xdr:colOff>
      <xdr:row>406</xdr:row>
      <xdr:rowOff>170711</xdr:rowOff>
    </xdr:to>
    <xdr:pic>
      <xdr:nvPicPr>
        <xdr:cNvPr id="39" name="그림 38">
          <a:extLst>
            <a:ext uri="{FF2B5EF4-FFF2-40B4-BE49-F238E27FC236}">
              <a16:creationId xmlns:a16="http://schemas.microsoft.com/office/drawing/2014/main" id="{85CC997F-C377-9B28-AB28-A700407FF63B}"/>
            </a:ext>
          </a:extLst>
        </xdr:cNvPr>
        <xdr:cNvPicPr>
          <a:picLocks noChangeAspect="1"/>
        </xdr:cNvPicPr>
      </xdr:nvPicPr>
      <xdr:blipFill>
        <a:blip xmlns:r="http://schemas.openxmlformats.org/officeDocument/2006/relationships" r:embed="rId34" cstate="email">
          <a:extLst>
            <a:ext uri="{28A0092B-C50C-407E-A947-70E740481C1C}">
              <a14:useLocalDpi xmlns:a14="http://schemas.microsoft.com/office/drawing/2010/main"/>
            </a:ext>
          </a:extLst>
        </a:blip>
        <a:stretch>
          <a:fillRect/>
        </a:stretch>
      </xdr:blipFill>
      <xdr:spPr>
        <a:xfrm>
          <a:off x="7743825" y="87849075"/>
          <a:ext cx="8105775" cy="1266086"/>
        </a:xfrm>
        <a:prstGeom prst="rect">
          <a:avLst/>
        </a:prstGeom>
      </xdr:spPr>
    </xdr:pic>
    <xdr:clientData/>
  </xdr:twoCellAnchor>
  <xdr:twoCellAnchor editAs="oneCell">
    <xdr:from>
      <xdr:col>1</xdr:col>
      <xdr:colOff>556260</xdr:colOff>
      <xdr:row>417</xdr:row>
      <xdr:rowOff>91440</xdr:rowOff>
    </xdr:from>
    <xdr:to>
      <xdr:col>7</xdr:col>
      <xdr:colOff>379427</xdr:colOff>
      <xdr:row>425</xdr:row>
      <xdr:rowOff>59055</xdr:rowOff>
    </xdr:to>
    <xdr:pic>
      <xdr:nvPicPr>
        <xdr:cNvPr id="40" name="그림 39">
          <a:extLst>
            <a:ext uri="{FF2B5EF4-FFF2-40B4-BE49-F238E27FC236}">
              <a16:creationId xmlns:a16="http://schemas.microsoft.com/office/drawing/2014/main" id="{170606E7-838C-9781-4907-DFBA7B8C2FA4}"/>
            </a:ext>
          </a:extLst>
        </xdr:cNvPr>
        <xdr:cNvPicPr>
          <a:picLocks noChangeAspect="1"/>
        </xdr:cNvPicPr>
      </xdr:nvPicPr>
      <xdr:blipFill>
        <a:blip xmlns:r="http://schemas.openxmlformats.org/officeDocument/2006/relationships" r:embed="rId35" cstate="email">
          <a:extLst>
            <a:ext uri="{28A0092B-C50C-407E-A947-70E740481C1C}">
              <a14:useLocalDpi xmlns:a14="http://schemas.microsoft.com/office/drawing/2010/main"/>
            </a:ext>
          </a:extLst>
        </a:blip>
        <a:stretch>
          <a:fillRect/>
        </a:stretch>
      </xdr:blipFill>
      <xdr:spPr>
        <a:xfrm>
          <a:off x="967740" y="92240100"/>
          <a:ext cx="3800807" cy="1744980"/>
        </a:xfrm>
        <a:prstGeom prst="rect">
          <a:avLst/>
        </a:prstGeom>
      </xdr:spPr>
    </xdr:pic>
    <xdr:clientData/>
  </xdr:twoCellAnchor>
  <xdr:twoCellAnchor editAs="oneCell">
    <xdr:from>
      <xdr:col>8</xdr:col>
      <xdr:colOff>0</xdr:colOff>
      <xdr:row>417</xdr:row>
      <xdr:rowOff>0</xdr:rowOff>
    </xdr:from>
    <xdr:to>
      <xdr:col>18</xdr:col>
      <xdr:colOff>131445</xdr:colOff>
      <xdr:row>424</xdr:row>
      <xdr:rowOff>167810</xdr:rowOff>
    </xdr:to>
    <xdr:pic>
      <xdr:nvPicPr>
        <xdr:cNvPr id="41" name="그림 40">
          <a:extLst>
            <a:ext uri="{FF2B5EF4-FFF2-40B4-BE49-F238E27FC236}">
              <a16:creationId xmlns:a16="http://schemas.microsoft.com/office/drawing/2014/main" id="{8C96BFDD-A014-A9FA-F91A-C4BAB15B9514}"/>
            </a:ext>
          </a:extLst>
        </xdr:cNvPr>
        <xdr:cNvPicPr>
          <a:picLocks noChangeAspect="1"/>
        </xdr:cNvPicPr>
      </xdr:nvPicPr>
      <xdr:blipFill>
        <a:blip xmlns:r="http://schemas.openxmlformats.org/officeDocument/2006/relationships" r:embed="rId36" cstate="email">
          <a:extLst>
            <a:ext uri="{28A0092B-C50C-407E-A947-70E740481C1C}">
              <a14:useLocalDpi xmlns:a14="http://schemas.microsoft.com/office/drawing/2010/main"/>
            </a:ext>
          </a:extLst>
        </a:blip>
        <a:stretch>
          <a:fillRect/>
        </a:stretch>
      </xdr:blipFill>
      <xdr:spPr>
        <a:xfrm>
          <a:off x="5105400" y="92148660"/>
          <a:ext cx="6972300" cy="1708955"/>
        </a:xfrm>
        <a:prstGeom prst="rect">
          <a:avLst/>
        </a:prstGeom>
      </xdr:spPr>
    </xdr:pic>
    <xdr:clientData/>
  </xdr:twoCellAnchor>
  <xdr:twoCellAnchor editAs="oneCell">
    <xdr:from>
      <xdr:col>1</xdr:col>
      <xdr:colOff>45721</xdr:colOff>
      <xdr:row>427</xdr:row>
      <xdr:rowOff>38100</xdr:rowOff>
    </xdr:from>
    <xdr:to>
      <xdr:col>6</xdr:col>
      <xdr:colOff>287655</xdr:colOff>
      <xdr:row>436</xdr:row>
      <xdr:rowOff>171034</xdr:rowOff>
    </xdr:to>
    <xdr:pic>
      <xdr:nvPicPr>
        <xdr:cNvPr id="42" name="그림 41">
          <a:extLst>
            <a:ext uri="{FF2B5EF4-FFF2-40B4-BE49-F238E27FC236}">
              <a16:creationId xmlns:a16="http://schemas.microsoft.com/office/drawing/2014/main" id="{1EA9A5D5-2DBD-CB6D-9D10-CB449FC603BA}"/>
            </a:ext>
          </a:extLst>
        </xdr:cNvPr>
        <xdr:cNvPicPr>
          <a:picLocks noChangeAspect="1"/>
        </xdr:cNvPicPr>
      </xdr:nvPicPr>
      <xdr:blipFill>
        <a:blip xmlns:r="http://schemas.openxmlformats.org/officeDocument/2006/relationships" r:embed="rId37" cstate="email">
          <a:extLst>
            <a:ext uri="{28A0092B-C50C-407E-A947-70E740481C1C}">
              <a14:useLocalDpi xmlns:a14="http://schemas.microsoft.com/office/drawing/2010/main"/>
            </a:ext>
          </a:extLst>
        </a:blip>
        <a:stretch>
          <a:fillRect/>
        </a:stretch>
      </xdr:blipFill>
      <xdr:spPr>
        <a:xfrm>
          <a:off x="457201" y="94396560"/>
          <a:ext cx="3276599" cy="2133184"/>
        </a:xfrm>
        <a:prstGeom prst="rect">
          <a:avLst/>
        </a:prstGeom>
      </xdr:spPr>
    </xdr:pic>
    <xdr:clientData/>
  </xdr:twoCellAnchor>
  <xdr:twoCellAnchor editAs="oneCell">
    <xdr:from>
      <xdr:col>1</xdr:col>
      <xdr:colOff>45720</xdr:colOff>
      <xdr:row>438</xdr:row>
      <xdr:rowOff>15241</xdr:rowOff>
    </xdr:from>
    <xdr:to>
      <xdr:col>10</xdr:col>
      <xdr:colOff>283845</xdr:colOff>
      <xdr:row>444</xdr:row>
      <xdr:rowOff>192406</xdr:rowOff>
    </xdr:to>
    <xdr:pic>
      <xdr:nvPicPr>
        <xdr:cNvPr id="43" name="그림 42">
          <a:extLst>
            <a:ext uri="{FF2B5EF4-FFF2-40B4-BE49-F238E27FC236}">
              <a16:creationId xmlns:a16="http://schemas.microsoft.com/office/drawing/2014/main" id="{F1A17FF6-3F07-3F53-3980-F4D28D7A723F}"/>
            </a:ext>
          </a:extLst>
        </xdr:cNvPr>
        <xdr:cNvPicPr>
          <a:picLocks noChangeAspect="1"/>
        </xdr:cNvPicPr>
      </xdr:nvPicPr>
      <xdr:blipFill>
        <a:blip xmlns:r="http://schemas.openxmlformats.org/officeDocument/2006/relationships" r:embed="rId38" cstate="email">
          <a:extLst>
            <a:ext uri="{28A0092B-C50C-407E-A947-70E740481C1C}">
              <a14:useLocalDpi xmlns:a14="http://schemas.microsoft.com/office/drawing/2010/main"/>
            </a:ext>
          </a:extLst>
        </a:blip>
        <a:stretch>
          <a:fillRect/>
        </a:stretch>
      </xdr:blipFill>
      <xdr:spPr>
        <a:xfrm>
          <a:off x="457200" y="96804481"/>
          <a:ext cx="6012180" cy="1503045"/>
        </a:xfrm>
        <a:prstGeom prst="rect">
          <a:avLst/>
        </a:prstGeom>
      </xdr:spPr>
    </xdr:pic>
    <xdr:clientData/>
  </xdr:twoCellAnchor>
  <xdr:twoCellAnchor editAs="oneCell">
    <xdr:from>
      <xdr:col>1</xdr:col>
      <xdr:colOff>1</xdr:colOff>
      <xdr:row>455</xdr:row>
      <xdr:rowOff>0</xdr:rowOff>
    </xdr:from>
    <xdr:to>
      <xdr:col>12</xdr:col>
      <xdr:colOff>247650</xdr:colOff>
      <xdr:row>459</xdr:row>
      <xdr:rowOff>193315</xdr:rowOff>
    </xdr:to>
    <xdr:pic>
      <xdr:nvPicPr>
        <xdr:cNvPr id="44" name="그림 43">
          <a:extLst>
            <a:ext uri="{FF2B5EF4-FFF2-40B4-BE49-F238E27FC236}">
              <a16:creationId xmlns:a16="http://schemas.microsoft.com/office/drawing/2014/main" id="{0E15880A-90EA-B366-DA6F-6EAC939C4D20}"/>
            </a:ext>
          </a:extLst>
        </xdr:cNvPr>
        <xdr:cNvPicPr>
          <a:picLocks noChangeAspect="1"/>
        </xdr:cNvPicPr>
      </xdr:nvPicPr>
      <xdr:blipFill>
        <a:blip xmlns:r="http://schemas.openxmlformats.org/officeDocument/2006/relationships" r:embed="rId39" cstate="email">
          <a:extLst>
            <a:ext uri="{28A0092B-C50C-407E-A947-70E740481C1C}">
              <a14:useLocalDpi xmlns:a14="http://schemas.microsoft.com/office/drawing/2010/main"/>
            </a:ext>
          </a:extLst>
        </a:blip>
        <a:stretch>
          <a:fillRect/>
        </a:stretch>
      </xdr:blipFill>
      <xdr:spPr>
        <a:xfrm>
          <a:off x="411481" y="100545900"/>
          <a:ext cx="7353299" cy="1077235"/>
        </a:xfrm>
        <a:prstGeom prst="rect">
          <a:avLst/>
        </a:prstGeom>
      </xdr:spPr>
    </xdr:pic>
    <xdr:clientData/>
  </xdr:twoCellAnchor>
  <xdr:twoCellAnchor editAs="oneCell">
    <xdr:from>
      <xdr:col>1</xdr:col>
      <xdr:colOff>1</xdr:colOff>
      <xdr:row>461</xdr:row>
      <xdr:rowOff>0</xdr:rowOff>
    </xdr:from>
    <xdr:to>
      <xdr:col>10</xdr:col>
      <xdr:colOff>592456</xdr:colOff>
      <xdr:row>467</xdr:row>
      <xdr:rowOff>2998</xdr:rowOff>
    </xdr:to>
    <xdr:pic>
      <xdr:nvPicPr>
        <xdr:cNvPr id="45" name="그림 44">
          <a:extLst>
            <a:ext uri="{FF2B5EF4-FFF2-40B4-BE49-F238E27FC236}">
              <a16:creationId xmlns:a16="http://schemas.microsoft.com/office/drawing/2014/main" id="{E42040A0-C84D-2A44-D38A-B6AAFA38D3A9}"/>
            </a:ext>
          </a:extLst>
        </xdr:cNvPr>
        <xdr:cNvPicPr>
          <a:picLocks noChangeAspect="1"/>
        </xdr:cNvPicPr>
      </xdr:nvPicPr>
      <xdr:blipFill>
        <a:blip xmlns:r="http://schemas.openxmlformats.org/officeDocument/2006/relationships" r:embed="rId40" cstate="email">
          <a:extLst>
            <a:ext uri="{28A0092B-C50C-407E-A947-70E740481C1C}">
              <a14:useLocalDpi xmlns:a14="http://schemas.microsoft.com/office/drawing/2010/main"/>
            </a:ext>
          </a:extLst>
        </a:blip>
        <a:stretch>
          <a:fillRect/>
        </a:stretch>
      </xdr:blipFill>
      <xdr:spPr>
        <a:xfrm>
          <a:off x="411481" y="101871780"/>
          <a:ext cx="6370320" cy="1313638"/>
        </a:xfrm>
        <a:prstGeom prst="rect">
          <a:avLst/>
        </a:prstGeom>
      </xdr:spPr>
    </xdr:pic>
    <xdr:clientData/>
  </xdr:twoCellAnchor>
  <xdr:twoCellAnchor editAs="oneCell">
    <xdr:from>
      <xdr:col>1</xdr:col>
      <xdr:colOff>0</xdr:colOff>
      <xdr:row>474</xdr:row>
      <xdr:rowOff>0</xdr:rowOff>
    </xdr:from>
    <xdr:to>
      <xdr:col>7</xdr:col>
      <xdr:colOff>55245</xdr:colOff>
      <xdr:row>475</xdr:row>
      <xdr:rowOff>172671</xdr:rowOff>
    </xdr:to>
    <xdr:pic>
      <xdr:nvPicPr>
        <xdr:cNvPr id="46" name="그림 45">
          <a:extLst>
            <a:ext uri="{FF2B5EF4-FFF2-40B4-BE49-F238E27FC236}">
              <a16:creationId xmlns:a16="http://schemas.microsoft.com/office/drawing/2014/main" id="{14DE5831-7108-BFAD-4E87-1697A91029FD}"/>
            </a:ext>
          </a:extLst>
        </xdr:cNvPr>
        <xdr:cNvPicPr>
          <a:picLocks noChangeAspect="1"/>
        </xdr:cNvPicPr>
      </xdr:nvPicPr>
      <xdr:blipFill>
        <a:blip xmlns:r="http://schemas.openxmlformats.org/officeDocument/2006/relationships" r:embed="rId41" cstate="email">
          <a:extLst>
            <a:ext uri="{28A0092B-C50C-407E-A947-70E740481C1C}">
              <a14:useLocalDpi xmlns:a14="http://schemas.microsoft.com/office/drawing/2010/main"/>
            </a:ext>
          </a:extLst>
        </a:blip>
        <a:stretch>
          <a:fillRect/>
        </a:stretch>
      </xdr:blipFill>
      <xdr:spPr>
        <a:xfrm>
          <a:off x="409575" y="103841550"/>
          <a:ext cx="3724275" cy="380316"/>
        </a:xfrm>
        <a:prstGeom prst="rect">
          <a:avLst/>
        </a:prstGeom>
      </xdr:spPr>
    </xdr:pic>
    <xdr:clientData/>
  </xdr:twoCellAnchor>
  <xdr:twoCellAnchor editAs="oneCell">
    <xdr:from>
      <xdr:col>1</xdr:col>
      <xdr:colOff>219075</xdr:colOff>
      <xdr:row>481</xdr:row>
      <xdr:rowOff>133350</xdr:rowOff>
    </xdr:from>
    <xdr:to>
      <xdr:col>11</xdr:col>
      <xdr:colOff>173355</xdr:colOff>
      <xdr:row>493</xdr:row>
      <xdr:rowOff>97998</xdr:rowOff>
    </xdr:to>
    <xdr:pic>
      <xdr:nvPicPr>
        <xdr:cNvPr id="47" name="그림 46">
          <a:extLst>
            <a:ext uri="{FF2B5EF4-FFF2-40B4-BE49-F238E27FC236}">
              <a16:creationId xmlns:a16="http://schemas.microsoft.com/office/drawing/2014/main" id="{38E5400E-1C9F-EADB-5DED-5020777E02DD}"/>
            </a:ext>
          </a:extLst>
        </xdr:cNvPr>
        <xdr:cNvPicPr>
          <a:picLocks noChangeAspect="1"/>
        </xdr:cNvPicPr>
      </xdr:nvPicPr>
      <xdr:blipFill>
        <a:blip xmlns:r="http://schemas.openxmlformats.org/officeDocument/2006/relationships" r:embed="rId42" cstate="email">
          <a:extLst>
            <a:ext uri="{28A0092B-C50C-407E-A947-70E740481C1C}">
              <a14:useLocalDpi xmlns:a14="http://schemas.microsoft.com/office/drawing/2010/main"/>
            </a:ext>
          </a:extLst>
        </a:blip>
        <a:stretch>
          <a:fillRect/>
        </a:stretch>
      </xdr:blipFill>
      <xdr:spPr>
        <a:xfrm>
          <a:off x="628650" y="105508425"/>
          <a:ext cx="6355080" cy="2589738"/>
        </a:xfrm>
        <a:prstGeom prst="rect">
          <a:avLst/>
        </a:prstGeom>
      </xdr:spPr>
    </xdr:pic>
    <xdr:clientData/>
  </xdr:twoCellAnchor>
  <xdr:twoCellAnchor editAs="oneCell">
    <xdr:from>
      <xdr:col>10</xdr:col>
      <xdr:colOff>379095</xdr:colOff>
      <xdr:row>476</xdr:row>
      <xdr:rowOff>188595</xdr:rowOff>
    </xdr:from>
    <xdr:to>
      <xdr:col>22</xdr:col>
      <xdr:colOff>478155</xdr:colOff>
      <xdr:row>479</xdr:row>
      <xdr:rowOff>171350</xdr:rowOff>
    </xdr:to>
    <xdr:pic>
      <xdr:nvPicPr>
        <xdr:cNvPr id="48" name="그림 47">
          <a:extLst>
            <a:ext uri="{FF2B5EF4-FFF2-40B4-BE49-F238E27FC236}">
              <a16:creationId xmlns:a16="http://schemas.microsoft.com/office/drawing/2014/main" id="{7A137656-9EAF-A257-FE54-18339B888210}"/>
            </a:ext>
          </a:extLst>
        </xdr:cNvPr>
        <xdr:cNvPicPr>
          <a:picLocks noChangeAspect="1"/>
        </xdr:cNvPicPr>
      </xdr:nvPicPr>
      <xdr:blipFill>
        <a:blip xmlns:r="http://schemas.openxmlformats.org/officeDocument/2006/relationships" r:embed="rId43" cstate="email">
          <a:extLst>
            <a:ext uri="{28A0092B-C50C-407E-A947-70E740481C1C}">
              <a14:useLocalDpi xmlns:a14="http://schemas.microsoft.com/office/drawing/2010/main"/>
            </a:ext>
          </a:extLst>
        </a:blip>
        <a:stretch>
          <a:fillRect/>
        </a:stretch>
      </xdr:blipFill>
      <xdr:spPr>
        <a:xfrm>
          <a:off x="6789420" y="104468295"/>
          <a:ext cx="8180070" cy="653315"/>
        </a:xfrm>
        <a:prstGeom prst="rect">
          <a:avLst/>
        </a:prstGeom>
      </xdr:spPr>
    </xdr:pic>
    <xdr:clientData/>
  </xdr:twoCellAnchor>
  <xdr:twoCellAnchor editAs="oneCell">
    <xdr:from>
      <xdr:col>2</xdr:col>
      <xdr:colOff>1</xdr:colOff>
      <xdr:row>506</xdr:row>
      <xdr:rowOff>0</xdr:rowOff>
    </xdr:from>
    <xdr:to>
      <xdr:col>9</xdr:col>
      <xdr:colOff>377191</xdr:colOff>
      <xdr:row>510</xdr:row>
      <xdr:rowOff>210748</xdr:rowOff>
    </xdr:to>
    <xdr:pic>
      <xdr:nvPicPr>
        <xdr:cNvPr id="49" name="그림 48">
          <a:extLst>
            <a:ext uri="{FF2B5EF4-FFF2-40B4-BE49-F238E27FC236}">
              <a16:creationId xmlns:a16="http://schemas.microsoft.com/office/drawing/2014/main" id="{2D1C7CC0-9269-8380-1D0A-538D2AB53362}"/>
            </a:ext>
          </a:extLst>
        </xdr:cNvPr>
        <xdr:cNvPicPr>
          <a:picLocks noChangeAspect="1"/>
        </xdr:cNvPicPr>
      </xdr:nvPicPr>
      <xdr:blipFill>
        <a:blip xmlns:r="http://schemas.openxmlformats.org/officeDocument/2006/relationships" r:embed="rId44" cstate="email">
          <a:extLst>
            <a:ext uri="{28A0092B-C50C-407E-A947-70E740481C1C}">
              <a14:useLocalDpi xmlns:a14="http://schemas.microsoft.com/office/drawing/2010/main"/>
            </a:ext>
          </a:extLst>
        </a:blip>
        <a:stretch>
          <a:fillRect/>
        </a:stretch>
      </xdr:blipFill>
      <xdr:spPr>
        <a:xfrm>
          <a:off x="1076326" y="110851950"/>
          <a:ext cx="5105400" cy="1073713"/>
        </a:xfrm>
        <a:prstGeom prst="rect">
          <a:avLst/>
        </a:prstGeom>
      </xdr:spPr>
    </xdr:pic>
    <xdr:clientData/>
  </xdr:twoCellAnchor>
  <xdr:twoCellAnchor editAs="oneCell">
    <xdr:from>
      <xdr:col>9</xdr:col>
      <xdr:colOff>571501</xdr:colOff>
      <xdr:row>505</xdr:row>
      <xdr:rowOff>209550</xdr:rowOff>
    </xdr:from>
    <xdr:to>
      <xdr:col>13</xdr:col>
      <xdr:colOff>453391</xdr:colOff>
      <xdr:row>510</xdr:row>
      <xdr:rowOff>173069</xdr:rowOff>
    </xdr:to>
    <xdr:pic>
      <xdr:nvPicPr>
        <xdr:cNvPr id="50" name="그림 49">
          <a:extLst>
            <a:ext uri="{FF2B5EF4-FFF2-40B4-BE49-F238E27FC236}">
              <a16:creationId xmlns:a16="http://schemas.microsoft.com/office/drawing/2014/main" id="{A8A70282-E72B-3D1B-57EC-CB4510B58F45}"/>
            </a:ext>
          </a:extLst>
        </xdr:cNvPr>
        <xdr:cNvPicPr>
          <a:picLocks noChangeAspect="1"/>
        </xdr:cNvPicPr>
      </xdr:nvPicPr>
      <xdr:blipFill>
        <a:blip xmlns:r="http://schemas.openxmlformats.org/officeDocument/2006/relationships" r:embed="rId45" cstate="email">
          <a:extLst>
            <a:ext uri="{28A0092B-C50C-407E-A947-70E740481C1C}">
              <a14:useLocalDpi xmlns:a14="http://schemas.microsoft.com/office/drawing/2010/main"/>
            </a:ext>
          </a:extLst>
        </a:blip>
        <a:stretch>
          <a:fillRect/>
        </a:stretch>
      </xdr:blipFill>
      <xdr:spPr>
        <a:xfrm>
          <a:off x="6315076" y="110842425"/>
          <a:ext cx="2609850" cy="1055084"/>
        </a:xfrm>
        <a:prstGeom prst="rect">
          <a:avLst/>
        </a:prstGeom>
      </xdr:spPr>
    </xdr:pic>
    <xdr:clientData/>
  </xdr:twoCellAnchor>
  <xdr:twoCellAnchor editAs="oneCell">
    <xdr:from>
      <xdr:col>1</xdr:col>
      <xdr:colOff>190500</xdr:colOff>
      <xdr:row>512</xdr:row>
      <xdr:rowOff>9525</xdr:rowOff>
    </xdr:from>
    <xdr:to>
      <xdr:col>7</xdr:col>
      <xdr:colOff>283845</xdr:colOff>
      <xdr:row>523</xdr:row>
      <xdr:rowOff>212249</xdr:rowOff>
    </xdr:to>
    <xdr:pic>
      <xdr:nvPicPr>
        <xdr:cNvPr id="51" name="그림 50">
          <a:extLst>
            <a:ext uri="{FF2B5EF4-FFF2-40B4-BE49-F238E27FC236}">
              <a16:creationId xmlns:a16="http://schemas.microsoft.com/office/drawing/2014/main" id="{4F666D86-EC3C-7B8D-2E08-3746FB63A73F}"/>
            </a:ext>
          </a:extLst>
        </xdr:cNvPr>
        <xdr:cNvPicPr>
          <a:picLocks noChangeAspect="1"/>
        </xdr:cNvPicPr>
      </xdr:nvPicPr>
      <xdr:blipFill>
        <a:blip xmlns:r="http://schemas.openxmlformats.org/officeDocument/2006/relationships" r:embed="rId46" cstate="email">
          <a:extLst>
            <a:ext uri="{28A0092B-C50C-407E-A947-70E740481C1C}">
              <a14:useLocalDpi xmlns:a14="http://schemas.microsoft.com/office/drawing/2010/main"/>
            </a:ext>
          </a:extLst>
        </a:blip>
        <a:stretch>
          <a:fillRect/>
        </a:stretch>
      </xdr:blipFill>
      <xdr:spPr>
        <a:xfrm>
          <a:off x="600075" y="112175925"/>
          <a:ext cx="3764280" cy="2608739"/>
        </a:xfrm>
        <a:prstGeom prst="rect">
          <a:avLst/>
        </a:prstGeom>
      </xdr:spPr>
    </xdr:pic>
    <xdr:clientData/>
  </xdr:twoCellAnchor>
  <xdr:twoCellAnchor editAs="oneCell">
    <xdr:from>
      <xdr:col>1</xdr:col>
      <xdr:colOff>76200</xdr:colOff>
      <xdr:row>525</xdr:row>
      <xdr:rowOff>102871</xdr:rowOff>
    </xdr:from>
    <xdr:to>
      <xdr:col>6</xdr:col>
      <xdr:colOff>400911</xdr:colOff>
      <xdr:row>537</xdr:row>
      <xdr:rowOff>167641</xdr:rowOff>
    </xdr:to>
    <xdr:pic>
      <xdr:nvPicPr>
        <xdr:cNvPr id="52" name="그림 51">
          <a:extLst>
            <a:ext uri="{FF2B5EF4-FFF2-40B4-BE49-F238E27FC236}">
              <a16:creationId xmlns:a16="http://schemas.microsoft.com/office/drawing/2014/main" id="{2C369EB4-6BDE-A901-BF53-161B622F3528}"/>
            </a:ext>
          </a:extLst>
        </xdr:cNvPr>
        <xdr:cNvPicPr>
          <a:picLocks noChangeAspect="1"/>
        </xdr:cNvPicPr>
      </xdr:nvPicPr>
      <xdr:blipFill>
        <a:blip xmlns:r="http://schemas.openxmlformats.org/officeDocument/2006/relationships" r:embed="rId47" cstate="email">
          <a:extLst>
            <a:ext uri="{28A0092B-C50C-407E-A947-70E740481C1C}">
              <a14:useLocalDpi xmlns:a14="http://schemas.microsoft.com/office/drawing/2010/main"/>
            </a:ext>
          </a:extLst>
        </a:blip>
        <a:stretch>
          <a:fillRect/>
        </a:stretch>
      </xdr:blipFill>
      <xdr:spPr>
        <a:xfrm>
          <a:off x="485775" y="115117246"/>
          <a:ext cx="3325086" cy="2697480"/>
        </a:xfrm>
        <a:prstGeom prst="rect">
          <a:avLst/>
        </a:prstGeom>
      </xdr:spPr>
    </xdr:pic>
    <xdr:clientData/>
  </xdr:twoCellAnchor>
  <xdr:twoCellAnchor editAs="oneCell">
    <xdr:from>
      <xdr:col>7</xdr:col>
      <xdr:colOff>1</xdr:colOff>
      <xdr:row>525</xdr:row>
      <xdr:rowOff>0</xdr:rowOff>
    </xdr:from>
    <xdr:to>
      <xdr:col>12</xdr:col>
      <xdr:colOff>95251</xdr:colOff>
      <xdr:row>538</xdr:row>
      <xdr:rowOff>3225</xdr:rowOff>
    </xdr:to>
    <xdr:pic>
      <xdr:nvPicPr>
        <xdr:cNvPr id="53" name="그림 52">
          <a:extLst>
            <a:ext uri="{FF2B5EF4-FFF2-40B4-BE49-F238E27FC236}">
              <a16:creationId xmlns:a16="http://schemas.microsoft.com/office/drawing/2014/main" id="{504F2492-6B77-7219-6A2B-9709AE53E069}"/>
            </a:ext>
          </a:extLst>
        </xdr:cNvPr>
        <xdr:cNvPicPr>
          <a:picLocks noChangeAspect="1"/>
        </xdr:cNvPicPr>
      </xdr:nvPicPr>
      <xdr:blipFill>
        <a:blip xmlns:r="http://schemas.openxmlformats.org/officeDocument/2006/relationships" r:embed="rId48" cstate="email">
          <a:extLst>
            <a:ext uri="{28A0092B-C50C-407E-A947-70E740481C1C}">
              <a14:useLocalDpi xmlns:a14="http://schemas.microsoft.com/office/drawing/2010/main"/>
            </a:ext>
          </a:extLst>
        </a:blip>
        <a:stretch>
          <a:fillRect/>
        </a:stretch>
      </xdr:blipFill>
      <xdr:spPr>
        <a:xfrm>
          <a:off x="4410076" y="115014375"/>
          <a:ext cx="3486150" cy="2841675"/>
        </a:xfrm>
        <a:prstGeom prst="rect">
          <a:avLst/>
        </a:prstGeom>
      </xdr:spPr>
    </xdr:pic>
    <xdr:clientData/>
  </xdr:twoCellAnchor>
  <xdr:twoCellAnchor>
    <xdr:from>
      <xdr:col>11</xdr:col>
      <xdr:colOff>152400</xdr:colOff>
      <xdr:row>531</xdr:row>
      <xdr:rowOff>171450</xdr:rowOff>
    </xdr:from>
    <xdr:to>
      <xdr:col>11</xdr:col>
      <xdr:colOff>152400</xdr:colOff>
      <xdr:row>536</xdr:row>
      <xdr:rowOff>57150</xdr:rowOff>
    </xdr:to>
    <xdr:cxnSp macro="">
      <xdr:nvCxnSpPr>
        <xdr:cNvPr id="55" name="직선 연결선 54">
          <a:extLst>
            <a:ext uri="{FF2B5EF4-FFF2-40B4-BE49-F238E27FC236}">
              <a16:creationId xmlns:a16="http://schemas.microsoft.com/office/drawing/2014/main" id="{ABD42B06-896B-D811-0818-657F4E60BE66}"/>
            </a:ext>
          </a:extLst>
        </xdr:cNvPr>
        <xdr:cNvCxnSpPr/>
      </xdr:nvCxnSpPr>
      <xdr:spPr>
        <a:xfrm>
          <a:off x="7229475" y="116500275"/>
          <a:ext cx="0" cy="981075"/>
        </a:xfrm>
        <a:prstGeom prst="line">
          <a:avLst/>
        </a:prstGeom>
        <a:ln w="28575">
          <a:solidFill>
            <a:srgbClr val="FF0000"/>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152400</xdr:colOff>
      <xdr:row>531</xdr:row>
      <xdr:rowOff>171450</xdr:rowOff>
    </xdr:from>
    <xdr:to>
      <xdr:col>11</xdr:col>
      <xdr:colOff>152400</xdr:colOff>
      <xdr:row>536</xdr:row>
      <xdr:rowOff>57150</xdr:rowOff>
    </xdr:to>
    <xdr:cxnSp macro="">
      <xdr:nvCxnSpPr>
        <xdr:cNvPr id="56" name="직선 연결선 55">
          <a:extLst>
            <a:ext uri="{FF2B5EF4-FFF2-40B4-BE49-F238E27FC236}">
              <a16:creationId xmlns:a16="http://schemas.microsoft.com/office/drawing/2014/main" id="{40B20C97-EA0F-47B0-B65D-18C7363DEF99}"/>
            </a:ext>
          </a:extLst>
        </xdr:cNvPr>
        <xdr:cNvCxnSpPr/>
      </xdr:nvCxnSpPr>
      <xdr:spPr>
        <a:xfrm>
          <a:off x="7229475" y="116500275"/>
          <a:ext cx="0" cy="981075"/>
        </a:xfrm>
        <a:prstGeom prst="line">
          <a:avLst/>
        </a:prstGeom>
        <a:ln w="28575">
          <a:solidFill>
            <a:srgbClr val="FF0000"/>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171450</xdr:colOff>
      <xdr:row>531</xdr:row>
      <xdr:rowOff>171450</xdr:rowOff>
    </xdr:from>
    <xdr:to>
      <xdr:col>11</xdr:col>
      <xdr:colOff>152400</xdr:colOff>
      <xdr:row>531</xdr:row>
      <xdr:rowOff>171450</xdr:rowOff>
    </xdr:to>
    <xdr:cxnSp macro="">
      <xdr:nvCxnSpPr>
        <xdr:cNvPr id="57" name="직선 연결선 56">
          <a:extLst>
            <a:ext uri="{FF2B5EF4-FFF2-40B4-BE49-F238E27FC236}">
              <a16:creationId xmlns:a16="http://schemas.microsoft.com/office/drawing/2014/main" id="{9F9D3291-D3FF-47EF-86D3-B153D71FFA24}"/>
            </a:ext>
          </a:extLst>
        </xdr:cNvPr>
        <xdr:cNvCxnSpPr/>
      </xdr:nvCxnSpPr>
      <xdr:spPr>
        <a:xfrm flipH="1">
          <a:off x="5248275" y="116500275"/>
          <a:ext cx="1981200" cy="0"/>
        </a:xfrm>
        <a:prstGeom prst="line">
          <a:avLst/>
        </a:prstGeom>
        <a:ln w="28575">
          <a:solidFill>
            <a:srgbClr val="FF0000"/>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95250</xdr:colOff>
      <xdr:row>535</xdr:row>
      <xdr:rowOff>169545</xdr:rowOff>
    </xdr:from>
    <xdr:ext cx="1428981" cy="314060"/>
    <xdr:sp macro="" textlink="">
      <xdr:nvSpPr>
        <xdr:cNvPr id="60" name="TextBox 59">
          <a:extLst>
            <a:ext uri="{FF2B5EF4-FFF2-40B4-BE49-F238E27FC236}">
              <a16:creationId xmlns:a16="http://schemas.microsoft.com/office/drawing/2014/main" id="{57300589-84CA-6B20-6BDD-00A1241DE5FD}"/>
            </a:ext>
          </a:extLst>
        </xdr:cNvPr>
        <xdr:cNvSpPr txBox="1"/>
      </xdr:nvSpPr>
      <xdr:spPr>
        <a:xfrm>
          <a:off x="6505575" y="117374670"/>
          <a:ext cx="1428981" cy="314060"/>
        </a:xfrm>
        <a:prstGeom prst="rect">
          <a:avLst/>
        </a:prstGeom>
      </xdr:spPr>
      <xdr:txBody>
        <a:bodyPr vertOverflow="clip" horzOverflow="clip" wrap="none" rtlCol="0" anchor="t">
          <a:spAutoFit/>
        </a:bodyPr>
        <a:lstStyle/>
        <a:p>
          <a:pPr algn="l"/>
          <a:r>
            <a:rPr lang="ko-KR" altLang="en-US" sz="1000">
              <a:solidFill>
                <a:srgbClr val="FF0000"/>
              </a:solidFill>
              <a:latin typeface="KB금융 제목체 Bold" panose="020B0803000000000000" pitchFamily="50" charset="-127"/>
              <a:ea typeface="KB금융 제목체 Bold" panose="020B0803000000000000" pitchFamily="50" charset="-127"/>
            </a:rPr>
            <a:t>실리콘벨리 파산 시점</a:t>
          </a:r>
        </a:p>
      </xdr:txBody>
    </xdr:sp>
    <xdr:clientData/>
  </xdr:oneCellAnchor>
  <xdr:oneCellAnchor>
    <xdr:from>
      <xdr:col>7</xdr:col>
      <xdr:colOff>205740</xdr:colOff>
      <xdr:row>530</xdr:row>
      <xdr:rowOff>205740</xdr:rowOff>
    </xdr:from>
    <xdr:ext cx="627544" cy="314060"/>
    <xdr:sp macro="" textlink="">
      <xdr:nvSpPr>
        <xdr:cNvPr id="61" name="TextBox 60">
          <a:extLst>
            <a:ext uri="{FF2B5EF4-FFF2-40B4-BE49-F238E27FC236}">
              <a16:creationId xmlns:a16="http://schemas.microsoft.com/office/drawing/2014/main" id="{44984ACD-9F33-ADD1-CC32-E31BC2276492}"/>
            </a:ext>
          </a:extLst>
        </xdr:cNvPr>
        <xdr:cNvSpPr txBox="1"/>
      </xdr:nvSpPr>
      <xdr:spPr>
        <a:xfrm>
          <a:off x="4615815" y="116315490"/>
          <a:ext cx="627544" cy="314060"/>
        </a:xfrm>
        <a:prstGeom prst="rect">
          <a:avLst/>
        </a:prstGeom>
      </xdr:spPr>
      <xdr:txBody>
        <a:bodyPr vertOverflow="clip" horzOverflow="clip" wrap="none" rtlCol="0" anchor="t">
          <a:spAutoFit/>
        </a:bodyPr>
        <a:lstStyle/>
        <a:p>
          <a:pPr algn="l"/>
          <a:r>
            <a:rPr lang="ko-KR" altLang="en-US" sz="1000">
              <a:solidFill>
                <a:srgbClr val="FF0000"/>
              </a:solidFill>
              <a:latin typeface="KB금융 제목체 Bold" panose="020B0803000000000000" pitchFamily="50" charset="-127"/>
              <a:ea typeface="KB금융 제목체 Bold" panose="020B0803000000000000" pitchFamily="50" charset="-127"/>
            </a:rPr>
            <a:t>약 </a:t>
          </a:r>
          <a:r>
            <a:rPr lang="en-US" altLang="ko-KR" sz="1000">
              <a:solidFill>
                <a:srgbClr val="FF0000"/>
              </a:solidFill>
              <a:latin typeface="KB금융 제목체 Bold" panose="020B0803000000000000" pitchFamily="50" charset="-127"/>
              <a:ea typeface="KB금융 제목체 Bold" panose="020B0803000000000000" pitchFamily="50" charset="-127"/>
            </a:rPr>
            <a:t>3</a:t>
          </a:r>
          <a:r>
            <a:rPr lang="ko-KR" altLang="en-US" sz="1000">
              <a:solidFill>
                <a:srgbClr val="FF0000"/>
              </a:solidFill>
              <a:latin typeface="KB금융 제목체 Bold" panose="020B0803000000000000" pitchFamily="50" charset="-127"/>
              <a:ea typeface="KB금융 제목체 Bold" panose="020B0803000000000000" pitchFamily="50" charset="-127"/>
            </a:rPr>
            <a:t>조</a:t>
          </a:r>
          <a:r>
            <a:rPr lang="en-US" altLang="ko-KR" sz="1000">
              <a:solidFill>
                <a:srgbClr val="FF0000"/>
              </a:solidFill>
              <a:latin typeface="KB금융 제목체 Bold" panose="020B0803000000000000" pitchFamily="50" charset="-127"/>
              <a:ea typeface="KB금융 제목체 Bold" panose="020B0803000000000000" pitchFamily="50" charset="-127"/>
            </a:rPr>
            <a:t>$</a:t>
          </a:r>
          <a:endParaRPr lang="ko-KR" altLang="en-US" sz="1000">
            <a:solidFill>
              <a:srgbClr val="FF0000"/>
            </a:solidFill>
            <a:latin typeface="KB금융 제목체 Bold" panose="020B0803000000000000" pitchFamily="50" charset="-127"/>
            <a:ea typeface="KB금융 제목체 Bold" panose="020B0803000000000000" pitchFamily="50" charset="-127"/>
          </a:endParaRPr>
        </a:p>
      </xdr:txBody>
    </xdr:sp>
    <xdr:clientData/>
  </xdr:oneCellAnchor>
  <xdr:twoCellAnchor editAs="oneCell">
    <xdr:from>
      <xdr:col>1</xdr:col>
      <xdr:colOff>0</xdr:colOff>
      <xdr:row>541</xdr:row>
      <xdr:rowOff>0</xdr:rowOff>
    </xdr:from>
    <xdr:to>
      <xdr:col>12</xdr:col>
      <xdr:colOff>0</xdr:colOff>
      <xdr:row>545</xdr:row>
      <xdr:rowOff>170285</xdr:rowOff>
    </xdr:to>
    <xdr:pic>
      <xdr:nvPicPr>
        <xdr:cNvPr id="63" name="그림 62">
          <a:extLst>
            <a:ext uri="{FF2B5EF4-FFF2-40B4-BE49-F238E27FC236}">
              <a16:creationId xmlns:a16="http://schemas.microsoft.com/office/drawing/2014/main" id="{38E01C95-4E12-8121-97A8-76947F809CE5}"/>
            </a:ext>
          </a:extLst>
        </xdr:cNvPr>
        <xdr:cNvPicPr>
          <a:picLocks noChangeAspect="1"/>
        </xdr:cNvPicPr>
      </xdr:nvPicPr>
      <xdr:blipFill>
        <a:blip xmlns:r="http://schemas.openxmlformats.org/officeDocument/2006/relationships" r:embed="rId49" cstate="email">
          <a:extLst>
            <a:ext uri="{28A0092B-C50C-407E-A947-70E740481C1C}">
              <a14:useLocalDpi xmlns:a14="http://schemas.microsoft.com/office/drawing/2010/main"/>
            </a:ext>
          </a:extLst>
        </a:blip>
        <a:stretch>
          <a:fillRect/>
        </a:stretch>
      </xdr:blipFill>
      <xdr:spPr>
        <a:xfrm>
          <a:off x="409575" y="118519575"/>
          <a:ext cx="7048500" cy="1050395"/>
        </a:xfrm>
        <a:prstGeom prst="rect">
          <a:avLst/>
        </a:prstGeom>
      </xdr:spPr>
    </xdr:pic>
    <xdr:clientData/>
  </xdr:twoCellAnchor>
  <xdr:twoCellAnchor editAs="oneCell">
    <xdr:from>
      <xdr:col>1</xdr:col>
      <xdr:colOff>0</xdr:colOff>
      <xdr:row>550</xdr:row>
      <xdr:rowOff>0</xdr:rowOff>
    </xdr:from>
    <xdr:to>
      <xdr:col>14</xdr:col>
      <xdr:colOff>209550</xdr:colOff>
      <xdr:row>556</xdr:row>
      <xdr:rowOff>19944</xdr:rowOff>
    </xdr:to>
    <xdr:pic>
      <xdr:nvPicPr>
        <xdr:cNvPr id="54" name="그림 53">
          <a:extLst>
            <a:ext uri="{FF2B5EF4-FFF2-40B4-BE49-F238E27FC236}">
              <a16:creationId xmlns:a16="http://schemas.microsoft.com/office/drawing/2014/main" id="{089942F4-6C10-3A8F-F9AF-E5CE38798633}"/>
            </a:ext>
          </a:extLst>
        </xdr:cNvPr>
        <xdr:cNvPicPr>
          <a:picLocks noChangeAspect="1"/>
        </xdr:cNvPicPr>
      </xdr:nvPicPr>
      <xdr:blipFill>
        <a:blip xmlns:r="http://schemas.openxmlformats.org/officeDocument/2006/relationships" r:embed="rId50" cstate="email">
          <a:extLst>
            <a:ext uri="{28A0092B-C50C-407E-A947-70E740481C1C}">
              <a14:useLocalDpi xmlns:a14="http://schemas.microsoft.com/office/drawing/2010/main"/>
            </a:ext>
          </a:extLst>
        </a:blip>
        <a:stretch>
          <a:fillRect/>
        </a:stretch>
      </xdr:blipFill>
      <xdr:spPr>
        <a:xfrm>
          <a:off x="409575" y="120491250"/>
          <a:ext cx="8601075" cy="1326774"/>
        </a:xfrm>
        <a:prstGeom prst="rect">
          <a:avLst/>
        </a:prstGeom>
      </xdr:spPr>
    </xdr:pic>
    <xdr:clientData/>
  </xdr:twoCellAnchor>
  <xdr:twoCellAnchor editAs="oneCell">
    <xdr:from>
      <xdr:col>1</xdr:col>
      <xdr:colOff>34290</xdr:colOff>
      <xdr:row>562</xdr:row>
      <xdr:rowOff>49531</xdr:rowOff>
    </xdr:from>
    <xdr:to>
      <xdr:col>5</xdr:col>
      <xdr:colOff>587463</xdr:colOff>
      <xdr:row>572</xdr:row>
      <xdr:rowOff>1906</xdr:rowOff>
    </xdr:to>
    <xdr:pic>
      <xdr:nvPicPr>
        <xdr:cNvPr id="58" name="그림 57">
          <a:extLst>
            <a:ext uri="{FF2B5EF4-FFF2-40B4-BE49-F238E27FC236}">
              <a16:creationId xmlns:a16="http://schemas.microsoft.com/office/drawing/2014/main" id="{049A894C-4720-174D-0CAD-E79B0D4630F3}"/>
            </a:ext>
          </a:extLst>
        </xdr:cNvPr>
        <xdr:cNvPicPr>
          <a:picLocks noChangeAspect="1"/>
        </xdr:cNvPicPr>
      </xdr:nvPicPr>
      <xdr:blipFill>
        <a:blip xmlns:r="http://schemas.openxmlformats.org/officeDocument/2006/relationships" r:embed="rId51" cstate="email">
          <a:extLst>
            <a:ext uri="{28A0092B-C50C-407E-A947-70E740481C1C}">
              <a14:useLocalDpi xmlns:a14="http://schemas.microsoft.com/office/drawing/2010/main"/>
            </a:ext>
          </a:extLst>
        </a:blip>
        <a:stretch>
          <a:fillRect/>
        </a:stretch>
      </xdr:blipFill>
      <xdr:spPr>
        <a:xfrm>
          <a:off x="443865" y="123169681"/>
          <a:ext cx="2873463" cy="2133600"/>
        </a:xfrm>
        <a:prstGeom prst="rect">
          <a:avLst/>
        </a:prstGeom>
      </xdr:spPr>
    </xdr:pic>
    <xdr:clientData/>
  </xdr:twoCellAnchor>
  <xdr:twoCellAnchor editAs="oneCell">
    <xdr:from>
      <xdr:col>6</xdr:col>
      <xdr:colOff>0</xdr:colOff>
      <xdr:row>562</xdr:row>
      <xdr:rowOff>0</xdr:rowOff>
    </xdr:from>
    <xdr:to>
      <xdr:col>21</xdr:col>
      <xdr:colOff>626745</xdr:colOff>
      <xdr:row>571</xdr:row>
      <xdr:rowOff>189923</xdr:rowOff>
    </xdr:to>
    <xdr:pic>
      <xdr:nvPicPr>
        <xdr:cNvPr id="59" name="그림 58">
          <a:extLst>
            <a:ext uri="{FF2B5EF4-FFF2-40B4-BE49-F238E27FC236}">
              <a16:creationId xmlns:a16="http://schemas.microsoft.com/office/drawing/2014/main" id="{4C300320-1A92-020C-BE82-CF2E64984EFE}"/>
            </a:ext>
          </a:extLst>
        </xdr:cNvPr>
        <xdr:cNvPicPr>
          <a:picLocks noChangeAspect="1"/>
        </xdr:cNvPicPr>
      </xdr:nvPicPr>
      <xdr:blipFill>
        <a:blip xmlns:r="http://schemas.openxmlformats.org/officeDocument/2006/relationships" r:embed="rId52" cstate="email">
          <a:extLst>
            <a:ext uri="{28A0092B-C50C-407E-A947-70E740481C1C}">
              <a14:useLocalDpi xmlns:a14="http://schemas.microsoft.com/office/drawing/2010/main"/>
            </a:ext>
          </a:extLst>
        </a:blip>
        <a:stretch>
          <a:fillRect/>
        </a:stretch>
      </xdr:blipFill>
      <xdr:spPr>
        <a:xfrm>
          <a:off x="3743325" y="123120150"/>
          <a:ext cx="10753725" cy="2161598"/>
        </a:xfrm>
        <a:prstGeom prst="rect">
          <a:avLst/>
        </a:prstGeom>
      </xdr:spPr>
    </xdr:pic>
    <xdr:clientData/>
  </xdr:twoCellAnchor>
  <xdr:twoCellAnchor editAs="oneCell">
    <xdr:from>
      <xdr:col>1</xdr:col>
      <xdr:colOff>1</xdr:colOff>
      <xdr:row>573</xdr:row>
      <xdr:rowOff>1</xdr:rowOff>
    </xdr:from>
    <xdr:to>
      <xdr:col>8</xdr:col>
      <xdr:colOff>396241</xdr:colOff>
      <xdr:row>577</xdr:row>
      <xdr:rowOff>209617</xdr:rowOff>
    </xdr:to>
    <xdr:pic>
      <xdr:nvPicPr>
        <xdr:cNvPr id="62" name="그림 61">
          <a:extLst>
            <a:ext uri="{FF2B5EF4-FFF2-40B4-BE49-F238E27FC236}">
              <a16:creationId xmlns:a16="http://schemas.microsoft.com/office/drawing/2014/main" id="{3BF56358-3614-7B91-3159-ACE218A45FAA}"/>
            </a:ext>
          </a:extLst>
        </xdr:cNvPr>
        <xdr:cNvPicPr>
          <a:picLocks noChangeAspect="1"/>
        </xdr:cNvPicPr>
      </xdr:nvPicPr>
      <xdr:blipFill>
        <a:blip xmlns:r="http://schemas.openxmlformats.org/officeDocument/2006/relationships" r:embed="rId53" cstate="email">
          <a:extLst>
            <a:ext uri="{28A0092B-C50C-407E-A947-70E740481C1C}">
              <a14:useLocalDpi xmlns:a14="http://schemas.microsoft.com/office/drawing/2010/main"/>
            </a:ext>
          </a:extLst>
        </a:blip>
        <a:stretch>
          <a:fillRect/>
        </a:stretch>
      </xdr:blipFill>
      <xdr:spPr>
        <a:xfrm>
          <a:off x="409576" y="125529976"/>
          <a:ext cx="4724400" cy="1085916"/>
        </a:xfrm>
        <a:prstGeom prst="rect">
          <a:avLst/>
        </a:prstGeom>
      </xdr:spPr>
    </xdr:pic>
    <xdr:clientData/>
  </xdr:twoCellAnchor>
  <xdr:twoCellAnchor editAs="oneCell">
    <xdr:from>
      <xdr:col>1</xdr:col>
      <xdr:colOff>85726</xdr:colOff>
      <xdr:row>589</xdr:row>
      <xdr:rowOff>19050</xdr:rowOff>
    </xdr:from>
    <xdr:to>
      <xdr:col>6</xdr:col>
      <xdr:colOff>19050</xdr:colOff>
      <xdr:row>599</xdr:row>
      <xdr:rowOff>20528</xdr:rowOff>
    </xdr:to>
    <xdr:pic>
      <xdr:nvPicPr>
        <xdr:cNvPr id="64" name="그림 63">
          <a:extLst>
            <a:ext uri="{FF2B5EF4-FFF2-40B4-BE49-F238E27FC236}">
              <a16:creationId xmlns:a16="http://schemas.microsoft.com/office/drawing/2014/main" id="{B2BBF8C6-F26B-ABE7-B63E-195423EF0B6D}"/>
            </a:ext>
          </a:extLst>
        </xdr:cNvPr>
        <xdr:cNvPicPr>
          <a:picLocks noChangeAspect="1"/>
        </xdr:cNvPicPr>
      </xdr:nvPicPr>
      <xdr:blipFill>
        <a:blip xmlns:r="http://schemas.openxmlformats.org/officeDocument/2006/relationships" r:embed="rId54" cstate="email">
          <a:extLst>
            <a:ext uri="{28A0092B-C50C-407E-A947-70E740481C1C}">
              <a14:useLocalDpi xmlns:a14="http://schemas.microsoft.com/office/drawing/2010/main"/>
            </a:ext>
          </a:extLst>
        </a:blip>
        <a:stretch>
          <a:fillRect/>
        </a:stretch>
      </xdr:blipFill>
      <xdr:spPr>
        <a:xfrm>
          <a:off x="495301" y="129054225"/>
          <a:ext cx="2933699" cy="2182703"/>
        </a:xfrm>
        <a:prstGeom prst="rect">
          <a:avLst/>
        </a:prstGeom>
      </xdr:spPr>
    </xdr:pic>
    <xdr:clientData/>
  </xdr:twoCellAnchor>
  <xdr:twoCellAnchor editAs="oneCell">
    <xdr:from>
      <xdr:col>6</xdr:col>
      <xdr:colOff>0</xdr:colOff>
      <xdr:row>589</xdr:row>
      <xdr:rowOff>0</xdr:rowOff>
    </xdr:from>
    <xdr:to>
      <xdr:col>15</xdr:col>
      <xdr:colOff>382905</xdr:colOff>
      <xdr:row>598</xdr:row>
      <xdr:rowOff>173958</xdr:rowOff>
    </xdr:to>
    <xdr:pic>
      <xdr:nvPicPr>
        <xdr:cNvPr id="67" name="그림 66">
          <a:extLst>
            <a:ext uri="{FF2B5EF4-FFF2-40B4-BE49-F238E27FC236}">
              <a16:creationId xmlns:a16="http://schemas.microsoft.com/office/drawing/2014/main" id="{DA88108A-75C8-C0C1-1F1E-B052C0F5F480}"/>
            </a:ext>
          </a:extLst>
        </xdr:cNvPr>
        <xdr:cNvPicPr>
          <a:picLocks noChangeAspect="1"/>
        </xdr:cNvPicPr>
      </xdr:nvPicPr>
      <xdr:blipFill>
        <a:blip xmlns:r="http://schemas.openxmlformats.org/officeDocument/2006/relationships" r:embed="rId55" cstate="email">
          <a:extLst>
            <a:ext uri="{28A0092B-C50C-407E-A947-70E740481C1C}">
              <a14:useLocalDpi xmlns:a14="http://schemas.microsoft.com/office/drawing/2010/main"/>
            </a:ext>
          </a:extLst>
        </a:blip>
        <a:stretch>
          <a:fillRect/>
        </a:stretch>
      </xdr:blipFill>
      <xdr:spPr>
        <a:xfrm>
          <a:off x="3743325" y="129035175"/>
          <a:ext cx="6448425" cy="2149443"/>
        </a:xfrm>
        <a:prstGeom prst="rect">
          <a:avLst/>
        </a:prstGeom>
      </xdr:spPr>
    </xdr:pic>
    <xdr:clientData/>
  </xdr:twoCellAnchor>
  <xdr:twoCellAnchor editAs="oneCell">
    <xdr:from>
      <xdr:col>1</xdr:col>
      <xdr:colOff>0</xdr:colOff>
      <xdr:row>602</xdr:row>
      <xdr:rowOff>0</xdr:rowOff>
    </xdr:from>
    <xdr:to>
      <xdr:col>9</xdr:col>
      <xdr:colOff>472440</xdr:colOff>
      <xdr:row>613</xdr:row>
      <xdr:rowOff>60787</xdr:rowOff>
    </xdr:to>
    <xdr:pic>
      <xdr:nvPicPr>
        <xdr:cNvPr id="65" name="그림 64">
          <a:extLst>
            <a:ext uri="{FF2B5EF4-FFF2-40B4-BE49-F238E27FC236}">
              <a16:creationId xmlns:a16="http://schemas.microsoft.com/office/drawing/2014/main" id="{A384852A-F2EC-9854-774D-9B094F2FC2B5}"/>
            </a:ext>
          </a:extLst>
        </xdr:cNvPr>
        <xdr:cNvPicPr>
          <a:picLocks noChangeAspect="1"/>
        </xdr:cNvPicPr>
      </xdr:nvPicPr>
      <xdr:blipFill>
        <a:blip xmlns:r="http://schemas.openxmlformats.org/officeDocument/2006/relationships" r:embed="rId56" cstate="email">
          <a:extLst>
            <a:ext uri="{28A0092B-C50C-407E-A947-70E740481C1C}">
              <a14:useLocalDpi xmlns:a14="http://schemas.microsoft.com/office/drawing/2010/main"/>
            </a:ext>
          </a:extLst>
        </a:blip>
        <a:stretch>
          <a:fillRect/>
        </a:stretch>
      </xdr:blipFill>
      <xdr:spPr>
        <a:xfrm>
          <a:off x="409575" y="131883150"/>
          <a:ext cx="5457825" cy="2480137"/>
        </a:xfrm>
        <a:prstGeom prst="rect">
          <a:avLst/>
        </a:prstGeom>
      </xdr:spPr>
    </xdr:pic>
    <xdr:clientData/>
  </xdr:twoCellAnchor>
  <xdr:twoCellAnchor editAs="oneCell">
    <xdr:from>
      <xdr:col>1</xdr:col>
      <xdr:colOff>30480</xdr:colOff>
      <xdr:row>620</xdr:row>
      <xdr:rowOff>30480</xdr:rowOff>
    </xdr:from>
    <xdr:to>
      <xdr:col>12</xdr:col>
      <xdr:colOff>515306</xdr:colOff>
      <xdr:row>621</xdr:row>
      <xdr:rowOff>169501</xdr:rowOff>
    </xdr:to>
    <xdr:pic>
      <xdr:nvPicPr>
        <xdr:cNvPr id="66" name="그림 65">
          <a:extLst>
            <a:ext uri="{FF2B5EF4-FFF2-40B4-BE49-F238E27FC236}">
              <a16:creationId xmlns:a16="http://schemas.microsoft.com/office/drawing/2014/main" id="{BD0CA62F-0A05-EDF2-E6CC-C98911E71FE7}"/>
            </a:ext>
          </a:extLst>
        </xdr:cNvPr>
        <xdr:cNvPicPr>
          <a:picLocks noChangeAspect="1"/>
        </xdr:cNvPicPr>
      </xdr:nvPicPr>
      <xdr:blipFill>
        <a:blip xmlns:r="http://schemas.openxmlformats.org/officeDocument/2006/relationships" r:embed="rId57"/>
        <a:stretch>
          <a:fillRect/>
        </a:stretch>
      </xdr:blipFill>
      <xdr:spPr>
        <a:xfrm>
          <a:off x="441960" y="137038080"/>
          <a:ext cx="7590476" cy="352381"/>
        </a:xfrm>
        <a:prstGeom prst="rect">
          <a:avLst/>
        </a:prstGeom>
      </xdr:spPr>
    </xdr:pic>
    <xdr:clientData/>
  </xdr:twoCellAnchor>
  <xdr:twoCellAnchor editAs="oneCell">
    <xdr:from>
      <xdr:col>1</xdr:col>
      <xdr:colOff>144780</xdr:colOff>
      <xdr:row>623</xdr:row>
      <xdr:rowOff>114300</xdr:rowOff>
    </xdr:from>
    <xdr:to>
      <xdr:col>13</xdr:col>
      <xdr:colOff>326665</xdr:colOff>
      <xdr:row>626</xdr:row>
      <xdr:rowOff>18977</xdr:rowOff>
    </xdr:to>
    <xdr:pic>
      <xdr:nvPicPr>
        <xdr:cNvPr id="68" name="그림 67">
          <a:extLst>
            <a:ext uri="{FF2B5EF4-FFF2-40B4-BE49-F238E27FC236}">
              <a16:creationId xmlns:a16="http://schemas.microsoft.com/office/drawing/2014/main" id="{7CE3F71F-076A-6FF6-4BDC-5B2869C4B21E}"/>
            </a:ext>
          </a:extLst>
        </xdr:cNvPr>
        <xdr:cNvPicPr>
          <a:picLocks noChangeAspect="1"/>
        </xdr:cNvPicPr>
      </xdr:nvPicPr>
      <xdr:blipFill>
        <a:blip xmlns:r="http://schemas.openxmlformats.org/officeDocument/2006/relationships" r:embed="rId58"/>
        <a:stretch>
          <a:fillRect/>
        </a:stretch>
      </xdr:blipFill>
      <xdr:spPr>
        <a:xfrm>
          <a:off x="556260" y="137784840"/>
          <a:ext cx="7961905" cy="580952"/>
        </a:xfrm>
        <a:prstGeom prst="rect">
          <a:avLst/>
        </a:prstGeom>
      </xdr:spPr>
    </xdr:pic>
    <xdr:clientData/>
  </xdr:twoCellAnchor>
  <xdr:twoCellAnchor editAs="oneCell">
    <xdr:from>
      <xdr:col>13</xdr:col>
      <xdr:colOff>137160</xdr:colOff>
      <xdr:row>623</xdr:row>
      <xdr:rowOff>60960</xdr:rowOff>
    </xdr:from>
    <xdr:to>
      <xdr:col>19</xdr:col>
      <xdr:colOff>209550</xdr:colOff>
      <xdr:row>633</xdr:row>
      <xdr:rowOff>1635</xdr:rowOff>
    </xdr:to>
    <xdr:pic>
      <xdr:nvPicPr>
        <xdr:cNvPr id="69" name="그림 68">
          <a:extLst>
            <a:ext uri="{FF2B5EF4-FFF2-40B4-BE49-F238E27FC236}">
              <a16:creationId xmlns:a16="http://schemas.microsoft.com/office/drawing/2014/main" id="{1FB708D3-9557-5085-91DF-EC37C4CCC597}"/>
            </a:ext>
          </a:extLst>
        </xdr:cNvPr>
        <xdr:cNvPicPr>
          <a:picLocks noChangeAspect="1"/>
        </xdr:cNvPicPr>
      </xdr:nvPicPr>
      <xdr:blipFill>
        <a:blip xmlns:r="http://schemas.openxmlformats.org/officeDocument/2006/relationships" r:embed="rId59" cstate="email">
          <a:extLst>
            <a:ext uri="{28A0092B-C50C-407E-A947-70E740481C1C}">
              <a14:useLocalDpi xmlns:a14="http://schemas.microsoft.com/office/drawing/2010/main"/>
            </a:ext>
          </a:extLst>
        </a:blip>
        <a:stretch>
          <a:fillRect/>
        </a:stretch>
      </xdr:blipFill>
      <xdr:spPr>
        <a:xfrm>
          <a:off x="8595360" y="137731500"/>
          <a:ext cx="4152900" cy="2127615"/>
        </a:xfrm>
        <a:prstGeom prst="rect">
          <a:avLst/>
        </a:prstGeom>
      </xdr:spPr>
    </xdr:pic>
    <xdr:clientData/>
  </xdr:twoCellAnchor>
  <xdr:twoCellAnchor editAs="oneCell">
    <xdr:from>
      <xdr:col>1</xdr:col>
      <xdr:colOff>182881</xdr:colOff>
      <xdr:row>635</xdr:row>
      <xdr:rowOff>83820</xdr:rowOff>
    </xdr:from>
    <xdr:to>
      <xdr:col>6</xdr:col>
      <xdr:colOff>436246</xdr:colOff>
      <xdr:row>643</xdr:row>
      <xdr:rowOff>211184</xdr:rowOff>
    </xdr:to>
    <xdr:pic>
      <xdr:nvPicPr>
        <xdr:cNvPr id="70" name="그림 69">
          <a:extLst>
            <a:ext uri="{FF2B5EF4-FFF2-40B4-BE49-F238E27FC236}">
              <a16:creationId xmlns:a16="http://schemas.microsoft.com/office/drawing/2014/main" id="{E5E394BA-292D-EEB0-7D50-168EC995F8A2}"/>
            </a:ext>
          </a:extLst>
        </xdr:cNvPr>
        <xdr:cNvPicPr>
          <a:picLocks noChangeAspect="1"/>
        </xdr:cNvPicPr>
      </xdr:nvPicPr>
      <xdr:blipFill>
        <a:blip xmlns:r="http://schemas.openxmlformats.org/officeDocument/2006/relationships" r:embed="rId60" cstate="email">
          <a:extLst>
            <a:ext uri="{28A0092B-C50C-407E-A947-70E740481C1C}">
              <a14:useLocalDpi xmlns:a14="http://schemas.microsoft.com/office/drawing/2010/main"/>
            </a:ext>
          </a:extLst>
        </a:blip>
        <a:stretch>
          <a:fillRect/>
        </a:stretch>
      </xdr:blipFill>
      <xdr:spPr>
        <a:xfrm>
          <a:off x="594361" y="140406120"/>
          <a:ext cx="3284220" cy="1891394"/>
        </a:xfrm>
        <a:prstGeom prst="rect">
          <a:avLst/>
        </a:prstGeom>
      </xdr:spPr>
    </xdr:pic>
    <xdr:clientData/>
  </xdr:twoCellAnchor>
  <xdr:twoCellAnchor editAs="oneCell">
    <xdr:from>
      <xdr:col>1</xdr:col>
      <xdr:colOff>1</xdr:colOff>
      <xdr:row>652</xdr:row>
      <xdr:rowOff>0</xdr:rowOff>
    </xdr:from>
    <xdr:to>
      <xdr:col>7</xdr:col>
      <xdr:colOff>438151</xdr:colOff>
      <xdr:row>665</xdr:row>
      <xdr:rowOff>174083</xdr:rowOff>
    </xdr:to>
    <xdr:pic>
      <xdr:nvPicPr>
        <xdr:cNvPr id="71" name="그림 70">
          <a:extLst>
            <a:ext uri="{FF2B5EF4-FFF2-40B4-BE49-F238E27FC236}">
              <a16:creationId xmlns:a16="http://schemas.microsoft.com/office/drawing/2014/main" id="{3D0C9DE0-D113-8FD4-C7C6-421F8A7F70FC}"/>
            </a:ext>
          </a:extLst>
        </xdr:cNvPr>
        <xdr:cNvPicPr>
          <a:picLocks noChangeAspect="1"/>
        </xdr:cNvPicPr>
      </xdr:nvPicPr>
      <xdr:blipFill>
        <a:blip xmlns:r="http://schemas.openxmlformats.org/officeDocument/2006/relationships" r:embed="rId61" cstate="email">
          <a:extLst>
            <a:ext uri="{28A0092B-C50C-407E-A947-70E740481C1C}">
              <a14:useLocalDpi xmlns:a14="http://schemas.microsoft.com/office/drawing/2010/main"/>
            </a:ext>
          </a:extLst>
        </a:blip>
        <a:stretch>
          <a:fillRect/>
        </a:stretch>
      </xdr:blipFill>
      <xdr:spPr>
        <a:xfrm>
          <a:off x="411481" y="144078960"/>
          <a:ext cx="4122420" cy="3058253"/>
        </a:xfrm>
        <a:prstGeom prst="rect">
          <a:avLst/>
        </a:prstGeom>
      </xdr:spPr>
    </xdr:pic>
    <xdr:clientData/>
  </xdr:twoCellAnchor>
  <xdr:twoCellAnchor editAs="oneCell">
    <xdr:from>
      <xdr:col>1</xdr:col>
      <xdr:colOff>1</xdr:colOff>
      <xdr:row>671</xdr:row>
      <xdr:rowOff>0</xdr:rowOff>
    </xdr:from>
    <xdr:to>
      <xdr:col>5</xdr:col>
      <xdr:colOff>19051</xdr:colOff>
      <xdr:row>680</xdr:row>
      <xdr:rowOff>168748</xdr:rowOff>
    </xdr:to>
    <xdr:pic>
      <xdr:nvPicPr>
        <xdr:cNvPr id="72" name="그림 71">
          <a:extLst>
            <a:ext uri="{FF2B5EF4-FFF2-40B4-BE49-F238E27FC236}">
              <a16:creationId xmlns:a16="http://schemas.microsoft.com/office/drawing/2014/main" id="{C04FD8C5-E022-6F8C-3717-943F7D004CB1}"/>
            </a:ext>
          </a:extLst>
        </xdr:cNvPr>
        <xdr:cNvPicPr>
          <a:picLocks noChangeAspect="1"/>
        </xdr:cNvPicPr>
      </xdr:nvPicPr>
      <xdr:blipFill>
        <a:blip xmlns:r="http://schemas.openxmlformats.org/officeDocument/2006/relationships" r:embed="rId62" cstate="email">
          <a:extLst>
            <a:ext uri="{28A0092B-C50C-407E-A947-70E740481C1C}">
              <a14:useLocalDpi xmlns:a14="http://schemas.microsoft.com/office/drawing/2010/main"/>
            </a:ext>
          </a:extLst>
        </a:blip>
        <a:stretch>
          <a:fillRect/>
        </a:stretch>
      </xdr:blipFill>
      <xdr:spPr>
        <a:xfrm>
          <a:off x="411481" y="148277580"/>
          <a:ext cx="2369820" cy="2146138"/>
        </a:xfrm>
        <a:prstGeom prst="rect">
          <a:avLst/>
        </a:prstGeom>
      </xdr:spPr>
    </xdr:pic>
    <xdr:clientData/>
  </xdr:twoCellAnchor>
  <xdr:twoCellAnchor editAs="oneCell">
    <xdr:from>
      <xdr:col>1</xdr:col>
      <xdr:colOff>38101</xdr:colOff>
      <xdr:row>682</xdr:row>
      <xdr:rowOff>53340</xdr:rowOff>
    </xdr:from>
    <xdr:to>
      <xdr:col>6</xdr:col>
      <xdr:colOff>403681</xdr:colOff>
      <xdr:row>692</xdr:row>
      <xdr:rowOff>114299</xdr:rowOff>
    </xdr:to>
    <xdr:pic>
      <xdr:nvPicPr>
        <xdr:cNvPr id="74" name="그림 73">
          <a:extLst>
            <a:ext uri="{FF2B5EF4-FFF2-40B4-BE49-F238E27FC236}">
              <a16:creationId xmlns:a16="http://schemas.microsoft.com/office/drawing/2014/main" id="{E1FA1E57-1A31-72EC-C86B-7A0A70E813C5}"/>
            </a:ext>
          </a:extLst>
        </xdr:cNvPr>
        <xdr:cNvPicPr>
          <a:picLocks noChangeAspect="1"/>
        </xdr:cNvPicPr>
      </xdr:nvPicPr>
      <xdr:blipFill>
        <a:blip xmlns:r="http://schemas.openxmlformats.org/officeDocument/2006/relationships" r:embed="rId63" cstate="email">
          <a:extLst>
            <a:ext uri="{28A0092B-C50C-407E-A947-70E740481C1C}">
              <a14:useLocalDpi xmlns:a14="http://schemas.microsoft.com/office/drawing/2010/main"/>
            </a:ext>
          </a:extLst>
        </a:blip>
        <a:stretch>
          <a:fillRect/>
        </a:stretch>
      </xdr:blipFill>
      <xdr:spPr>
        <a:xfrm>
          <a:off x="449581" y="150761700"/>
          <a:ext cx="3394530" cy="2270759"/>
        </a:xfrm>
        <a:prstGeom prst="rect">
          <a:avLst/>
        </a:prstGeom>
      </xdr:spPr>
    </xdr:pic>
    <xdr:clientData/>
  </xdr:twoCellAnchor>
  <xdr:twoCellAnchor editAs="oneCell">
    <xdr:from>
      <xdr:col>7</xdr:col>
      <xdr:colOff>1</xdr:colOff>
      <xdr:row>682</xdr:row>
      <xdr:rowOff>0</xdr:rowOff>
    </xdr:from>
    <xdr:to>
      <xdr:col>11</xdr:col>
      <xdr:colOff>57150</xdr:colOff>
      <xdr:row>692</xdr:row>
      <xdr:rowOff>93710</xdr:rowOff>
    </xdr:to>
    <xdr:pic>
      <xdr:nvPicPr>
        <xdr:cNvPr id="75" name="그림 74">
          <a:extLst>
            <a:ext uri="{FF2B5EF4-FFF2-40B4-BE49-F238E27FC236}">
              <a16:creationId xmlns:a16="http://schemas.microsoft.com/office/drawing/2014/main" id="{5369A418-BF87-0B2C-F71B-2B89A1D9A780}"/>
            </a:ext>
          </a:extLst>
        </xdr:cNvPr>
        <xdr:cNvPicPr>
          <a:picLocks noChangeAspect="1"/>
        </xdr:cNvPicPr>
      </xdr:nvPicPr>
      <xdr:blipFill>
        <a:blip xmlns:r="http://schemas.openxmlformats.org/officeDocument/2006/relationships" r:embed="rId64" cstate="email">
          <a:extLst>
            <a:ext uri="{28A0092B-C50C-407E-A947-70E740481C1C}">
              <a14:useLocalDpi xmlns:a14="http://schemas.microsoft.com/office/drawing/2010/main"/>
            </a:ext>
          </a:extLst>
        </a:blip>
        <a:stretch>
          <a:fillRect/>
        </a:stretch>
      </xdr:blipFill>
      <xdr:spPr>
        <a:xfrm>
          <a:off x="4434841" y="150708360"/>
          <a:ext cx="2804159" cy="2313035"/>
        </a:xfrm>
        <a:prstGeom prst="rect">
          <a:avLst/>
        </a:prstGeom>
      </xdr:spPr>
    </xdr:pic>
    <xdr:clientData/>
  </xdr:twoCellAnchor>
  <xdr:twoCellAnchor editAs="oneCell">
    <xdr:from>
      <xdr:col>12</xdr:col>
      <xdr:colOff>0</xdr:colOff>
      <xdr:row>682</xdr:row>
      <xdr:rowOff>0</xdr:rowOff>
    </xdr:from>
    <xdr:to>
      <xdr:col>20</xdr:col>
      <xdr:colOff>243840</xdr:colOff>
      <xdr:row>692</xdr:row>
      <xdr:rowOff>135160</xdr:rowOff>
    </xdr:to>
    <xdr:pic>
      <xdr:nvPicPr>
        <xdr:cNvPr id="77" name="그림 76">
          <a:extLst>
            <a:ext uri="{FF2B5EF4-FFF2-40B4-BE49-F238E27FC236}">
              <a16:creationId xmlns:a16="http://schemas.microsoft.com/office/drawing/2014/main" id="{764230A3-B885-78EC-1AC1-587E5B5FC66F}"/>
            </a:ext>
          </a:extLst>
        </xdr:cNvPr>
        <xdr:cNvPicPr>
          <a:picLocks noChangeAspect="1"/>
        </xdr:cNvPicPr>
      </xdr:nvPicPr>
      <xdr:blipFill>
        <a:blip xmlns:r="http://schemas.openxmlformats.org/officeDocument/2006/relationships" r:embed="rId65" cstate="email">
          <a:extLst>
            <a:ext uri="{28A0092B-C50C-407E-A947-70E740481C1C}">
              <a14:useLocalDpi xmlns:a14="http://schemas.microsoft.com/office/drawing/2010/main"/>
            </a:ext>
          </a:extLst>
        </a:blip>
        <a:stretch>
          <a:fillRect/>
        </a:stretch>
      </xdr:blipFill>
      <xdr:spPr>
        <a:xfrm>
          <a:off x="7787640" y="150708360"/>
          <a:ext cx="5661660" cy="2335435"/>
        </a:xfrm>
        <a:prstGeom prst="rect">
          <a:avLst/>
        </a:prstGeom>
      </xdr:spPr>
    </xdr:pic>
    <xdr:clientData/>
  </xdr:twoCellAnchor>
  <xdr:twoCellAnchor editAs="oneCell">
    <xdr:from>
      <xdr:col>4</xdr:col>
      <xdr:colOff>670559</xdr:colOff>
      <xdr:row>671</xdr:row>
      <xdr:rowOff>0</xdr:rowOff>
    </xdr:from>
    <xdr:to>
      <xdr:col>13</xdr:col>
      <xdr:colOff>383904</xdr:colOff>
      <xdr:row>680</xdr:row>
      <xdr:rowOff>93345</xdr:rowOff>
    </xdr:to>
    <xdr:pic>
      <xdr:nvPicPr>
        <xdr:cNvPr id="78" name="그림 77">
          <a:extLst>
            <a:ext uri="{FF2B5EF4-FFF2-40B4-BE49-F238E27FC236}">
              <a16:creationId xmlns:a16="http://schemas.microsoft.com/office/drawing/2014/main" id="{DAF07709-DE2A-6948-BAB3-CBD99E102B80}"/>
            </a:ext>
          </a:extLst>
        </xdr:cNvPr>
        <xdr:cNvPicPr>
          <a:picLocks noChangeAspect="1"/>
        </xdr:cNvPicPr>
      </xdr:nvPicPr>
      <xdr:blipFill>
        <a:blip xmlns:r="http://schemas.openxmlformats.org/officeDocument/2006/relationships" r:embed="rId66" cstate="email">
          <a:extLst>
            <a:ext uri="{28A0092B-C50C-407E-A947-70E740481C1C}">
              <a14:useLocalDpi xmlns:a14="http://schemas.microsoft.com/office/drawing/2010/main"/>
            </a:ext>
          </a:extLst>
        </a:blip>
        <a:stretch>
          <a:fillRect/>
        </a:stretch>
      </xdr:blipFill>
      <xdr:spPr>
        <a:xfrm>
          <a:off x="3154679" y="148277580"/>
          <a:ext cx="5809345" cy="2095500"/>
        </a:xfrm>
        <a:prstGeom prst="rect">
          <a:avLst/>
        </a:prstGeom>
      </xdr:spPr>
    </xdr:pic>
    <xdr:clientData/>
  </xdr:twoCellAnchor>
  <xdr:twoCellAnchor editAs="oneCell">
    <xdr:from>
      <xdr:col>1</xdr:col>
      <xdr:colOff>38100</xdr:colOff>
      <xdr:row>697</xdr:row>
      <xdr:rowOff>190501</xdr:rowOff>
    </xdr:from>
    <xdr:to>
      <xdr:col>7</xdr:col>
      <xdr:colOff>205740</xdr:colOff>
      <xdr:row>703</xdr:row>
      <xdr:rowOff>169821</xdr:rowOff>
    </xdr:to>
    <xdr:pic>
      <xdr:nvPicPr>
        <xdr:cNvPr id="73" name="그림 72">
          <a:extLst>
            <a:ext uri="{FF2B5EF4-FFF2-40B4-BE49-F238E27FC236}">
              <a16:creationId xmlns:a16="http://schemas.microsoft.com/office/drawing/2014/main" id="{B8D82282-2A2C-9E5F-9B20-FB623D77A7CB}"/>
            </a:ext>
          </a:extLst>
        </xdr:cNvPr>
        <xdr:cNvPicPr>
          <a:picLocks noChangeAspect="1"/>
        </xdr:cNvPicPr>
      </xdr:nvPicPr>
      <xdr:blipFill>
        <a:blip xmlns:r="http://schemas.openxmlformats.org/officeDocument/2006/relationships" r:embed="rId67" cstate="email">
          <a:extLst>
            <a:ext uri="{28A0092B-C50C-407E-A947-70E740481C1C}">
              <a14:useLocalDpi xmlns:a14="http://schemas.microsoft.com/office/drawing/2010/main"/>
            </a:ext>
          </a:extLst>
        </a:blip>
        <a:stretch>
          <a:fillRect/>
        </a:stretch>
      </xdr:blipFill>
      <xdr:spPr>
        <a:xfrm>
          <a:off x="449580" y="154213561"/>
          <a:ext cx="3848100" cy="1318535"/>
        </a:xfrm>
        <a:prstGeom prst="rect">
          <a:avLst/>
        </a:prstGeom>
      </xdr:spPr>
    </xdr:pic>
    <xdr:clientData/>
  </xdr:twoCellAnchor>
  <xdr:twoCellAnchor editAs="oneCell">
    <xdr:from>
      <xdr:col>1</xdr:col>
      <xdr:colOff>1</xdr:colOff>
      <xdr:row>708</xdr:row>
      <xdr:rowOff>0</xdr:rowOff>
    </xdr:from>
    <xdr:to>
      <xdr:col>6</xdr:col>
      <xdr:colOff>38100</xdr:colOff>
      <xdr:row>713</xdr:row>
      <xdr:rowOff>53897</xdr:rowOff>
    </xdr:to>
    <xdr:pic>
      <xdr:nvPicPr>
        <xdr:cNvPr id="76" name="그림 75">
          <a:extLst>
            <a:ext uri="{FF2B5EF4-FFF2-40B4-BE49-F238E27FC236}">
              <a16:creationId xmlns:a16="http://schemas.microsoft.com/office/drawing/2014/main" id="{6D0C8E3D-3633-DDD0-054E-89CE929C03BE}"/>
            </a:ext>
          </a:extLst>
        </xdr:cNvPr>
        <xdr:cNvPicPr>
          <a:picLocks noChangeAspect="1"/>
        </xdr:cNvPicPr>
      </xdr:nvPicPr>
      <xdr:blipFill>
        <a:blip xmlns:r="http://schemas.openxmlformats.org/officeDocument/2006/relationships" r:embed="rId68" cstate="email">
          <a:extLst>
            <a:ext uri="{28A0092B-C50C-407E-A947-70E740481C1C}">
              <a14:useLocalDpi xmlns:a14="http://schemas.microsoft.com/office/drawing/2010/main"/>
            </a:ext>
          </a:extLst>
        </a:blip>
        <a:stretch>
          <a:fillRect/>
        </a:stretch>
      </xdr:blipFill>
      <xdr:spPr>
        <a:xfrm>
          <a:off x="411481" y="156453840"/>
          <a:ext cx="3055619" cy="1147367"/>
        </a:xfrm>
        <a:prstGeom prst="rect">
          <a:avLst/>
        </a:prstGeom>
      </xdr:spPr>
    </xdr:pic>
    <xdr:clientData/>
  </xdr:twoCellAnchor>
  <xdr:twoCellAnchor editAs="oneCell">
    <xdr:from>
      <xdr:col>1</xdr:col>
      <xdr:colOff>152400</xdr:colOff>
      <xdr:row>720</xdr:row>
      <xdr:rowOff>38100</xdr:rowOff>
    </xdr:from>
    <xdr:to>
      <xdr:col>6</xdr:col>
      <xdr:colOff>628650</xdr:colOff>
      <xdr:row>728</xdr:row>
      <xdr:rowOff>152150</xdr:rowOff>
    </xdr:to>
    <xdr:pic>
      <xdr:nvPicPr>
        <xdr:cNvPr id="79" name="그림 78">
          <a:extLst>
            <a:ext uri="{FF2B5EF4-FFF2-40B4-BE49-F238E27FC236}">
              <a16:creationId xmlns:a16="http://schemas.microsoft.com/office/drawing/2014/main" id="{905F6A52-C218-8486-2395-DC1AC05C6247}"/>
            </a:ext>
          </a:extLst>
        </xdr:cNvPr>
        <xdr:cNvPicPr>
          <a:picLocks noChangeAspect="1"/>
        </xdr:cNvPicPr>
      </xdr:nvPicPr>
      <xdr:blipFill>
        <a:blip xmlns:r="http://schemas.openxmlformats.org/officeDocument/2006/relationships" r:embed="rId69" cstate="email">
          <a:extLst>
            <a:ext uri="{28A0092B-C50C-407E-A947-70E740481C1C}">
              <a14:useLocalDpi xmlns:a14="http://schemas.microsoft.com/office/drawing/2010/main"/>
            </a:ext>
          </a:extLst>
        </a:blip>
        <a:stretch>
          <a:fillRect/>
        </a:stretch>
      </xdr:blipFill>
      <xdr:spPr>
        <a:xfrm>
          <a:off x="563880" y="159143700"/>
          <a:ext cx="3489960" cy="1881890"/>
        </a:xfrm>
        <a:prstGeom prst="rect">
          <a:avLst/>
        </a:prstGeom>
      </xdr:spPr>
    </xdr:pic>
    <xdr:clientData/>
  </xdr:twoCellAnchor>
  <xdr:twoCellAnchor editAs="oneCell">
    <xdr:from>
      <xdr:col>1</xdr:col>
      <xdr:colOff>1</xdr:colOff>
      <xdr:row>737</xdr:row>
      <xdr:rowOff>1</xdr:rowOff>
    </xdr:from>
    <xdr:to>
      <xdr:col>7</xdr:col>
      <xdr:colOff>478699</xdr:colOff>
      <xdr:row>743</xdr:row>
      <xdr:rowOff>167641</xdr:rowOff>
    </xdr:to>
    <xdr:pic>
      <xdr:nvPicPr>
        <xdr:cNvPr id="80" name="그림 79">
          <a:extLst>
            <a:ext uri="{FF2B5EF4-FFF2-40B4-BE49-F238E27FC236}">
              <a16:creationId xmlns:a16="http://schemas.microsoft.com/office/drawing/2014/main" id="{3A7E29E9-A893-8491-6B2F-BA2E5F2BC852}"/>
            </a:ext>
          </a:extLst>
        </xdr:cNvPr>
        <xdr:cNvPicPr>
          <a:picLocks noChangeAspect="1"/>
        </xdr:cNvPicPr>
      </xdr:nvPicPr>
      <xdr:blipFill>
        <a:blip xmlns:r="http://schemas.openxmlformats.org/officeDocument/2006/relationships" r:embed="rId70" cstate="email">
          <a:extLst>
            <a:ext uri="{28A0092B-C50C-407E-A947-70E740481C1C}">
              <a14:useLocalDpi xmlns:a14="http://schemas.microsoft.com/office/drawing/2010/main"/>
            </a:ext>
          </a:extLst>
        </a:blip>
        <a:stretch>
          <a:fillRect/>
        </a:stretch>
      </xdr:blipFill>
      <xdr:spPr>
        <a:xfrm>
          <a:off x="411481" y="162862261"/>
          <a:ext cx="4178208" cy="1485900"/>
        </a:xfrm>
        <a:prstGeom prst="rect">
          <a:avLst/>
        </a:prstGeom>
      </xdr:spPr>
    </xdr:pic>
    <xdr:clientData/>
  </xdr:twoCellAnchor>
  <xdr:twoCellAnchor editAs="oneCell">
    <xdr:from>
      <xdr:col>1</xdr:col>
      <xdr:colOff>1</xdr:colOff>
      <xdr:row>745</xdr:row>
      <xdr:rowOff>1</xdr:rowOff>
    </xdr:from>
    <xdr:to>
      <xdr:col>10</xdr:col>
      <xdr:colOff>171450</xdr:colOff>
      <xdr:row>754</xdr:row>
      <xdr:rowOff>173697</xdr:rowOff>
    </xdr:to>
    <xdr:pic>
      <xdr:nvPicPr>
        <xdr:cNvPr id="81" name="그림 80">
          <a:extLst>
            <a:ext uri="{FF2B5EF4-FFF2-40B4-BE49-F238E27FC236}">
              <a16:creationId xmlns:a16="http://schemas.microsoft.com/office/drawing/2014/main" id="{D66B9EDA-F18C-71C6-01FF-4E6AE1AE35B3}"/>
            </a:ext>
          </a:extLst>
        </xdr:cNvPr>
        <xdr:cNvPicPr>
          <a:picLocks noChangeAspect="1"/>
        </xdr:cNvPicPr>
      </xdr:nvPicPr>
      <xdr:blipFill>
        <a:blip xmlns:r="http://schemas.openxmlformats.org/officeDocument/2006/relationships" r:embed="rId71" cstate="email">
          <a:extLst>
            <a:ext uri="{28A0092B-C50C-407E-A947-70E740481C1C}">
              <a14:useLocalDpi xmlns:a14="http://schemas.microsoft.com/office/drawing/2010/main"/>
            </a:ext>
          </a:extLst>
        </a:blip>
        <a:stretch>
          <a:fillRect/>
        </a:stretch>
      </xdr:blipFill>
      <xdr:spPr>
        <a:xfrm>
          <a:off x="411481" y="164630101"/>
          <a:ext cx="5935979" cy="2166326"/>
        </a:xfrm>
        <a:prstGeom prst="rect">
          <a:avLst/>
        </a:prstGeom>
      </xdr:spPr>
    </xdr:pic>
    <xdr:clientData/>
  </xdr:twoCellAnchor>
  <xdr:twoCellAnchor editAs="oneCell">
    <xdr:from>
      <xdr:col>1</xdr:col>
      <xdr:colOff>1</xdr:colOff>
      <xdr:row>762</xdr:row>
      <xdr:rowOff>30481</xdr:rowOff>
    </xdr:from>
    <xdr:to>
      <xdr:col>7</xdr:col>
      <xdr:colOff>552450</xdr:colOff>
      <xdr:row>768</xdr:row>
      <xdr:rowOff>173936</xdr:rowOff>
    </xdr:to>
    <xdr:pic>
      <xdr:nvPicPr>
        <xdr:cNvPr id="82" name="그림 81">
          <a:extLst>
            <a:ext uri="{FF2B5EF4-FFF2-40B4-BE49-F238E27FC236}">
              <a16:creationId xmlns:a16="http://schemas.microsoft.com/office/drawing/2014/main" id="{44F9CC17-86A7-4A08-0806-BA4952E9207E}"/>
            </a:ext>
          </a:extLst>
        </xdr:cNvPr>
        <xdr:cNvPicPr>
          <a:picLocks noChangeAspect="1"/>
        </xdr:cNvPicPr>
      </xdr:nvPicPr>
      <xdr:blipFill rotWithShape="1">
        <a:blip xmlns:r="http://schemas.openxmlformats.org/officeDocument/2006/relationships" r:embed="rId72" cstate="screen">
          <a:extLst>
            <a:ext uri="{28A0092B-C50C-407E-A947-70E740481C1C}">
              <a14:useLocalDpi xmlns:a14="http://schemas.microsoft.com/office/drawing/2010/main"/>
            </a:ext>
          </a:extLst>
        </a:blip>
        <a:srcRect l="-448"/>
        <a:stretch/>
      </xdr:blipFill>
      <xdr:spPr>
        <a:xfrm>
          <a:off x="411481" y="168417241"/>
          <a:ext cx="4244339" cy="1465525"/>
        </a:xfrm>
        <a:prstGeom prst="rect">
          <a:avLst/>
        </a:prstGeom>
      </xdr:spPr>
    </xdr:pic>
    <xdr:clientData/>
  </xdr:twoCellAnchor>
  <xdr:twoCellAnchor editAs="oneCell">
    <xdr:from>
      <xdr:col>2</xdr:col>
      <xdr:colOff>1</xdr:colOff>
      <xdr:row>775</xdr:row>
      <xdr:rowOff>0</xdr:rowOff>
    </xdr:from>
    <xdr:to>
      <xdr:col>4</xdr:col>
      <xdr:colOff>320040</xdr:colOff>
      <xdr:row>782</xdr:row>
      <xdr:rowOff>17991</xdr:rowOff>
    </xdr:to>
    <xdr:pic>
      <xdr:nvPicPr>
        <xdr:cNvPr id="83" name="그림 82">
          <a:extLst>
            <a:ext uri="{FF2B5EF4-FFF2-40B4-BE49-F238E27FC236}">
              <a16:creationId xmlns:a16="http://schemas.microsoft.com/office/drawing/2014/main" id="{FC16194D-03C6-7580-1605-8C5744153E56}"/>
            </a:ext>
          </a:extLst>
        </xdr:cNvPr>
        <xdr:cNvPicPr>
          <a:picLocks noChangeAspect="1"/>
        </xdr:cNvPicPr>
      </xdr:nvPicPr>
      <xdr:blipFill>
        <a:blip xmlns:r="http://schemas.openxmlformats.org/officeDocument/2006/relationships" r:embed="rId73" cstate="email">
          <a:extLst>
            <a:ext uri="{28A0092B-C50C-407E-A947-70E740481C1C}">
              <a14:useLocalDpi xmlns:a14="http://schemas.microsoft.com/office/drawing/2010/main"/>
            </a:ext>
          </a:extLst>
        </a:blip>
        <a:stretch>
          <a:fillRect/>
        </a:stretch>
      </xdr:blipFill>
      <xdr:spPr>
        <a:xfrm>
          <a:off x="1082041" y="171259500"/>
          <a:ext cx="1714499" cy="1561041"/>
        </a:xfrm>
        <a:prstGeom prst="rect">
          <a:avLst/>
        </a:prstGeom>
      </xdr:spPr>
    </xdr:pic>
    <xdr:clientData/>
  </xdr:twoCellAnchor>
  <xdr:twoCellAnchor editAs="oneCell">
    <xdr:from>
      <xdr:col>2</xdr:col>
      <xdr:colOff>1</xdr:colOff>
      <xdr:row>803</xdr:row>
      <xdr:rowOff>0</xdr:rowOff>
    </xdr:from>
    <xdr:to>
      <xdr:col>9</xdr:col>
      <xdr:colOff>419101</xdr:colOff>
      <xdr:row>810</xdr:row>
      <xdr:rowOff>171363</xdr:rowOff>
    </xdr:to>
    <xdr:pic>
      <xdr:nvPicPr>
        <xdr:cNvPr id="84" name="그림 83">
          <a:extLst>
            <a:ext uri="{FF2B5EF4-FFF2-40B4-BE49-F238E27FC236}">
              <a16:creationId xmlns:a16="http://schemas.microsoft.com/office/drawing/2014/main" id="{76E99F03-15B4-5353-1800-003C9B76EF66}"/>
            </a:ext>
          </a:extLst>
        </xdr:cNvPr>
        <xdr:cNvPicPr>
          <a:picLocks noChangeAspect="1"/>
        </xdr:cNvPicPr>
      </xdr:nvPicPr>
      <xdr:blipFill>
        <a:blip xmlns:r="http://schemas.openxmlformats.org/officeDocument/2006/relationships" r:embed="rId74" cstate="email">
          <a:extLst>
            <a:ext uri="{28A0092B-C50C-407E-A947-70E740481C1C}">
              <a14:useLocalDpi xmlns:a14="http://schemas.microsoft.com/office/drawing/2010/main"/>
            </a:ext>
          </a:extLst>
        </a:blip>
        <a:stretch>
          <a:fillRect/>
        </a:stretch>
      </xdr:blipFill>
      <xdr:spPr>
        <a:xfrm>
          <a:off x="685801" y="177446940"/>
          <a:ext cx="5173980" cy="1722033"/>
        </a:xfrm>
        <a:prstGeom prst="rect">
          <a:avLst/>
        </a:prstGeom>
      </xdr:spPr>
    </xdr:pic>
    <xdr:clientData/>
  </xdr:twoCellAnchor>
  <xdr:twoCellAnchor editAs="oneCell">
    <xdr:from>
      <xdr:col>2</xdr:col>
      <xdr:colOff>0</xdr:colOff>
      <xdr:row>813</xdr:row>
      <xdr:rowOff>1</xdr:rowOff>
    </xdr:from>
    <xdr:to>
      <xdr:col>8</xdr:col>
      <xdr:colOff>325754</xdr:colOff>
      <xdr:row>819</xdr:row>
      <xdr:rowOff>132556</xdr:rowOff>
    </xdr:to>
    <xdr:pic>
      <xdr:nvPicPr>
        <xdr:cNvPr id="85" name="그림 84">
          <a:extLst>
            <a:ext uri="{FF2B5EF4-FFF2-40B4-BE49-F238E27FC236}">
              <a16:creationId xmlns:a16="http://schemas.microsoft.com/office/drawing/2014/main" id="{5935CFB5-44A4-1D8A-0DC7-BE69F310B520}"/>
            </a:ext>
          </a:extLst>
        </xdr:cNvPr>
        <xdr:cNvPicPr>
          <a:picLocks noChangeAspect="1"/>
        </xdr:cNvPicPr>
      </xdr:nvPicPr>
      <xdr:blipFill>
        <a:blip xmlns:r="http://schemas.openxmlformats.org/officeDocument/2006/relationships" r:embed="rId75" cstate="email">
          <a:extLst>
            <a:ext uri="{28A0092B-C50C-407E-A947-70E740481C1C}">
              <a14:useLocalDpi xmlns:a14="http://schemas.microsoft.com/office/drawing/2010/main"/>
            </a:ext>
          </a:extLst>
        </a:blip>
        <a:stretch>
          <a:fillRect/>
        </a:stretch>
      </xdr:blipFill>
      <xdr:spPr>
        <a:xfrm>
          <a:off x="685800" y="179656741"/>
          <a:ext cx="4396739" cy="1471770"/>
        </a:xfrm>
        <a:prstGeom prst="rect">
          <a:avLst/>
        </a:prstGeom>
      </xdr:spPr>
    </xdr:pic>
    <xdr:clientData/>
  </xdr:twoCellAnchor>
  <xdr:twoCellAnchor editAs="oneCell">
    <xdr:from>
      <xdr:col>2</xdr:col>
      <xdr:colOff>1</xdr:colOff>
      <xdr:row>822</xdr:row>
      <xdr:rowOff>0</xdr:rowOff>
    </xdr:from>
    <xdr:to>
      <xdr:col>7</xdr:col>
      <xdr:colOff>590551</xdr:colOff>
      <xdr:row>828</xdr:row>
      <xdr:rowOff>187721</xdr:rowOff>
    </xdr:to>
    <xdr:pic>
      <xdr:nvPicPr>
        <xdr:cNvPr id="86" name="그림 85">
          <a:extLst>
            <a:ext uri="{FF2B5EF4-FFF2-40B4-BE49-F238E27FC236}">
              <a16:creationId xmlns:a16="http://schemas.microsoft.com/office/drawing/2014/main" id="{B19D80DC-F976-A074-D2EE-1CBCFBE96338}"/>
            </a:ext>
          </a:extLst>
        </xdr:cNvPr>
        <xdr:cNvPicPr>
          <a:picLocks noChangeAspect="1"/>
        </xdr:cNvPicPr>
      </xdr:nvPicPr>
      <xdr:blipFill>
        <a:blip xmlns:r="http://schemas.openxmlformats.org/officeDocument/2006/relationships" r:embed="rId76" cstate="email">
          <a:extLst>
            <a:ext uri="{28A0092B-C50C-407E-A947-70E740481C1C}">
              <a14:useLocalDpi xmlns:a14="http://schemas.microsoft.com/office/drawing/2010/main"/>
            </a:ext>
          </a:extLst>
        </a:blip>
        <a:stretch>
          <a:fillRect/>
        </a:stretch>
      </xdr:blipFill>
      <xdr:spPr>
        <a:xfrm>
          <a:off x="685801" y="181645560"/>
          <a:ext cx="4008120" cy="1513601"/>
        </a:xfrm>
        <a:prstGeom prst="rect">
          <a:avLst/>
        </a:prstGeom>
      </xdr:spPr>
    </xdr:pic>
    <xdr:clientData/>
  </xdr:twoCellAnchor>
  <xdr:twoCellAnchor editAs="oneCell">
    <xdr:from>
      <xdr:col>2</xdr:col>
      <xdr:colOff>0</xdr:colOff>
      <xdr:row>839</xdr:row>
      <xdr:rowOff>1</xdr:rowOff>
    </xdr:from>
    <xdr:to>
      <xdr:col>5</xdr:col>
      <xdr:colOff>304800</xdr:colOff>
      <xdr:row>844</xdr:row>
      <xdr:rowOff>211941</xdr:rowOff>
    </xdr:to>
    <xdr:pic>
      <xdr:nvPicPr>
        <xdr:cNvPr id="87" name="그림 86">
          <a:extLst>
            <a:ext uri="{FF2B5EF4-FFF2-40B4-BE49-F238E27FC236}">
              <a16:creationId xmlns:a16="http://schemas.microsoft.com/office/drawing/2014/main" id="{12471873-01FB-36B8-7A88-9F5B3367E2A9}"/>
            </a:ext>
          </a:extLst>
        </xdr:cNvPr>
        <xdr:cNvPicPr>
          <a:picLocks noChangeAspect="1"/>
        </xdr:cNvPicPr>
      </xdr:nvPicPr>
      <xdr:blipFill>
        <a:blip xmlns:r="http://schemas.openxmlformats.org/officeDocument/2006/relationships" r:embed="rId77" cstate="email">
          <a:extLst>
            <a:ext uri="{28A0092B-C50C-407E-A947-70E740481C1C}">
              <a14:useLocalDpi xmlns:a14="http://schemas.microsoft.com/office/drawing/2010/main"/>
            </a:ext>
          </a:extLst>
        </a:blip>
        <a:stretch>
          <a:fillRect/>
        </a:stretch>
      </xdr:blipFill>
      <xdr:spPr>
        <a:xfrm>
          <a:off x="685800" y="185402221"/>
          <a:ext cx="2377440" cy="1313030"/>
        </a:xfrm>
        <a:prstGeom prst="rect">
          <a:avLst/>
        </a:prstGeom>
      </xdr:spPr>
    </xdr:pic>
    <xdr:clientData/>
  </xdr:twoCellAnchor>
  <xdr:twoCellAnchor editAs="oneCell">
    <xdr:from>
      <xdr:col>1</xdr:col>
      <xdr:colOff>0</xdr:colOff>
      <xdr:row>848</xdr:row>
      <xdr:rowOff>0</xdr:rowOff>
    </xdr:from>
    <xdr:to>
      <xdr:col>5</xdr:col>
      <xdr:colOff>243840</xdr:colOff>
      <xdr:row>853</xdr:row>
      <xdr:rowOff>174580</xdr:rowOff>
    </xdr:to>
    <xdr:pic>
      <xdr:nvPicPr>
        <xdr:cNvPr id="88" name="그림 87">
          <a:extLst>
            <a:ext uri="{FF2B5EF4-FFF2-40B4-BE49-F238E27FC236}">
              <a16:creationId xmlns:a16="http://schemas.microsoft.com/office/drawing/2014/main" id="{2946C8EC-F787-B0D6-E0BE-FBA1CAB8EAF6}"/>
            </a:ext>
          </a:extLst>
        </xdr:cNvPr>
        <xdr:cNvPicPr>
          <a:picLocks noChangeAspect="1"/>
        </xdr:cNvPicPr>
      </xdr:nvPicPr>
      <xdr:blipFill>
        <a:blip xmlns:r="http://schemas.openxmlformats.org/officeDocument/2006/relationships" r:embed="rId78" cstate="email">
          <a:extLst>
            <a:ext uri="{28A0092B-C50C-407E-A947-70E740481C1C}">
              <a14:useLocalDpi xmlns:a14="http://schemas.microsoft.com/office/drawing/2010/main"/>
            </a:ext>
          </a:extLst>
        </a:blip>
        <a:stretch>
          <a:fillRect/>
        </a:stretch>
      </xdr:blipFill>
      <xdr:spPr>
        <a:xfrm>
          <a:off x="411480" y="187391040"/>
          <a:ext cx="2583180" cy="1287100"/>
        </a:xfrm>
        <a:prstGeom prst="rect">
          <a:avLst/>
        </a:prstGeom>
      </xdr:spPr>
    </xdr:pic>
    <xdr:clientData/>
  </xdr:twoCellAnchor>
  <xdr:twoCellAnchor editAs="oneCell">
    <xdr:from>
      <xdr:col>1</xdr:col>
      <xdr:colOff>0</xdr:colOff>
      <xdr:row>857</xdr:row>
      <xdr:rowOff>0</xdr:rowOff>
    </xdr:from>
    <xdr:to>
      <xdr:col>8</xdr:col>
      <xdr:colOff>38481</xdr:colOff>
      <xdr:row>864</xdr:row>
      <xdr:rowOff>209702</xdr:rowOff>
    </xdr:to>
    <xdr:pic>
      <xdr:nvPicPr>
        <xdr:cNvPr id="89" name="그림 88">
          <a:extLst>
            <a:ext uri="{FF2B5EF4-FFF2-40B4-BE49-F238E27FC236}">
              <a16:creationId xmlns:a16="http://schemas.microsoft.com/office/drawing/2014/main" id="{FC98A1D0-03EB-4A8B-2E8F-7B8096E6B7A0}"/>
            </a:ext>
          </a:extLst>
        </xdr:cNvPr>
        <xdr:cNvPicPr>
          <a:picLocks noChangeAspect="1"/>
        </xdr:cNvPicPr>
      </xdr:nvPicPr>
      <xdr:blipFill>
        <a:blip xmlns:r="http://schemas.openxmlformats.org/officeDocument/2006/relationships" r:embed="rId79" cstate="email">
          <a:extLst>
            <a:ext uri="{28A0092B-C50C-407E-A947-70E740481C1C}">
              <a14:useLocalDpi xmlns:a14="http://schemas.microsoft.com/office/drawing/2010/main"/>
            </a:ext>
          </a:extLst>
        </a:blip>
        <a:stretch>
          <a:fillRect/>
        </a:stretch>
      </xdr:blipFill>
      <xdr:spPr>
        <a:xfrm>
          <a:off x="411480" y="189379860"/>
          <a:ext cx="4397121" cy="1752752"/>
        </a:xfrm>
        <a:prstGeom prst="rect">
          <a:avLst/>
        </a:prstGeom>
      </xdr:spPr>
    </xdr:pic>
    <xdr:clientData/>
  </xdr:twoCellAnchor>
  <xdr:twoCellAnchor editAs="oneCell">
    <xdr:from>
      <xdr:col>1</xdr:col>
      <xdr:colOff>0</xdr:colOff>
      <xdr:row>870</xdr:row>
      <xdr:rowOff>0</xdr:rowOff>
    </xdr:from>
    <xdr:to>
      <xdr:col>8</xdr:col>
      <xdr:colOff>228082</xdr:colOff>
      <xdr:row>877</xdr:row>
      <xdr:rowOff>91440</xdr:rowOff>
    </xdr:to>
    <xdr:pic>
      <xdr:nvPicPr>
        <xdr:cNvPr id="90" name="그림 89">
          <a:extLst>
            <a:ext uri="{FF2B5EF4-FFF2-40B4-BE49-F238E27FC236}">
              <a16:creationId xmlns:a16="http://schemas.microsoft.com/office/drawing/2014/main" id="{A0FD45F6-1327-46EE-9720-80D8DC0FCC8D}"/>
            </a:ext>
          </a:extLst>
        </xdr:cNvPr>
        <xdr:cNvPicPr>
          <a:picLocks noChangeAspect="1"/>
        </xdr:cNvPicPr>
      </xdr:nvPicPr>
      <xdr:blipFill>
        <a:blip xmlns:r="http://schemas.openxmlformats.org/officeDocument/2006/relationships" r:embed="rId80" cstate="email">
          <a:extLst>
            <a:ext uri="{28A0092B-C50C-407E-A947-70E740481C1C}">
              <a14:useLocalDpi xmlns:a14="http://schemas.microsoft.com/office/drawing/2010/main"/>
            </a:ext>
          </a:extLst>
        </a:blip>
        <a:stretch>
          <a:fillRect/>
        </a:stretch>
      </xdr:blipFill>
      <xdr:spPr>
        <a:xfrm>
          <a:off x="411480" y="192252600"/>
          <a:ext cx="4586722" cy="1630680"/>
        </a:xfrm>
        <a:prstGeom prst="rect">
          <a:avLst/>
        </a:prstGeom>
      </xdr:spPr>
    </xdr:pic>
    <xdr:clientData/>
  </xdr:twoCellAnchor>
  <xdr:twoCellAnchor editAs="oneCell">
    <xdr:from>
      <xdr:col>0</xdr:col>
      <xdr:colOff>251460</xdr:colOff>
      <xdr:row>877</xdr:row>
      <xdr:rowOff>22860</xdr:rowOff>
    </xdr:from>
    <xdr:to>
      <xdr:col>8</xdr:col>
      <xdr:colOff>18460</xdr:colOff>
      <xdr:row>884</xdr:row>
      <xdr:rowOff>19049</xdr:rowOff>
    </xdr:to>
    <xdr:pic>
      <xdr:nvPicPr>
        <xdr:cNvPr id="91" name="그림 90">
          <a:extLst>
            <a:ext uri="{FF2B5EF4-FFF2-40B4-BE49-F238E27FC236}">
              <a16:creationId xmlns:a16="http://schemas.microsoft.com/office/drawing/2014/main" id="{AFC30F44-1C50-4B9F-BBB4-C7F6B5412792}"/>
            </a:ext>
          </a:extLst>
        </xdr:cNvPr>
        <xdr:cNvPicPr>
          <a:picLocks noChangeAspect="1"/>
        </xdr:cNvPicPr>
      </xdr:nvPicPr>
      <xdr:blipFill>
        <a:blip xmlns:r="http://schemas.openxmlformats.org/officeDocument/2006/relationships" r:embed="rId81" cstate="email">
          <a:extLst>
            <a:ext uri="{28A0092B-C50C-407E-A947-70E740481C1C}">
              <a14:useLocalDpi xmlns:a14="http://schemas.microsoft.com/office/drawing/2010/main"/>
            </a:ext>
          </a:extLst>
        </a:blip>
        <a:stretch>
          <a:fillRect/>
        </a:stretch>
      </xdr:blipFill>
      <xdr:spPr>
        <a:xfrm>
          <a:off x="251460" y="193822320"/>
          <a:ext cx="4540930" cy="1539239"/>
        </a:xfrm>
        <a:prstGeom prst="rect">
          <a:avLst/>
        </a:prstGeom>
      </xdr:spPr>
    </xdr:pic>
    <xdr:clientData/>
  </xdr:twoCellAnchor>
  <xdr:twoCellAnchor>
    <xdr:from>
      <xdr:col>7</xdr:col>
      <xdr:colOff>563880</xdr:colOff>
      <xdr:row>868</xdr:row>
      <xdr:rowOff>213360</xdr:rowOff>
    </xdr:from>
    <xdr:to>
      <xdr:col>7</xdr:col>
      <xdr:colOff>563880</xdr:colOff>
      <xdr:row>884</xdr:row>
      <xdr:rowOff>121920</xdr:rowOff>
    </xdr:to>
    <xdr:cxnSp macro="">
      <xdr:nvCxnSpPr>
        <xdr:cNvPr id="94" name="직선 연결선 93">
          <a:extLst>
            <a:ext uri="{FF2B5EF4-FFF2-40B4-BE49-F238E27FC236}">
              <a16:creationId xmlns:a16="http://schemas.microsoft.com/office/drawing/2014/main" id="{952E9381-5C1A-E2A1-97DC-DBB750F28A93}"/>
            </a:ext>
          </a:extLst>
        </xdr:cNvPr>
        <xdr:cNvCxnSpPr/>
      </xdr:nvCxnSpPr>
      <xdr:spPr>
        <a:xfrm>
          <a:off x="4663440" y="192024000"/>
          <a:ext cx="0" cy="344424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68581</xdr:colOff>
      <xdr:row>887</xdr:row>
      <xdr:rowOff>15241</xdr:rowOff>
    </xdr:from>
    <xdr:to>
      <xdr:col>10</xdr:col>
      <xdr:colOff>647701</xdr:colOff>
      <xdr:row>894</xdr:row>
      <xdr:rowOff>60189</xdr:rowOff>
    </xdr:to>
    <xdr:pic>
      <xdr:nvPicPr>
        <xdr:cNvPr id="96" name="그림 95">
          <a:extLst>
            <a:ext uri="{FF2B5EF4-FFF2-40B4-BE49-F238E27FC236}">
              <a16:creationId xmlns:a16="http://schemas.microsoft.com/office/drawing/2014/main" id="{5A61B5E3-DFB5-B64E-1B12-35C3338A7692}"/>
            </a:ext>
          </a:extLst>
        </xdr:cNvPr>
        <xdr:cNvPicPr>
          <a:picLocks noChangeAspect="1"/>
        </xdr:cNvPicPr>
      </xdr:nvPicPr>
      <xdr:blipFill>
        <a:blip xmlns:r="http://schemas.openxmlformats.org/officeDocument/2006/relationships" r:embed="rId82" cstate="email">
          <a:extLst>
            <a:ext uri="{28A0092B-C50C-407E-A947-70E740481C1C}">
              <a14:useLocalDpi xmlns:a14="http://schemas.microsoft.com/office/drawing/2010/main"/>
            </a:ext>
          </a:extLst>
        </a:blip>
        <a:stretch>
          <a:fillRect/>
        </a:stretch>
      </xdr:blipFill>
      <xdr:spPr>
        <a:xfrm>
          <a:off x="480061" y="196245481"/>
          <a:ext cx="6339840" cy="1595618"/>
        </a:xfrm>
        <a:prstGeom prst="rect">
          <a:avLst/>
        </a:prstGeom>
      </xdr:spPr>
    </xdr:pic>
    <xdr:clientData/>
  </xdr:twoCellAnchor>
  <xdr:twoCellAnchor editAs="oneCell">
    <xdr:from>
      <xdr:col>2</xdr:col>
      <xdr:colOff>53339</xdr:colOff>
      <xdr:row>901</xdr:row>
      <xdr:rowOff>38100</xdr:rowOff>
    </xdr:from>
    <xdr:to>
      <xdr:col>8</xdr:col>
      <xdr:colOff>440102</xdr:colOff>
      <xdr:row>906</xdr:row>
      <xdr:rowOff>211454</xdr:rowOff>
    </xdr:to>
    <xdr:pic>
      <xdr:nvPicPr>
        <xdr:cNvPr id="92" name="그림 91">
          <a:extLst>
            <a:ext uri="{FF2B5EF4-FFF2-40B4-BE49-F238E27FC236}">
              <a16:creationId xmlns:a16="http://schemas.microsoft.com/office/drawing/2014/main" id="{84CFD17B-CB46-4225-A2D1-BDF7537703F8}"/>
            </a:ext>
          </a:extLst>
        </xdr:cNvPr>
        <xdr:cNvPicPr>
          <a:picLocks noChangeAspect="1"/>
        </xdr:cNvPicPr>
      </xdr:nvPicPr>
      <xdr:blipFill>
        <a:blip xmlns:r="http://schemas.openxmlformats.org/officeDocument/2006/relationships" r:embed="rId83" cstate="email">
          <a:extLst>
            <a:ext uri="{28A0092B-C50C-407E-A947-70E740481C1C}">
              <a14:useLocalDpi xmlns:a14="http://schemas.microsoft.com/office/drawing/2010/main"/>
            </a:ext>
          </a:extLst>
        </a:blip>
        <a:stretch>
          <a:fillRect/>
        </a:stretch>
      </xdr:blipFill>
      <xdr:spPr>
        <a:xfrm>
          <a:off x="739139" y="199141080"/>
          <a:ext cx="4482513" cy="1264919"/>
        </a:xfrm>
        <a:prstGeom prst="rect">
          <a:avLst/>
        </a:prstGeom>
      </xdr:spPr>
    </xdr:pic>
    <xdr:clientData/>
  </xdr:twoCellAnchor>
  <xdr:twoCellAnchor editAs="oneCell">
    <xdr:from>
      <xdr:col>1</xdr:col>
      <xdr:colOff>1</xdr:colOff>
      <xdr:row>911</xdr:row>
      <xdr:rowOff>0</xdr:rowOff>
    </xdr:from>
    <xdr:to>
      <xdr:col>5</xdr:col>
      <xdr:colOff>247650</xdr:colOff>
      <xdr:row>918</xdr:row>
      <xdr:rowOff>191065</xdr:rowOff>
    </xdr:to>
    <xdr:pic>
      <xdr:nvPicPr>
        <xdr:cNvPr id="93" name="그림 92">
          <a:extLst>
            <a:ext uri="{FF2B5EF4-FFF2-40B4-BE49-F238E27FC236}">
              <a16:creationId xmlns:a16="http://schemas.microsoft.com/office/drawing/2014/main" id="{33ED585D-8A57-CBA9-FFA1-3BA81D339017}"/>
            </a:ext>
          </a:extLst>
        </xdr:cNvPr>
        <xdr:cNvPicPr>
          <a:picLocks noChangeAspect="1"/>
        </xdr:cNvPicPr>
      </xdr:nvPicPr>
      <xdr:blipFill>
        <a:blip xmlns:r="http://schemas.openxmlformats.org/officeDocument/2006/relationships" r:embed="rId84" cstate="email">
          <a:extLst>
            <a:ext uri="{28A0092B-C50C-407E-A947-70E740481C1C}">
              <a14:useLocalDpi xmlns:a14="http://schemas.microsoft.com/office/drawing/2010/main"/>
            </a:ext>
          </a:extLst>
        </a:blip>
        <a:stretch>
          <a:fillRect/>
        </a:stretch>
      </xdr:blipFill>
      <xdr:spPr>
        <a:xfrm>
          <a:off x="411481" y="201312780"/>
          <a:ext cx="2598419" cy="1737925"/>
        </a:xfrm>
        <a:prstGeom prst="rect">
          <a:avLst/>
        </a:prstGeom>
      </xdr:spPr>
    </xdr:pic>
    <xdr:clientData/>
  </xdr:twoCellAnchor>
  <xdr:twoCellAnchor editAs="oneCell">
    <xdr:from>
      <xdr:col>1</xdr:col>
      <xdr:colOff>0</xdr:colOff>
      <xdr:row>925</xdr:row>
      <xdr:rowOff>0</xdr:rowOff>
    </xdr:from>
    <xdr:to>
      <xdr:col>8</xdr:col>
      <xdr:colOff>343307</xdr:colOff>
      <xdr:row>933</xdr:row>
      <xdr:rowOff>133515</xdr:rowOff>
    </xdr:to>
    <xdr:pic>
      <xdr:nvPicPr>
        <xdr:cNvPr id="95" name="그림 94">
          <a:extLst>
            <a:ext uri="{FF2B5EF4-FFF2-40B4-BE49-F238E27FC236}">
              <a16:creationId xmlns:a16="http://schemas.microsoft.com/office/drawing/2014/main" id="{D3275FFB-A708-EDCB-1CB1-8D3A4C970099}"/>
            </a:ext>
          </a:extLst>
        </xdr:cNvPr>
        <xdr:cNvPicPr>
          <a:picLocks noChangeAspect="1"/>
        </xdr:cNvPicPr>
      </xdr:nvPicPr>
      <xdr:blipFill>
        <a:blip xmlns:r="http://schemas.openxmlformats.org/officeDocument/2006/relationships" r:embed="rId85" cstate="email">
          <a:extLst>
            <a:ext uri="{28A0092B-C50C-407E-A947-70E740481C1C}">
              <a14:useLocalDpi xmlns:a14="http://schemas.microsoft.com/office/drawing/2010/main"/>
            </a:ext>
          </a:extLst>
        </a:blip>
        <a:stretch>
          <a:fillRect/>
        </a:stretch>
      </xdr:blipFill>
      <xdr:spPr>
        <a:xfrm>
          <a:off x="411480" y="204406500"/>
          <a:ext cx="4701947" cy="1905165"/>
        </a:xfrm>
        <a:prstGeom prst="rect">
          <a:avLst/>
        </a:prstGeom>
      </xdr:spPr>
    </xdr:pic>
    <xdr:clientData/>
  </xdr:twoCellAnchor>
  <xdr:twoCellAnchor editAs="oneCell">
    <xdr:from>
      <xdr:col>1</xdr:col>
      <xdr:colOff>0</xdr:colOff>
      <xdr:row>935</xdr:row>
      <xdr:rowOff>0</xdr:rowOff>
    </xdr:from>
    <xdr:to>
      <xdr:col>6</xdr:col>
      <xdr:colOff>358140</xdr:colOff>
      <xdr:row>943</xdr:row>
      <xdr:rowOff>138</xdr:rowOff>
    </xdr:to>
    <xdr:pic>
      <xdr:nvPicPr>
        <xdr:cNvPr id="97" name="그림 96">
          <a:extLst>
            <a:ext uri="{FF2B5EF4-FFF2-40B4-BE49-F238E27FC236}">
              <a16:creationId xmlns:a16="http://schemas.microsoft.com/office/drawing/2014/main" id="{D1D48316-4F04-39DA-D030-4F95F1DEE474}"/>
            </a:ext>
          </a:extLst>
        </xdr:cNvPr>
        <xdr:cNvPicPr>
          <a:picLocks noChangeAspect="1"/>
        </xdr:cNvPicPr>
      </xdr:nvPicPr>
      <xdr:blipFill>
        <a:blip xmlns:r="http://schemas.openxmlformats.org/officeDocument/2006/relationships" r:embed="rId86" cstate="email">
          <a:extLst>
            <a:ext uri="{28A0092B-C50C-407E-A947-70E740481C1C}">
              <a14:useLocalDpi xmlns:a14="http://schemas.microsoft.com/office/drawing/2010/main"/>
            </a:ext>
          </a:extLst>
        </a:blip>
        <a:stretch>
          <a:fillRect/>
        </a:stretch>
      </xdr:blipFill>
      <xdr:spPr>
        <a:xfrm>
          <a:off x="411480" y="206616300"/>
          <a:ext cx="3368040" cy="1745118"/>
        </a:xfrm>
        <a:prstGeom prst="rect">
          <a:avLst/>
        </a:prstGeom>
      </xdr:spPr>
    </xdr:pic>
    <xdr:clientData/>
  </xdr:twoCellAnchor>
  <xdr:twoCellAnchor editAs="oneCell">
    <xdr:from>
      <xdr:col>7</xdr:col>
      <xdr:colOff>0</xdr:colOff>
      <xdr:row>935</xdr:row>
      <xdr:rowOff>0</xdr:rowOff>
    </xdr:from>
    <xdr:to>
      <xdr:col>12</xdr:col>
      <xdr:colOff>400050</xdr:colOff>
      <xdr:row>943</xdr:row>
      <xdr:rowOff>1287</xdr:rowOff>
    </xdr:to>
    <xdr:pic>
      <xdr:nvPicPr>
        <xdr:cNvPr id="98" name="그림 97">
          <a:extLst>
            <a:ext uri="{FF2B5EF4-FFF2-40B4-BE49-F238E27FC236}">
              <a16:creationId xmlns:a16="http://schemas.microsoft.com/office/drawing/2014/main" id="{593AFA69-DCFA-3F88-98D8-771EDFAE51C5}"/>
            </a:ext>
          </a:extLst>
        </xdr:cNvPr>
        <xdr:cNvPicPr>
          <a:picLocks noChangeAspect="1"/>
        </xdr:cNvPicPr>
      </xdr:nvPicPr>
      <xdr:blipFill>
        <a:blip xmlns:r="http://schemas.openxmlformats.org/officeDocument/2006/relationships" r:embed="rId87" cstate="email">
          <a:extLst>
            <a:ext uri="{28A0092B-C50C-407E-A947-70E740481C1C}">
              <a14:useLocalDpi xmlns:a14="http://schemas.microsoft.com/office/drawing/2010/main"/>
            </a:ext>
          </a:extLst>
        </a:blip>
        <a:stretch>
          <a:fillRect/>
        </a:stretch>
      </xdr:blipFill>
      <xdr:spPr>
        <a:xfrm>
          <a:off x="4099560" y="206616300"/>
          <a:ext cx="3810000" cy="1742457"/>
        </a:xfrm>
        <a:prstGeom prst="rect">
          <a:avLst/>
        </a:prstGeom>
      </xdr:spPr>
    </xdr:pic>
    <xdr:clientData/>
  </xdr:twoCellAnchor>
  <xdr:twoCellAnchor editAs="oneCell">
    <xdr:from>
      <xdr:col>1</xdr:col>
      <xdr:colOff>0</xdr:colOff>
      <xdr:row>946</xdr:row>
      <xdr:rowOff>0</xdr:rowOff>
    </xdr:from>
    <xdr:to>
      <xdr:col>8</xdr:col>
      <xdr:colOff>436245</xdr:colOff>
      <xdr:row>952</xdr:row>
      <xdr:rowOff>174533</xdr:rowOff>
    </xdr:to>
    <xdr:pic>
      <xdr:nvPicPr>
        <xdr:cNvPr id="99" name="그림 98">
          <a:extLst>
            <a:ext uri="{FF2B5EF4-FFF2-40B4-BE49-F238E27FC236}">
              <a16:creationId xmlns:a16="http://schemas.microsoft.com/office/drawing/2014/main" id="{B407A694-8A82-D2D0-8E1E-D188140E370C}"/>
            </a:ext>
          </a:extLst>
        </xdr:cNvPr>
        <xdr:cNvPicPr>
          <a:picLocks noChangeAspect="1"/>
        </xdr:cNvPicPr>
      </xdr:nvPicPr>
      <xdr:blipFill>
        <a:blip xmlns:r="http://schemas.openxmlformats.org/officeDocument/2006/relationships" r:embed="rId88" cstate="email">
          <a:extLst>
            <a:ext uri="{28A0092B-C50C-407E-A947-70E740481C1C}">
              <a14:useLocalDpi xmlns:a14="http://schemas.microsoft.com/office/drawing/2010/main"/>
            </a:ext>
          </a:extLst>
        </a:blip>
        <a:stretch>
          <a:fillRect/>
        </a:stretch>
      </xdr:blipFill>
      <xdr:spPr>
        <a:xfrm>
          <a:off x="411480" y="209047080"/>
          <a:ext cx="4808220" cy="1508033"/>
        </a:xfrm>
        <a:prstGeom prst="rect">
          <a:avLst/>
        </a:prstGeom>
      </xdr:spPr>
    </xdr:pic>
    <xdr:clientData/>
  </xdr:twoCellAnchor>
  <xdr:twoCellAnchor editAs="oneCell">
    <xdr:from>
      <xdr:col>1</xdr:col>
      <xdr:colOff>0</xdr:colOff>
      <xdr:row>958</xdr:row>
      <xdr:rowOff>1</xdr:rowOff>
    </xdr:from>
    <xdr:to>
      <xdr:col>14</xdr:col>
      <xdr:colOff>149979</xdr:colOff>
      <xdr:row>964</xdr:row>
      <xdr:rowOff>169546</xdr:rowOff>
    </xdr:to>
    <xdr:pic>
      <xdr:nvPicPr>
        <xdr:cNvPr id="100" name="그림 99">
          <a:extLst>
            <a:ext uri="{FF2B5EF4-FFF2-40B4-BE49-F238E27FC236}">
              <a16:creationId xmlns:a16="http://schemas.microsoft.com/office/drawing/2014/main" id="{C08C9449-54D2-7E3C-77B9-B5146060A369}"/>
            </a:ext>
          </a:extLst>
        </xdr:cNvPr>
        <xdr:cNvPicPr>
          <a:picLocks noChangeAspect="1"/>
        </xdr:cNvPicPr>
      </xdr:nvPicPr>
      <xdr:blipFill>
        <a:blip xmlns:r="http://schemas.openxmlformats.org/officeDocument/2006/relationships" r:embed="rId89" cstate="email">
          <a:extLst>
            <a:ext uri="{28A0092B-C50C-407E-A947-70E740481C1C}">
              <a14:useLocalDpi xmlns:a14="http://schemas.microsoft.com/office/drawing/2010/main"/>
            </a:ext>
          </a:extLst>
        </a:blip>
        <a:stretch>
          <a:fillRect/>
        </a:stretch>
      </xdr:blipFill>
      <xdr:spPr>
        <a:xfrm>
          <a:off x="411480" y="211698841"/>
          <a:ext cx="8592939" cy="1508760"/>
        </a:xfrm>
        <a:prstGeom prst="rect">
          <a:avLst/>
        </a:prstGeom>
      </xdr:spPr>
    </xdr:pic>
    <xdr:clientData/>
  </xdr:twoCellAnchor>
  <xdr:twoCellAnchor editAs="oneCell">
    <xdr:from>
      <xdr:col>1</xdr:col>
      <xdr:colOff>0</xdr:colOff>
      <xdr:row>968</xdr:row>
      <xdr:rowOff>0</xdr:rowOff>
    </xdr:from>
    <xdr:to>
      <xdr:col>9</xdr:col>
      <xdr:colOff>361950</xdr:colOff>
      <xdr:row>973</xdr:row>
      <xdr:rowOff>96328</xdr:rowOff>
    </xdr:to>
    <xdr:pic>
      <xdr:nvPicPr>
        <xdr:cNvPr id="101" name="그림 100">
          <a:extLst>
            <a:ext uri="{FF2B5EF4-FFF2-40B4-BE49-F238E27FC236}">
              <a16:creationId xmlns:a16="http://schemas.microsoft.com/office/drawing/2014/main" id="{8F741ABF-F18D-8708-778E-4191EC776C74}"/>
            </a:ext>
          </a:extLst>
        </xdr:cNvPr>
        <xdr:cNvPicPr>
          <a:picLocks noChangeAspect="1"/>
        </xdr:cNvPicPr>
      </xdr:nvPicPr>
      <xdr:blipFill>
        <a:blip xmlns:r="http://schemas.openxmlformats.org/officeDocument/2006/relationships" r:embed="rId90" cstate="email">
          <a:extLst>
            <a:ext uri="{28A0092B-C50C-407E-A947-70E740481C1C}">
              <a14:useLocalDpi xmlns:a14="http://schemas.microsoft.com/office/drawing/2010/main"/>
            </a:ext>
          </a:extLst>
        </a:blip>
        <a:stretch>
          <a:fillRect/>
        </a:stretch>
      </xdr:blipFill>
      <xdr:spPr>
        <a:xfrm>
          <a:off x="411480" y="213908640"/>
          <a:ext cx="5394960" cy="1197418"/>
        </a:xfrm>
        <a:prstGeom prst="rect">
          <a:avLst/>
        </a:prstGeom>
      </xdr:spPr>
    </xdr:pic>
    <xdr:clientData/>
  </xdr:twoCellAnchor>
  <xdr:twoCellAnchor editAs="oneCell">
    <xdr:from>
      <xdr:col>1</xdr:col>
      <xdr:colOff>22861</xdr:colOff>
      <xdr:row>984</xdr:row>
      <xdr:rowOff>38100</xdr:rowOff>
    </xdr:from>
    <xdr:to>
      <xdr:col>8</xdr:col>
      <xdr:colOff>588646</xdr:colOff>
      <xdr:row>994</xdr:row>
      <xdr:rowOff>3396</xdr:rowOff>
    </xdr:to>
    <xdr:pic>
      <xdr:nvPicPr>
        <xdr:cNvPr id="102" name="그림 101">
          <a:extLst>
            <a:ext uri="{FF2B5EF4-FFF2-40B4-BE49-F238E27FC236}">
              <a16:creationId xmlns:a16="http://schemas.microsoft.com/office/drawing/2014/main" id="{EFBD738F-3DD2-831A-CF3D-DCA62D9186CE}"/>
            </a:ext>
          </a:extLst>
        </xdr:cNvPr>
        <xdr:cNvPicPr>
          <a:picLocks noChangeAspect="1"/>
        </xdr:cNvPicPr>
      </xdr:nvPicPr>
      <xdr:blipFill>
        <a:blip xmlns:r="http://schemas.openxmlformats.org/officeDocument/2006/relationships" r:embed="rId91" cstate="email">
          <a:extLst>
            <a:ext uri="{28A0092B-C50C-407E-A947-70E740481C1C}">
              <a14:useLocalDpi xmlns:a14="http://schemas.microsoft.com/office/drawing/2010/main"/>
            </a:ext>
          </a:extLst>
        </a:blip>
        <a:stretch>
          <a:fillRect/>
        </a:stretch>
      </xdr:blipFill>
      <xdr:spPr>
        <a:xfrm>
          <a:off x="434341" y="217482420"/>
          <a:ext cx="4937760" cy="2175096"/>
        </a:xfrm>
        <a:prstGeom prst="rect">
          <a:avLst/>
        </a:prstGeom>
      </xdr:spPr>
    </xdr:pic>
    <xdr:clientData/>
  </xdr:twoCellAnchor>
  <xdr:twoCellAnchor editAs="oneCell">
    <xdr:from>
      <xdr:col>1</xdr:col>
      <xdr:colOff>0</xdr:colOff>
      <xdr:row>997</xdr:row>
      <xdr:rowOff>0</xdr:rowOff>
    </xdr:from>
    <xdr:to>
      <xdr:col>6</xdr:col>
      <xdr:colOff>0</xdr:colOff>
      <xdr:row>1004</xdr:row>
      <xdr:rowOff>190999</xdr:rowOff>
    </xdr:to>
    <xdr:pic>
      <xdr:nvPicPr>
        <xdr:cNvPr id="103" name="그림 102">
          <a:extLst>
            <a:ext uri="{FF2B5EF4-FFF2-40B4-BE49-F238E27FC236}">
              <a16:creationId xmlns:a16="http://schemas.microsoft.com/office/drawing/2014/main" id="{201A6847-9573-CD9B-0CE5-67B97E5C32FE}"/>
            </a:ext>
          </a:extLst>
        </xdr:cNvPr>
        <xdr:cNvPicPr>
          <a:picLocks noChangeAspect="1"/>
        </xdr:cNvPicPr>
      </xdr:nvPicPr>
      <xdr:blipFill>
        <a:blip xmlns:r="http://schemas.openxmlformats.org/officeDocument/2006/relationships" r:embed="rId92" cstate="email">
          <a:extLst>
            <a:ext uri="{28A0092B-C50C-407E-A947-70E740481C1C}">
              <a14:useLocalDpi xmlns:a14="http://schemas.microsoft.com/office/drawing/2010/main"/>
            </a:ext>
          </a:extLst>
        </a:blip>
        <a:stretch>
          <a:fillRect/>
        </a:stretch>
      </xdr:blipFill>
      <xdr:spPr>
        <a:xfrm>
          <a:off x="411480" y="220317060"/>
          <a:ext cx="3009900" cy="1737859"/>
        </a:xfrm>
        <a:prstGeom prst="rect">
          <a:avLst/>
        </a:prstGeom>
      </xdr:spPr>
    </xdr:pic>
    <xdr:clientData/>
  </xdr:twoCellAnchor>
  <xdr:twoCellAnchor editAs="oneCell">
    <xdr:from>
      <xdr:col>1</xdr:col>
      <xdr:colOff>22860</xdr:colOff>
      <xdr:row>1011</xdr:row>
      <xdr:rowOff>38101</xdr:rowOff>
    </xdr:from>
    <xdr:to>
      <xdr:col>4</xdr:col>
      <xdr:colOff>569335</xdr:colOff>
      <xdr:row>1016</xdr:row>
      <xdr:rowOff>171451</xdr:rowOff>
    </xdr:to>
    <xdr:pic>
      <xdr:nvPicPr>
        <xdr:cNvPr id="104" name="그림 103">
          <a:extLst>
            <a:ext uri="{FF2B5EF4-FFF2-40B4-BE49-F238E27FC236}">
              <a16:creationId xmlns:a16="http://schemas.microsoft.com/office/drawing/2014/main" id="{9E0212F1-1F26-B266-D1E7-AE7D7F6E67C6}"/>
            </a:ext>
          </a:extLst>
        </xdr:cNvPr>
        <xdr:cNvPicPr>
          <a:picLocks noChangeAspect="1"/>
        </xdr:cNvPicPr>
      </xdr:nvPicPr>
      <xdr:blipFill>
        <a:blip xmlns:r="http://schemas.openxmlformats.org/officeDocument/2006/relationships" r:embed="rId93" cstate="email">
          <a:extLst>
            <a:ext uri="{28A0092B-C50C-407E-A947-70E740481C1C}">
              <a14:useLocalDpi xmlns:a14="http://schemas.microsoft.com/office/drawing/2010/main"/>
            </a:ext>
          </a:extLst>
        </a:blip>
        <a:stretch>
          <a:fillRect/>
        </a:stretch>
      </xdr:blipFill>
      <xdr:spPr>
        <a:xfrm>
          <a:off x="434340" y="223448881"/>
          <a:ext cx="2222875" cy="1242060"/>
        </a:xfrm>
        <a:prstGeom prst="rect">
          <a:avLst/>
        </a:prstGeom>
      </xdr:spPr>
    </xdr:pic>
    <xdr:clientData/>
  </xdr:twoCellAnchor>
  <xdr:twoCellAnchor editAs="oneCell">
    <xdr:from>
      <xdr:col>1</xdr:col>
      <xdr:colOff>1</xdr:colOff>
      <xdr:row>1018</xdr:row>
      <xdr:rowOff>0</xdr:rowOff>
    </xdr:from>
    <xdr:to>
      <xdr:col>6</xdr:col>
      <xdr:colOff>95251</xdr:colOff>
      <xdr:row>1027</xdr:row>
      <xdr:rowOff>168416</xdr:rowOff>
    </xdr:to>
    <xdr:pic>
      <xdr:nvPicPr>
        <xdr:cNvPr id="105" name="그림 104">
          <a:extLst>
            <a:ext uri="{FF2B5EF4-FFF2-40B4-BE49-F238E27FC236}">
              <a16:creationId xmlns:a16="http://schemas.microsoft.com/office/drawing/2014/main" id="{1FE58736-1ED2-D8A5-A11E-01A34D1E3382}"/>
            </a:ext>
          </a:extLst>
        </xdr:cNvPr>
        <xdr:cNvPicPr>
          <a:picLocks noChangeAspect="1"/>
        </xdr:cNvPicPr>
      </xdr:nvPicPr>
      <xdr:blipFill>
        <a:blip xmlns:r="http://schemas.openxmlformats.org/officeDocument/2006/relationships" r:embed="rId94" cstate="email">
          <a:extLst>
            <a:ext uri="{28A0092B-C50C-407E-A947-70E740481C1C}">
              <a14:useLocalDpi xmlns:a14="http://schemas.microsoft.com/office/drawing/2010/main"/>
            </a:ext>
          </a:extLst>
        </a:blip>
        <a:stretch>
          <a:fillRect/>
        </a:stretch>
      </xdr:blipFill>
      <xdr:spPr>
        <a:xfrm>
          <a:off x="411481" y="224957640"/>
          <a:ext cx="3116580" cy="2153426"/>
        </a:xfrm>
        <a:prstGeom prst="rect">
          <a:avLst/>
        </a:prstGeom>
      </xdr:spPr>
    </xdr:pic>
    <xdr:clientData/>
  </xdr:twoCellAnchor>
  <xdr:twoCellAnchor editAs="oneCell">
    <xdr:from>
      <xdr:col>1</xdr:col>
      <xdr:colOff>38101</xdr:colOff>
      <xdr:row>1036</xdr:row>
      <xdr:rowOff>38100</xdr:rowOff>
    </xdr:from>
    <xdr:to>
      <xdr:col>9</xdr:col>
      <xdr:colOff>438150</xdr:colOff>
      <xdr:row>1045</xdr:row>
      <xdr:rowOff>95800</xdr:rowOff>
    </xdr:to>
    <xdr:pic>
      <xdr:nvPicPr>
        <xdr:cNvPr id="107" name="그림 106">
          <a:extLst>
            <a:ext uri="{FF2B5EF4-FFF2-40B4-BE49-F238E27FC236}">
              <a16:creationId xmlns:a16="http://schemas.microsoft.com/office/drawing/2014/main" id="{57DEF2C4-789B-2692-2FBF-F8EE602DB389}"/>
            </a:ext>
          </a:extLst>
        </xdr:cNvPr>
        <xdr:cNvPicPr>
          <a:picLocks noChangeAspect="1"/>
        </xdr:cNvPicPr>
      </xdr:nvPicPr>
      <xdr:blipFill>
        <a:blip xmlns:r="http://schemas.openxmlformats.org/officeDocument/2006/relationships" r:embed="rId95" cstate="email">
          <a:extLst>
            <a:ext uri="{28A0092B-C50C-407E-A947-70E740481C1C}">
              <a14:useLocalDpi xmlns:a14="http://schemas.microsoft.com/office/drawing/2010/main"/>
            </a:ext>
          </a:extLst>
        </a:blip>
        <a:stretch>
          <a:fillRect/>
        </a:stretch>
      </xdr:blipFill>
      <xdr:spPr>
        <a:xfrm>
          <a:off x="449581" y="228973380"/>
          <a:ext cx="5425439" cy="2042710"/>
        </a:xfrm>
        <a:prstGeom prst="rect">
          <a:avLst/>
        </a:prstGeom>
      </xdr:spPr>
    </xdr:pic>
    <xdr:clientData/>
  </xdr:twoCellAnchor>
  <xdr:twoCellAnchor editAs="oneCell">
    <xdr:from>
      <xdr:col>2</xdr:col>
      <xdr:colOff>7621</xdr:colOff>
      <xdr:row>1048</xdr:row>
      <xdr:rowOff>22860</xdr:rowOff>
    </xdr:from>
    <xdr:to>
      <xdr:col>6</xdr:col>
      <xdr:colOff>245746</xdr:colOff>
      <xdr:row>1056</xdr:row>
      <xdr:rowOff>132989</xdr:rowOff>
    </xdr:to>
    <xdr:pic>
      <xdr:nvPicPr>
        <xdr:cNvPr id="108" name="그림 107">
          <a:extLst>
            <a:ext uri="{FF2B5EF4-FFF2-40B4-BE49-F238E27FC236}">
              <a16:creationId xmlns:a16="http://schemas.microsoft.com/office/drawing/2014/main" id="{3F7EE633-8E81-0838-31F8-072A57E570D7}"/>
            </a:ext>
          </a:extLst>
        </xdr:cNvPr>
        <xdr:cNvPicPr>
          <a:picLocks noChangeAspect="1"/>
        </xdr:cNvPicPr>
      </xdr:nvPicPr>
      <xdr:blipFill>
        <a:blip xmlns:r="http://schemas.openxmlformats.org/officeDocument/2006/relationships" r:embed="rId96" cstate="email">
          <a:extLst>
            <a:ext uri="{28A0092B-C50C-407E-A947-70E740481C1C}">
              <a14:useLocalDpi xmlns:a14="http://schemas.microsoft.com/office/drawing/2010/main"/>
            </a:ext>
          </a:extLst>
        </a:blip>
        <a:stretch>
          <a:fillRect/>
        </a:stretch>
      </xdr:blipFill>
      <xdr:spPr>
        <a:xfrm>
          <a:off x="693421" y="231609900"/>
          <a:ext cx="2994660" cy="1881779"/>
        </a:xfrm>
        <a:prstGeom prst="rect">
          <a:avLst/>
        </a:prstGeom>
      </xdr:spPr>
    </xdr:pic>
    <xdr:clientData/>
  </xdr:twoCellAnchor>
  <xdr:twoCellAnchor editAs="oneCell">
    <xdr:from>
      <xdr:col>1</xdr:col>
      <xdr:colOff>15241</xdr:colOff>
      <xdr:row>1070</xdr:row>
      <xdr:rowOff>15240</xdr:rowOff>
    </xdr:from>
    <xdr:to>
      <xdr:col>7</xdr:col>
      <xdr:colOff>552451</xdr:colOff>
      <xdr:row>1080</xdr:row>
      <xdr:rowOff>167979</xdr:rowOff>
    </xdr:to>
    <xdr:pic>
      <xdr:nvPicPr>
        <xdr:cNvPr id="110" name="그림 109">
          <a:extLst>
            <a:ext uri="{FF2B5EF4-FFF2-40B4-BE49-F238E27FC236}">
              <a16:creationId xmlns:a16="http://schemas.microsoft.com/office/drawing/2014/main" id="{C83E87B0-90B4-B70A-F768-A2DA36C4E376}"/>
            </a:ext>
          </a:extLst>
        </xdr:cNvPr>
        <xdr:cNvPicPr>
          <a:picLocks noChangeAspect="1"/>
        </xdr:cNvPicPr>
      </xdr:nvPicPr>
      <xdr:blipFill>
        <a:blip xmlns:r="http://schemas.openxmlformats.org/officeDocument/2006/relationships" r:embed="rId97" cstate="email">
          <a:extLst>
            <a:ext uri="{28A0092B-C50C-407E-A947-70E740481C1C}">
              <a14:useLocalDpi xmlns:a14="http://schemas.microsoft.com/office/drawing/2010/main"/>
            </a:ext>
          </a:extLst>
        </a:blip>
        <a:stretch>
          <a:fillRect/>
        </a:stretch>
      </xdr:blipFill>
      <xdr:spPr>
        <a:xfrm>
          <a:off x="426721" y="236463840"/>
          <a:ext cx="4229100" cy="2354919"/>
        </a:xfrm>
        <a:prstGeom prst="rect">
          <a:avLst/>
        </a:prstGeom>
      </xdr:spPr>
    </xdr:pic>
    <xdr:clientData/>
  </xdr:twoCellAnchor>
  <xdr:twoCellAnchor editAs="oneCell">
    <xdr:from>
      <xdr:col>8</xdr:col>
      <xdr:colOff>99061</xdr:colOff>
      <xdr:row>1070</xdr:row>
      <xdr:rowOff>0</xdr:rowOff>
    </xdr:from>
    <xdr:to>
      <xdr:col>13</xdr:col>
      <xdr:colOff>91441</xdr:colOff>
      <xdr:row>1080</xdr:row>
      <xdr:rowOff>131571</xdr:rowOff>
    </xdr:to>
    <xdr:pic>
      <xdr:nvPicPr>
        <xdr:cNvPr id="111" name="그림 110">
          <a:extLst>
            <a:ext uri="{FF2B5EF4-FFF2-40B4-BE49-F238E27FC236}">
              <a16:creationId xmlns:a16="http://schemas.microsoft.com/office/drawing/2014/main" id="{5E6E2CC3-A6A2-38D3-6F09-CB030E0EA220}"/>
            </a:ext>
          </a:extLst>
        </xdr:cNvPr>
        <xdr:cNvPicPr>
          <a:picLocks noChangeAspect="1"/>
        </xdr:cNvPicPr>
      </xdr:nvPicPr>
      <xdr:blipFill>
        <a:blip xmlns:r="http://schemas.openxmlformats.org/officeDocument/2006/relationships" r:embed="rId98" cstate="email">
          <a:extLst>
            <a:ext uri="{28A0092B-C50C-407E-A947-70E740481C1C}">
              <a14:useLocalDpi xmlns:a14="http://schemas.microsoft.com/office/drawing/2010/main"/>
            </a:ext>
          </a:extLst>
        </a:blip>
        <a:stretch>
          <a:fillRect/>
        </a:stretch>
      </xdr:blipFill>
      <xdr:spPr>
        <a:xfrm>
          <a:off x="4869181" y="236448600"/>
          <a:ext cx="3398520" cy="2337561"/>
        </a:xfrm>
        <a:prstGeom prst="rect">
          <a:avLst/>
        </a:prstGeom>
      </xdr:spPr>
    </xdr:pic>
    <xdr:clientData/>
  </xdr:twoCellAnchor>
  <xdr:twoCellAnchor editAs="oneCell">
    <xdr:from>
      <xdr:col>1</xdr:col>
      <xdr:colOff>0</xdr:colOff>
      <xdr:row>1085</xdr:row>
      <xdr:rowOff>0</xdr:rowOff>
    </xdr:from>
    <xdr:to>
      <xdr:col>9</xdr:col>
      <xdr:colOff>246990</xdr:colOff>
      <xdr:row>1093</xdr:row>
      <xdr:rowOff>167640</xdr:rowOff>
    </xdr:to>
    <xdr:pic>
      <xdr:nvPicPr>
        <xdr:cNvPr id="109" name="그림 108">
          <a:extLst>
            <a:ext uri="{FF2B5EF4-FFF2-40B4-BE49-F238E27FC236}">
              <a16:creationId xmlns:a16="http://schemas.microsoft.com/office/drawing/2014/main" id="{BE2521C7-E52D-A062-896A-310DA919FD68}"/>
            </a:ext>
          </a:extLst>
        </xdr:cNvPr>
        <xdr:cNvPicPr>
          <a:picLocks noChangeAspect="1"/>
        </xdr:cNvPicPr>
      </xdr:nvPicPr>
      <xdr:blipFill>
        <a:blip xmlns:r="http://schemas.openxmlformats.org/officeDocument/2006/relationships" r:embed="rId99" cstate="email">
          <a:extLst>
            <a:ext uri="{28A0092B-C50C-407E-A947-70E740481C1C}">
              <a14:useLocalDpi xmlns:a14="http://schemas.microsoft.com/office/drawing/2010/main"/>
            </a:ext>
          </a:extLst>
        </a:blip>
        <a:stretch>
          <a:fillRect/>
        </a:stretch>
      </xdr:blipFill>
      <xdr:spPr>
        <a:xfrm>
          <a:off x="411480" y="239763300"/>
          <a:ext cx="5272380" cy="1927860"/>
        </a:xfrm>
        <a:prstGeom prst="rect">
          <a:avLst/>
        </a:prstGeom>
      </xdr:spPr>
    </xdr:pic>
    <xdr:clientData/>
  </xdr:twoCellAnchor>
  <xdr:twoCellAnchor editAs="oneCell">
    <xdr:from>
      <xdr:col>2</xdr:col>
      <xdr:colOff>68581</xdr:colOff>
      <xdr:row>1107</xdr:row>
      <xdr:rowOff>15240</xdr:rowOff>
    </xdr:from>
    <xdr:to>
      <xdr:col>6</xdr:col>
      <xdr:colOff>342901</xdr:colOff>
      <xdr:row>1113</xdr:row>
      <xdr:rowOff>132630</xdr:rowOff>
    </xdr:to>
    <xdr:pic>
      <xdr:nvPicPr>
        <xdr:cNvPr id="112" name="그림 111">
          <a:extLst>
            <a:ext uri="{FF2B5EF4-FFF2-40B4-BE49-F238E27FC236}">
              <a16:creationId xmlns:a16="http://schemas.microsoft.com/office/drawing/2014/main" id="{A5B02679-172D-6C75-DA85-00A8DC74851D}"/>
            </a:ext>
          </a:extLst>
        </xdr:cNvPr>
        <xdr:cNvPicPr>
          <a:picLocks noChangeAspect="1"/>
        </xdr:cNvPicPr>
      </xdr:nvPicPr>
      <xdr:blipFill>
        <a:blip xmlns:r="http://schemas.openxmlformats.org/officeDocument/2006/relationships" r:embed="rId100" cstate="screen">
          <a:extLst>
            <a:ext uri="{28A0092B-C50C-407E-A947-70E740481C1C}">
              <a14:useLocalDpi xmlns:a14="http://schemas.microsoft.com/office/drawing/2010/main"/>
            </a:ext>
          </a:extLst>
        </a:blip>
        <a:stretch>
          <a:fillRect/>
        </a:stretch>
      </xdr:blipFill>
      <xdr:spPr>
        <a:xfrm>
          <a:off x="754381" y="244640100"/>
          <a:ext cx="3017520" cy="1456605"/>
        </a:xfrm>
        <a:prstGeom prst="rect">
          <a:avLst/>
        </a:prstGeom>
      </xdr:spPr>
    </xdr:pic>
    <xdr:clientData/>
  </xdr:twoCellAnchor>
  <xdr:twoCellAnchor editAs="oneCell">
    <xdr:from>
      <xdr:col>2</xdr:col>
      <xdr:colOff>1</xdr:colOff>
      <xdr:row>1098</xdr:row>
      <xdr:rowOff>0</xdr:rowOff>
    </xdr:from>
    <xdr:to>
      <xdr:col>9</xdr:col>
      <xdr:colOff>1</xdr:colOff>
      <xdr:row>1105</xdr:row>
      <xdr:rowOff>193726</xdr:rowOff>
    </xdr:to>
    <xdr:pic>
      <xdr:nvPicPr>
        <xdr:cNvPr id="114" name="그림 113">
          <a:extLst>
            <a:ext uri="{FF2B5EF4-FFF2-40B4-BE49-F238E27FC236}">
              <a16:creationId xmlns:a16="http://schemas.microsoft.com/office/drawing/2014/main" id="{DEA3C33F-E384-24E1-914A-800353842A6A}"/>
            </a:ext>
          </a:extLst>
        </xdr:cNvPr>
        <xdr:cNvPicPr>
          <a:picLocks noChangeAspect="1"/>
        </xdr:cNvPicPr>
      </xdr:nvPicPr>
      <xdr:blipFill>
        <a:blip xmlns:r="http://schemas.openxmlformats.org/officeDocument/2006/relationships" r:embed="rId101" cstate="screen">
          <a:extLst>
            <a:ext uri="{28A0092B-C50C-407E-A947-70E740481C1C}">
              <a14:useLocalDpi xmlns:a14="http://schemas.microsoft.com/office/drawing/2010/main"/>
            </a:ext>
          </a:extLst>
        </a:blip>
        <a:stretch>
          <a:fillRect/>
        </a:stretch>
      </xdr:blipFill>
      <xdr:spPr>
        <a:xfrm>
          <a:off x="685801" y="242636040"/>
          <a:ext cx="4739640" cy="1740586"/>
        </a:xfrm>
        <a:prstGeom prst="rect">
          <a:avLst/>
        </a:prstGeom>
      </xdr:spPr>
    </xdr:pic>
    <xdr:clientData/>
  </xdr:twoCellAnchor>
  <xdr:twoCellAnchor editAs="oneCell">
    <xdr:from>
      <xdr:col>1</xdr:col>
      <xdr:colOff>76201</xdr:colOff>
      <xdr:row>1120</xdr:row>
      <xdr:rowOff>53341</xdr:rowOff>
    </xdr:from>
    <xdr:to>
      <xdr:col>4</xdr:col>
      <xdr:colOff>627585</xdr:colOff>
      <xdr:row>1130</xdr:row>
      <xdr:rowOff>5716</xdr:rowOff>
    </xdr:to>
    <xdr:pic>
      <xdr:nvPicPr>
        <xdr:cNvPr id="106" name="그림 105">
          <a:extLst>
            <a:ext uri="{FF2B5EF4-FFF2-40B4-BE49-F238E27FC236}">
              <a16:creationId xmlns:a16="http://schemas.microsoft.com/office/drawing/2014/main" id="{A198CEE4-A93D-DBFD-72D3-BBBA3C52A04A}"/>
            </a:ext>
          </a:extLst>
        </xdr:cNvPr>
        <xdr:cNvPicPr>
          <a:picLocks noChangeAspect="1"/>
        </xdr:cNvPicPr>
      </xdr:nvPicPr>
      <xdr:blipFill>
        <a:blip xmlns:r="http://schemas.openxmlformats.org/officeDocument/2006/relationships" r:embed="rId102" cstate="screen">
          <a:extLst>
            <a:ext uri="{28A0092B-C50C-407E-A947-70E740481C1C}">
              <a14:useLocalDpi xmlns:a14="http://schemas.microsoft.com/office/drawing/2010/main"/>
            </a:ext>
          </a:extLst>
        </a:blip>
        <a:stretch>
          <a:fillRect/>
        </a:stretch>
      </xdr:blipFill>
      <xdr:spPr>
        <a:xfrm>
          <a:off x="487681" y="247550941"/>
          <a:ext cx="2223974" cy="2148840"/>
        </a:xfrm>
        <a:prstGeom prst="rect">
          <a:avLst/>
        </a:prstGeom>
      </xdr:spPr>
    </xdr:pic>
    <xdr:clientData/>
  </xdr:twoCellAnchor>
  <xdr:twoCellAnchor editAs="oneCell">
    <xdr:from>
      <xdr:col>5</xdr:col>
      <xdr:colOff>0</xdr:colOff>
      <xdr:row>1120</xdr:row>
      <xdr:rowOff>0</xdr:rowOff>
    </xdr:from>
    <xdr:to>
      <xdr:col>13</xdr:col>
      <xdr:colOff>190500</xdr:colOff>
      <xdr:row>1129</xdr:row>
      <xdr:rowOff>210367</xdr:rowOff>
    </xdr:to>
    <xdr:pic>
      <xdr:nvPicPr>
        <xdr:cNvPr id="113" name="그림 112">
          <a:extLst>
            <a:ext uri="{FF2B5EF4-FFF2-40B4-BE49-F238E27FC236}">
              <a16:creationId xmlns:a16="http://schemas.microsoft.com/office/drawing/2014/main" id="{D48B78B8-0010-5CAA-B0FE-89104FF8CF95}"/>
            </a:ext>
          </a:extLst>
        </xdr:cNvPr>
        <xdr:cNvPicPr>
          <a:picLocks noChangeAspect="1"/>
        </xdr:cNvPicPr>
      </xdr:nvPicPr>
      <xdr:blipFill>
        <a:blip xmlns:r="http://schemas.openxmlformats.org/officeDocument/2006/relationships" r:embed="rId103" cstate="screen">
          <a:extLst>
            <a:ext uri="{28A0092B-C50C-407E-A947-70E740481C1C}">
              <a14:useLocalDpi xmlns:a14="http://schemas.microsoft.com/office/drawing/2010/main"/>
            </a:ext>
          </a:extLst>
        </a:blip>
        <a:stretch>
          <a:fillRect/>
        </a:stretch>
      </xdr:blipFill>
      <xdr:spPr>
        <a:xfrm>
          <a:off x="2758440" y="247497600"/>
          <a:ext cx="5615940" cy="2204902"/>
        </a:xfrm>
        <a:prstGeom prst="rect">
          <a:avLst/>
        </a:prstGeom>
      </xdr:spPr>
    </xdr:pic>
    <xdr:clientData/>
  </xdr:twoCellAnchor>
  <xdr:twoCellAnchor editAs="oneCell">
    <xdr:from>
      <xdr:col>1</xdr:col>
      <xdr:colOff>38100</xdr:colOff>
      <xdr:row>1139</xdr:row>
      <xdr:rowOff>76201</xdr:rowOff>
    </xdr:from>
    <xdr:to>
      <xdr:col>5</xdr:col>
      <xdr:colOff>480059</xdr:colOff>
      <xdr:row>1147</xdr:row>
      <xdr:rowOff>155781</xdr:rowOff>
    </xdr:to>
    <xdr:pic>
      <xdr:nvPicPr>
        <xdr:cNvPr id="115" name="그림 114">
          <a:extLst>
            <a:ext uri="{FF2B5EF4-FFF2-40B4-BE49-F238E27FC236}">
              <a16:creationId xmlns:a16="http://schemas.microsoft.com/office/drawing/2014/main" id="{DD8CF36A-F471-F81E-F8BF-D7367B69DCBF}"/>
            </a:ext>
          </a:extLst>
        </xdr:cNvPr>
        <xdr:cNvPicPr>
          <a:picLocks noChangeAspect="1"/>
        </xdr:cNvPicPr>
      </xdr:nvPicPr>
      <xdr:blipFill>
        <a:blip xmlns:r="http://schemas.openxmlformats.org/officeDocument/2006/relationships" r:embed="rId104" cstate="screen">
          <a:extLst>
            <a:ext uri="{28A0092B-C50C-407E-A947-70E740481C1C}">
              <a14:useLocalDpi xmlns:a14="http://schemas.microsoft.com/office/drawing/2010/main"/>
            </a:ext>
          </a:extLst>
        </a:blip>
        <a:stretch>
          <a:fillRect/>
        </a:stretch>
      </xdr:blipFill>
      <xdr:spPr>
        <a:xfrm>
          <a:off x="447675" y="238753651"/>
          <a:ext cx="2819399" cy="1755980"/>
        </a:xfrm>
        <a:prstGeom prst="rect">
          <a:avLst/>
        </a:prstGeom>
      </xdr:spPr>
    </xdr:pic>
    <xdr:clientData/>
  </xdr:twoCellAnchor>
  <xdr:twoCellAnchor>
    <xdr:from>
      <xdr:col>1</xdr:col>
      <xdr:colOff>0</xdr:colOff>
      <xdr:row>1153</xdr:row>
      <xdr:rowOff>1</xdr:rowOff>
    </xdr:from>
    <xdr:to>
      <xdr:col>6</xdr:col>
      <xdr:colOff>320040</xdr:colOff>
      <xdr:row>1160</xdr:row>
      <xdr:rowOff>91441</xdr:rowOff>
    </xdr:to>
    <xdr:grpSp>
      <xdr:nvGrpSpPr>
        <xdr:cNvPr id="142" name="그룹 141">
          <a:extLst>
            <a:ext uri="{FF2B5EF4-FFF2-40B4-BE49-F238E27FC236}">
              <a16:creationId xmlns:a16="http://schemas.microsoft.com/office/drawing/2014/main" id="{F4B3BB87-68B8-3C59-5D0F-B7549F235154}"/>
            </a:ext>
          </a:extLst>
        </xdr:cNvPr>
        <xdr:cNvGrpSpPr/>
      </xdr:nvGrpSpPr>
      <xdr:grpSpPr>
        <a:xfrm>
          <a:off x="409575" y="252593476"/>
          <a:ext cx="3333750" cy="1628775"/>
          <a:chOff x="411480" y="254789940"/>
          <a:chExt cx="6621780" cy="3909399"/>
        </a:xfrm>
      </xdr:grpSpPr>
      <xdr:pic>
        <xdr:nvPicPr>
          <xdr:cNvPr id="116" name="그림 115">
            <a:extLst>
              <a:ext uri="{FF2B5EF4-FFF2-40B4-BE49-F238E27FC236}">
                <a16:creationId xmlns:a16="http://schemas.microsoft.com/office/drawing/2014/main" id="{E19AC08D-6714-04D2-01AF-5F7CBCBF18E3}"/>
              </a:ext>
            </a:extLst>
          </xdr:cNvPr>
          <xdr:cNvPicPr>
            <a:picLocks noChangeAspect="1"/>
          </xdr:cNvPicPr>
        </xdr:nvPicPr>
        <xdr:blipFill>
          <a:blip xmlns:r="http://schemas.openxmlformats.org/officeDocument/2006/relationships" r:embed="rId105" cstate="screen">
            <a:extLst>
              <a:ext uri="{28A0092B-C50C-407E-A947-70E740481C1C}">
                <a14:useLocalDpi xmlns:a14="http://schemas.microsoft.com/office/drawing/2010/main"/>
              </a:ext>
            </a:extLst>
          </a:blip>
          <a:stretch>
            <a:fillRect/>
          </a:stretch>
        </xdr:blipFill>
        <xdr:spPr>
          <a:xfrm>
            <a:off x="411480" y="254789940"/>
            <a:ext cx="6454699" cy="3909399"/>
          </a:xfrm>
          <a:prstGeom prst="rect">
            <a:avLst/>
          </a:prstGeom>
        </xdr:spPr>
      </xdr:pic>
      <xdr:sp macro="" textlink="">
        <xdr:nvSpPr>
          <xdr:cNvPr id="128" name="직사각형 127">
            <a:extLst>
              <a:ext uri="{FF2B5EF4-FFF2-40B4-BE49-F238E27FC236}">
                <a16:creationId xmlns:a16="http://schemas.microsoft.com/office/drawing/2014/main" id="{132209C7-FBE4-0444-C529-6E7E2543B811}"/>
              </a:ext>
            </a:extLst>
          </xdr:cNvPr>
          <xdr:cNvSpPr/>
        </xdr:nvSpPr>
        <xdr:spPr>
          <a:xfrm>
            <a:off x="914400" y="256679700"/>
            <a:ext cx="2811780" cy="1653540"/>
          </a:xfrm>
          <a:prstGeom prst="rect">
            <a:avLst/>
          </a:prstGeom>
          <a:solidFill>
            <a:srgbClr val="FFFF00">
              <a:alpha val="2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9" name="직사각형 128">
            <a:extLst>
              <a:ext uri="{FF2B5EF4-FFF2-40B4-BE49-F238E27FC236}">
                <a16:creationId xmlns:a16="http://schemas.microsoft.com/office/drawing/2014/main" id="{5A04A776-2567-43CC-BCF4-00C05C553512}"/>
              </a:ext>
            </a:extLst>
          </xdr:cNvPr>
          <xdr:cNvSpPr/>
        </xdr:nvSpPr>
        <xdr:spPr>
          <a:xfrm>
            <a:off x="914400" y="257144520"/>
            <a:ext cx="3794760" cy="1181100"/>
          </a:xfrm>
          <a:prstGeom prst="rect">
            <a:avLst/>
          </a:prstGeom>
          <a:solidFill>
            <a:srgbClr val="FF0000">
              <a:alpha val="2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xnSp macro="">
        <xdr:nvCxnSpPr>
          <xdr:cNvPr id="118" name="직선 연결선 117">
            <a:extLst>
              <a:ext uri="{FF2B5EF4-FFF2-40B4-BE49-F238E27FC236}">
                <a16:creationId xmlns:a16="http://schemas.microsoft.com/office/drawing/2014/main" id="{A17CA0E6-F5D9-2365-E8F9-1FE028E61A44}"/>
              </a:ext>
            </a:extLst>
          </xdr:cNvPr>
          <xdr:cNvCxnSpPr/>
        </xdr:nvCxnSpPr>
        <xdr:spPr>
          <a:xfrm flipV="1">
            <a:off x="2316480" y="256001520"/>
            <a:ext cx="4716780" cy="2225040"/>
          </a:xfrm>
          <a:prstGeom prst="line">
            <a:avLst/>
          </a:prstGeom>
          <a:ln w="22225">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121" name="직선 연결선 120">
            <a:extLst>
              <a:ext uri="{FF2B5EF4-FFF2-40B4-BE49-F238E27FC236}">
                <a16:creationId xmlns:a16="http://schemas.microsoft.com/office/drawing/2014/main" id="{F3FA0EE2-1586-19BD-C764-8D8172C0DD53}"/>
              </a:ext>
            </a:extLst>
          </xdr:cNvPr>
          <xdr:cNvCxnSpPr/>
        </xdr:nvCxnSpPr>
        <xdr:spPr>
          <a:xfrm>
            <a:off x="4701540" y="254949960"/>
            <a:ext cx="0" cy="3406140"/>
          </a:xfrm>
          <a:prstGeom prst="line">
            <a:avLst/>
          </a:prstGeom>
          <a:ln w="22225">
            <a:solidFill>
              <a:srgbClr val="00B050"/>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123" name="직선 화살표 연결선 122">
            <a:extLst>
              <a:ext uri="{FF2B5EF4-FFF2-40B4-BE49-F238E27FC236}">
                <a16:creationId xmlns:a16="http://schemas.microsoft.com/office/drawing/2014/main" id="{EDB82BB6-B218-C365-7F0C-54B957EE7A3F}"/>
              </a:ext>
            </a:extLst>
          </xdr:cNvPr>
          <xdr:cNvCxnSpPr/>
        </xdr:nvCxnSpPr>
        <xdr:spPr>
          <a:xfrm>
            <a:off x="1927860" y="257609340"/>
            <a:ext cx="1485900" cy="0"/>
          </a:xfrm>
          <a:prstGeom prst="straightConnector1">
            <a:avLst/>
          </a:prstGeom>
          <a:ln w="22225">
            <a:solidFill>
              <a:srgbClr val="FF0000"/>
            </a:solidFill>
            <a:tailEnd type="arrow" w="lg" len="lg"/>
          </a:ln>
        </xdr:spPr>
        <xdr:style>
          <a:lnRef idx="1">
            <a:schemeClr val="accent1"/>
          </a:lnRef>
          <a:fillRef idx="0">
            <a:schemeClr val="accent1"/>
          </a:fillRef>
          <a:effectRef idx="0">
            <a:schemeClr val="accent1"/>
          </a:effectRef>
          <a:fontRef idx="minor">
            <a:schemeClr val="tx1"/>
          </a:fontRef>
        </xdr:style>
      </xdr:cxnSp>
      <xdr:cxnSp macro="">
        <xdr:nvCxnSpPr>
          <xdr:cNvPr id="124" name="직선 화살표 연결선 123">
            <a:extLst>
              <a:ext uri="{FF2B5EF4-FFF2-40B4-BE49-F238E27FC236}">
                <a16:creationId xmlns:a16="http://schemas.microsoft.com/office/drawing/2014/main" id="{A1239FA8-205B-44CC-A091-437C7ACAFFBE}"/>
              </a:ext>
            </a:extLst>
          </xdr:cNvPr>
          <xdr:cNvCxnSpPr/>
        </xdr:nvCxnSpPr>
        <xdr:spPr>
          <a:xfrm>
            <a:off x="4815840" y="256245360"/>
            <a:ext cx="1562100" cy="0"/>
          </a:xfrm>
          <a:prstGeom prst="straightConnector1">
            <a:avLst/>
          </a:prstGeom>
          <a:ln w="22225">
            <a:solidFill>
              <a:srgbClr val="FF0000"/>
            </a:solidFill>
            <a:tailEnd type="arrow" w="lg" len="lg"/>
          </a:ln>
        </xdr:spPr>
        <xdr:style>
          <a:lnRef idx="1">
            <a:schemeClr val="accent1"/>
          </a:lnRef>
          <a:fillRef idx="0">
            <a:schemeClr val="accent1"/>
          </a:fillRef>
          <a:effectRef idx="0">
            <a:schemeClr val="accent1"/>
          </a:effectRef>
          <a:fontRef idx="minor">
            <a:schemeClr val="tx1"/>
          </a:fontRef>
        </xdr:style>
      </xdr:cxnSp>
      <xdr:cxnSp macro="">
        <xdr:nvCxnSpPr>
          <xdr:cNvPr id="125" name="직선 화살표 연결선 124">
            <a:extLst>
              <a:ext uri="{FF2B5EF4-FFF2-40B4-BE49-F238E27FC236}">
                <a16:creationId xmlns:a16="http://schemas.microsoft.com/office/drawing/2014/main" id="{9F110086-5D4A-4651-B52E-6306716B2599}"/>
              </a:ext>
            </a:extLst>
          </xdr:cNvPr>
          <xdr:cNvCxnSpPr/>
        </xdr:nvCxnSpPr>
        <xdr:spPr>
          <a:xfrm>
            <a:off x="3733800" y="255574800"/>
            <a:ext cx="914400" cy="0"/>
          </a:xfrm>
          <a:prstGeom prst="straightConnector1">
            <a:avLst/>
          </a:prstGeom>
          <a:ln w="22225">
            <a:solidFill>
              <a:srgbClr val="00B050"/>
            </a:solidFill>
            <a:tailEnd type="arrow" w="lg" len="lg"/>
          </a:ln>
        </xdr:spPr>
        <xdr:style>
          <a:lnRef idx="1">
            <a:schemeClr val="accent1"/>
          </a:lnRef>
          <a:fillRef idx="0">
            <a:schemeClr val="accent1"/>
          </a:fillRef>
          <a:effectRef idx="0">
            <a:schemeClr val="accent1"/>
          </a:effectRef>
          <a:fontRef idx="minor">
            <a:schemeClr val="tx1"/>
          </a:fontRef>
        </xdr:style>
      </xdr:cxnSp>
      <xdr:cxnSp macro="">
        <xdr:nvCxnSpPr>
          <xdr:cNvPr id="127" name="직선 화살표 연결선 126">
            <a:extLst>
              <a:ext uri="{FF2B5EF4-FFF2-40B4-BE49-F238E27FC236}">
                <a16:creationId xmlns:a16="http://schemas.microsoft.com/office/drawing/2014/main" id="{40A0DF8E-D4C5-4E6F-83D1-12F651B07DE4}"/>
              </a:ext>
            </a:extLst>
          </xdr:cNvPr>
          <xdr:cNvCxnSpPr/>
        </xdr:nvCxnSpPr>
        <xdr:spPr>
          <a:xfrm flipV="1">
            <a:off x="3726180" y="257693160"/>
            <a:ext cx="944880" cy="15240"/>
          </a:xfrm>
          <a:prstGeom prst="straightConnector1">
            <a:avLst/>
          </a:prstGeom>
          <a:ln w="22225">
            <a:solidFill>
              <a:srgbClr val="00B050"/>
            </a:solidFill>
            <a:tailEnd type="arrow" w="lg" len="lg"/>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14</xdr:col>
      <xdr:colOff>403680</xdr:colOff>
      <xdr:row>1163</xdr:row>
      <xdr:rowOff>14880</xdr:rowOff>
    </xdr:from>
    <xdr:to>
      <xdr:col>14</xdr:col>
      <xdr:colOff>407130</xdr:colOff>
      <xdr:row>1163</xdr:row>
      <xdr:rowOff>19050</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39" name="잉크 138">
              <a:extLst>
                <a:ext uri="{FF2B5EF4-FFF2-40B4-BE49-F238E27FC236}">
                  <a16:creationId xmlns:a16="http://schemas.microsoft.com/office/drawing/2014/main" id="{97C55FA5-41AE-9333-9F0F-13613F121E88}"/>
                </a:ext>
              </a:extLst>
            </xdr14:cNvPr>
            <xdr14:cNvContentPartPr/>
          </xdr14:nvContentPartPr>
          <xdr14:nvPr macro=""/>
          <xdr14:xfrm>
            <a:off x="9258120" y="257235600"/>
            <a:ext cx="360" cy="360"/>
          </xdr14:xfrm>
        </xdr:contentPart>
      </mc:Choice>
      <mc:Fallback xmlns="">
        <xdr:pic>
          <xdr:nvPicPr>
            <xdr:cNvPr id="139" name="잉크 138">
              <a:extLst>
                <a:ext uri="{FF2B5EF4-FFF2-40B4-BE49-F238E27FC236}">
                  <a16:creationId xmlns:a16="http://schemas.microsoft.com/office/drawing/2014/main" id="{97C55FA5-41AE-9333-9F0F-13613F121E88}"/>
                </a:ext>
              </a:extLst>
            </xdr:cNvPr>
            <xdr:cNvPicPr/>
          </xdr:nvPicPr>
          <xdr:blipFill>
            <a:blip xmlns:r="http://schemas.openxmlformats.org/officeDocument/2006/relationships" r:embed="rId107"/>
            <a:stretch>
              <a:fillRect/>
            </a:stretch>
          </xdr:blipFill>
          <xdr:spPr>
            <a:xfrm>
              <a:off x="9252000" y="257229480"/>
              <a:ext cx="12600" cy="12600"/>
            </a:xfrm>
            <a:prstGeom prst="rect">
              <a:avLst/>
            </a:prstGeom>
          </xdr:spPr>
        </xdr:pic>
      </mc:Fallback>
    </mc:AlternateContent>
    <xdr:clientData/>
  </xdr:twoCellAnchor>
  <xdr:twoCellAnchor editAs="oneCell">
    <xdr:from>
      <xdr:col>5</xdr:col>
      <xdr:colOff>662941</xdr:colOff>
      <xdr:row>1165</xdr:row>
      <xdr:rowOff>15241</xdr:rowOff>
    </xdr:from>
    <xdr:to>
      <xdr:col>11</xdr:col>
      <xdr:colOff>171451</xdr:colOff>
      <xdr:row>1168</xdr:row>
      <xdr:rowOff>96207</xdr:rowOff>
    </xdr:to>
    <xdr:pic>
      <xdr:nvPicPr>
        <xdr:cNvPr id="117" name="그림 116">
          <a:extLst>
            <a:ext uri="{FF2B5EF4-FFF2-40B4-BE49-F238E27FC236}">
              <a16:creationId xmlns:a16="http://schemas.microsoft.com/office/drawing/2014/main" id="{B010722F-6BA7-CC5A-6A92-87F1594E0B2E}"/>
            </a:ext>
          </a:extLst>
        </xdr:cNvPr>
        <xdr:cNvPicPr>
          <a:picLocks noChangeAspect="1"/>
        </xdr:cNvPicPr>
      </xdr:nvPicPr>
      <xdr:blipFill>
        <a:blip xmlns:r="http://schemas.openxmlformats.org/officeDocument/2006/relationships" r:embed="rId108" cstate="screen">
          <a:extLst>
            <a:ext uri="{28A0092B-C50C-407E-A947-70E740481C1C}">
              <a14:useLocalDpi xmlns:a14="http://schemas.microsoft.com/office/drawing/2010/main"/>
            </a:ext>
          </a:extLst>
        </a:blip>
        <a:stretch>
          <a:fillRect/>
        </a:stretch>
      </xdr:blipFill>
      <xdr:spPr>
        <a:xfrm>
          <a:off x="3421381" y="257456941"/>
          <a:ext cx="3589020" cy="740096"/>
        </a:xfrm>
        <a:prstGeom prst="rect">
          <a:avLst/>
        </a:prstGeom>
      </xdr:spPr>
    </xdr:pic>
    <xdr:clientData/>
  </xdr:twoCellAnchor>
  <xdr:twoCellAnchor editAs="oneCell">
    <xdr:from>
      <xdr:col>2</xdr:col>
      <xdr:colOff>1</xdr:colOff>
      <xdr:row>1165</xdr:row>
      <xdr:rowOff>1</xdr:rowOff>
    </xdr:from>
    <xdr:to>
      <xdr:col>5</xdr:col>
      <xdr:colOff>476251</xdr:colOff>
      <xdr:row>1171</xdr:row>
      <xdr:rowOff>197708</xdr:rowOff>
    </xdr:to>
    <xdr:pic>
      <xdr:nvPicPr>
        <xdr:cNvPr id="120" name="그림 119">
          <a:extLst>
            <a:ext uri="{FF2B5EF4-FFF2-40B4-BE49-F238E27FC236}">
              <a16:creationId xmlns:a16="http://schemas.microsoft.com/office/drawing/2014/main" id="{00A0E82E-39A4-5935-8796-539A988FACB3}"/>
            </a:ext>
          </a:extLst>
        </xdr:cNvPr>
        <xdr:cNvPicPr>
          <a:picLocks noChangeAspect="1"/>
        </xdr:cNvPicPr>
      </xdr:nvPicPr>
      <xdr:blipFill>
        <a:blip xmlns:r="http://schemas.openxmlformats.org/officeDocument/2006/relationships" r:embed="rId109" cstate="screen">
          <a:extLst>
            <a:ext uri="{28A0092B-C50C-407E-A947-70E740481C1C}">
              <a14:useLocalDpi xmlns:a14="http://schemas.microsoft.com/office/drawing/2010/main"/>
            </a:ext>
          </a:extLst>
        </a:blip>
        <a:stretch>
          <a:fillRect/>
        </a:stretch>
      </xdr:blipFill>
      <xdr:spPr>
        <a:xfrm>
          <a:off x="685801" y="257441701"/>
          <a:ext cx="2545080" cy="1521682"/>
        </a:xfrm>
        <a:prstGeom prst="rect">
          <a:avLst/>
        </a:prstGeom>
      </xdr:spPr>
    </xdr:pic>
    <xdr:clientData/>
  </xdr:twoCellAnchor>
  <xdr:twoCellAnchor editAs="oneCell">
    <xdr:from>
      <xdr:col>2</xdr:col>
      <xdr:colOff>1</xdr:colOff>
      <xdr:row>1176</xdr:row>
      <xdr:rowOff>1</xdr:rowOff>
    </xdr:from>
    <xdr:to>
      <xdr:col>6</xdr:col>
      <xdr:colOff>247627</xdr:colOff>
      <xdr:row>1187</xdr:row>
      <xdr:rowOff>171451</xdr:rowOff>
    </xdr:to>
    <xdr:pic>
      <xdr:nvPicPr>
        <xdr:cNvPr id="119" name="그림 118">
          <a:extLst>
            <a:ext uri="{FF2B5EF4-FFF2-40B4-BE49-F238E27FC236}">
              <a16:creationId xmlns:a16="http://schemas.microsoft.com/office/drawing/2014/main" id="{1227E7DC-CE0D-1CDD-218E-BD415025F790}"/>
            </a:ext>
          </a:extLst>
        </xdr:cNvPr>
        <xdr:cNvPicPr>
          <a:picLocks noChangeAspect="1"/>
        </xdr:cNvPicPr>
      </xdr:nvPicPr>
      <xdr:blipFill>
        <a:blip xmlns:r="http://schemas.openxmlformats.org/officeDocument/2006/relationships" r:embed="rId110" cstate="screen">
          <a:extLst>
            <a:ext uri="{28A0092B-C50C-407E-A947-70E740481C1C}">
              <a14:useLocalDpi xmlns:a14="http://schemas.microsoft.com/office/drawing/2010/main"/>
            </a:ext>
          </a:extLst>
        </a:blip>
        <a:stretch>
          <a:fillRect/>
        </a:stretch>
      </xdr:blipFill>
      <xdr:spPr>
        <a:xfrm>
          <a:off x="685801" y="259872481"/>
          <a:ext cx="2987016" cy="2606040"/>
        </a:xfrm>
        <a:prstGeom prst="rect">
          <a:avLst/>
        </a:prstGeom>
      </xdr:spPr>
    </xdr:pic>
    <xdr:clientData/>
  </xdr:twoCellAnchor>
  <xdr:twoCellAnchor editAs="oneCell">
    <xdr:from>
      <xdr:col>7</xdr:col>
      <xdr:colOff>15241</xdr:colOff>
      <xdr:row>1177</xdr:row>
      <xdr:rowOff>7620</xdr:rowOff>
    </xdr:from>
    <xdr:to>
      <xdr:col>9</xdr:col>
      <xdr:colOff>704851</xdr:colOff>
      <xdr:row>1182</xdr:row>
      <xdr:rowOff>44538</xdr:rowOff>
    </xdr:to>
    <xdr:pic>
      <xdr:nvPicPr>
        <xdr:cNvPr id="122" name="그림 121">
          <a:extLst>
            <a:ext uri="{FF2B5EF4-FFF2-40B4-BE49-F238E27FC236}">
              <a16:creationId xmlns:a16="http://schemas.microsoft.com/office/drawing/2014/main" id="{5E458B20-FA61-B4D6-C0E6-727F3BEA2BAE}"/>
            </a:ext>
          </a:extLst>
        </xdr:cNvPr>
        <xdr:cNvPicPr>
          <a:picLocks noChangeAspect="1"/>
        </xdr:cNvPicPr>
      </xdr:nvPicPr>
      <xdr:blipFill>
        <a:blip xmlns:r="http://schemas.openxmlformats.org/officeDocument/2006/relationships" r:embed="rId111" cstate="screen">
          <a:extLst>
            <a:ext uri="{28A0092B-C50C-407E-A947-70E740481C1C}">
              <a14:useLocalDpi xmlns:a14="http://schemas.microsoft.com/office/drawing/2010/main"/>
            </a:ext>
          </a:extLst>
        </a:blip>
        <a:stretch>
          <a:fillRect/>
        </a:stretch>
      </xdr:blipFill>
      <xdr:spPr>
        <a:xfrm>
          <a:off x="4114801" y="260101080"/>
          <a:ext cx="2026920" cy="1139913"/>
        </a:xfrm>
        <a:prstGeom prst="rect">
          <a:avLst/>
        </a:prstGeom>
      </xdr:spPr>
    </xdr:pic>
    <xdr:clientData/>
  </xdr:twoCellAnchor>
  <xdr:oneCellAnchor>
    <xdr:from>
      <xdr:col>14</xdr:col>
      <xdr:colOff>289560</xdr:colOff>
      <xdr:row>1191</xdr:row>
      <xdr:rowOff>0</xdr:rowOff>
    </xdr:from>
    <xdr:ext cx="1535420" cy="291875"/>
    <xdr:sp macro="" textlink="">
      <xdr:nvSpPr>
        <xdr:cNvPr id="137" name="TextBox 136">
          <a:extLst>
            <a:ext uri="{FF2B5EF4-FFF2-40B4-BE49-F238E27FC236}">
              <a16:creationId xmlns:a16="http://schemas.microsoft.com/office/drawing/2014/main" id="{AC7C271E-A3AC-95AD-27A0-96F1D45BF5D8}"/>
            </a:ext>
          </a:extLst>
        </xdr:cNvPr>
        <xdr:cNvSpPr txBox="1"/>
      </xdr:nvSpPr>
      <xdr:spPr>
        <a:xfrm>
          <a:off x="9144000" y="267073380"/>
          <a:ext cx="1535420" cy="291875"/>
        </a:xfrm>
        <a:prstGeom prst="rect">
          <a:avLst/>
        </a:prstGeom>
      </xdr:spPr>
      <xdr:txBody>
        <a:bodyPr vertOverflow="clip" horzOverflow="clip" wrap="none" rtlCol="0" anchor="t">
          <a:spAutoFit/>
        </a:bodyPr>
        <a:lstStyle/>
        <a:p>
          <a:pPr algn="l"/>
          <a:r>
            <a:rPr lang="ko-KR" altLang="en-US" sz="900">
              <a:solidFill>
                <a:srgbClr val="FF0000"/>
              </a:solidFill>
              <a:latin typeface="KB금융 제목체 Bold" panose="020B0803000000000000" pitchFamily="50" charset="-127"/>
              <a:ea typeface="KB금융 제목체 Bold" panose="020B0803000000000000" pitchFamily="50" charset="-127"/>
            </a:rPr>
            <a:t>실리콘벨리은행 파산 시점</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2</xdr:col>
      <xdr:colOff>1</xdr:colOff>
      <xdr:row>8</xdr:row>
      <xdr:rowOff>0</xdr:rowOff>
    </xdr:from>
    <xdr:ext cx="2705436" cy="873005"/>
    <xdr:pic>
      <xdr:nvPicPr>
        <xdr:cNvPr id="2" name="그림 1">
          <a:extLst>
            <a:ext uri="{FF2B5EF4-FFF2-40B4-BE49-F238E27FC236}">
              <a16:creationId xmlns:a16="http://schemas.microsoft.com/office/drawing/2014/main" id="{420FE0DC-6E53-4A8B-A570-3FE9C9A0BA6F}"/>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1341121" y="1767840"/>
          <a:ext cx="2705436" cy="873005"/>
        </a:xfrm>
        <a:prstGeom prst="rect">
          <a:avLst/>
        </a:prstGeom>
      </xdr:spPr>
    </xdr:pic>
    <xdr:clientData/>
  </xdr:oneCellAnchor>
  <xdr:oneCellAnchor>
    <xdr:from>
      <xdr:col>6</xdr:col>
      <xdr:colOff>0</xdr:colOff>
      <xdr:row>8</xdr:row>
      <xdr:rowOff>0</xdr:rowOff>
    </xdr:from>
    <xdr:ext cx="2697480" cy="874451"/>
    <xdr:pic>
      <xdr:nvPicPr>
        <xdr:cNvPr id="3" name="그림 2">
          <a:extLst>
            <a:ext uri="{FF2B5EF4-FFF2-40B4-BE49-F238E27FC236}">
              <a16:creationId xmlns:a16="http://schemas.microsoft.com/office/drawing/2014/main" id="{89B49146-9583-469C-A8F8-0F10A10F1C0A}"/>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4023360" y="1767840"/>
          <a:ext cx="2697480" cy="874451"/>
        </a:xfrm>
        <a:prstGeom prst="rect">
          <a:avLst/>
        </a:prstGeom>
      </xdr:spPr>
    </xdr:pic>
    <xdr:clientData/>
  </xdr:oneCellAnchor>
  <xdr:oneCellAnchor>
    <xdr:from>
      <xdr:col>10</xdr:col>
      <xdr:colOff>1</xdr:colOff>
      <xdr:row>8</xdr:row>
      <xdr:rowOff>0</xdr:rowOff>
    </xdr:from>
    <xdr:ext cx="2689860" cy="854683"/>
    <xdr:pic>
      <xdr:nvPicPr>
        <xdr:cNvPr id="4" name="그림 3">
          <a:extLst>
            <a:ext uri="{FF2B5EF4-FFF2-40B4-BE49-F238E27FC236}">
              <a16:creationId xmlns:a16="http://schemas.microsoft.com/office/drawing/2014/main" id="{B11D4D76-57F8-44F6-9E9E-14D5E9F1F2DC}"/>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tretch>
          <a:fillRect/>
        </a:stretch>
      </xdr:blipFill>
      <xdr:spPr>
        <a:xfrm>
          <a:off x="6705601" y="1767840"/>
          <a:ext cx="2689860" cy="854683"/>
        </a:xfrm>
        <a:prstGeom prst="rect">
          <a:avLst/>
        </a:prstGeom>
      </xdr:spPr>
    </xdr:pic>
    <xdr:clientData/>
  </xdr:oneCellAnchor>
  <xdr:oneCellAnchor>
    <xdr:from>
      <xdr:col>2</xdr:col>
      <xdr:colOff>190500</xdr:colOff>
      <xdr:row>15</xdr:row>
      <xdr:rowOff>7621</xdr:rowOff>
    </xdr:from>
    <xdr:ext cx="3050110" cy="1748790"/>
    <xdr:pic>
      <xdr:nvPicPr>
        <xdr:cNvPr id="5" name="그림 4">
          <a:extLst>
            <a:ext uri="{FF2B5EF4-FFF2-40B4-BE49-F238E27FC236}">
              <a16:creationId xmlns:a16="http://schemas.microsoft.com/office/drawing/2014/main" id="{82FE1496-E607-4192-A5A6-DF3FD423701B}"/>
            </a:ext>
          </a:extLst>
        </xdr:cNvPr>
        <xdr:cNvPicPr>
          <a:picLocks noChangeAspect="1"/>
        </xdr:cNvPicPr>
      </xdr:nvPicPr>
      <xdr:blipFill>
        <a:blip xmlns:r="http://schemas.openxmlformats.org/officeDocument/2006/relationships" r:embed="rId4"/>
        <a:stretch>
          <a:fillRect/>
        </a:stretch>
      </xdr:blipFill>
      <xdr:spPr>
        <a:xfrm>
          <a:off x="1531620" y="3322321"/>
          <a:ext cx="3050110" cy="1748790"/>
        </a:xfrm>
        <a:prstGeom prst="rect">
          <a:avLst/>
        </a:prstGeom>
      </xdr:spPr>
    </xdr:pic>
    <xdr:clientData/>
  </xdr:oneCellAnchor>
  <xdr:oneCellAnchor>
    <xdr:from>
      <xdr:col>7</xdr:col>
      <xdr:colOff>15241</xdr:colOff>
      <xdr:row>18</xdr:row>
      <xdr:rowOff>30481</xdr:rowOff>
    </xdr:from>
    <xdr:ext cx="3537585" cy="1060753"/>
    <xdr:pic>
      <xdr:nvPicPr>
        <xdr:cNvPr id="6" name="그림 5">
          <a:extLst>
            <a:ext uri="{FF2B5EF4-FFF2-40B4-BE49-F238E27FC236}">
              <a16:creationId xmlns:a16="http://schemas.microsoft.com/office/drawing/2014/main" id="{89593BE5-09A4-485E-8480-A3BD91218D66}"/>
            </a:ext>
          </a:extLst>
        </xdr:cNvPr>
        <xdr:cNvPicPr>
          <a:picLocks noChangeAspect="1"/>
        </xdr:cNvPicPr>
      </xdr:nvPicPr>
      <xdr:blipFill>
        <a:blip xmlns:r="http://schemas.openxmlformats.org/officeDocument/2006/relationships" r:embed="rId5" cstate="screen">
          <a:extLst>
            <a:ext uri="{28A0092B-C50C-407E-A947-70E740481C1C}">
              <a14:useLocalDpi xmlns:a14="http://schemas.microsoft.com/office/drawing/2010/main"/>
            </a:ext>
          </a:extLst>
        </a:blip>
        <a:stretch>
          <a:fillRect/>
        </a:stretch>
      </xdr:blipFill>
      <xdr:spPr>
        <a:xfrm>
          <a:off x="4709161" y="4008121"/>
          <a:ext cx="3537585" cy="1060753"/>
        </a:xfrm>
        <a:prstGeom prst="rect">
          <a:avLst/>
        </a:prstGeom>
      </xdr:spPr>
    </xdr:pic>
    <xdr:clientData/>
  </xdr:oneCellAnchor>
  <xdr:oneCellAnchor>
    <xdr:from>
      <xdr:col>12</xdr:col>
      <xdr:colOff>15241</xdr:colOff>
      <xdr:row>18</xdr:row>
      <xdr:rowOff>22860</xdr:rowOff>
    </xdr:from>
    <xdr:ext cx="3232785" cy="1073837"/>
    <xdr:pic>
      <xdr:nvPicPr>
        <xdr:cNvPr id="7" name="그림 6">
          <a:extLst>
            <a:ext uri="{FF2B5EF4-FFF2-40B4-BE49-F238E27FC236}">
              <a16:creationId xmlns:a16="http://schemas.microsoft.com/office/drawing/2014/main" id="{1B35DEE0-C2B2-49EA-92C5-4EF201EDAAAD}"/>
            </a:ext>
          </a:extLst>
        </xdr:cNvPr>
        <xdr:cNvPicPr>
          <a:picLocks noChangeAspect="1"/>
        </xdr:cNvPicPr>
      </xdr:nvPicPr>
      <xdr:blipFill>
        <a:blip xmlns:r="http://schemas.openxmlformats.org/officeDocument/2006/relationships" r:embed="rId6" cstate="screen">
          <a:extLst>
            <a:ext uri="{28A0092B-C50C-407E-A947-70E740481C1C}">
              <a14:useLocalDpi xmlns:a14="http://schemas.microsoft.com/office/drawing/2010/main"/>
            </a:ext>
          </a:extLst>
        </a:blip>
        <a:stretch>
          <a:fillRect/>
        </a:stretch>
      </xdr:blipFill>
      <xdr:spPr>
        <a:xfrm>
          <a:off x="8061961" y="4000500"/>
          <a:ext cx="3232785" cy="1073837"/>
        </a:xfrm>
        <a:prstGeom prst="rect">
          <a:avLst/>
        </a:prstGeom>
      </xdr:spPr>
    </xdr:pic>
    <xdr:clientData/>
  </xdr:oneCellAnchor>
  <xdr:twoCellAnchor>
    <xdr:from>
      <xdr:col>15</xdr:col>
      <xdr:colOff>297180</xdr:colOff>
      <xdr:row>20</xdr:row>
      <xdr:rowOff>99060</xdr:rowOff>
    </xdr:from>
    <xdr:to>
      <xdr:col>15</xdr:col>
      <xdr:colOff>297180</xdr:colOff>
      <xdr:row>21</xdr:row>
      <xdr:rowOff>190500</xdr:rowOff>
    </xdr:to>
    <xdr:cxnSp macro="">
      <xdr:nvCxnSpPr>
        <xdr:cNvPr id="8" name="직선 연결선 7">
          <a:extLst>
            <a:ext uri="{FF2B5EF4-FFF2-40B4-BE49-F238E27FC236}">
              <a16:creationId xmlns:a16="http://schemas.microsoft.com/office/drawing/2014/main" id="{2B80C6BF-CFDF-4BF8-8599-1B1F903B8433}"/>
            </a:ext>
          </a:extLst>
        </xdr:cNvPr>
        <xdr:cNvCxnSpPr/>
      </xdr:nvCxnSpPr>
      <xdr:spPr>
        <a:xfrm>
          <a:off x="10355580" y="4518660"/>
          <a:ext cx="0" cy="312420"/>
        </a:xfrm>
        <a:prstGeom prst="line">
          <a:avLst/>
        </a:prstGeom>
        <a:ln w="22225">
          <a:solidFill>
            <a:srgbClr val="FF0000"/>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14</xdr:col>
      <xdr:colOff>289560</xdr:colOff>
      <xdr:row>21</xdr:row>
      <xdr:rowOff>129540</xdr:rowOff>
    </xdr:from>
    <xdr:ext cx="1535420" cy="291875"/>
    <xdr:sp macro="" textlink="">
      <xdr:nvSpPr>
        <xdr:cNvPr id="9" name="TextBox 8">
          <a:extLst>
            <a:ext uri="{FF2B5EF4-FFF2-40B4-BE49-F238E27FC236}">
              <a16:creationId xmlns:a16="http://schemas.microsoft.com/office/drawing/2014/main" id="{BBDC9A73-00B8-4F64-B963-6C44FF0E472B}"/>
            </a:ext>
          </a:extLst>
        </xdr:cNvPr>
        <xdr:cNvSpPr txBox="1"/>
      </xdr:nvSpPr>
      <xdr:spPr>
        <a:xfrm>
          <a:off x="9677400" y="4770120"/>
          <a:ext cx="1535420" cy="291875"/>
        </a:xfrm>
        <a:prstGeom prst="rect">
          <a:avLst/>
        </a:prstGeom>
      </xdr:spPr>
      <xdr:txBody>
        <a:bodyPr vertOverflow="clip" horzOverflow="clip" wrap="none" rtlCol="0" anchor="t">
          <a:spAutoFit/>
        </a:bodyPr>
        <a:lstStyle/>
        <a:p>
          <a:pPr algn="l"/>
          <a:r>
            <a:rPr lang="ko-KR" altLang="en-US" sz="900">
              <a:solidFill>
                <a:srgbClr val="FF0000"/>
              </a:solidFill>
              <a:latin typeface="KB금융 제목체 Bold" panose="020B0803000000000000" pitchFamily="50" charset="-127"/>
              <a:ea typeface="KB금융 제목체 Bold" panose="020B0803000000000000" pitchFamily="50" charset="-127"/>
            </a:rPr>
            <a:t>실리콘벨리은행 파산 시점</a:t>
          </a:r>
        </a:p>
      </xdr:txBody>
    </xdr:sp>
    <xdr:clientData/>
  </xdr:oneCellAnchor>
  <xdr:oneCellAnchor>
    <xdr:from>
      <xdr:col>8</xdr:col>
      <xdr:colOff>0</xdr:colOff>
      <xdr:row>29</xdr:row>
      <xdr:rowOff>0</xdr:rowOff>
    </xdr:from>
    <xdr:ext cx="3362325" cy="1536408"/>
    <xdr:pic>
      <xdr:nvPicPr>
        <xdr:cNvPr id="10" name="그림 9">
          <a:extLst>
            <a:ext uri="{FF2B5EF4-FFF2-40B4-BE49-F238E27FC236}">
              <a16:creationId xmlns:a16="http://schemas.microsoft.com/office/drawing/2014/main" id="{B0174906-DA13-443A-963F-FF4844E5092B}"/>
            </a:ext>
          </a:extLst>
        </xdr:cNvPr>
        <xdr:cNvPicPr>
          <a:picLocks noChangeAspect="1"/>
        </xdr:cNvPicPr>
      </xdr:nvPicPr>
      <xdr:blipFill>
        <a:blip xmlns:r="http://schemas.openxmlformats.org/officeDocument/2006/relationships" r:embed="rId7" cstate="screen">
          <a:extLst>
            <a:ext uri="{28A0092B-C50C-407E-A947-70E740481C1C}">
              <a14:useLocalDpi xmlns:a14="http://schemas.microsoft.com/office/drawing/2010/main"/>
            </a:ext>
          </a:extLst>
        </a:blip>
        <a:stretch>
          <a:fillRect/>
        </a:stretch>
      </xdr:blipFill>
      <xdr:spPr>
        <a:xfrm>
          <a:off x="5364480" y="6408420"/>
          <a:ext cx="3362325" cy="1536408"/>
        </a:xfrm>
        <a:prstGeom prst="rect">
          <a:avLst/>
        </a:prstGeom>
      </xdr:spPr>
    </xdr:pic>
    <xdr:clientData/>
  </xdr:oneCellAnchor>
  <xdr:oneCellAnchor>
    <xdr:from>
      <xdr:col>13</xdr:col>
      <xdr:colOff>0</xdr:colOff>
      <xdr:row>29</xdr:row>
      <xdr:rowOff>0</xdr:rowOff>
    </xdr:from>
    <xdr:ext cx="3400425" cy="1566216"/>
    <xdr:pic>
      <xdr:nvPicPr>
        <xdr:cNvPr id="11" name="그림 10">
          <a:extLst>
            <a:ext uri="{FF2B5EF4-FFF2-40B4-BE49-F238E27FC236}">
              <a16:creationId xmlns:a16="http://schemas.microsoft.com/office/drawing/2014/main" id="{E399F5C9-AA4F-40C7-85C8-31CB308EA3EB}"/>
            </a:ext>
          </a:extLst>
        </xdr:cNvPr>
        <xdr:cNvPicPr>
          <a:picLocks noChangeAspect="1"/>
        </xdr:cNvPicPr>
      </xdr:nvPicPr>
      <xdr:blipFill>
        <a:blip xmlns:r="http://schemas.openxmlformats.org/officeDocument/2006/relationships" r:embed="rId8" cstate="screen">
          <a:extLst>
            <a:ext uri="{28A0092B-C50C-407E-A947-70E740481C1C}">
              <a14:useLocalDpi xmlns:a14="http://schemas.microsoft.com/office/drawing/2010/main"/>
            </a:ext>
          </a:extLst>
        </a:blip>
        <a:stretch>
          <a:fillRect/>
        </a:stretch>
      </xdr:blipFill>
      <xdr:spPr>
        <a:xfrm>
          <a:off x="8717280" y="6408420"/>
          <a:ext cx="3400425" cy="1566216"/>
        </a:xfrm>
        <a:prstGeom prst="rect">
          <a:avLst/>
        </a:prstGeom>
      </xdr:spPr>
    </xdr:pic>
    <xdr:clientData/>
  </xdr:oneCellAnchor>
  <xdr:oneCellAnchor>
    <xdr:from>
      <xdr:col>2</xdr:col>
      <xdr:colOff>617221</xdr:colOff>
      <xdr:row>29</xdr:row>
      <xdr:rowOff>0</xdr:rowOff>
    </xdr:from>
    <xdr:ext cx="3389331" cy="1546860"/>
    <xdr:pic>
      <xdr:nvPicPr>
        <xdr:cNvPr id="12" name="그림 11">
          <a:extLst>
            <a:ext uri="{FF2B5EF4-FFF2-40B4-BE49-F238E27FC236}">
              <a16:creationId xmlns:a16="http://schemas.microsoft.com/office/drawing/2014/main" id="{12B24070-23B2-4D93-902B-BC12B83ABAF4}"/>
            </a:ext>
          </a:extLst>
        </xdr:cNvPr>
        <xdr:cNvPicPr>
          <a:picLocks noChangeAspect="1"/>
        </xdr:cNvPicPr>
      </xdr:nvPicPr>
      <xdr:blipFill>
        <a:blip xmlns:r="http://schemas.openxmlformats.org/officeDocument/2006/relationships" r:embed="rId9" cstate="screen">
          <a:extLst>
            <a:ext uri="{28A0092B-C50C-407E-A947-70E740481C1C}">
              <a14:useLocalDpi xmlns:a14="http://schemas.microsoft.com/office/drawing/2010/main"/>
            </a:ext>
          </a:extLst>
        </a:blip>
        <a:stretch>
          <a:fillRect/>
        </a:stretch>
      </xdr:blipFill>
      <xdr:spPr>
        <a:xfrm>
          <a:off x="1958341" y="6408420"/>
          <a:ext cx="3389331" cy="1546860"/>
        </a:xfrm>
        <a:prstGeom prst="rect">
          <a:avLst/>
        </a:prstGeom>
      </xdr:spPr>
    </xdr:pic>
    <xdr:clientData/>
  </xdr:oneCellAnchor>
  <xdr:oneCellAnchor>
    <xdr:from>
      <xdr:col>3</xdr:col>
      <xdr:colOff>0</xdr:colOff>
      <xdr:row>40</xdr:row>
      <xdr:rowOff>0</xdr:rowOff>
    </xdr:from>
    <xdr:ext cx="4716604" cy="1440179"/>
    <xdr:pic>
      <xdr:nvPicPr>
        <xdr:cNvPr id="13" name="그림 12">
          <a:extLst>
            <a:ext uri="{FF2B5EF4-FFF2-40B4-BE49-F238E27FC236}">
              <a16:creationId xmlns:a16="http://schemas.microsoft.com/office/drawing/2014/main" id="{1E2D7FB1-DA8E-4C1C-AF44-465EDF0935E8}"/>
            </a:ext>
          </a:extLst>
        </xdr:cNvPr>
        <xdr:cNvPicPr>
          <a:picLocks noChangeAspect="1"/>
        </xdr:cNvPicPr>
      </xdr:nvPicPr>
      <xdr:blipFill>
        <a:blip xmlns:r="http://schemas.openxmlformats.org/officeDocument/2006/relationships" r:embed="rId10" cstate="screen">
          <a:extLst>
            <a:ext uri="{28A0092B-C50C-407E-A947-70E740481C1C}">
              <a14:useLocalDpi xmlns:a14="http://schemas.microsoft.com/office/drawing/2010/main"/>
            </a:ext>
          </a:extLst>
        </a:blip>
        <a:stretch>
          <a:fillRect/>
        </a:stretch>
      </xdr:blipFill>
      <xdr:spPr>
        <a:xfrm>
          <a:off x="2011680" y="8839200"/>
          <a:ext cx="4716604" cy="1440179"/>
        </a:xfrm>
        <a:prstGeom prst="rect">
          <a:avLst/>
        </a:prstGeom>
      </xdr:spPr>
    </xdr:pic>
    <xdr:clientData/>
  </xdr:oneCellAnchor>
  <xdr:oneCellAnchor>
    <xdr:from>
      <xdr:col>10</xdr:col>
      <xdr:colOff>0</xdr:colOff>
      <xdr:row>40</xdr:row>
      <xdr:rowOff>0</xdr:rowOff>
    </xdr:from>
    <xdr:ext cx="3910965" cy="1569249"/>
    <xdr:pic>
      <xdr:nvPicPr>
        <xdr:cNvPr id="14" name="그림 13">
          <a:extLst>
            <a:ext uri="{FF2B5EF4-FFF2-40B4-BE49-F238E27FC236}">
              <a16:creationId xmlns:a16="http://schemas.microsoft.com/office/drawing/2014/main" id="{E0261927-5B3F-43BF-BF6C-E997AD16F083}"/>
            </a:ext>
          </a:extLst>
        </xdr:cNvPr>
        <xdr:cNvPicPr>
          <a:picLocks noChangeAspect="1"/>
        </xdr:cNvPicPr>
      </xdr:nvPicPr>
      <xdr:blipFill>
        <a:blip xmlns:r="http://schemas.openxmlformats.org/officeDocument/2006/relationships" r:embed="rId11" cstate="screen">
          <a:extLst>
            <a:ext uri="{28A0092B-C50C-407E-A947-70E740481C1C}">
              <a14:useLocalDpi xmlns:a14="http://schemas.microsoft.com/office/drawing/2010/main"/>
            </a:ext>
          </a:extLst>
        </a:blip>
        <a:stretch>
          <a:fillRect/>
        </a:stretch>
      </xdr:blipFill>
      <xdr:spPr>
        <a:xfrm>
          <a:off x="6705600" y="8839200"/>
          <a:ext cx="3910965" cy="1569249"/>
        </a:xfrm>
        <a:prstGeom prst="rect">
          <a:avLst/>
        </a:prstGeom>
      </xdr:spPr>
    </xdr:pic>
    <xdr:clientData/>
  </xdr:oneCellAnchor>
  <xdr:oneCellAnchor>
    <xdr:from>
      <xdr:col>3</xdr:col>
      <xdr:colOff>0</xdr:colOff>
      <xdr:row>48</xdr:row>
      <xdr:rowOff>0</xdr:rowOff>
    </xdr:from>
    <xdr:ext cx="10591036" cy="350550"/>
    <xdr:pic>
      <xdr:nvPicPr>
        <xdr:cNvPr id="15" name="그림 14">
          <a:extLst>
            <a:ext uri="{FF2B5EF4-FFF2-40B4-BE49-F238E27FC236}">
              <a16:creationId xmlns:a16="http://schemas.microsoft.com/office/drawing/2014/main" id="{EC84751C-FBC2-4F0A-87F9-79773638B7E8}"/>
            </a:ext>
          </a:extLst>
        </xdr:cNvPr>
        <xdr:cNvPicPr>
          <a:picLocks noChangeAspect="1"/>
        </xdr:cNvPicPr>
      </xdr:nvPicPr>
      <xdr:blipFill>
        <a:blip xmlns:r="http://schemas.openxmlformats.org/officeDocument/2006/relationships" r:embed="rId12"/>
        <a:stretch>
          <a:fillRect/>
        </a:stretch>
      </xdr:blipFill>
      <xdr:spPr>
        <a:xfrm>
          <a:off x="2011680" y="10607040"/>
          <a:ext cx="10591036" cy="350550"/>
        </a:xfrm>
        <a:prstGeom prst="rect">
          <a:avLst/>
        </a:prstGeom>
      </xdr:spPr>
    </xdr:pic>
    <xdr:clientData/>
  </xdr:oneCellAnchor>
  <xdr:oneCellAnchor>
    <xdr:from>
      <xdr:col>2</xdr:col>
      <xdr:colOff>1</xdr:colOff>
      <xdr:row>53</xdr:row>
      <xdr:rowOff>1</xdr:rowOff>
    </xdr:from>
    <xdr:ext cx="3433020" cy="1958341"/>
    <xdr:pic>
      <xdr:nvPicPr>
        <xdr:cNvPr id="16" name="그림 15">
          <a:extLst>
            <a:ext uri="{FF2B5EF4-FFF2-40B4-BE49-F238E27FC236}">
              <a16:creationId xmlns:a16="http://schemas.microsoft.com/office/drawing/2014/main" id="{D50AE2ED-0E62-48DD-9E1B-CF0F8C732CDD}"/>
            </a:ext>
          </a:extLst>
        </xdr:cNvPr>
        <xdr:cNvPicPr>
          <a:picLocks noChangeAspect="1"/>
        </xdr:cNvPicPr>
      </xdr:nvPicPr>
      <xdr:blipFill>
        <a:blip xmlns:r="http://schemas.openxmlformats.org/officeDocument/2006/relationships" r:embed="rId13" cstate="screen">
          <a:extLst>
            <a:ext uri="{28A0092B-C50C-407E-A947-70E740481C1C}">
              <a14:useLocalDpi xmlns:a14="http://schemas.microsoft.com/office/drawing/2010/main"/>
            </a:ext>
          </a:extLst>
        </a:blip>
        <a:stretch>
          <a:fillRect/>
        </a:stretch>
      </xdr:blipFill>
      <xdr:spPr>
        <a:xfrm>
          <a:off x="1341121" y="11711941"/>
          <a:ext cx="3433020" cy="1958341"/>
        </a:xfrm>
        <a:prstGeom prst="rect">
          <a:avLst/>
        </a:prstGeom>
      </xdr:spPr>
    </xdr:pic>
    <xdr:clientData/>
  </xdr:oneCellAnchor>
  <xdr:oneCellAnchor>
    <xdr:from>
      <xdr:col>2</xdr:col>
      <xdr:colOff>1</xdr:colOff>
      <xdr:row>66</xdr:row>
      <xdr:rowOff>0</xdr:rowOff>
    </xdr:from>
    <xdr:ext cx="3027381" cy="1938112"/>
    <xdr:pic>
      <xdr:nvPicPr>
        <xdr:cNvPr id="17" name="그림 16">
          <a:extLst>
            <a:ext uri="{FF2B5EF4-FFF2-40B4-BE49-F238E27FC236}">
              <a16:creationId xmlns:a16="http://schemas.microsoft.com/office/drawing/2014/main" id="{575871AE-10FD-4D72-84EE-9D0FECC52888}"/>
            </a:ext>
          </a:extLst>
        </xdr:cNvPr>
        <xdr:cNvPicPr>
          <a:picLocks noChangeAspect="1"/>
        </xdr:cNvPicPr>
      </xdr:nvPicPr>
      <xdr:blipFill>
        <a:blip xmlns:r="http://schemas.openxmlformats.org/officeDocument/2006/relationships" r:embed="rId14" cstate="screen">
          <a:extLst>
            <a:ext uri="{28A0092B-C50C-407E-A947-70E740481C1C}">
              <a14:useLocalDpi xmlns:a14="http://schemas.microsoft.com/office/drawing/2010/main"/>
            </a:ext>
          </a:extLst>
        </a:blip>
        <a:stretch>
          <a:fillRect/>
        </a:stretch>
      </xdr:blipFill>
      <xdr:spPr>
        <a:xfrm>
          <a:off x="1341121" y="14584680"/>
          <a:ext cx="3027381" cy="1938112"/>
        </a:xfrm>
        <a:prstGeom prst="rect">
          <a:avLst/>
        </a:prstGeom>
      </xdr:spPr>
    </xdr:pic>
    <xdr:clientData/>
  </xdr:oneCellAnchor>
  <xdr:oneCellAnchor>
    <xdr:from>
      <xdr:col>2</xdr:col>
      <xdr:colOff>228600</xdr:colOff>
      <xdr:row>94</xdr:row>
      <xdr:rowOff>30480</xdr:rowOff>
    </xdr:from>
    <xdr:ext cx="2802591" cy="632755"/>
    <xdr:pic>
      <xdr:nvPicPr>
        <xdr:cNvPr id="18" name="그림 17">
          <a:extLst>
            <a:ext uri="{FF2B5EF4-FFF2-40B4-BE49-F238E27FC236}">
              <a16:creationId xmlns:a16="http://schemas.microsoft.com/office/drawing/2014/main" id="{9CFA21CF-41B2-4585-AD85-8E94A116E7C7}"/>
            </a:ext>
          </a:extLst>
        </xdr:cNvPr>
        <xdr:cNvPicPr>
          <a:picLocks noChangeAspect="1"/>
        </xdr:cNvPicPr>
      </xdr:nvPicPr>
      <xdr:blipFill>
        <a:blip xmlns:r="http://schemas.openxmlformats.org/officeDocument/2006/relationships" r:embed="rId15" cstate="screen">
          <a:extLst>
            <a:ext uri="{28A0092B-C50C-407E-A947-70E740481C1C}">
              <a14:useLocalDpi xmlns:a14="http://schemas.microsoft.com/office/drawing/2010/main"/>
            </a:ext>
          </a:extLst>
        </a:blip>
        <a:stretch>
          <a:fillRect/>
        </a:stretch>
      </xdr:blipFill>
      <xdr:spPr>
        <a:xfrm>
          <a:off x="1569720" y="20802600"/>
          <a:ext cx="2802591" cy="632755"/>
        </a:xfrm>
        <a:prstGeom prst="rect">
          <a:avLst/>
        </a:prstGeom>
      </xdr:spPr>
    </xdr:pic>
    <xdr:clientData/>
  </xdr:oneCellAnchor>
  <xdr:oneCellAnchor>
    <xdr:from>
      <xdr:col>7</xdr:col>
      <xdr:colOff>0</xdr:colOff>
      <xdr:row>94</xdr:row>
      <xdr:rowOff>0</xdr:rowOff>
    </xdr:from>
    <xdr:ext cx="4970145" cy="611303"/>
    <xdr:pic>
      <xdr:nvPicPr>
        <xdr:cNvPr id="19" name="그림 18">
          <a:extLst>
            <a:ext uri="{FF2B5EF4-FFF2-40B4-BE49-F238E27FC236}">
              <a16:creationId xmlns:a16="http://schemas.microsoft.com/office/drawing/2014/main" id="{EFB6583F-B0DC-4A4F-A7DE-4789313AA46C}"/>
            </a:ext>
          </a:extLst>
        </xdr:cNvPr>
        <xdr:cNvPicPr>
          <a:picLocks noChangeAspect="1"/>
        </xdr:cNvPicPr>
      </xdr:nvPicPr>
      <xdr:blipFill>
        <a:blip xmlns:r="http://schemas.openxmlformats.org/officeDocument/2006/relationships" r:embed="rId16"/>
        <a:stretch>
          <a:fillRect/>
        </a:stretch>
      </xdr:blipFill>
      <xdr:spPr>
        <a:xfrm>
          <a:off x="4693920" y="20772120"/>
          <a:ext cx="4970145" cy="611303"/>
        </a:xfrm>
        <a:prstGeom prst="rect">
          <a:avLst/>
        </a:prstGeom>
      </xdr:spPr>
    </xdr:pic>
    <xdr:clientData/>
  </xdr:oneCellAnchor>
  <xdr:oneCellAnchor>
    <xdr:from>
      <xdr:col>2</xdr:col>
      <xdr:colOff>0</xdr:colOff>
      <xdr:row>87</xdr:row>
      <xdr:rowOff>0</xdr:rowOff>
    </xdr:from>
    <xdr:ext cx="3435051" cy="1073864"/>
    <xdr:pic>
      <xdr:nvPicPr>
        <xdr:cNvPr id="21" name="그림 20">
          <a:extLst>
            <a:ext uri="{FF2B5EF4-FFF2-40B4-BE49-F238E27FC236}">
              <a16:creationId xmlns:a16="http://schemas.microsoft.com/office/drawing/2014/main" id="{3B2CF355-F101-4CC4-AAFD-E3F9F9954D48}"/>
            </a:ext>
          </a:extLst>
        </xdr:cNvPr>
        <xdr:cNvPicPr>
          <a:picLocks noChangeAspect="1"/>
        </xdr:cNvPicPr>
      </xdr:nvPicPr>
      <xdr:blipFill>
        <a:blip xmlns:r="http://schemas.openxmlformats.org/officeDocument/2006/relationships" r:embed="rId17"/>
        <a:stretch>
          <a:fillRect/>
        </a:stretch>
      </xdr:blipFill>
      <xdr:spPr>
        <a:xfrm>
          <a:off x="1341120" y="19225260"/>
          <a:ext cx="3435051" cy="1073864"/>
        </a:xfrm>
        <a:prstGeom prst="rect">
          <a:avLst/>
        </a:prstGeom>
      </xdr:spPr>
    </xdr:pic>
    <xdr:clientData/>
  </xdr:oneCellAnchor>
  <xdr:oneCellAnchor>
    <xdr:from>
      <xdr:col>3</xdr:col>
      <xdr:colOff>22860</xdr:colOff>
      <xdr:row>107</xdr:row>
      <xdr:rowOff>15242</xdr:rowOff>
    </xdr:from>
    <xdr:ext cx="1381461" cy="1485818"/>
    <xdr:pic>
      <xdr:nvPicPr>
        <xdr:cNvPr id="22" name="그림 21">
          <a:extLst>
            <a:ext uri="{FF2B5EF4-FFF2-40B4-BE49-F238E27FC236}">
              <a16:creationId xmlns:a16="http://schemas.microsoft.com/office/drawing/2014/main" id="{B1B800A9-1526-42EF-844F-45446999F501}"/>
            </a:ext>
          </a:extLst>
        </xdr:cNvPr>
        <xdr:cNvPicPr>
          <a:picLocks noChangeAspect="1"/>
        </xdr:cNvPicPr>
      </xdr:nvPicPr>
      <xdr:blipFill>
        <a:blip xmlns:r="http://schemas.openxmlformats.org/officeDocument/2006/relationships" r:embed="rId18" cstate="screen">
          <a:extLst>
            <a:ext uri="{28A0092B-C50C-407E-A947-70E740481C1C}">
              <a14:useLocalDpi xmlns:a14="http://schemas.microsoft.com/office/drawing/2010/main"/>
            </a:ext>
          </a:extLst>
        </a:blip>
        <a:stretch>
          <a:fillRect/>
        </a:stretch>
      </xdr:blipFill>
      <xdr:spPr>
        <a:xfrm>
          <a:off x="2034540" y="26090882"/>
          <a:ext cx="1381461" cy="1485818"/>
        </a:xfrm>
        <a:prstGeom prst="rect">
          <a:avLst/>
        </a:prstGeom>
      </xdr:spPr>
    </xdr:pic>
    <xdr:clientData/>
  </xdr:oneCellAnchor>
  <xdr:oneCellAnchor>
    <xdr:from>
      <xdr:col>2</xdr:col>
      <xdr:colOff>2</xdr:colOff>
      <xdr:row>138</xdr:row>
      <xdr:rowOff>1</xdr:rowOff>
    </xdr:from>
    <xdr:ext cx="2114899" cy="1497328"/>
    <xdr:pic>
      <xdr:nvPicPr>
        <xdr:cNvPr id="23" name="그림 22">
          <a:extLst>
            <a:ext uri="{FF2B5EF4-FFF2-40B4-BE49-F238E27FC236}">
              <a16:creationId xmlns:a16="http://schemas.microsoft.com/office/drawing/2014/main" id="{7339FEB2-38C0-4DD5-B834-110EEDF69502}"/>
            </a:ext>
          </a:extLst>
        </xdr:cNvPr>
        <xdr:cNvPicPr>
          <a:picLocks noChangeAspect="1"/>
        </xdr:cNvPicPr>
      </xdr:nvPicPr>
      <xdr:blipFill>
        <a:blip xmlns:r="http://schemas.openxmlformats.org/officeDocument/2006/relationships" r:embed="rId19" cstate="screen">
          <a:extLst>
            <a:ext uri="{28A0092B-C50C-407E-A947-70E740481C1C}">
              <a14:useLocalDpi xmlns:a14="http://schemas.microsoft.com/office/drawing/2010/main"/>
            </a:ext>
          </a:extLst>
        </a:blip>
        <a:stretch>
          <a:fillRect/>
        </a:stretch>
      </xdr:blipFill>
      <xdr:spPr>
        <a:xfrm>
          <a:off x="1341122" y="32926021"/>
          <a:ext cx="2114899" cy="1497328"/>
        </a:xfrm>
        <a:prstGeom prst="rect">
          <a:avLst/>
        </a:prstGeom>
      </xdr:spPr>
    </xdr:pic>
    <xdr:clientData/>
  </xdr:oneCellAnchor>
  <xdr:oneCellAnchor>
    <xdr:from>
      <xdr:col>2</xdr:col>
      <xdr:colOff>289560</xdr:colOff>
      <xdr:row>161</xdr:row>
      <xdr:rowOff>30480</xdr:rowOff>
    </xdr:from>
    <xdr:ext cx="4237424" cy="396275"/>
    <xdr:pic>
      <xdr:nvPicPr>
        <xdr:cNvPr id="24" name="그림 23">
          <a:extLst>
            <a:ext uri="{FF2B5EF4-FFF2-40B4-BE49-F238E27FC236}">
              <a16:creationId xmlns:a16="http://schemas.microsoft.com/office/drawing/2014/main" id="{6A9251B1-7A22-450A-9997-C27871FC7A36}"/>
            </a:ext>
          </a:extLst>
        </xdr:cNvPr>
        <xdr:cNvPicPr>
          <a:picLocks noChangeAspect="1"/>
        </xdr:cNvPicPr>
      </xdr:nvPicPr>
      <xdr:blipFill>
        <a:blip xmlns:r="http://schemas.openxmlformats.org/officeDocument/2006/relationships" r:embed="rId20"/>
        <a:stretch>
          <a:fillRect/>
        </a:stretch>
      </xdr:blipFill>
      <xdr:spPr>
        <a:xfrm>
          <a:off x="1630680" y="38039040"/>
          <a:ext cx="4237424" cy="396275"/>
        </a:xfrm>
        <a:prstGeom prst="rect">
          <a:avLst/>
        </a:prstGeom>
      </xdr:spPr>
    </xdr:pic>
    <xdr:clientData/>
  </xdr:oneCellAnchor>
  <xdr:oneCellAnchor>
    <xdr:from>
      <xdr:col>2</xdr:col>
      <xdr:colOff>0</xdr:colOff>
      <xdr:row>166</xdr:row>
      <xdr:rowOff>0</xdr:rowOff>
    </xdr:from>
    <xdr:ext cx="2722581" cy="428196"/>
    <xdr:pic>
      <xdr:nvPicPr>
        <xdr:cNvPr id="25" name="그림 24">
          <a:extLst>
            <a:ext uri="{FF2B5EF4-FFF2-40B4-BE49-F238E27FC236}">
              <a16:creationId xmlns:a16="http://schemas.microsoft.com/office/drawing/2014/main" id="{4BC23E25-358B-4137-B84A-2241BF48B68B}"/>
            </a:ext>
          </a:extLst>
        </xdr:cNvPr>
        <xdr:cNvPicPr>
          <a:picLocks noChangeAspect="1"/>
        </xdr:cNvPicPr>
      </xdr:nvPicPr>
      <xdr:blipFill>
        <a:blip xmlns:r="http://schemas.openxmlformats.org/officeDocument/2006/relationships" r:embed="rId21"/>
        <a:stretch>
          <a:fillRect/>
        </a:stretch>
      </xdr:blipFill>
      <xdr:spPr>
        <a:xfrm>
          <a:off x="1341120" y="39113460"/>
          <a:ext cx="2722581" cy="428196"/>
        </a:xfrm>
        <a:prstGeom prst="rect">
          <a:avLst/>
        </a:prstGeom>
      </xdr:spPr>
    </xdr:pic>
    <xdr:clientData/>
  </xdr:oneCellAnchor>
  <xdr:oneCellAnchor>
    <xdr:from>
      <xdr:col>2</xdr:col>
      <xdr:colOff>1</xdr:colOff>
      <xdr:row>148</xdr:row>
      <xdr:rowOff>39594</xdr:rowOff>
    </xdr:from>
    <xdr:ext cx="2433020" cy="1749156"/>
    <xdr:pic>
      <xdr:nvPicPr>
        <xdr:cNvPr id="26" name="그림 25">
          <a:extLst>
            <a:ext uri="{FF2B5EF4-FFF2-40B4-BE49-F238E27FC236}">
              <a16:creationId xmlns:a16="http://schemas.microsoft.com/office/drawing/2014/main" id="{0718D4CC-554C-40BE-9720-876777C58E1A}"/>
            </a:ext>
          </a:extLst>
        </xdr:cNvPr>
        <xdr:cNvPicPr>
          <a:picLocks noChangeAspect="1"/>
        </xdr:cNvPicPr>
      </xdr:nvPicPr>
      <xdr:blipFill>
        <a:blip xmlns:r="http://schemas.openxmlformats.org/officeDocument/2006/relationships" r:embed="rId22" cstate="screen">
          <a:extLst>
            <a:ext uri="{28A0092B-C50C-407E-A947-70E740481C1C}">
              <a14:useLocalDpi xmlns:a14="http://schemas.microsoft.com/office/drawing/2010/main"/>
            </a:ext>
          </a:extLst>
        </a:blip>
        <a:stretch>
          <a:fillRect/>
        </a:stretch>
      </xdr:blipFill>
      <xdr:spPr>
        <a:xfrm>
          <a:off x="1341121" y="35175414"/>
          <a:ext cx="2433020" cy="1749156"/>
        </a:xfrm>
        <a:prstGeom prst="rect">
          <a:avLst/>
        </a:prstGeom>
      </xdr:spPr>
    </xdr:pic>
    <xdr:clientData/>
  </xdr:oneCellAnchor>
  <xdr:oneCellAnchor>
    <xdr:from>
      <xdr:col>6</xdr:col>
      <xdr:colOff>0</xdr:colOff>
      <xdr:row>148</xdr:row>
      <xdr:rowOff>1</xdr:rowOff>
    </xdr:from>
    <xdr:ext cx="4145280" cy="1716425"/>
    <xdr:pic>
      <xdr:nvPicPr>
        <xdr:cNvPr id="27" name="그림 26">
          <a:extLst>
            <a:ext uri="{FF2B5EF4-FFF2-40B4-BE49-F238E27FC236}">
              <a16:creationId xmlns:a16="http://schemas.microsoft.com/office/drawing/2014/main" id="{AB692840-64F1-4491-8B80-B28B4202A807}"/>
            </a:ext>
          </a:extLst>
        </xdr:cNvPr>
        <xdr:cNvPicPr>
          <a:picLocks noChangeAspect="1"/>
        </xdr:cNvPicPr>
      </xdr:nvPicPr>
      <xdr:blipFill>
        <a:blip xmlns:r="http://schemas.openxmlformats.org/officeDocument/2006/relationships" r:embed="rId23" cstate="screen">
          <a:extLst>
            <a:ext uri="{28A0092B-C50C-407E-A947-70E740481C1C}">
              <a14:useLocalDpi xmlns:a14="http://schemas.microsoft.com/office/drawing/2010/main"/>
            </a:ext>
          </a:extLst>
        </a:blip>
        <a:stretch>
          <a:fillRect/>
        </a:stretch>
      </xdr:blipFill>
      <xdr:spPr>
        <a:xfrm>
          <a:off x="4023360" y="35135821"/>
          <a:ext cx="4145280" cy="1716425"/>
        </a:xfrm>
        <a:prstGeom prst="rect">
          <a:avLst/>
        </a:prstGeom>
      </xdr:spPr>
    </xdr:pic>
    <xdr:clientData/>
  </xdr:oneCellAnchor>
  <xdr:oneCellAnchor>
    <xdr:from>
      <xdr:col>2</xdr:col>
      <xdr:colOff>7620</xdr:colOff>
      <xdr:row>173</xdr:row>
      <xdr:rowOff>106681</xdr:rowOff>
    </xdr:from>
    <xdr:ext cx="2867361" cy="1664772"/>
    <xdr:pic>
      <xdr:nvPicPr>
        <xdr:cNvPr id="28" name="그림 27">
          <a:extLst>
            <a:ext uri="{FF2B5EF4-FFF2-40B4-BE49-F238E27FC236}">
              <a16:creationId xmlns:a16="http://schemas.microsoft.com/office/drawing/2014/main" id="{95B119BF-7076-4D73-9549-1A8B243655FA}"/>
            </a:ext>
          </a:extLst>
        </xdr:cNvPr>
        <xdr:cNvPicPr>
          <a:picLocks noChangeAspect="1"/>
        </xdr:cNvPicPr>
      </xdr:nvPicPr>
      <xdr:blipFill>
        <a:blip xmlns:r="http://schemas.openxmlformats.org/officeDocument/2006/relationships" r:embed="rId24" cstate="screen">
          <a:extLst>
            <a:ext uri="{28A0092B-C50C-407E-A947-70E740481C1C}">
              <a14:useLocalDpi xmlns:a14="http://schemas.microsoft.com/office/drawing/2010/main"/>
            </a:ext>
          </a:extLst>
        </a:blip>
        <a:stretch>
          <a:fillRect/>
        </a:stretch>
      </xdr:blipFill>
      <xdr:spPr>
        <a:xfrm>
          <a:off x="1348740" y="40767001"/>
          <a:ext cx="2867361" cy="1664772"/>
        </a:xfrm>
        <a:prstGeom prst="rect">
          <a:avLst/>
        </a:prstGeom>
      </xdr:spPr>
    </xdr:pic>
    <xdr:clientData/>
  </xdr:oneCellAnchor>
  <xdr:oneCellAnchor>
    <xdr:from>
      <xdr:col>6</xdr:col>
      <xdr:colOff>144780</xdr:colOff>
      <xdr:row>173</xdr:row>
      <xdr:rowOff>152401</xdr:rowOff>
    </xdr:from>
    <xdr:ext cx="5852707" cy="1630679"/>
    <xdr:pic>
      <xdr:nvPicPr>
        <xdr:cNvPr id="29" name="그림 28">
          <a:extLst>
            <a:ext uri="{FF2B5EF4-FFF2-40B4-BE49-F238E27FC236}">
              <a16:creationId xmlns:a16="http://schemas.microsoft.com/office/drawing/2014/main" id="{F449A16F-A350-4CD9-9349-27E314444228}"/>
            </a:ext>
          </a:extLst>
        </xdr:cNvPr>
        <xdr:cNvPicPr>
          <a:picLocks noChangeAspect="1"/>
        </xdr:cNvPicPr>
      </xdr:nvPicPr>
      <xdr:blipFill>
        <a:blip xmlns:r="http://schemas.openxmlformats.org/officeDocument/2006/relationships" r:embed="rId25" cstate="screen">
          <a:extLst>
            <a:ext uri="{28A0092B-C50C-407E-A947-70E740481C1C}">
              <a14:useLocalDpi xmlns:a14="http://schemas.microsoft.com/office/drawing/2010/main"/>
            </a:ext>
          </a:extLst>
        </a:blip>
        <a:stretch>
          <a:fillRect/>
        </a:stretch>
      </xdr:blipFill>
      <xdr:spPr>
        <a:xfrm>
          <a:off x="4168140" y="40812721"/>
          <a:ext cx="5852707" cy="1630679"/>
        </a:xfrm>
        <a:prstGeom prst="rect">
          <a:avLst/>
        </a:prstGeom>
      </xdr:spPr>
    </xdr:pic>
    <xdr:clientData/>
  </xdr:oneCellAnchor>
  <xdr:oneCellAnchor>
    <xdr:from>
      <xdr:col>5</xdr:col>
      <xdr:colOff>152401</xdr:colOff>
      <xdr:row>198</xdr:row>
      <xdr:rowOff>30480</xdr:rowOff>
    </xdr:from>
    <xdr:ext cx="4130040" cy="802750"/>
    <xdr:pic>
      <xdr:nvPicPr>
        <xdr:cNvPr id="30" name="그림 29">
          <a:extLst>
            <a:ext uri="{FF2B5EF4-FFF2-40B4-BE49-F238E27FC236}">
              <a16:creationId xmlns:a16="http://schemas.microsoft.com/office/drawing/2014/main" id="{5784779D-AF60-4689-BE67-C75EF36E41EF}"/>
            </a:ext>
          </a:extLst>
        </xdr:cNvPr>
        <xdr:cNvPicPr>
          <a:picLocks noChangeAspect="1"/>
        </xdr:cNvPicPr>
      </xdr:nvPicPr>
      <xdr:blipFill>
        <a:blip xmlns:r="http://schemas.openxmlformats.org/officeDocument/2006/relationships" r:embed="rId26" cstate="screen">
          <a:extLst>
            <a:ext uri="{28A0092B-C50C-407E-A947-70E740481C1C}">
              <a14:useLocalDpi xmlns:a14="http://schemas.microsoft.com/office/drawing/2010/main"/>
            </a:ext>
          </a:extLst>
        </a:blip>
        <a:stretch>
          <a:fillRect/>
        </a:stretch>
      </xdr:blipFill>
      <xdr:spPr>
        <a:xfrm>
          <a:off x="3505201" y="46215300"/>
          <a:ext cx="4130040" cy="802750"/>
        </a:xfrm>
        <a:prstGeom prst="rect">
          <a:avLst/>
        </a:prstGeom>
      </xdr:spPr>
    </xdr:pic>
    <xdr:clientData/>
  </xdr:oneCellAnchor>
  <xdr:oneCellAnchor>
    <xdr:from>
      <xdr:col>1</xdr:col>
      <xdr:colOff>251461</xdr:colOff>
      <xdr:row>198</xdr:row>
      <xdr:rowOff>7620</xdr:rowOff>
    </xdr:from>
    <xdr:ext cx="2177527" cy="827439"/>
    <xdr:pic>
      <xdr:nvPicPr>
        <xdr:cNvPr id="31" name="그림 30">
          <a:extLst>
            <a:ext uri="{FF2B5EF4-FFF2-40B4-BE49-F238E27FC236}">
              <a16:creationId xmlns:a16="http://schemas.microsoft.com/office/drawing/2014/main" id="{53A9AAE5-AB0D-4C6C-A84E-74C2B16E04D2}"/>
            </a:ext>
          </a:extLst>
        </xdr:cNvPr>
        <xdr:cNvPicPr>
          <a:picLocks noChangeAspect="1"/>
        </xdr:cNvPicPr>
      </xdr:nvPicPr>
      <xdr:blipFill>
        <a:blip xmlns:r="http://schemas.openxmlformats.org/officeDocument/2006/relationships" r:embed="rId27" cstate="screen">
          <a:extLst>
            <a:ext uri="{28A0092B-C50C-407E-A947-70E740481C1C}">
              <a14:useLocalDpi xmlns:a14="http://schemas.microsoft.com/office/drawing/2010/main"/>
            </a:ext>
          </a:extLst>
        </a:blip>
        <a:stretch>
          <a:fillRect/>
        </a:stretch>
      </xdr:blipFill>
      <xdr:spPr>
        <a:xfrm>
          <a:off x="922021" y="46192440"/>
          <a:ext cx="2177527" cy="827439"/>
        </a:xfrm>
        <a:prstGeom prst="rect">
          <a:avLst/>
        </a:prstGeom>
      </xdr:spPr>
    </xdr:pic>
    <xdr:clientData/>
  </xdr:oneCellAnchor>
  <xdr:oneCellAnchor>
    <xdr:from>
      <xdr:col>2</xdr:col>
      <xdr:colOff>53340</xdr:colOff>
      <xdr:row>215</xdr:row>
      <xdr:rowOff>38100</xdr:rowOff>
    </xdr:from>
    <xdr:ext cx="4315534" cy="1196442"/>
    <xdr:pic>
      <xdr:nvPicPr>
        <xdr:cNvPr id="32" name="그림 31">
          <a:extLst>
            <a:ext uri="{FF2B5EF4-FFF2-40B4-BE49-F238E27FC236}">
              <a16:creationId xmlns:a16="http://schemas.microsoft.com/office/drawing/2014/main" id="{9CB2B90C-0E5B-4D40-BEFF-5D6F2B198224}"/>
            </a:ext>
          </a:extLst>
        </xdr:cNvPr>
        <xdr:cNvPicPr>
          <a:picLocks noChangeAspect="1"/>
        </xdr:cNvPicPr>
      </xdr:nvPicPr>
      <xdr:blipFill>
        <a:blip xmlns:r="http://schemas.openxmlformats.org/officeDocument/2006/relationships" r:embed="rId28" cstate="email">
          <a:extLst>
            <a:ext uri="{28A0092B-C50C-407E-A947-70E740481C1C}">
              <a14:useLocalDpi xmlns:a14="http://schemas.microsoft.com/office/drawing/2010/main"/>
            </a:ext>
          </a:extLst>
        </a:blip>
        <a:stretch>
          <a:fillRect/>
        </a:stretch>
      </xdr:blipFill>
      <xdr:spPr>
        <a:xfrm>
          <a:off x="1394460" y="49979580"/>
          <a:ext cx="4315534" cy="1196442"/>
        </a:xfrm>
        <a:prstGeom prst="rect">
          <a:avLst/>
        </a:prstGeom>
      </xdr:spPr>
    </xdr:pic>
    <xdr:clientData/>
  </xdr:oneCellAnchor>
  <xdr:oneCellAnchor>
    <xdr:from>
      <xdr:col>2</xdr:col>
      <xdr:colOff>114301</xdr:colOff>
      <xdr:row>225</xdr:row>
      <xdr:rowOff>15240</xdr:rowOff>
    </xdr:from>
    <xdr:ext cx="4772361" cy="817858"/>
    <xdr:pic>
      <xdr:nvPicPr>
        <xdr:cNvPr id="33" name="그림 32">
          <a:extLst>
            <a:ext uri="{FF2B5EF4-FFF2-40B4-BE49-F238E27FC236}">
              <a16:creationId xmlns:a16="http://schemas.microsoft.com/office/drawing/2014/main" id="{D3B607C6-0F95-463D-8542-17CE167D8B0A}"/>
            </a:ext>
          </a:extLst>
        </xdr:cNvPr>
        <xdr:cNvPicPr>
          <a:picLocks noChangeAspect="1"/>
        </xdr:cNvPicPr>
      </xdr:nvPicPr>
      <xdr:blipFill>
        <a:blip xmlns:r="http://schemas.openxmlformats.org/officeDocument/2006/relationships" r:embed="rId29" cstate="screen">
          <a:extLst>
            <a:ext uri="{28A0092B-C50C-407E-A947-70E740481C1C}">
              <a14:useLocalDpi xmlns:a14="http://schemas.microsoft.com/office/drawing/2010/main"/>
            </a:ext>
          </a:extLst>
        </a:blip>
        <a:stretch>
          <a:fillRect/>
        </a:stretch>
      </xdr:blipFill>
      <xdr:spPr>
        <a:xfrm>
          <a:off x="1455421" y="52166520"/>
          <a:ext cx="4772361" cy="817858"/>
        </a:xfrm>
        <a:prstGeom prst="rect">
          <a:avLst/>
        </a:prstGeom>
      </xdr:spPr>
    </xdr:pic>
    <xdr:clientData/>
  </xdr:oneCellAnchor>
  <xdr:oneCellAnchor>
    <xdr:from>
      <xdr:col>2</xdr:col>
      <xdr:colOff>220980</xdr:colOff>
      <xdr:row>231</xdr:row>
      <xdr:rowOff>30481</xdr:rowOff>
    </xdr:from>
    <xdr:ext cx="4113231" cy="1685997"/>
    <xdr:pic>
      <xdr:nvPicPr>
        <xdr:cNvPr id="34" name="그림 33">
          <a:extLst>
            <a:ext uri="{FF2B5EF4-FFF2-40B4-BE49-F238E27FC236}">
              <a16:creationId xmlns:a16="http://schemas.microsoft.com/office/drawing/2014/main" id="{466287B3-7A51-47D2-8FE3-E1D18DB692E4}"/>
            </a:ext>
          </a:extLst>
        </xdr:cNvPr>
        <xdr:cNvPicPr>
          <a:picLocks noChangeAspect="1"/>
        </xdr:cNvPicPr>
      </xdr:nvPicPr>
      <xdr:blipFill>
        <a:blip xmlns:r="http://schemas.openxmlformats.org/officeDocument/2006/relationships" r:embed="rId30" cstate="screen">
          <a:extLst>
            <a:ext uri="{28A0092B-C50C-407E-A947-70E740481C1C}">
              <a14:useLocalDpi xmlns:a14="http://schemas.microsoft.com/office/drawing/2010/main"/>
            </a:ext>
          </a:extLst>
        </a:blip>
        <a:stretch>
          <a:fillRect/>
        </a:stretch>
      </xdr:blipFill>
      <xdr:spPr>
        <a:xfrm>
          <a:off x="1562100" y="53507641"/>
          <a:ext cx="4113231" cy="1685997"/>
        </a:xfrm>
        <a:prstGeom prst="rect">
          <a:avLst/>
        </a:prstGeom>
      </xdr:spPr>
    </xdr:pic>
    <xdr:clientData/>
  </xdr:oneCellAnchor>
  <xdr:oneCellAnchor>
    <xdr:from>
      <xdr:col>2</xdr:col>
      <xdr:colOff>1</xdr:colOff>
      <xdr:row>246</xdr:row>
      <xdr:rowOff>0</xdr:rowOff>
    </xdr:from>
    <xdr:ext cx="3065481" cy="1757182"/>
    <xdr:pic>
      <xdr:nvPicPr>
        <xdr:cNvPr id="35" name="그림 34">
          <a:extLst>
            <a:ext uri="{FF2B5EF4-FFF2-40B4-BE49-F238E27FC236}">
              <a16:creationId xmlns:a16="http://schemas.microsoft.com/office/drawing/2014/main" id="{006A0EA5-14FF-4E87-B5AD-06BCEC8C65C2}"/>
            </a:ext>
          </a:extLst>
        </xdr:cNvPr>
        <xdr:cNvPicPr>
          <a:picLocks noChangeAspect="1"/>
        </xdr:cNvPicPr>
      </xdr:nvPicPr>
      <xdr:blipFill>
        <a:blip xmlns:r="http://schemas.openxmlformats.org/officeDocument/2006/relationships" r:embed="rId31" cstate="screen">
          <a:extLst>
            <a:ext uri="{28A0092B-C50C-407E-A947-70E740481C1C}">
              <a14:useLocalDpi xmlns:a14="http://schemas.microsoft.com/office/drawing/2010/main"/>
            </a:ext>
          </a:extLst>
        </a:blip>
        <a:stretch>
          <a:fillRect/>
        </a:stretch>
      </xdr:blipFill>
      <xdr:spPr>
        <a:xfrm>
          <a:off x="1341121" y="56791860"/>
          <a:ext cx="3065481" cy="1757182"/>
        </a:xfrm>
        <a:prstGeom prst="rect">
          <a:avLst/>
        </a:prstGeom>
      </xdr:spPr>
    </xdr:pic>
    <xdr:clientData/>
  </xdr:oneCellAnchor>
  <xdr:oneCellAnchor>
    <xdr:from>
      <xdr:col>7</xdr:col>
      <xdr:colOff>0</xdr:colOff>
      <xdr:row>246</xdr:row>
      <xdr:rowOff>0</xdr:rowOff>
    </xdr:from>
    <xdr:ext cx="5497830" cy="1697413"/>
    <xdr:pic>
      <xdr:nvPicPr>
        <xdr:cNvPr id="36" name="그림 35">
          <a:extLst>
            <a:ext uri="{FF2B5EF4-FFF2-40B4-BE49-F238E27FC236}">
              <a16:creationId xmlns:a16="http://schemas.microsoft.com/office/drawing/2014/main" id="{432F276D-A89A-4981-B318-3185D548576F}"/>
            </a:ext>
          </a:extLst>
        </xdr:cNvPr>
        <xdr:cNvPicPr>
          <a:picLocks noChangeAspect="1"/>
        </xdr:cNvPicPr>
      </xdr:nvPicPr>
      <xdr:blipFill>
        <a:blip xmlns:r="http://schemas.openxmlformats.org/officeDocument/2006/relationships" r:embed="rId32" cstate="screen">
          <a:extLst>
            <a:ext uri="{28A0092B-C50C-407E-A947-70E740481C1C}">
              <a14:useLocalDpi xmlns:a14="http://schemas.microsoft.com/office/drawing/2010/main"/>
            </a:ext>
          </a:extLst>
        </a:blip>
        <a:stretch>
          <a:fillRect/>
        </a:stretch>
      </xdr:blipFill>
      <xdr:spPr>
        <a:xfrm>
          <a:off x="4693920" y="56791860"/>
          <a:ext cx="5497830" cy="1697413"/>
        </a:xfrm>
        <a:prstGeom prst="rect">
          <a:avLst/>
        </a:prstGeom>
      </xdr:spPr>
    </xdr:pic>
    <xdr:clientData/>
  </xdr:oneCellAnchor>
  <xdr:oneCellAnchor>
    <xdr:from>
      <xdr:col>2</xdr:col>
      <xdr:colOff>0</xdr:colOff>
      <xdr:row>262</xdr:row>
      <xdr:rowOff>1</xdr:rowOff>
    </xdr:from>
    <xdr:ext cx="4562811" cy="1298536"/>
    <xdr:pic>
      <xdr:nvPicPr>
        <xdr:cNvPr id="37" name="그림 36">
          <a:extLst>
            <a:ext uri="{FF2B5EF4-FFF2-40B4-BE49-F238E27FC236}">
              <a16:creationId xmlns:a16="http://schemas.microsoft.com/office/drawing/2014/main" id="{37C44BFA-C185-4463-B690-404B40724CC2}"/>
            </a:ext>
          </a:extLst>
        </xdr:cNvPr>
        <xdr:cNvPicPr>
          <a:picLocks noChangeAspect="1"/>
        </xdr:cNvPicPr>
      </xdr:nvPicPr>
      <xdr:blipFill>
        <a:blip xmlns:r="http://schemas.openxmlformats.org/officeDocument/2006/relationships" r:embed="rId33" cstate="screen">
          <a:extLst>
            <a:ext uri="{28A0092B-C50C-407E-A947-70E740481C1C}">
              <a14:useLocalDpi xmlns:a14="http://schemas.microsoft.com/office/drawing/2010/main"/>
            </a:ext>
          </a:extLst>
        </a:blip>
        <a:stretch>
          <a:fillRect/>
        </a:stretch>
      </xdr:blipFill>
      <xdr:spPr>
        <a:xfrm>
          <a:off x="1341120" y="60327541"/>
          <a:ext cx="4562811" cy="1298536"/>
        </a:xfrm>
        <a:prstGeom prst="rect">
          <a:avLst/>
        </a:prstGeom>
      </xdr:spPr>
    </xdr:pic>
    <xdr:clientData/>
  </xdr:oneCellAnchor>
  <xdr:oneCellAnchor>
    <xdr:from>
      <xdr:col>2</xdr:col>
      <xdr:colOff>15240</xdr:colOff>
      <xdr:row>270</xdr:row>
      <xdr:rowOff>60960</xdr:rowOff>
    </xdr:from>
    <xdr:ext cx="4680921" cy="1436774"/>
    <xdr:pic>
      <xdr:nvPicPr>
        <xdr:cNvPr id="38" name="그림 37">
          <a:extLst>
            <a:ext uri="{FF2B5EF4-FFF2-40B4-BE49-F238E27FC236}">
              <a16:creationId xmlns:a16="http://schemas.microsoft.com/office/drawing/2014/main" id="{5CB993A7-4D17-4AE7-8B68-3A374B32EFAD}"/>
            </a:ext>
          </a:extLst>
        </xdr:cNvPr>
        <xdr:cNvPicPr>
          <a:picLocks noChangeAspect="1"/>
        </xdr:cNvPicPr>
      </xdr:nvPicPr>
      <xdr:blipFill>
        <a:blip xmlns:r="http://schemas.openxmlformats.org/officeDocument/2006/relationships" r:embed="rId34" cstate="screen">
          <a:extLst>
            <a:ext uri="{28A0092B-C50C-407E-A947-70E740481C1C}">
              <a14:useLocalDpi xmlns:a14="http://schemas.microsoft.com/office/drawing/2010/main"/>
            </a:ext>
          </a:extLst>
        </a:blip>
        <a:stretch>
          <a:fillRect/>
        </a:stretch>
      </xdr:blipFill>
      <xdr:spPr>
        <a:xfrm>
          <a:off x="1356360" y="62156340"/>
          <a:ext cx="4680921" cy="1436774"/>
        </a:xfrm>
        <a:prstGeom prst="rect">
          <a:avLst/>
        </a:prstGeom>
      </xdr:spPr>
    </xdr:pic>
    <xdr:clientData/>
  </xdr:oneCellAnchor>
  <xdr:oneCellAnchor>
    <xdr:from>
      <xdr:col>2</xdr:col>
      <xdr:colOff>53341</xdr:colOff>
      <xdr:row>279</xdr:row>
      <xdr:rowOff>22860</xdr:rowOff>
    </xdr:from>
    <xdr:ext cx="3530301" cy="995226"/>
    <xdr:pic>
      <xdr:nvPicPr>
        <xdr:cNvPr id="39" name="그림 38">
          <a:extLst>
            <a:ext uri="{FF2B5EF4-FFF2-40B4-BE49-F238E27FC236}">
              <a16:creationId xmlns:a16="http://schemas.microsoft.com/office/drawing/2014/main" id="{81C8F080-24AC-45D2-A924-C067501568E1}"/>
            </a:ext>
          </a:extLst>
        </xdr:cNvPr>
        <xdr:cNvPicPr>
          <a:picLocks noChangeAspect="1"/>
        </xdr:cNvPicPr>
      </xdr:nvPicPr>
      <xdr:blipFill>
        <a:blip xmlns:r="http://schemas.openxmlformats.org/officeDocument/2006/relationships" r:embed="rId35" cstate="screen">
          <a:extLst>
            <a:ext uri="{28A0092B-C50C-407E-A947-70E740481C1C}">
              <a14:useLocalDpi xmlns:a14="http://schemas.microsoft.com/office/drawing/2010/main"/>
            </a:ext>
          </a:extLst>
        </a:blip>
        <a:stretch>
          <a:fillRect/>
        </a:stretch>
      </xdr:blipFill>
      <xdr:spPr>
        <a:xfrm>
          <a:off x="1394461" y="64107060"/>
          <a:ext cx="3530301" cy="995226"/>
        </a:xfrm>
        <a:prstGeom prst="rect">
          <a:avLst/>
        </a:prstGeom>
      </xdr:spPr>
    </xdr:pic>
    <xdr:clientData/>
  </xdr:oneCellAnchor>
  <xdr:oneCellAnchor>
    <xdr:from>
      <xdr:col>1</xdr:col>
      <xdr:colOff>274319</xdr:colOff>
      <xdr:row>296</xdr:row>
      <xdr:rowOff>0</xdr:rowOff>
    </xdr:from>
    <xdr:ext cx="4125970" cy="1604009"/>
    <xdr:pic>
      <xdr:nvPicPr>
        <xdr:cNvPr id="40" name="그림 39">
          <a:extLst>
            <a:ext uri="{FF2B5EF4-FFF2-40B4-BE49-F238E27FC236}">
              <a16:creationId xmlns:a16="http://schemas.microsoft.com/office/drawing/2014/main" id="{F1812B8B-6B54-4401-8D14-A92ACFC497CD}"/>
            </a:ext>
          </a:extLst>
        </xdr:cNvPr>
        <xdr:cNvPicPr>
          <a:picLocks noChangeAspect="1"/>
        </xdr:cNvPicPr>
      </xdr:nvPicPr>
      <xdr:blipFill>
        <a:blip xmlns:r="http://schemas.openxmlformats.org/officeDocument/2006/relationships" r:embed="rId36" cstate="screen">
          <a:extLst>
            <a:ext uri="{28A0092B-C50C-407E-A947-70E740481C1C}">
              <a14:useLocalDpi xmlns:a14="http://schemas.microsoft.com/office/drawing/2010/main"/>
            </a:ext>
          </a:extLst>
        </a:blip>
        <a:stretch>
          <a:fillRect/>
        </a:stretch>
      </xdr:blipFill>
      <xdr:spPr>
        <a:xfrm>
          <a:off x="944879" y="67840860"/>
          <a:ext cx="4125970" cy="1604009"/>
        </a:xfrm>
        <a:prstGeom prst="rect">
          <a:avLst/>
        </a:prstGeom>
      </xdr:spPr>
    </xdr:pic>
    <xdr:clientData/>
  </xdr:oneCellAnchor>
  <xdr:oneCellAnchor>
    <xdr:from>
      <xdr:col>2</xdr:col>
      <xdr:colOff>1</xdr:colOff>
      <xdr:row>324</xdr:row>
      <xdr:rowOff>0</xdr:rowOff>
    </xdr:from>
    <xdr:ext cx="3335991" cy="3078975"/>
    <xdr:pic>
      <xdr:nvPicPr>
        <xdr:cNvPr id="41" name="그림 40">
          <a:extLst>
            <a:ext uri="{FF2B5EF4-FFF2-40B4-BE49-F238E27FC236}">
              <a16:creationId xmlns:a16="http://schemas.microsoft.com/office/drawing/2014/main" id="{4F526A5B-A5E0-42E3-8FCD-BCC1E843DFE9}"/>
            </a:ext>
          </a:extLst>
        </xdr:cNvPr>
        <xdr:cNvPicPr>
          <a:picLocks noChangeAspect="1"/>
        </xdr:cNvPicPr>
      </xdr:nvPicPr>
      <xdr:blipFill>
        <a:blip xmlns:r="http://schemas.openxmlformats.org/officeDocument/2006/relationships" r:embed="rId37" cstate="screen">
          <a:extLst>
            <a:ext uri="{28A0092B-C50C-407E-A947-70E740481C1C}">
              <a14:useLocalDpi xmlns:a14="http://schemas.microsoft.com/office/drawing/2010/main"/>
            </a:ext>
          </a:extLst>
        </a:blip>
        <a:stretch>
          <a:fillRect/>
        </a:stretch>
      </xdr:blipFill>
      <xdr:spPr>
        <a:xfrm>
          <a:off x="1341121" y="74028300"/>
          <a:ext cx="3335991" cy="3078975"/>
        </a:xfrm>
        <a:prstGeom prst="rect">
          <a:avLst/>
        </a:prstGeom>
      </xdr:spPr>
    </xdr:pic>
    <xdr:clientData/>
  </xdr:oneCellAnchor>
  <xdr:oneCellAnchor>
    <xdr:from>
      <xdr:col>7</xdr:col>
      <xdr:colOff>30480</xdr:colOff>
      <xdr:row>325</xdr:row>
      <xdr:rowOff>76200</xdr:rowOff>
    </xdr:from>
    <xdr:ext cx="4939856" cy="1904999"/>
    <xdr:pic>
      <xdr:nvPicPr>
        <xdr:cNvPr id="42" name="그림 41">
          <a:extLst>
            <a:ext uri="{FF2B5EF4-FFF2-40B4-BE49-F238E27FC236}">
              <a16:creationId xmlns:a16="http://schemas.microsoft.com/office/drawing/2014/main" id="{A727C8CA-BF06-4BCD-9925-047FAF0652DB}"/>
            </a:ext>
          </a:extLst>
        </xdr:cNvPr>
        <xdr:cNvPicPr>
          <a:picLocks noChangeAspect="1"/>
        </xdr:cNvPicPr>
      </xdr:nvPicPr>
      <xdr:blipFill>
        <a:blip xmlns:r="http://schemas.openxmlformats.org/officeDocument/2006/relationships" r:embed="rId38" cstate="screen">
          <a:extLst>
            <a:ext uri="{28A0092B-C50C-407E-A947-70E740481C1C}">
              <a14:useLocalDpi xmlns:a14="http://schemas.microsoft.com/office/drawing/2010/main"/>
            </a:ext>
          </a:extLst>
        </a:blip>
        <a:stretch>
          <a:fillRect/>
        </a:stretch>
      </xdr:blipFill>
      <xdr:spPr>
        <a:xfrm>
          <a:off x="4724400" y="74325480"/>
          <a:ext cx="4939856" cy="1904999"/>
        </a:xfrm>
        <a:prstGeom prst="rect">
          <a:avLst/>
        </a:prstGeom>
      </xdr:spPr>
    </xdr:pic>
    <xdr:clientData/>
  </xdr:oneCellAnchor>
  <xdr:oneCellAnchor>
    <xdr:from>
      <xdr:col>14</xdr:col>
      <xdr:colOff>228600</xdr:colOff>
      <xdr:row>325</xdr:row>
      <xdr:rowOff>83820</xdr:rowOff>
    </xdr:from>
    <xdr:ext cx="4663440" cy="1797297"/>
    <xdr:pic>
      <xdr:nvPicPr>
        <xdr:cNvPr id="43" name="그림 42">
          <a:extLst>
            <a:ext uri="{FF2B5EF4-FFF2-40B4-BE49-F238E27FC236}">
              <a16:creationId xmlns:a16="http://schemas.microsoft.com/office/drawing/2014/main" id="{2828C4F8-F730-4759-8704-BE35AEAB6689}"/>
            </a:ext>
          </a:extLst>
        </xdr:cNvPr>
        <xdr:cNvPicPr>
          <a:picLocks noChangeAspect="1"/>
        </xdr:cNvPicPr>
      </xdr:nvPicPr>
      <xdr:blipFill>
        <a:blip xmlns:r="http://schemas.openxmlformats.org/officeDocument/2006/relationships" r:embed="rId39" cstate="screen">
          <a:extLst>
            <a:ext uri="{28A0092B-C50C-407E-A947-70E740481C1C}">
              <a14:useLocalDpi xmlns:a14="http://schemas.microsoft.com/office/drawing/2010/main"/>
            </a:ext>
          </a:extLst>
        </a:blip>
        <a:stretch>
          <a:fillRect/>
        </a:stretch>
      </xdr:blipFill>
      <xdr:spPr>
        <a:xfrm>
          <a:off x="9616440" y="74333100"/>
          <a:ext cx="4663440" cy="1797297"/>
        </a:xfrm>
        <a:prstGeom prst="rect">
          <a:avLst/>
        </a:prstGeom>
      </xdr:spPr>
    </xdr:pic>
    <xdr:clientData/>
  </xdr:oneCellAnchor>
  <xdr:oneCellAnchor>
    <xdr:from>
      <xdr:col>13</xdr:col>
      <xdr:colOff>455400</xdr:colOff>
      <xdr:row>325</xdr:row>
      <xdr:rowOff>172860</xdr:rowOff>
    </xdr:from>
    <xdr:ext cx="757230" cy="658500"/>
    <mc:AlternateContent xmlns:mc="http://schemas.openxmlformats.org/markup-compatibility/2006" xmlns:xdr14="http://schemas.microsoft.com/office/excel/2010/spreadsheetDrawing">
      <mc:Choice Requires="xdr14">
        <xdr:contentPart xmlns:r="http://schemas.openxmlformats.org/officeDocument/2006/relationships" r:id="rId40">
          <xdr14:nvContentPartPr>
            <xdr14:cNvPr id="44" name="잉크 43">
              <a:extLst>
                <a:ext uri="{FF2B5EF4-FFF2-40B4-BE49-F238E27FC236}">
                  <a16:creationId xmlns:a16="http://schemas.microsoft.com/office/drawing/2014/main" id="{9FBC08BB-D1A5-4CDC-8AF8-13CDC5F5C5E0}"/>
                </a:ext>
              </a:extLst>
            </xdr14:cNvPr>
            <xdr14:cNvContentPartPr/>
          </xdr14:nvContentPartPr>
          <xdr14:nvPr macro=""/>
          <xdr14:xfrm>
            <a:off x="8639280" y="73538220"/>
            <a:ext cx="761040" cy="650880"/>
          </xdr14:xfrm>
        </xdr:contentPart>
      </mc:Choice>
      <mc:Fallback xmlns="">
        <xdr:pic>
          <xdr:nvPicPr>
            <xdr:cNvPr id="22" name="잉크 21">
              <a:extLst>
                <a:ext uri="{FF2B5EF4-FFF2-40B4-BE49-F238E27FC236}">
                  <a16:creationId xmlns:a16="http://schemas.microsoft.com/office/drawing/2014/main" id="{842EF505-CAC5-1FEA-EAAD-69EAEB6CA3E1}"/>
                </a:ext>
              </a:extLst>
            </xdr:cNvPr>
            <xdr:cNvPicPr/>
          </xdr:nvPicPr>
          <xdr:blipFill>
            <a:blip xmlns:r="http://schemas.openxmlformats.org/officeDocument/2006/relationships" r:embed="rId42"/>
            <a:stretch>
              <a:fillRect/>
            </a:stretch>
          </xdr:blipFill>
          <xdr:spPr>
            <a:xfrm>
              <a:off x="8621640" y="73502220"/>
              <a:ext cx="796680" cy="722520"/>
            </a:xfrm>
            <a:prstGeom prst="rect">
              <a:avLst/>
            </a:prstGeom>
          </xdr:spPr>
        </xdr:pic>
      </mc:Fallback>
    </mc:AlternateContent>
    <xdr:clientData/>
  </xdr:oneCellAnchor>
  <xdr:oneCellAnchor>
    <xdr:from>
      <xdr:col>2</xdr:col>
      <xdr:colOff>0</xdr:colOff>
      <xdr:row>366</xdr:row>
      <xdr:rowOff>0</xdr:rowOff>
    </xdr:from>
    <xdr:ext cx="3255981" cy="1977925"/>
    <xdr:pic>
      <xdr:nvPicPr>
        <xdr:cNvPr id="45" name="그림 44">
          <a:extLst>
            <a:ext uri="{FF2B5EF4-FFF2-40B4-BE49-F238E27FC236}">
              <a16:creationId xmlns:a16="http://schemas.microsoft.com/office/drawing/2014/main" id="{C226A0EB-AA29-40B5-B19D-3BF99F8D2AB7}"/>
            </a:ext>
          </a:extLst>
        </xdr:cNvPr>
        <xdr:cNvPicPr>
          <a:picLocks noChangeAspect="1"/>
        </xdr:cNvPicPr>
      </xdr:nvPicPr>
      <xdr:blipFill>
        <a:blip xmlns:r="http://schemas.openxmlformats.org/officeDocument/2006/relationships" r:embed="rId43" cstate="screen">
          <a:extLst>
            <a:ext uri="{28A0092B-C50C-407E-A947-70E740481C1C}">
              <a14:useLocalDpi xmlns:a14="http://schemas.microsoft.com/office/drawing/2010/main"/>
            </a:ext>
          </a:extLst>
        </a:blip>
        <a:stretch>
          <a:fillRect/>
        </a:stretch>
      </xdr:blipFill>
      <xdr:spPr>
        <a:xfrm>
          <a:off x="1341120" y="83309460"/>
          <a:ext cx="3255981" cy="1977925"/>
        </a:xfrm>
        <a:prstGeom prst="rect">
          <a:avLst/>
        </a:prstGeom>
      </xdr:spPr>
    </xdr:pic>
    <xdr:clientData/>
  </xdr:oneCellAnchor>
  <xdr:oneCellAnchor>
    <xdr:from>
      <xdr:col>2</xdr:col>
      <xdr:colOff>0</xdr:colOff>
      <xdr:row>376</xdr:row>
      <xdr:rowOff>0</xdr:rowOff>
    </xdr:from>
    <xdr:ext cx="3332469" cy="1053557"/>
    <xdr:pic>
      <xdr:nvPicPr>
        <xdr:cNvPr id="46" name="그림 45">
          <a:extLst>
            <a:ext uri="{FF2B5EF4-FFF2-40B4-BE49-F238E27FC236}">
              <a16:creationId xmlns:a16="http://schemas.microsoft.com/office/drawing/2014/main" id="{D160B8B0-4E40-4DFA-A5BD-45B64DFABF66}"/>
            </a:ext>
          </a:extLst>
        </xdr:cNvPr>
        <xdr:cNvPicPr>
          <a:picLocks noChangeAspect="1"/>
        </xdr:cNvPicPr>
      </xdr:nvPicPr>
      <xdr:blipFill>
        <a:blip xmlns:r="http://schemas.openxmlformats.org/officeDocument/2006/relationships" r:embed="rId44"/>
        <a:stretch>
          <a:fillRect/>
        </a:stretch>
      </xdr:blipFill>
      <xdr:spPr>
        <a:xfrm>
          <a:off x="1341120" y="85519260"/>
          <a:ext cx="3332469" cy="1053557"/>
        </a:xfrm>
        <a:prstGeom prst="rect">
          <a:avLst/>
        </a:prstGeom>
      </xdr:spPr>
    </xdr:pic>
    <xdr:clientData/>
  </xdr:oneCellAnchor>
  <xdr:oneCellAnchor>
    <xdr:from>
      <xdr:col>2</xdr:col>
      <xdr:colOff>76200</xdr:colOff>
      <xdr:row>395</xdr:row>
      <xdr:rowOff>15240</xdr:rowOff>
    </xdr:from>
    <xdr:ext cx="3012141" cy="2183070"/>
    <xdr:pic>
      <xdr:nvPicPr>
        <xdr:cNvPr id="47" name="그림 46">
          <a:extLst>
            <a:ext uri="{FF2B5EF4-FFF2-40B4-BE49-F238E27FC236}">
              <a16:creationId xmlns:a16="http://schemas.microsoft.com/office/drawing/2014/main" id="{F8CFE4B4-C7AC-4667-97F5-1FE3C4216535}"/>
            </a:ext>
          </a:extLst>
        </xdr:cNvPr>
        <xdr:cNvPicPr>
          <a:picLocks noChangeAspect="1"/>
        </xdr:cNvPicPr>
      </xdr:nvPicPr>
      <xdr:blipFill>
        <a:blip xmlns:r="http://schemas.openxmlformats.org/officeDocument/2006/relationships" r:embed="rId45" cstate="screen">
          <a:extLst>
            <a:ext uri="{28A0092B-C50C-407E-A947-70E740481C1C}">
              <a14:useLocalDpi xmlns:a14="http://schemas.microsoft.com/office/drawing/2010/main"/>
            </a:ext>
          </a:extLst>
        </a:blip>
        <a:stretch>
          <a:fillRect/>
        </a:stretch>
      </xdr:blipFill>
      <xdr:spPr>
        <a:xfrm>
          <a:off x="1417320" y="89733120"/>
          <a:ext cx="3012141" cy="2183070"/>
        </a:xfrm>
        <a:prstGeom prst="rect">
          <a:avLst/>
        </a:prstGeom>
      </xdr:spPr>
    </xdr:pic>
    <xdr:clientData/>
  </xdr:oneCellAnchor>
  <xdr:oneCellAnchor>
    <xdr:from>
      <xdr:col>6</xdr:col>
      <xdr:colOff>411480</xdr:colOff>
      <xdr:row>395</xdr:row>
      <xdr:rowOff>38101</xdr:rowOff>
    </xdr:from>
    <xdr:ext cx="6297930" cy="2046219"/>
    <xdr:pic>
      <xdr:nvPicPr>
        <xdr:cNvPr id="48" name="그림 47">
          <a:extLst>
            <a:ext uri="{FF2B5EF4-FFF2-40B4-BE49-F238E27FC236}">
              <a16:creationId xmlns:a16="http://schemas.microsoft.com/office/drawing/2014/main" id="{0D615968-F609-41BD-8273-73C84E5D48D4}"/>
            </a:ext>
          </a:extLst>
        </xdr:cNvPr>
        <xdr:cNvPicPr>
          <a:picLocks noChangeAspect="1"/>
        </xdr:cNvPicPr>
      </xdr:nvPicPr>
      <xdr:blipFill>
        <a:blip xmlns:r="http://schemas.openxmlformats.org/officeDocument/2006/relationships" r:embed="rId46"/>
        <a:stretch>
          <a:fillRect/>
        </a:stretch>
      </xdr:blipFill>
      <xdr:spPr>
        <a:xfrm>
          <a:off x="4434840" y="89755981"/>
          <a:ext cx="6297930" cy="2046219"/>
        </a:xfrm>
        <a:prstGeom prst="rect">
          <a:avLst/>
        </a:prstGeom>
      </xdr:spPr>
    </xdr:pic>
    <xdr:clientData/>
  </xdr:oneCellAnchor>
  <xdr:oneCellAnchor>
    <xdr:from>
      <xdr:col>2</xdr:col>
      <xdr:colOff>38101</xdr:colOff>
      <xdr:row>406</xdr:row>
      <xdr:rowOff>22860</xdr:rowOff>
    </xdr:from>
    <xdr:ext cx="2433021" cy="846199"/>
    <xdr:pic>
      <xdr:nvPicPr>
        <xdr:cNvPr id="49" name="그림 48">
          <a:extLst>
            <a:ext uri="{FF2B5EF4-FFF2-40B4-BE49-F238E27FC236}">
              <a16:creationId xmlns:a16="http://schemas.microsoft.com/office/drawing/2014/main" id="{8175D990-0F4A-4FE8-9217-9B806DE4D950}"/>
            </a:ext>
          </a:extLst>
        </xdr:cNvPr>
        <xdr:cNvPicPr>
          <a:picLocks noChangeAspect="1"/>
        </xdr:cNvPicPr>
      </xdr:nvPicPr>
      <xdr:blipFill>
        <a:blip xmlns:r="http://schemas.openxmlformats.org/officeDocument/2006/relationships" r:embed="rId47" cstate="screen">
          <a:extLst>
            <a:ext uri="{28A0092B-C50C-407E-A947-70E740481C1C}">
              <a14:useLocalDpi xmlns:a14="http://schemas.microsoft.com/office/drawing/2010/main"/>
            </a:ext>
          </a:extLst>
        </a:blip>
        <a:stretch>
          <a:fillRect/>
        </a:stretch>
      </xdr:blipFill>
      <xdr:spPr>
        <a:xfrm>
          <a:off x="1379221" y="92171520"/>
          <a:ext cx="2433021" cy="846199"/>
        </a:xfrm>
        <a:prstGeom prst="rect">
          <a:avLst/>
        </a:prstGeom>
      </xdr:spPr>
    </xdr:pic>
    <xdr:clientData/>
  </xdr:oneCellAnchor>
  <xdr:oneCellAnchor>
    <xdr:from>
      <xdr:col>2</xdr:col>
      <xdr:colOff>1</xdr:colOff>
      <xdr:row>439</xdr:row>
      <xdr:rowOff>1</xdr:rowOff>
    </xdr:from>
    <xdr:ext cx="2661621" cy="1717119"/>
    <xdr:pic>
      <xdr:nvPicPr>
        <xdr:cNvPr id="50" name="그림 49">
          <a:extLst>
            <a:ext uri="{FF2B5EF4-FFF2-40B4-BE49-F238E27FC236}">
              <a16:creationId xmlns:a16="http://schemas.microsoft.com/office/drawing/2014/main" id="{16BE800E-090C-4D8B-95BF-EABE9818ACDB}"/>
            </a:ext>
          </a:extLst>
        </xdr:cNvPr>
        <xdr:cNvPicPr>
          <a:picLocks noChangeAspect="1"/>
        </xdr:cNvPicPr>
      </xdr:nvPicPr>
      <xdr:blipFill>
        <a:blip xmlns:r="http://schemas.openxmlformats.org/officeDocument/2006/relationships" r:embed="rId48" cstate="screen">
          <a:extLst>
            <a:ext uri="{28A0092B-C50C-407E-A947-70E740481C1C}">
              <a14:useLocalDpi xmlns:a14="http://schemas.microsoft.com/office/drawing/2010/main"/>
            </a:ext>
          </a:extLst>
        </a:blip>
        <a:stretch>
          <a:fillRect/>
        </a:stretch>
      </xdr:blipFill>
      <xdr:spPr>
        <a:xfrm>
          <a:off x="1341121" y="99441001"/>
          <a:ext cx="2661621" cy="1717119"/>
        </a:xfrm>
        <a:prstGeom prst="rect">
          <a:avLst/>
        </a:prstGeom>
      </xdr:spPr>
    </xdr:pic>
    <xdr:clientData/>
  </xdr:oneCellAnchor>
  <xdr:oneCellAnchor>
    <xdr:from>
      <xdr:col>2</xdr:col>
      <xdr:colOff>0</xdr:colOff>
      <xdr:row>449</xdr:row>
      <xdr:rowOff>1</xdr:rowOff>
    </xdr:from>
    <xdr:ext cx="7389831" cy="372632"/>
    <xdr:pic>
      <xdr:nvPicPr>
        <xdr:cNvPr id="51" name="그림 50">
          <a:extLst>
            <a:ext uri="{FF2B5EF4-FFF2-40B4-BE49-F238E27FC236}">
              <a16:creationId xmlns:a16="http://schemas.microsoft.com/office/drawing/2014/main" id="{45DF44B0-0A2A-4C16-A8D4-C0F8CE595615}"/>
            </a:ext>
          </a:extLst>
        </xdr:cNvPr>
        <xdr:cNvPicPr>
          <a:picLocks noChangeAspect="1"/>
        </xdr:cNvPicPr>
      </xdr:nvPicPr>
      <xdr:blipFill>
        <a:blip xmlns:r="http://schemas.openxmlformats.org/officeDocument/2006/relationships" r:embed="rId49" cstate="screen">
          <a:extLst>
            <a:ext uri="{28A0092B-C50C-407E-A947-70E740481C1C}">
              <a14:useLocalDpi xmlns:a14="http://schemas.microsoft.com/office/drawing/2010/main"/>
            </a:ext>
          </a:extLst>
        </a:blip>
        <a:stretch>
          <a:fillRect/>
        </a:stretch>
      </xdr:blipFill>
      <xdr:spPr>
        <a:xfrm>
          <a:off x="1341120" y="101650801"/>
          <a:ext cx="7389831" cy="372632"/>
        </a:xfrm>
        <a:prstGeom prst="rect">
          <a:avLst/>
        </a:prstGeom>
      </xdr:spPr>
    </xdr:pic>
    <xdr:clientData/>
  </xdr:oneCellAnchor>
  <xdr:oneCellAnchor>
    <xdr:from>
      <xdr:col>2</xdr:col>
      <xdr:colOff>0</xdr:colOff>
      <xdr:row>455</xdr:row>
      <xdr:rowOff>0</xdr:rowOff>
    </xdr:from>
    <xdr:ext cx="4675206" cy="2122419"/>
    <xdr:pic>
      <xdr:nvPicPr>
        <xdr:cNvPr id="52" name="그림 51">
          <a:extLst>
            <a:ext uri="{FF2B5EF4-FFF2-40B4-BE49-F238E27FC236}">
              <a16:creationId xmlns:a16="http://schemas.microsoft.com/office/drawing/2014/main" id="{7DE69A41-F043-44B4-8545-306577FFE40D}"/>
            </a:ext>
          </a:extLst>
        </xdr:cNvPr>
        <xdr:cNvPicPr>
          <a:picLocks noChangeAspect="1"/>
        </xdr:cNvPicPr>
      </xdr:nvPicPr>
      <xdr:blipFill>
        <a:blip xmlns:r="http://schemas.openxmlformats.org/officeDocument/2006/relationships" r:embed="rId50" cstate="screen">
          <a:extLst>
            <a:ext uri="{28A0092B-C50C-407E-A947-70E740481C1C}">
              <a14:useLocalDpi xmlns:a14="http://schemas.microsoft.com/office/drawing/2010/main"/>
            </a:ext>
          </a:extLst>
        </a:blip>
        <a:stretch>
          <a:fillRect/>
        </a:stretch>
      </xdr:blipFill>
      <xdr:spPr>
        <a:xfrm>
          <a:off x="1341120" y="102976680"/>
          <a:ext cx="4675206" cy="2122419"/>
        </a:xfrm>
        <a:prstGeom prst="rect">
          <a:avLst/>
        </a:prstGeom>
      </xdr:spPr>
    </xdr:pic>
    <xdr:clientData/>
  </xdr:oneCellAnchor>
  <xdr:oneCellAnchor>
    <xdr:from>
      <xdr:col>9</xdr:col>
      <xdr:colOff>68581</xdr:colOff>
      <xdr:row>462</xdr:row>
      <xdr:rowOff>15240</xdr:rowOff>
    </xdr:from>
    <xdr:ext cx="6678931" cy="961373"/>
    <xdr:pic>
      <xdr:nvPicPr>
        <xdr:cNvPr id="53" name="그림 52">
          <a:extLst>
            <a:ext uri="{FF2B5EF4-FFF2-40B4-BE49-F238E27FC236}">
              <a16:creationId xmlns:a16="http://schemas.microsoft.com/office/drawing/2014/main" id="{B829841D-05FC-4B21-94F5-276AE73D2783}"/>
            </a:ext>
          </a:extLst>
        </xdr:cNvPr>
        <xdr:cNvPicPr>
          <a:picLocks noChangeAspect="1"/>
        </xdr:cNvPicPr>
      </xdr:nvPicPr>
      <xdr:blipFill>
        <a:blip xmlns:r="http://schemas.openxmlformats.org/officeDocument/2006/relationships" r:embed="rId51" cstate="screen">
          <a:extLst>
            <a:ext uri="{28A0092B-C50C-407E-A947-70E740481C1C}">
              <a14:useLocalDpi xmlns:a14="http://schemas.microsoft.com/office/drawing/2010/main"/>
            </a:ext>
          </a:extLst>
        </a:blip>
        <a:stretch>
          <a:fillRect/>
        </a:stretch>
      </xdr:blipFill>
      <xdr:spPr>
        <a:xfrm>
          <a:off x="6103621" y="104538780"/>
          <a:ext cx="6678931" cy="961373"/>
        </a:xfrm>
        <a:prstGeom prst="rect">
          <a:avLst/>
        </a:prstGeom>
      </xdr:spPr>
    </xdr:pic>
    <xdr:clientData/>
  </xdr:oneCellAnchor>
  <xdr:oneCellAnchor>
    <xdr:from>
      <xdr:col>2</xdr:col>
      <xdr:colOff>22860</xdr:colOff>
      <xdr:row>467</xdr:row>
      <xdr:rowOff>38100</xdr:rowOff>
    </xdr:from>
    <xdr:ext cx="3236931" cy="1274720"/>
    <xdr:pic>
      <xdr:nvPicPr>
        <xdr:cNvPr id="54" name="그림 53">
          <a:extLst>
            <a:ext uri="{FF2B5EF4-FFF2-40B4-BE49-F238E27FC236}">
              <a16:creationId xmlns:a16="http://schemas.microsoft.com/office/drawing/2014/main" id="{7C39879E-7105-4424-AA42-BF4BED8EBFCA}"/>
            </a:ext>
          </a:extLst>
        </xdr:cNvPr>
        <xdr:cNvPicPr>
          <a:picLocks noChangeAspect="1"/>
        </xdr:cNvPicPr>
      </xdr:nvPicPr>
      <xdr:blipFill>
        <a:blip xmlns:r="http://schemas.openxmlformats.org/officeDocument/2006/relationships" r:embed="rId52" cstate="screen">
          <a:extLst>
            <a:ext uri="{28A0092B-C50C-407E-A947-70E740481C1C}">
              <a14:useLocalDpi xmlns:a14="http://schemas.microsoft.com/office/drawing/2010/main"/>
            </a:ext>
          </a:extLst>
        </a:blip>
        <a:stretch>
          <a:fillRect/>
        </a:stretch>
      </xdr:blipFill>
      <xdr:spPr>
        <a:xfrm>
          <a:off x="1363980" y="105666540"/>
          <a:ext cx="3236931" cy="1274720"/>
        </a:xfrm>
        <a:prstGeom prst="rect">
          <a:avLst/>
        </a:prstGeom>
      </xdr:spPr>
    </xdr:pic>
    <xdr:clientData/>
  </xdr:oneCellAnchor>
  <xdr:oneCellAnchor>
    <xdr:from>
      <xdr:col>2</xdr:col>
      <xdr:colOff>0</xdr:colOff>
      <xdr:row>473</xdr:row>
      <xdr:rowOff>0</xdr:rowOff>
    </xdr:from>
    <xdr:ext cx="3698261" cy="1566045"/>
    <xdr:pic>
      <xdr:nvPicPr>
        <xdr:cNvPr id="55" name="그림 54">
          <a:extLst>
            <a:ext uri="{FF2B5EF4-FFF2-40B4-BE49-F238E27FC236}">
              <a16:creationId xmlns:a16="http://schemas.microsoft.com/office/drawing/2014/main" id="{CB3F515E-D770-4FC4-A9FF-3CC86B7A601D}"/>
            </a:ext>
          </a:extLst>
        </xdr:cNvPr>
        <xdr:cNvPicPr>
          <a:picLocks noChangeAspect="1"/>
        </xdr:cNvPicPr>
      </xdr:nvPicPr>
      <xdr:blipFill>
        <a:blip xmlns:r="http://schemas.openxmlformats.org/officeDocument/2006/relationships" r:embed="rId53"/>
        <a:stretch>
          <a:fillRect/>
        </a:stretch>
      </xdr:blipFill>
      <xdr:spPr>
        <a:xfrm>
          <a:off x="1341120" y="106954320"/>
          <a:ext cx="3698261" cy="1566045"/>
        </a:xfrm>
        <a:prstGeom prst="rect">
          <a:avLst/>
        </a:prstGeom>
      </xdr:spPr>
    </xdr:pic>
    <xdr:clientData/>
  </xdr:oneCellAnchor>
  <xdr:oneCellAnchor>
    <xdr:from>
      <xdr:col>9</xdr:col>
      <xdr:colOff>137160</xdr:colOff>
      <xdr:row>490</xdr:row>
      <xdr:rowOff>22861</xdr:rowOff>
    </xdr:from>
    <xdr:ext cx="2628900" cy="388620"/>
    <xdr:pic>
      <xdr:nvPicPr>
        <xdr:cNvPr id="56" name="그림 55">
          <a:extLst>
            <a:ext uri="{FF2B5EF4-FFF2-40B4-BE49-F238E27FC236}">
              <a16:creationId xmlns:a16="http://schemas.microsoft.com/office/drawing/2014/main" id="{F06610CD-5EBD-419F-828E-715751419CDE}"/>
            </a:ext>
          </a:extLst>
        </xdr:cNvPr>
        <xdr:cNvPicPr>
          <a:picLocks noChangeAspect="1"/>
        </xdr:cNvPicPr>
      </xdr:nvPicPr>
      <xdr:blipFill>
        <a:blip xmlns:r="http://schemas.openxmlformats.org/officeDocument/2006/relationships" r:embed="rId54" cstate="screen">
          <a:extLst>
            <a:ext uri="{28A0092B-C50C-407E-A947-70E740481C1C}">
              <a14:useLocalDpi xmlns:a14="http://schemas.microsoft.com/office/drawing/2010/main"/>
            </a:ext>
          </a:extLst>
        </a:blip>
        <a:stretch>
          <a:fillRect/>
        </a:stretch>
      </xdr:blipFill>
      <xdr:spPr>
        <a:xfrm>
          <a:off x="6172200" y="110733841"/>
          <a:ext cx="2628900" cy="388620"/>
        </a:xfrm>
        <a:prstGeom prst="rect">
          <a:avLst/>
        </a:prstGeom>
      </xdr:spPr>
    </xdr:pic>
    <xdr:clientData/>
  </xdr:oneCellAnchor>
  <xdr:oneCellAnchor>
    <xdr:from>
      <xdr:col>2</xdr:col>
      <xdr:colOff>167640</xdr:colOff>
      <xdr:row>487</xdr:row>
      <xdr:rowOff>83820</xdr:rowOff>
    </xdr:from>
    <xdr:ext cx="12712402" cy="469550"/>
    <xdr:pic>
      <xdr:nvPicPr>
        <xdr:cNvPr id="57" name="그림 56">
          <a:extLst>
            <a:ext uri="{FF2B5EF4-FFF2-40B4-BE49-F238E27FC236}">
              <a16:creationId xmlns:a16="http://schemas.microsoft.com/office/drawing/2014/main" id="{ED4396C8-DF67-4C97-BC39-7EF2649FC9EC}"/>
            </a:ext>
          </a:extLst>
        </xdr:cNvPr>
        <xdr:cNvPicPr>
          <a:picLocks noChangeAspect="1"/>
        </xdr:cNvPicPr>
      </xdr:nvPicPr>
      <xdr:blipFill>
        <a:blip xmlns:r="http://schemas.openxmlformats.org/officeDocument/2006/relationships" r:embed="rId55"/>
        <a:stretch>
          <a:fillRect/>
        </a:stretch>
      </xdr:blipFill>
      <xdr:spPr>
        <a:xfrm>
          <a:off x="1508760" y="110131860"/>
          <a:ext cx="12712402" cy="469550"/>
        </a:xfrm>
        <a:prstGeom prst="rect">
          <a:avLst/>
        </a:prstGeom>
      </xdr:spPr>
    </xdr:pic>
    <xdr:clientData/>
  </xdr:oneCellAnchor>
  <xdr:oneCellAnchor>
    <xdr:from>
      <xdr:col>2</xdr:col>
      <xdr:colOff>320040</xdr:colOff>
      <xdr:row>528</xdr:row>
      <xdr:rowOff>45720</xdr:rowOff>
    </xdr:from>
    <xdr:ext cx="5214321" cy="1490187"/>
    <xdr:pic>
      <xdr:nvPicPr>
        <xdr:cNvPr id="58" name="그림 57">
          <a:extLst>
            <a:ext uri="{FF2B5EF4-FFF2-40B4-BE49-F238E27FC236}">
              <a16:creationId xmlns:a16="http://schemas.microsoft.com/office/drawing/2014/main" id="{0D9CBD72-4303-4EC2-8944-7A66C61210E1}"/>
            </a:ext>
          </a:extLst>
        </xdr:cNvPr>
        <xdr:cNvPicPr>
          <a:picLocks noChangeAspect="1"/>
        </xdr:cNvPicPr>
      </xdr:nvPicPr>
      <xdr:blipFill>
        <a:blip xmlns:r="http://schemas.openxmlformats.org/officeDocument/2006/relationships" r:embed="rId56" cstate="screen">
          <a:extLst>
            <a:ext uri="{28A0092B-C50C-407E-A947-70E740481C1C}">
              <a14:useLocalDpi xmlns:a14="http://schemas.microsoft.com/office/drawing/2010/main"/>
            </a:ext>
          </a:extLst>
        </a:blip>
        <a:stretch>
          <a:fillRect/>
        </a:stretch>
      </xdr:blipFill>
      <xdr:spPr>
        <a:xfrm>
          <a:off x="1661160" y="119153940"/>
          <a:ext cx="5214321" cy="1490187"/>
        </a:xfrm>
        <a:prstGeom prst="rect">
          <a:avLst/>
        </a:prstGeom>
      </xdr:spPr>
    </xdr:pic>
    <xdr:clientData/>
  </xdr:oneCellAnchor>
  <xdr:oneCellAnchor>
    <xdr:from>
      <xdr:col>3</xdr:col>
      <xdr:colOff>1</xdr:colOff>
      <xdr:row>537</xdr:row>
      <xdr:rowOff>0</xdr:rowOff>
    </xdr:from>
    <xdr:ext cx="3606501" cy="1278453"/>
    <xdr:pic>
      <xdr:nvPicPr>
        <xdr:cNvPr id="59" name="그림 58">
          <a:extLst>
            <a:ext uri="{FF2B5EF4-FFF2-40B4-BE49-F238E27FC236}">
              <a16:creationId xmlns:a16="http://schemas.microsoft.com/office/drawing/2014/main" id="{589584E3-F958-46A4-BE28-B6471475D022}"/>
            </a:ext>
          </a:extLst>
        </xdr:cNvPr>
        <xdr:cNvPicPr>
          <a:picLocks noChangeAspect="1"/>
        </xdr:cNvPicPr>
      </xdr:nvPicPr>
      <xdr:blipFill>
        <a:blip xmlns:r="http://schemas.openxmlformats.org/officeDocument/2006/relationships" r:embed="rId57" cstate="screen">
          <a:extLst>
            <a:ext uri="{28A0092B-C50C-407E-A947-70E740481C1C}">
              <a14:useLocalDpi xmlns:a14="http://schemas.microsoft.com/office/drawing/2010/main"/>
            </a:ext>
          </a:extLst>
        </a:blip>
        <a:stretch>
          <a:fillRect/>
        </a:stretch>
      </xdr:blipFill>
      <xdr:spPr>
        <a:xfrm>
          <a:off x="2011681" y="121097040"/>
          <a:ext cx="3606501" cy="1278453"/>
        </a:xfrm>
        <a:prstGeom prst="rect">
          <a:avLst/>
        </a:prstGeom>
      </xdr:spPr>
    </xdr:pic>
    <xdr:clientData/>
  </xdr:oneCellAnchor>
  <xdr:oneCellAnchor>
    <xdr:from>
      <xdr:col>2</xdr:col>
      <xdr:colOff>83819</xdr:colOff>
      <xdr:row>562</xdr:row>
      <xdr:rowOff>53341</xdr:rowOff>
    </xdr:from>
    <xdr:ext cx="3334842" cy="1443989"/>
    <xdr:pic>
      <xdr:nvPicPr>
        <xdr:cNvPr id="60" name="그림 59">
          <a:extLst>
            <a:ext uri="{FF2B5EF4-FFF2-40B4-BE49-F238E27FC236}">
              <a16:creationId xmlns:a16="http://schemas.microsoft.com/office/drawing/2014/main" id="{33608A5D-4D12-4976-B2DB-913C1D0C967A}"/>
            </a:ext>
          </a:extLst>
        </xdr:cNvPr>
        <xdr:cNvPicPr>
          <a:picLocks noChangeAspect="1"/>
        </xdr:cNvPicPr>
      </xdr:nvPicPr>
      <xdr:blipFill>
        <a:blip xmlns:r="http://schemas.openxmlformats.org/officeDocument/2006/relationships" r:embed="rId58" cstate="screen">
          <a:extLst>
            <a:ext uri="{28A0092B-C50C-407E-A947-70E740481C1C}">
              <a14:useLocalDpi xmlns:a14="http://schemas.microsoft.com/office/drawing/2010/main"/>
            </a:ext>
          </a:extLst>
        </a:blip>
        <a:stretch>
          <a:fillRect/>
        </a:stretch>
      </xdr:blipFill>
      <xdr:spPr>
        <a:xfrm>
          <a:off x="1424939" y="126674881"/>
          <a:ext cx="3334842" cy="1443989"/>
        </a:xfrm>
        <a:prstGeom prst="rect">
          <a:avLst/>
        </a:prstGeom>
      </xdr:spPr>
    </xdr:pic>
    <xdr:clientData/>
  </xdr:oneCellAnchor>
  <xdr:oneCellAnchor>
    <xdr:from>
      <xdr:col>2</xdr:col>
      <xdr:colOff>281941</xdr:colOff>
      <xdr:row>574</xdr:row>
      <xdr:rowOff>38101</xdr:rowOff>
    </xdr:from>
    <xdr:ext cx="1482426" cy="1498265"/>
    <xdr:pic>
      <xdr:nvPicPr>
        <xdr:cNvPr id="61" name="그림 60">
          <a:extLst>
            <a:ext uri="{FF2B5EF4-FFF2-40B4-BE49-F238E27FC236}">
              <a16:creationId xmlns:a16="http://schemas.microsoft.com/office/drawing/2014/main" id="{EF279F72-C83A-48AE-8E61-77E8C55C876D}"/>
            </a:ext>
          </a:extLst>
        </xdr:cNvPr>
        <xdr:cNvPicPr>
          <a:picLocks noChangeAspect="1"/>
        </xdr:cNvPicPr>
      </xdr:nvPicPr>
      <xdr:blipFill>
        <a:blip xmlns:r="http://schemas.openxmlformats.org/officeDocument/2006/relationships" r:embed="rId59" cstate="screen">
          <a:extLst>
            <a:ext uri="{28A0092B-C50C-407E-A947-70E740481C1C}">
              <a14:useLocalDpi xmlns:a14="http://schemas.microsoft.com/office/drawing/2010/main"/>
            </a:ext>
          </a:extLst>
        </a:blip>
        <a:stretch>
          <a:fillRect/>
        </a:stretch>
      </xdr:blipFill>
      <xdr:spPr>
        <a:xfrm>
          <a:off x="1623061" y="129311401"/>
          <a:ext cx="1482426" cy="1498265"/>
        </a:xfrm>
        <a:prstGeom prst="rect">
          <a:avLst/>
        </a:prstGeom>
      </xdr:spPr>
    </xdr:pic>
    <xdr:clientData/>
  </xdr:oneCellAnchor>
  <xdr:oneCellAnchor>
    <xdr:from>
      <xdr:col>5</xdr:col>
      <xdr:colOff>15240</xdr:colOff>
      <xdr:row>574</xdr:row>
      <xdr:rowOff>22861</xdr:rowOff>
    </xdr:from>
    <xdr:ext cx="4229100" cy="880536"/>
    <xdr:pic>
      <xdr:nvPicPr>
        <xdr:cNvPr id="62" name="그림 61">
          <a:extLst>
            <a:ext uri="{FF2B5EF4-FFF2-40B4-BE49-F238E27FC236}">
              <a16:creationId xmlns:a16="http://schemas.microsoft.com/office/drawing/2014/main" id="{700DD577-A092-492D-A054-ACB27EE7FFF0}"/>
            </a:ext>
          </a:extLst>
        </xdr:cNvPr>
        <xdr:cNvPicPr>
          <a:picLocks noChangeAspect="1"/>
        </xdr:cNvPicPr>
      </xdr:nvPicPr>
      <xdr:blipFill>
        <a:blip xmlns:r="http://schemas.openxmlformats.org/officeDocument/2006/relationships" r:embed="rId60" cstate="screen">
          <a:extLst>
            <a:ext uri="{28A0092B-C50C-407E-A947-70E740481C1C}">
              <a14:useLocalDpi xmlns:a14="http://schemas.microsoft.com/office/drawing/2010/main"/>
            </a:ext>
          </a:extLst>
        </a:blip>
        <a:stretch>
          <a:fillRect/>
        </a:stretch>
      </xdr:blipFill>
      <xdr:spPr>
        <a:xfrm>
          <a:off x="3368040" y="129296161"/>
          <a:ext cx="4229100" cy="880536"/>
        </a:xfrm>
        <a:prstGeom prst="rect">
          <a:avLst/>
        </a:prstGeom>
      </xdr:spPr>
    </xdr:pic>
    <xdr:clientData/>
  </xdr:oneCellAnchor>
  <xdr:oneCellAnchor>
    <xdr:from>
      <xdr:col>2</xdr:col>
      <xdr:colOff>0</xdr:colOff>
      <xdr:row>548</xdr:row>
      <xdr:rowOff>0</xdr:rowOff>
    </xdr:from>
    <xdr:ext cx="4680114" cy="1419225"/>
    <xdr:pic>
      <xdr:nvPicPr>
        <xdr:cNvPr id="63" name="그림 62">
          <a:extLst>
            <a:ext uri="{FF2B5EF4-FFF2-40B4-BE49-F238E27FC236}">
              <a16:creationId xmlns:a16="http://schemas.microsoft.com/office/drawing/2014/main" id="{5027661E-E789-413A-A1B5-D8842DDA097B}"/>
            </a:ext>
          </a:extLst>
        </xdr:cNvPr>
        <xdr:cNvPicPr>
          <a:picLocks noChangeAspect="1"/>
        </xdr:cNvPicPr>
      </xdr:nvPicPr>
      <xdr:blipFill>
        <a:blip xmlns:r="http://schemas.openxmlformats.org/officeDocument/2006/relationships" r:embed="rId61" cstate="screen">
          <a:extLst>
            <a:ext uri="{28A0092B-C50C-407E-A947-70E740481C1C}">
              <a14:useLocalDpi xmlns:a14="http://schemas.microsoft.com/office/drawing/2010/main"/>
            </a:ext>
          </a:extLst>
        </a:blip>
        <a:stretch>
          <a:fillRect/>
        </a:stretch>
      </xdr:blipFill>
      <xdr:spPr>
        <a:xfrm>
          <a:off x="1341120" y="123527820"/>
          <a:ext cx="4680114" cy="1419225"/>
        </a:xfrm>
        <a:prstGeom prst="rect">
          <a:avLst/>
        </a:prstGeom>
      </xdr:spPr>
    </xdr:pic>
    <xdr:clientData/>
  </xdr:oneCellAnchor>
  <xdr:oneCellAnchor>
    <xdr:from>
      <xdr:col>9</xdr:col>
      <xdr:colOff>0</xdr:colOff>
      <xdr:row>548</xdr:row>
      <xdr:rowOff>0</xdr:rowOff>
    </xdr:from>
    <xdr:ext cx="5634990" cy="1563863"/>
    <xdr:pic>
      <xdr:nvPicPr>
        <xdr:cNvPr id="64" name="그림 63">
          <a:extLst>
            <a:ext uri="{FF2B5EF4-FFF2-40B4-BE49-F238E27FC236}">
              <a16:creationId xmlns:a16="http://schemas.microsoft.com/office/drawing/2014/main" id="{B2697B6F-D726-41AB-B3D1-7CC79F8687E1}"/>
            </a:ext>
          </a:extLst>
        </xdr:cNvPr>
        <xdr:cNvPicPr>
          <a:picLocks noChangeAspect="1"/>
        </xdr:cNvPicPr>
      </xdr:nvPicPr>
      <xdr:blipFill>
        <a:blip xmlns:r="http://schemas.openxmlformats.org/officeDocument/2006/relationships" r:embed="rId62" cstate="screen">
          <a:extLst>
            <a:ext uri="{28A0092B-C50C-407E-A947-70E740481C1C}">
              <a14:useLocalDpi xmlns:a14="http://schemas.microsoft.com/office/drawing/2010/main"/>
            </a:ext>
          </a:extLst>
        </a:blip>
        <a:stretch>
          <a:fillRect/>
        </a:stretch>
      </xdr:blipFill>
      <xdr:spPr>
        <a:xfrm>
          <a:off x="6035040" y="123527820"/>
          <a:ext cx="5634990" cy="1563863"/>
        </a:xfrm>
        <a:prstGeom prst="rect">
          <a:avLst/>
        </a:prstGeom>
      </xdr:spPr>
    </xdr:pic>
    <xdr:clientData/>
  </xdr:oneCellAnchor>
  <xdr:oneCellAnchor>
    <xdr:from>
      <xdr:col>2</xdr:col>
      <xdr:colOff>30480</xdr:colOff>
      <xdr:row>589</xdr:row>
      <xdr:rowOff>22861</xdr:rowOff>
    </xdr:from>
    <xdr:ext cx="3303606" cy="1322065"/>
    <xdr:pic>
      <xdr:nvPicPr>
        <xdr:cNvPr id="65" name="그림 64">
          <a:extLst>
            <a:ext uri="{FF2B5EF4-FFF2-40B4-BE49-F238E27FC236}">
              <a16:creationId xmlns:a16="http://schemas.microsoft.com/office/drawing/2014/main" id="{EA71E2E6-9C0A-4013-9F24-B5493EBEF5DF}"/>
            </a:ext>
          </a:extLst>
        </xdr:cNvPr>
        <xdr:cNvPicPr>
          <a:picLocks noChangeAspect="1"/>
        </xdr:cNvPicPr>
      </xdr:nvPicPr>
      <xdr:blipFill>
        <a:blip xmlns:r="http://schemas.openxmlformats.org/officeDocument/2006/relationships" r:embed="rId63" cstate="screen">
          <a:extLst>
            <a:ext uri="{28A0092B-C50C-407E-A947-70E740481C1C}">
              <a14:useLocalDpi xmlns:a14="http://schemas.microsoft.com/office/drawing/2010/main"/>
            </a:ext>
          </a:extLst>
        </a:blip>
        <a:stretch>
          <a:fillRect/>
        </a:stretch>
      </xdr:blipFill>
      <xdr:spPr>
        <a:xfrm>
          <a:off x="1371600" y="132610861"/>
          <a:ext cx="3303606" cy="1322065"/>
        </a:xfrm>
        <a:prstGeom prst="rect">
          <a:avLst/>
        </a:prstGeom>
      </xdr:spPr>
    </xdr:pic>
    <xdr:clientData/>
  </xdr:oneCellAnchor>
  <xdr:oneCellAnchor>
    <xdr:from>
      <xdr:col>2</xdr:col>
      <xdr:colOff>53340</xdr:colOff>
      <xdr:row>600</xdr:row>
      <xdr:rowOff>30482</xdr:rowOff>
    </xdr:from>
    <xdr:ext cx="3301701" cy="1297904"/>
    <xdr:pic>
      <xdr:nvPicPr>
        <xdr:cNvPr id="66" name="그림 65">
          <a:extLst>
            <a:ext uri="{FF2B5EF4-FFF2-40B4-BE49-F238E27FC236}">
              <a16:creationId xmlns:a16="http://schemas.microsoft.com/office/drawing/2014/main" id="{A0EDCE39-7906-4CB2-9AC1-50212893763D}"/>
            </a:ext>
          </a:extLst>
        </xdr:cNvPr>
        <xdr:cNvPicPr>
          <a:picLocks noChangeAspect="1"/>
        </xdr:cNvPicPr>
      </xdr:nvPicPr>
      <xdr:blipFill>
        <a:blip xmlns:r="http://schemas.openxmlformats.org/officeDocument/2006/relationships" r:embed="rId64" cstate="screen">
          <a:extLst>
            <a:ext uri="{28A0092B-C50C-407E-A947-70E740481C1C}">
              <a14:useLocalDpi xmlns:a14="http://schemas.microsoft.com/office/drawing/2010/main"/>
            </a:ext>
          </a:extLst>
        </a:blip>
        <a:stretch>
          <a:fillRect/>
        </a:stretch>
      </xdr:blipFill>
      <xdr:spPr>
        <a:xfrm>
          <a:off x="1394460" y="135049262"/>
          <a:ext cx="3301701" cy="1297904"/>
        </a:xfrm>
        <a:prstGeom prst="rect">
          <a:avLst/>
        </a:prstGeom>
      </xdr:spPr>
    </xdr:pic>
    <xdr:clientData/>
  </xdr:oneCellAnchor>
  <xdr:oneCellAnchor>
    <xdr:from>
      <xdr:col>2</xdr:col>
      <xdr:colOff>22859</xdr:colOff>
      <xdr:row>618</xdr:row>
      <xdr:rowOff>0</xdr:rowOff>
    </xdr:from>
    <xdr:ext cx="3755136" cy="1053465"/>
    <xdr:pic>
      <xdr:nvPicPr>
        <xdr:cNvPr id="67" name="그림 66">
          <a:extLst>
            <a:ext uri="{FF2B5EF4-FFF2-40B4-BE49-F238E27FC236}">
              <a16:creationId xmlns:a16="http://schemas.microsoft.com/office/drawing/2014/main" id="{2C3E59B0-645A-4724-96A1-6F4893B4399E}"/>
            </a:ext>
          </a:extLst>
        </xdr:cNvPr>
        <xdr:cNvPicPr>
          <a:picLocks noChangeAspect="1"/>
        </xdr:cNvPicPr>
      </xdr:nvPicPr>
      <xdr:blipFill>
        <a:blip xmlns:r="http://schemas.openxmlformats.org/officeDocument/2006/relationships" r:embed="rId65" cstate="screen">
          <a:extLst>
            <a:ext uri="{28A0092B-C50C-407E-A947-70E740481C1C}">
              <a14:useLocalDpi xmlns:a14="http://schemas.microsoft.com/office/drawing/2010/main"/>
            </a:ext>
          </a:extLst>
        </a:blip>
        <a:stretch>
          <a:fillRect/>
        </a:stretch>
      </xdr:blipFill>
      <xdr:spPr>
        <a:xfrm>
          <a:off x="1363979" y="138996420"/>
          <a:ext cx="3755136" cy="1053465"/>
        </a:xfrm>
        <a:prstGeom prst="rect">
          <a:avLst/>
        </a:prstGeom>
      </xdr:spPr>
    </xdr:pic>
    <xdr:clientData/>
  </xdr:oneCellAnchor>
  <xdr:oneCellAnchor>
    <xdr:from>
      <xdr:col>2</xdr:col>
      <xdr:colOff>0</xdr:colOff>
      <xdr:row>624</xdr:row>
      <xdr:rowOff>1</xdr:rowOff>
    </xdr:from>
    <xdr:ext cx="2551131" cy="2198920"/>
    <xdr:pic>
      <xdr:nvPicPr>
        <xdr:cNvPr id="68" name="그림 67">
          <a:extLst>
            <a:ext uri="{FF2B5EF4-FFF2-40B4-BE49-F238E27FC236}">
              <a16:creationId xmlns:a16="http://schemas.microsoft.com/office/drawing/2014/main" id="{4E6CF41E-C51C-4D97-B848-4AD200936441}"/>
            </a:ext>
          </a:extLst>
        </xdr:cNvPr>
        <xdr:cNvPicPr>
          <a:picLocks noChangeAspect="1"/>
        </xdr:cNvPicPr>
      </xdr:nvPicPr>
      <xdr:blipFill>
        <a:blip xmlns:r="http://schemas.openxmlformats.org/officeDocument/2006/relationships" r:embed="rId66" cstate="screen">
          <a:extLst>
            <a:ext uri="{28A0092B-C50C-407E-A947-70E740481C1C}">
              <a14:useLocalDpi xmlns:a14="http://schemas.microsoft.com/office/drawing/2010/main"/>
            </a:ext>
          </a:extLst>
        </a:blip>
        <a:stretch>
          <a:fillRect/>
        </a:stretch>
      </xdr:blipFill>
      <xdr:spPr>
        <a:xfrm>
          <a:off x="1341120" y="140322301"/>
          <a:ext cx="2551131" cy="2198920"/>
        </a:xfrm>
        <a:prstGeom prst="rect">
          <a:avLst/>
        </a:prstGeom>
      </xdr:spPr>
    </xdr:pic>
    <xdr:clientData/>
  </xdr:oneCellAnchor>
  <xdr:oneCellAnchor>
    <xdr:from>
      <xdr:col>2</xdr:col>
      <xdr:colOff>0</xdr:colOff>
      <xdr:row>636</xdr:row>
      <xdr:rowOff>0</xdr:rowOff>
    </xdr:from>
    <xdr:ext cx="4408506" cy="1754228"/>
    <xdr:pic>
      <xdr:nvPicPr>
        <xdr:cNvPr id="69" name="그림 68">
          <a:extLst>
            <a:ext uri="{FF2B5EF4-FFF2-40B4-BE49-F238E27FC236}">
              <a16:creationId xmlns:a16="http://schemas.microsoft.com/office/drawing/2014/main" id="{01249BD8-7A61-40C0-B981-B8585F5761C5}"/>
            </a:ext>
          </a:extLst>
        </xdr:cNvPr>
        <xdr:cNvPicPr>
          <a:picLocks noChangeAspect="1"/>
        </xdr:cNvPicPr>
      </xdr:nvPicPr>
      <xdr:blipFill>
        <a:blip xmlns:r="http://schemas.openxmlformats.org/officeDocument/2006/relationships" r:embed="rId67" cstate="screen">
          <a:extLst>
            <a:ext uri="{28A0092B-C50C-407E-A947-70E740481C1C}">
              <a14:useLocalDpi xmlns:a14="http://schemas.microsoft.com/office/drawing/2010/main"/>
            </a:ext>
          </a:extLst>
        </a:blip>
        <a:stretch>
          <a:fillRect/>
        </a:stretch>
      </xdr:blipFill>
      <xdr:spPr>
        <a:xfrm>
          <a:off x="1341120" y="142974060"/>
          <a:ext cx="4408506" cy="1754228"/>
        </a:xfrm>
        <a:prstGeom prst="rect">
          <a:avLst/>
        </a:prstGeom>
      </xdr:spPr>
    </xdr:pic>
    <xdr:clientData/>
  </xdr:oneCellAnchor>
  <xdr:oneCellAnchor>
    <xdr:from>
      <xdr:col>2</xdr:col>
      <xdr:colOff>38101</xdr:colOff>
      <xdr:row>648</xdr:row>
      <xdr:rowOff>30480</xdr:rowOff>
    </xdr:from>
    <xdr:ext cx="2036780" cy="1464318"/>
    <xdr:pic>
      <xdr:nvPicPr>
        <xdr:cNvPr id="70" name="그림 69">
          <a:extLst>
            <a:ext uri="{FF2B5EF4-FFF2-40B4-BE49-F238E27FC236}">
              <a16:creationId xmlns:a16="http://schemas.microsoft.com/office/drawing/2014/main" id="{6CC9F128-E819-408D-9450-B530F0CAE3AC}"/>
            </a:ext>
          </a:extLst>
        </xdr:cNvPr>
        <xdr:cNvPicPr>
          <a:picLocks noChangeAspect="1"/>
        </xdr:cNvPicPr>
      </xdr:nvPicPr>
      <xdr:blipFill>
        <a:blip xmlns:r="http://schemas.openxmlformats.org/officeDocument/2006/relationships" r:embed="rId68" cstate="screen">
          <a:extLst>
            <a:ext uri="{28A0092B-C50C-407E-A947-70E740481C1C}">
              <a14:useLocalDpi xmlns:a14="http://schemas.microsoft.com/office/drawing/2010/main"/>
            </a:ext>
          </a:extLst>
        </a:blip>
        <a:stretch>
          <a:fillRect/>
        </a:stretch>
      </xdr:blipFill>
      <xdr:spPr>
        <a:xfrm>
          <a:off x="1379221" y="145656300"/>
          <a:ext cx="2036780" cy="1464318"/>
        </a:xfrm>
        <a:prstGeom prst="rect">
          <a:avLst/>
        </a:prstGeom>
      </xdr:spPr>
    </xdr:pic>
    <xdr:clientData/>
  </xdr:oneCellAnchor>
  <xdr:oneCellAnchor>
    <xdr:from>
      <xdr:col>1</xdr:col>
      <xdr:colOff>106680</xdr:colOff>
      <xdr:row>676</xdr:row>
      <xdr:rowOff>7620</xdr:rowOff>
    </xdr:from>
    <xdr:ext cx="4882073" cy="1969769"/>
    <xdr:pic>
      <xdr:nvPicPr>
        <xdr:cNvPr id="71" name="그림 70">
          <a:extLst>
            <a:ext uri="{FF2B5EF4-FFF2-40B4-BE49-F238E27FC236}">
              <a16:creationId xmlns:a16="http://schemas.microsoft.com/office/drawing/2014/main" id="{2C2927BB-97EE-4B0A-95F6-0F19A82570E5}"/>
            </a:ext>
          </a:extLst>
        </xdr:cNvPr>
        <xdr:cNvPicPr>
          <a:picLocks noChangeAspect="1"/>
        </xdr:cNvPicPr>
      </xdr:nvPicPr>
      <xdr:blipFill>
        <a:blip xmlns:r="http://schemas.openxmlformats.org/officeDocument/2006/relationships" r:embed="rId69" cstate="screen">
          <a:extLst>
            <a:ext uri="{28A0092B-C50C-407E-A947-70E740481C1C}">
              <a14:useLocalDpi xmlns:a14="http://schemas.microsoft.com/office/drawing/2010/main"/>
            </a:ext>
          </a:extLst>
        </a:blip>
        <a:stretch>
          <a:fillRect/>
        </a:stretch>
      </xdr:blipFill>
      <xdr:spPr>
        <a:xfrm>
          <a:off x="777240" y="151820880"/>
          <a:ext cx="4882073" cy="1969769"/>
        </a:xfrm>
        <a:prstGeom prst="rect">
          <a:avLst/>
        </a:prstGeom>
      </xdr:spPr>
    </xdr:pic>
    <xdr:clientData/>
  </xdr:oneCellAnchor>
  <xdr:oneCellAnchor>
    <xdr:from>
      <xdr:col>2</xdr:col>
      <xdr:colOff>1</xdr:colOff>
      <xdr:row>692</xdr:row>
      <xdr:rowOff>1</xdr:rowOff>
    </xdr:from>
    <xdr:ext cx="3374091" cy="1760184"/>
    <xdr:pic>
      <xdr:nvPicPr>
        <xdr:cNvPr id="72" name="그림 71">
          <a:extLst>
            <a:ext uri="{FF2B5EF4-FFF2-40B4-BE49-F238E27FC236}">
              <a16:creationId xmlns:a16="http://schemas.microsoft.com/office/drawing/2014/main" id="{38CDE473-D8A8-40B8-8B34-16C2917E30B6}"/>
            </a:ext>
          </a:extLst>
        </xdr:cNvPr>
        <xdr:cNvPicPr>
          <a:picLocks noChangeAspect="1"/>
        </xdr:cNvPicPr>
      </xdr:nvPicPr>
      <xdr:blipFill>
        <a:blip xmlns:r="http://schemas.openxmlformats.org/officeDocument/2006/relationships" r:embed="rId70" cstate="screen">
          <a:extLst>
            <a:ext uri="{28A0092B-C50C-407E-A947-70E740481C1C}">
              <a14:useLocalDpi xmlns:a14="http://schemas.microsoft.com/office/drawing/2010/main"/>
            </a:ext>
          </a:extLst>
        </a:blip>
        <a:stretch>
          <a:fillRect/>
        </a:stretch>
      </xdr:blipFill>
      <xdr:spPr>
        <a:xfrm>
          <a:off x="1341121" y="155348941"/>
          <a:ext cx="3374091" cy="1760184"/>
        </a:xfrm>
        <a:prstGeom prst="rect">
          <a:avLst/>
        </a:prstGeom>
      </xdr:spPr>
    </xdr:pic>
    <xdr:clientData/>
  </xdr:oneCellAnchor>
  <xdr:oneCellAnchor>
    <xdr:from>
      <xdr:col>2</xdr:col>
      <xdr:colOff>1</xdr:colOff>
      <xdr:row>700</xdr:row>
      <xdr:rowOff>1</xdr:rowOff>
    </xdr:from>
    <xdr:ext cx="3374091" cy="904057"/>
    <xdr:pic>
      <xdr:nvPicPr>
        <xdr:cNvPr id="73" name="그림 72">
          <a:extLst>
            <a:ext uri="{FF2B5EF4-FFF2-40B4-BE49-F238E27FC236}">
              <a16:creationId xmlns:a16="http://schemas.microsoft.com/office/drawing/2014/main" id="{E5A022B9-5E4D-4BDD-8427-D350B3986FEB}"/>
            </a:ext>
          </a:extLst>
        </xdr:cNvPr>
        <xdr:cNvPicPr>
          <a:picLocks noChangeAspect="1"/>
        </xdr:cNvPicPr>
      </xdr:nvPicPr>
      <xdr:blipFill>
        <a:blip xmlns:r="http://schemas.openxmlformats.org/officeDocument/2006/relationships" r:embed="rId71" cstate="screen">
          <a:extLst>
            <a:ext uri="{28A0092B-C50C-407E-A947-70E740481C1C}">
              <a14:useLocalDpi xmlns:a14="http://schemas.microsoft.com/office/drawing/2010/main"/>
            </a:ext>
          </a:extLst>
        </a:blip>
        <a:stretch>
          <a:fillRect/>
        </a:stretch>
      </xdr:blipFill>
      <xdr:spPr>
        <a:xfrm>
          <a:off x="1341121" y="157116781"/>
          <a:ext cx="3374091" cy="904057"/>
        </a:xfrm>
        <a:prstGeom prst="rect">
          <a:avLst/>
        </a:prstGeom>
      </xdr:spPr>
    </xdr:pic>
    <xdr:clientData/>
  </xdr:oneCellAnchor>
  <xdr:oneCellAnchor>
    <xdr:from>
      <xdr:col>14</xdr:col>
      <xdr:colOff>0</xdr:colOff>
      <xdr:row>710</xdr:row>
      <xdr:rowOff>30480</xdr:rowOff>
    </xdr:from>
    <xdr:ext cx="2615565" cy="1066473"/>
    <xdr:pic>
      <xdr:nvPicPr>
        <xdr:cNvPr id="74" name="그림 73">
          <a:extLst>
            <a:ext uri="{FF2B5EF4-FFF2-40B4-BE49-F238E27FC236}">
              <a16:creationId xmlns:a16="http://schemas.microsoft.com/office/drawing/2014/main" id="{FCADA636-1AD9-46CF-8C9F-8FA13A988CA5}"/>
            </a:ext>
          </a:extLst>
        </xdr:cNvPr>
        <xdr:cNvPicPr>
          <a:picLocks noChangeAspect="1"/>
        </xdr:cNvPicPr>
      </xdr:nvPicPr>
      <xdr:blipFill>
        <a:blip xmlns:r="http://schemas.openxmlformats.org/officeDocument/2006/relationships" r:embed="rId72" cstate="screen">
          <a:extLst>
            <a:ext uri="{28A0092B-C50C-407E-A947-70E740481C1C}">
              <a14:useLocalDpi xmlns:a14="http://schemas.microsoft.com/office/drawing/2010/main"/>
            </a:ext>
          </a:extLst>
        </a:blip>
        <a:stretch>
          <a:fillRect/>
        </a:stretch>
      </xdr:blipFill>
      <xdr:spPr>
        <a:xfrm>
          <a:off x="9387840" y="159357060"/>
          <a:ext cx="2615565" cy="1066473"/>
        </a:xfrm>
        <a:prstGeom prst="rect">
          <a:avLst/>
        </a:prstGeom>
      </xdr:spPr>
    </xdr:pic>
    <xdr:clientData/>
  </xdr:oneCellAnchor>
  <xdr:oneCellAnchor>
    <xdr:from>
      <xdr:col>1</xdr:col>
      <xdr:colOff>0</xdr:colOff>
      <xdr:row>721</xdr:row>
      <xdr:rowOff>0</xdr:rowOff>
    </xdr:from>
    <xdr:ext cx="5926791" cy="3745421"/>
    <xdr:pic>
      <xdr:nvPicPr>
        <xdr:cNvPr id="75" name="그림 74">
          <a:extLst>
            <a:ext uri="{FF2B5EF4-FFF2-40B4-BE49-F238E27FC236}">
              <a16:creationId xmlns:a16="http://schemas.microsoft.com/office/drawing/2014/main" id="{AEEE9661-3BD3-4269-9694-6432417C2AB6}"/>
            </a:ext>
          </a:extLst>
        </xdr:cNvPr>
        <xdr:cNvPicPr>
          <a:picLocks noChangeAspect="1"/>
        </xdr:cNvPicPr>
      </xdr:nvPicPr>
      <xdr:blipFill>
        <a:blip xmlns:r="http://schemas.openxmlformats.org/officeDocument/2006/relationships" r:embed="rId73" cstate="screen">
          <a:extLst>
            <a:ext uri="{28A0092B-C50C-407E-A947-70E740481C1C}">
              <a14:useLocalDpi xmlns:a14="http://schemas.microsoft.com/office/drawing/2010/main"/>
            </a:ext>
          </a:extLst>
        </a:blip>
        <a:stretch>
          <a:fillRect/>
        </a:stretch>
      </xdr:blipFill>
      <xdr:spPr>
        <a:xfrm>
          <a:off x="670560" y="161757360"/>
          <a:ext cx="5926791" cy="3745421"/>
        </a:xfrm>
        <a:prstGeom prst="rect">
          <a:avLst/>
        </a:prstGeom>
      </xdr:spPr>
    </xdr:pic>
    <xdr:clientData/>
  </xdr:oneCellAnchor>
  <xdr:oneCellAnchor>
    <xdr:from>
      <xdr:col>10</xdr:col>
      <xdr:colOff>320040</xdr:colOff>
      <xdr:row>729</xdr:row>
      <xdr:rowOff>7620</xdr:rowOff>
    </xdr:from>
    <xdr:ext cx="2007870" cy="2173093"/>
    <xdr:pic>
      <xdr:nvPicPr>
        <xdr:cNvPr id="76" name="그림 75">
          <a:extLst>
            <a:ext uri="{FF2B5EF4-FFF2-40B4-BE49-F238E27FC236}">
              <a16:creationId xmlns:a16="http://schemas.microsoft.com/office/drawing/2014/main" id="{9AC1C22E-7D05-49FC-81D9-39EFF909E9D5}"/>
            </a:ext>
          </a:extLst>
        </xdr:cNvPr>
        <xdr:cNvPicPr>
          <a:picLocks noChangeAspect="1"/>
        </xdr:cNvPicPr>
      </xdr:nvPicPr>
      <xdr:blipFill>
        <a:blip xmlns:r="http://schemas.openxmlformats.org/officeDocument/2006/relationships" r:embed="rId74" cstate="screen">
          <a:extLst>
            <a:ext uri="{28A0092B-C50C-407E-A947-70E740481C1C}">
              <a14:useLocalDpi xmlns:a14="http://schemas.microsoft.com/office/drawing/2010/main"/>
            </a:ext>
          </a:extLst>
        </a:blip>
        <a:stretch>
          <a:fillRect/>
        </a:stretch>
      </xdr:blipFill>
      <xdr:spPr>
        <a:xfrm>
          <a:off x="7025640" y="163532820"/>
          <a:ext cx="2007870" cy="2173093"/>
        </a:xfrm>
        <a:prstGeom prst="rect">
          <a:avLst/>
        </a:prstGeom>
      </xdr:spPr>
    </xdr:pic>
    <xdr:clientData/>
  </xdr:oneCellAnchor>
  <xdr:oneCellAnchor>
    <xdr:from>
      <xdr:col>2</xdr:col>
      <xdr:colOff>68580</xdr:colOff>
      <xdr:row>754</xdr:row>
      <xdr:rowOff>68580</xdr:rowOff>
    </xdr:from>
    <xdr:ext cx="6609354" cy="533446"/>
    <xdr:pic>
      <xdr:nvPicPr>
        <xdr:cNvPr id="77" name="그림 76">
          <a:extLst>
            <a:ext uri="{FF2B5EF4-FFF2-40B4-BE49-F238E27FC236}">
              <a16:creationId xmlns:a16="http://schemas.microsoft.com/office/drawing/2014/main" id="{86AADE66-F2EF-48E8-9D4F-03DC116A98BC}"/>
            </a:ext>
          </a:extLst>
        </xdr:cNvPr>
        <xdr:cNvPicPr>
          <a:picLocks noChangeAspect="1"/>
        </xdr:cNvPicPr>
      </xdr:nvPicPr>
      <xdr:blipFill>
        <a:blip xmlns:r="http://schemas.openxmlformats.org/officeDocument/2006/relationships" r:embed="rId75"/>
        <a:stretch>
          <a:fillRect/>
        </a:stretch>
      </xdr:blipFill>
      <xdr:spPr>
        <a:xfrm>
          <a:off x="1409700" y="169118280"/>
          <a:ext cx="6609354" cy="533446"/>
        </a:xfrm>
        <a:prstGeom prst="rect">
          <a:avLst/>
        </a:prstGeom>
      </xdr:spPr>
    </xdr:pic>
    <xdr:clientData/>
  </xdr:oneCellAnchor>
  <xdr:oneCellAnchor>
    <xdr:from>
      <xdr:col>2</xdr:col>
      <xdr:colOff>0</xdr:colOff>
      <xdr:row>773</xdr:row>
      <xdr:rowOff>1</xdr:rowOff>
    </xdr:from>
    <xdr:ext cx="3629776" cy="1729740"/>
    <xdr:pic>
      <xdr:nvPicPr>
        <xdr:cNvPr id="78" name="그림 77">
          <a:extLst>
            <a:ext uri="{FF2B5EF4-FFF2-40B4-BE49-F238E27FC236}">
              <a16:creationId xmlns:a16="http://schemas.microsoft.com/office/drawing/2014/main" id="{0E1CE405-87AE-495F-9B4F-747CD3D97B8D}"/>
            </a:ext>
          </a:extLst>
        </xdr:cNvPr>
        <xdr:cNvPicPr>
          <a:picLocks noChangeAspect="1"/>
        </xdr:cNvPicPr>
      </xdr:nvPicPr>
      <xdr:blipFill>
        <a:blip xmlns:r="http://schemas.openxmlformats.org/officeDocument/2006/relationships" r:embed="rId76" cstate="screen">
          <a:extLst>
            <a:ext uri="{28A0092B-C50C-407E-A947-70E740481C1C}">
              <a14:useLocalDpi xmlns:a14="http://schemas.microsoft.com/office/drawing/2010/main"/>
            </a:ext>
          </a:extLst>
        </a:blip>
        <a:stretch>
          <a:fillRect/>
        </a:stretch>
      </xdr:blipFill>
      <xdr:spPr>
        <a:xfrm>
          <a:off x="1341120" y="173248321"/>
          <a:ext cx="3629776" cy="1729740"/>
        </a:xfrm>
        <a:prstGeom prst="rect">
          <a:avLst/>
        </a:prstGeom>
      </xdr:spPr>
    </xdr:pic>
    <xdr:clientData/>
  </xdr:oneCellAnchor>
  <xdr:oneCellAnchor>
    <xdr:from>
      <xdr:col>2</xdr:col>
      <xdr:colOff>1</xdr:colOff>
      <xdr:row>787</xdr:row>
      <xdr:rowOff>0</xdr:rowOff>
    </xdr:from>
    <xdr:ext cx="2692101" cy="1941663"/>
    <xdr:pic>
      <xdr:nvPicPr>
        <xdr:cNvPr id="79" name="그림 78">
          <a:extLst>
            <a:ext uri="{FF2B5EF4-FFF2-40B4-BE49-F238E27FC236}">
              <a16:creationId xmlns:a16="http://schemas.microsoft.com/office/drawing/2014/main" id="{13B5F125-A9FE-41FD-AB78-A61D086D48C1}"/>
            </a:ext>
          </a:extLst>
        </xdr:cNvPr>
        <xdr:cNvPicPr>
          <a:picLocks noChangeAspect="1"/>
        </xdr:cNvPicPr>
      </xdr:nvPicPr>
      <xdr:blipFill>
        <a:blip xmlns:r="http://schemas.openxmlformats.org/officeDocument/2006/relationships" r:embed="rId77" cstate="screen">
          <a:extLst>
            <a:ext uri="{28A0092B-C50C-407E-A947-70E740481C1C}">
              <a14:useLocalDpi xmlns:a14="http://schemas.microsoft.com/office/drawing/2010/main"/>
            </a:ext>
          </a:extLst>
        </a:blip>
        <a:stretch>
          <a:fillRect/>
        </a:stretch>
      </xdr:blipFill>
      <xdr:spPr>
        <a:xfrm>
          <a:off x="1341121" y="176342040"/>
          <a:ext cx="2692101" cy="1941663"/>
        </a:xfrm>
        <a:prstGeom prst="rect">
          <a:avLst/>
        </a:prstGeom>
      </xdr:spPr>
    </xdr:pic>
    <xdr:clientData/>
  </xdr:oneCellAnchor>
  <xdr:oneCellAnchor>
    <xdr:from>
      <xdr:col>1</xdr:col>
      <xdr:colOff>91441</xdr:colOff>
      <xdr:row>808</xdr:row>
      <xdr:rowOff>1</xdr:rowOff>
    </xdr:from>
    <xdr:ext cx="2890220" cy="2849626"/>
    <xdr:pic>
      <xdr:nvPicPr>
        <xdr:cNvPr id="80" name="그림 79">
          <a:extLst>
            <a:ext uri="{FF2B5EF4-FFF2-40B4-BE49-F238E27FC236}">
              <a16:creationId xmlns:a16="http://schemas.microsoft.com/office/drawing/2014/main" id="{42355DB7-FF7E-47B6-81CE-D94057E88FEF}"/>
            </a:ext>
          </a:extLst>
        </xdr:cNvPr>
        <xdr:cNvPicPr>
          <a:picLocks noChangeAspect="1"/>
        </xdr:cNvPicPr>
      </xdr:nvPicPr>
      <xdr:blipFill>
        <a:blip xmlns:r="http://schemas.openxmlformats.org/officeDocument/2006/relationships" r:embed="rId78" cstate="screen">
          <a:extLst>
            <a:ext uri="{28A0092B-C50C-407E-A947-70E740481C1C}">
              <a14:useLocalDpi xmlns:a14="http://schemas.microsoft.com/office/drawing/2010/main"/>
            </a:ext>
          </a:extLst>
        </a:blip>
        <a:stretch>
          <a:fillRect/>
        </a:stretch>
      </xdr:blipFill>
      <xdr:spPr>
        <a:xfrm>
          <a:off x="762001" y="180982621"/>
          <a:ext cx="2890220" cy="2849626"/>
        </a:xfrm>
        <a:prstGeom prst="rect">
          <a:avLst/>
        </a:prstGeom>
      </xdr:spPr>
    </xdr:pic>
    <xdr:clientData/>
  </xdr:oneCellAnchor>
  <xdr:oneCellAnchor>
    <xdr:from>
      <xdr:col>2</xdr:col>
      <xdr:colOff>0</xdr:colOff>
      <xdr:row>840</xdr:row>
      <xdr:rowOff>0</xdr:rowOff>
    </xdr:from>
    <xdr:ext cx="5054301" cy="1981050"/>
    <xdr:pic>
      <xdr:nvPicPr>
        <xdr:cNvPr id="81" name="그림 80">
          <a:extLst>
            <a:ext uri="{FF2B5EF4-FFF2-40B4-BE49-F238E27FC236}">
              <a16:creationId xmlns:a16="http://schemas.microsoft.com/office/drawing/2014/main" id="{95D09777-B4DA-441A-AA3B-B3AE0D28C626}"/>
            </a:ext>
          </a:extLst>
        </xdr:cNvPr>
        <xdr:cNvPicPr>
          <a:picLocks noChangeAspect="1"/>
        </xdr:cNvPicPr>
      </xdr:nvPicPr>
      <xdr:blipFill>
        <a:blip xmlns:r="http://schemas.openxmlformats.org/officeDocument/2006/relationships" r:embed="rId79" cstate="screen">
          <a:extLst>
            <a:ext uri="{28A0092B-C50C-407E-A947-70E740481C1C}">
              <a14:useLocalDpi xmlns:a14="http://schemas.microsoft.com/office/drawing/2010/main"/>
            </a:ext>
          </a:extLst>
        </a:blip>
        <a:stretch>
          <a:fillRect/>
        </a:stretch>
      </xdr:blipFill>
      <xdr:spPr>
        <a:xfrm>
          <a:off x="1341120" y="188053980"/>
          <a:ext cx="5054301" cy="1981050"/>
        </a:xfrm>
        <a:prstGeom prst="rect">
          <a:avLst/>
        </a:prstGeom>
      </xdr:spPr>
    </xdr:pic>
    <xdr:clientData/>
  </xdr:oneCellAnchor>
  <xdr:oneCellAnchor>
    <xdr:from>
      <xdr:col>10</xdr:col>
      <xdr:colOff>1</xdr:colOff>
      <xdr:row>840</xdr:row>
      <xdr:rowOff>0</xdr:rowOff>
    </xdr:from>
    <xdr:ext cx="5036820" cy="1980516"/>
    <xdr:pic>
      <xdr:nvPicPr>
        <xdr:cNvPr id="82" name="그림 81">
          <a:extLst>
            <a:ext uri="{FF2B5EF4-FFF2-40B4-BE49-F238E27FC236}">
              <a16:creationId xmlns:a16="http://schemas.microsoft.com/office/drawing/2014/main" id="{EB624361-448D-4C1D-96B3-EFF2C534E376}"/>
            </a:ext>
          </a:extLst>
        </xdr:cNvPr>
        <xdr:cNvPicPr>
          <a:picLocks noChangeAspect="1"/>
        </xdr:cNvPicPr>
      </xdr:nvPicPr>
      <xdr:blipFill>
        <a:blip xmlns:r="http://schemas.openxmlformats.org/officeDocument/2006/relationships" r:embed="rId80" cstate="screen">
          <a:extLst>
            <a:ext uri="{28A0092B-C50C-407E-A947-70E740481C1C}">
              <a14:useLocalDpi xmlns:a14="http://schemas.microsoft.com/office/drawing/2010/main"/>
            </a:ext>
          </a:extLst>
        </a:blip>
        <a:stretch>
          <a:fillRect/>
        </a:stretch>
      </xdr:blipFill>
      <xdr:spPr>
        <a:xfrm>
          <a:off x="6705601" y="188053980"/>
          <a:ext cx="5036820" cy="1980516"/>
        </a:xfrm>
        <a:prstGeom prst="rect">
          <a:avLst/>
        </a:prstGeom>
      </xdr:spPr>
    </xdr:pic>
    <xdr:clientData/>
  </xdr:oneCellAnchor>
  <xdr:oneCellAnchor>
    <xdr:from>
      <xdr:col>2</xdr:col>
      <xdr:colOff>1</xdr:colOff>
      <xdr:row>856</xdr:row>
      <xdr:rowOff>1</xdr:rowOff>
    </xdr:from>
    <xdr:ext cx="4750935" cy="2133599"/>
    <xdr:pic>
      <xdr:nvPicPr>
        <xdr:cNvPr id="83" name="그림 82">
          <a:extLst>
            <a:ext uri="{FF2B5EF4-FFF2-40B4-BE49-F238E27FC236}">
              <a16:creationId xmlns:a16="http://schemas.microsoft.com/office/drawing/2014/main" id="{99DC6D09-B3ED-49D8-9146-3059D05C7782}"/>
            </a:ext>
          </a:extLst>
        </xdr:cNvPr>
        <xdr:cNvPicPr>
          <a:picLocks noChangeAspect="1"/>
        </xdr:cNvPicPr>
      </xdr:nvPicPr>
      <xdr:blipFill>
        <a:blip xmlns:r="http://schemas.openxmlformats.org/officeDocument/2006/relationships" r:embed="rId81" cstate="screen">
          <a:extLst>
            <a:ext uri="{28A0092B-C50C-407E-A947-70E740481C1C}">
              <a14:useLocalDpi xmlns:a14="http://schemas.microsoft.com/office/drawing/2010/main"/>
            </a:ext>
          </a:extLst>
        </a:blip>
        <a:stretch>
          <a:fillRect/>
        </a:stretch>
      </xdr:blipFill>
      <xdr:spPr>
        <a:xfrm>
          <a:off x="1341121" y="191589661"/>
          <a:ext cx="4750935" cy="2133599"/>
        </a:xfrm>
        <a:prstGeom prst="rect">
          <a:avLst/>
        </a:prstGeom>
      </xdr:spPr>
    </xdr:pic>
    <xdr:clientData/>
  </xdr:oneCellAnchor>
  <xdr:twoCellAnchor>
    <xdr:from>
      <xdr:col>2</xdr:col>
      <xdr:colOff>1</xdr:colOff>
      <xdr:row>880</xdr:row>
      <xdr:rowOff>0</xdr:rowOff>
    </xdr:from>
    <xdr:to>
      <xdr:col>8</xdr:col>
      <xdr:colOff>434340</xdr:colOff>
      <xdr:row>887</xdr:row>
      <xdr:rowOff>214311</xdr:rowOff>
    </xdr:to>
    <xdr:grpSp>
      <xdr:nvGrpSpPr>
        <xdr:cNvPr id="84" name="그룹 83">
          <a:extLst>
            <a:ext uri="{FF2B5EF4-FFF2-40B4-BE49-F238E27FC236}">
              <a16:creationId xmlns:a16="http://schemas.microsoft.com/office/drawing/2014/main" id="{83ED80C9-7ADF-4B88-8623-89035762F383}"/>
            </a:ext>
          </a:extLst>
        </xdr:cNvPr>
        <xdr:cNvGrpSpPr/>
      </xdr:nvGrpSpPr>
      <xdr:grpSpPr>
        <a:xfrm>
          <a:off x="685801" y="192786000"/>
          <a:ext cx="4610099" cy="1744026"/>
          <a:chOff x="685801" y="196009260"/>
          <a:chExt cx="4579619" cy="1761171"/>
        </a:xfrm>
      </xdr:grpSpPr>
      <xdr:pic>
        <xdr:nvPicPr>
          <xdr:cNvPr id="85" name="그림 84">
            <a:extLst>
              <a:ext uri="{FF2B5EF4-FFF2-40B4-BE49-F238E27FC236}">
                <a16:creationId xmlns:a16="http://schemas.microsoft.com/office/drawing/2014/main" id="{828267B3-0A92-0121-632C-57F05EF75FF0}"/>
              </a:ext>
            </a:extLst>
          </xdr:cNvPr>
          <xdr:cNvPicPr>
            <a:picLocks noChangeAspect="1"/>
          </xdr:cNvPicPr>
        </xdr:nvPicPr>
        <xdr:blipFill>
          <a:blip xmlns:r="http://schemas.openxmlformats.org/officeDocument/2006/relationships" r:embed="rId82" cstate="screen">
            <a:extLst>
              <a:ext uri="{28A0092B-C50C-407E-A947-70E740481C1C}">
                <a14:useLocalDpi xmlns:a14="http://schemas.microsoft.com/office/drawing/2010/main"/>
              </a:ext>
            </a:extLst>
          </a:blip>
          <a:stretch>
            <a:fillRect/>
          </a:stretch>
        </xdr:blipFill>
        <xdr:spPr>
          <a:xfrm>
            <a:off x="685801" y="196009260"/>
            <a:ext cx="4503420" cy="1761171"/>
          </a:xfrm>
          <a:prstGeom prst="rect">
            <a:avLst/>
          </a:prstGeom>
        </xdr:spPr>
      </xdr:pic>
      <xdr:cxnSp macro="">
        <xdr:nvCxnSpPr>
          <xdr:cNvPr id="86" name="직선 연결선 85">
            <a:extLst>
              <a:ext uri="{FF2B5EF4-FFF2-40B4-BE49-F238E27FC236}">
                <a16:creationId xmlns:a16="http://schemas.microsoft.com/office/drawing/2014/main" id="{75442693-00EF-68F4-AE8B-24DDEAD0C052}"/>
              </a:ext>
            </a:extLst>
          </xdr:cNvPr>
          <xdr:cNvCxnSpPr/>
        </xdr:nvCxnSpPr>
        <xdr:spPr>
          <a:xfrm flipV="1">
            <a:off x="1706880" y="196458840"/>
            <a:ext cx="3558540" cy="792480"/>
          </a:xfrm>
          <a:prstGeom prst="line">
            <a:avLst/>
          </a:prstGeom>
          <a:ln w="22225">
            <a:solidFill>
              <a:srgbClr val="FF0000"/>
            </a:solidFill>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2</xdr:col>
      <xdr:colOff>1</xdr:colOff>
      <xdr:row>895</xdr:row>
      <xdr:rowOff>1</xdr:rowOff>
    </xdr:from>
    <xdr:ext cx="5351480" cy="1518102"/>
    <xdr:pic>
      <xdr:nvPicPr>
        <xdr:cNvPr id="87" name="그림 86">
          <a:extLst>
            <a:ext uri="{FF2B5EF4-FFF2-40B4-BE49-F238E27FC236}">
              <a16:creationId xmlns:a16="http://schemas.microsoft.com/office/drawing/2014/main" id="{70DF384A-CCE8-4D78-A35A-EED5FEE8EC82}"/>
            </a:ext>
          </a:extLst>
        </xdr:cNvPr>
        <xdr:cNvPicPr>
          <a:picLocks noChangeAspect="1"/>
        </xdr:cNvPicPr>
      </xdr:nvPicPr>
      <xdr:blipFill>
        <a:blip xmlns:r="http://schemas.openxmlformats.org/officeDocument/2006/relationships" r:embed="rId83" cstate="screen">
          <a:extLst>
            <a:ext uri="{28A0092B-C50C-407E-A947-70E740481C1C}">
              <a14:useLocalDpi xmlns:a14="http://schemas.microsoft.com/office/drawing/2010/main"/>
            </a:ext>
          </a:extLst>
        </a:blip>
        <a:stretch>
          <a:fillRect/>
        </a:stretch>
      </xdr:blipFill>
      <xdr:spPr>
        <a:xfrm>
          <a:off x="1341121" y="200207881"/>
          <a:ext cx="5351480" cy="1518102"/>
        </a:xfrm>
        <a:prstGeom prst="rect">
          <a:avLst/>
        </a:prstGeom>
      </xdr:spPr>
    </xdr:pic>
    <xdr:clientData/>
  </xdr:oneCellAnchor>
  <xdr:oneCellAnchor>
    <xdr:from>
      <xdr:col>2</xdr:col>
      <xdr:colOff>106681</xdr:colOff>
      <xdr:row>913</xdr:row>
      <xdr:rowOff>60960</xdr:rowOff>
    </xdr:from>
    <xdr:ext cx="4680920" cy="1294515"/>
    <xdr:pic>
      <xdr:nvPicPr>
        <xdr:cNvPr id="88" name="그림 87">
          <a:extLst>
            <a:ext uri="{FF2B5EF4-FFF2-40B4-BE49-F238E27FC236}">
              <a16:creationId xmlns:a16="http://schemas.microsoft.com/office/drawing/2014/main" id="{9BC77920-7C73-45FC-B6C9-6B5D9A137E52}"/>
            </a:ext>
          </a:extLst>
        </xdr:cNvPr>
        <xdr:cNvPicPr>
          <a:picLocks noChangeAspect="1"/>
        </xdr:cNvPicPr>
      </xdr:nvPicPr>
      <xdr:blipFill>
        <a:blip xmlns:r="http://schemas.openxmlformats.org/officeDocument/2006/relationships" r:embed="rId84" cstate="screen">
          <a:extLst>
            <a:ext uri="{28A0092B-C50C-407E-A947-70E740481C1C}">
              <a14:useLocalDpi xmlns:a14="http://schemas.microsoft.com/office/drawing/2010/main"/>
            </a:ext>
          </a:extLst>
        </a:blip>
        <a:stretch>
          <a:fillRect/>
        </a:stretch>
      </xdr:blipFill>
      <xdr:spPr>
        <a:xfrm>
          <a:off x="1447801" y="204246480"/>
          <a:ext cx="4680920" cy="1294515"/>
        </a:xfrm>
        <a:prstGeom prst="rect">
          <a:avLst/>
        </a:prstGeom>
      </xdr:spPr>
    </xdr:pic>
    <xdr:clientData/>
  </xdr:oneCellAnchor>
  <xdr:oneCellAnchor>
    <xdr:from>
      <xdr:col>10</xdr:col>
      <xdr:colOff>160020</xdr:colOff>
      <xdr:row>930</xdr:row>
      <xdr:rowOff>53340</xdr:rowOff>
    </xdr:from>
    <xdr:ext cx="4836508" cy="1912619"/>
    <xdr:pic>
      <xdr:nvPicPr>
        <xdr:cNvPr id="89" name="그림 88">
          <a:extLst>
            <a:ext uri="{FF2B5EF4-FFF2-40B4-BE49-F238E27FC236}">
              <a16:creationId xmlns:a16="http://schemas.microsoft.com/office/drawing/2014/main" id="{747B243B-E0B9-4DC1-B2DA-76F904238DED}"/>
            </a:ext>
          </a:extLst>
        </xdr:cNvPr>
        <xdr:cNvPicPr>
          <a:picLocks noChangeAspect="1"/>
        </xdr:cNvPicPr>
      </xdr:nvPicPr>
      <xdr:blipFill>
        <a:blip xmlns:r="http://schemas.openxmlformats.org/officeDocument/2006/relationships" r:embed="rId85" cstate="screen">
          <a:extLst>
            <a:ext uri="{28A0092B-C50C-407E-A947-70E740481C1C}">
              <a14:useLocalDpi xmlns:a14="http://schemas.microsoft.com/office/drawing/2010/main"/>
            </a:ext>
          </a:extLst>
        </a:blip>
        <a:stretch>
          <a:fillRect/>
        </a:stretch>
      </xdr:blipFill>
      <xdr:spPr>
        <a:xfrm>
          <a:off x="6865620" y="207995520"/>
          <a:ext cx="4836508" cy="1912619"/>
        </a:xfrm>
        <a:prstGeom prst="rect">
          <a:avLst/>
        </a:prstGeom>
      </xdr:spPr>
    </xdr:pic>
    <xdr:clientData/>
  </xdr:oneCellAnchor>
  <xdr:oneCellAnchor>
    <xdr:from>
      <xdr:col>2</xdr:col>
      <xdr:colOff>167641</xdr:colOff>
      <xdr:row>930</xdr:row>
      <xdr:rowOff>53340</xdr:rowOff>
    </xdr:from>
    <xdr:ext cx="4842225" cy="1889759"/>
    <xdr:pic>
      <xdr:nvPicPr>
        <xdr:cNvPr id="90" name="그림 89">
          <a:extLst>
            <a:ext uri="{FF2B5EF4-FFF2-40B4-BE49-F238E27FC236}">
              <a16:creationId xmlns:a16="http://schemas.microsoft.com/office/drawing/2014/main" id="{C9F6E04E-F4C2-42FE-A561-513650B5251A}"/>
            </a:ext>
          </a:extLst>
        </xdr:cNvPr>
        <xdr:cNvPicPr>
          <a:picLocks noChangeAspect="1"/>
        </xdr:cNvPicPr>
      </xdr:nvPicPr>
      <xdr:blipFill>
        <a:blip xmlns:r="http://schemas.openxmlformats.org/officeDocument/2006/relationships" r:embed="rId86" cstate="screen">
          <a:extLst>
            <a:ext uri="{28A0092B-C50C-407E-A947-70E740481C1C}">
              <a14:useLocalDpi xmlns:a14="http://schemas.microsoft.com/office/drawing/2010/main"/>
            </a:ext>
          </a:extLst>
        </a:blip>
        <a:stretch>
          <a:fillRect/>
        </a:stretch>
      </xdr:blipFill>
      <xdr:spPr>
        <a:xfrm>
          <a:off x="1508761" y="207995520"/>
          <a:ext cx="4842225" cy="1889759"/>
        </a:xfrm>
        <a:prstGeom prst="rect">
          <a:avLst/>
        </a:prstGeom>
      </xdr:spPr>
    </xdr:pic>
    <xdr:clientData/>
  </xdr:oneCellAnchor>
  <xdr:oneCellAnchor>
    <xdr:from>
      <xdr:col>2</xdr:col>
      <xdr:colOff>0</xdr:colOff>
      <xdr:row>958</xdr:row>
      <xdr:rowOff>0</xdr:rowOff>
    </xdr:from>
    <xdr:ext cx="2760681" cy="2148883"/>
    <xdr:pic>
      <xdr:nvPicPr>
        <xdr:cNvPr id="91" name="그림 90">
          <a:extLst>
            <a:ext uri="{FF2B5EF4-FFF2-40B4-BE49-F238E27FC236}">
              <a16:creationId xmlns:a16="http://schemas.microsoft.com/office/drawing/2014/main" id="{608F9EA3-CD94-418C-8B6B-E4A2B87EF323}"/>
            </a:ext>
          </a:extLst>
        </xdr:cNvPr>
        <xdr:cNvPicPr>
          <a:picLocks noChangeAspect="1"/>
        </xdr:cNvPicPr>
      </xdr:nvPicPr>
      <xdr:blipFill>
        <a:blip xmlns:r="http://schemas.openxmlformats.org/officeDocument/2006/relationships" r:embed="rId87" cstate="screen">
          <a:extLst>
            <a:ext uri="{28A0092B-C50C-407E-A947-70E740481C1C}">
              <a14:useLocalDpi xmlns:a14="http://schemas.microsoft.com/office/drawing/2010/main"/>
            </a:ext>
          </a:extLst>
        </a:blip>
        <a:stretch>
          <a:fillRect/>
        </a:stretch>
      </xdr:blipFill>
      <xdr:spPr>
        <a:xfrm>
          <a:off x="1341120" y="214129620"/>
          <a:ext cx="2760681" cy="2148883"/>
        </a:xfrm>
        <a:prstGeom prst="rect">
          <a:avLst/>
        </a:prstGeom>
      </xdr:spPr>
    </xdr:pic>
    <xdr:clientData/>
  </xdr:oneCellAnchor>
  <xdr:twoCellAnchor>
    <xdr:from>
      <xdr:col>2</xdr:col>
      <xdr:colOff>0</xdr:colOff>
      <xdr:row>985</xdr:row>
      <xdr:rowOff>0</xdr:rowOff>
    </xdr:from>
    <xdr:to>
      <xdr:col>10</xdr:col>
      <xdr:colOff>304799</xdr:colOff>
      <xdr:row>995</xdr:row>
      <xdr:rowOff>30479</xdr:rowOff>
    </xdr:to>
    <xdr:grpSp>
      <xdr:nvGrpSpPr>
        <xdr:cNvPr id="92" name="그룹 91">
          <a:extLst>
            <a:ext uri="{FF2B5EF4-FFF2-40B4-BE49-F238E27FC236}">
              <a16:creationId xmlns:a16="http://schemas.microsoft.com/office/drawing/2014/main" id="{320ADA7C-F4A8-4107-8467-9C6DC30838D1}"/>
            </a:ext>
          </a:extLst>
        </xdr:cNvPr>
        <xdr:cNvGrpSpPr/>
      </xdr:nvGrpSpPr>
      <xdr:grpSpPr>
        <a:xfrm>
          <a:off x="685800" y="215788875"/>
          <a:ext cx="5934074" cy="2219324"/>
          <a:chOff x="685800" y="219212160"/>
          <a:chExt cx="10552169" cy="3985605"/>
        </a:xfrm>
      </xdr:grpSpPr>
      <xdr:pic>
        <xdr:nvPicPr>
          <xdr:cNvPr id="93" name="그림 92">
            <a:extLst>
              <a:ext uri="{FF2B5EF4-FFF2-40B4-BE49-F238E27FC236}">
                <a16:creationId xmlns:a16="http://schemas.microsoft.com/office/drawing/2014/main" id="{DB3D558A-0CFE-7FC3-C418-00AF3363913F}"/>
              </a:ext>
            </a:extLst>
          </xdr:cNvPr>
          <xdr:cNvPicPr>
            <a:picLocks noChangeAspect="1"/>
          </xdr:cNvPicPr>
        </xdr:nvPicPr>
        <xdr:blipFill>
          <a:blip xmlns:r="http://schemas.openxmlformats.org/officeDocument/2006/relationships" r:embed="rId88" cstate="screen">
            <a:extLst>
              <a:ext uri="{28A0092B-C50C-407E-A947-70E740481C1C}">
                <a14:useLocalDpi xmlns:a14="http://schemas.microsoft.com/office/drawing/2010/main"/>
              </a:ext>
            </a:extLst>
          </a:blip>
          <a:stretch>
            <a:fillRect/>
          </a:stretch>
        </xdr:blipFill>
        <xdr:spPr>
          <a:xfrm>
            <a:off x="685800" y="219212160"/>
            <a:ext cx="9983065" cy="3985605"/>
          </a:xfrm>
          <a:prstGeom prst="rect">
            <a:avLst/>
          </a:prstGeom>
        </xdr:spPr>
      </xdr:pic>
      <xdr:cxnSp macro="">
        <xdr:nvCxnSpPr>
          <xdr:cNvPr id="94" name="직선 연결선 93">
            <a:extLst>
              <a:ext uri="{FF2B5EF4-FFF2-40B4-BE49-F238E27FC236}">
                <a16:creationId xmlns:a16="http://schemas.microsoft.com/office/drawing/2014/main" id="{6965AEF3-03B6-FB59-1B1A-B6AEC069B439}"/>
              </a:ext>
            </a:extLst>
          </xdr:cNvPr>
          <xdr:cNvCxnSpPr/>
        </xdr:nvCxnSpPr>
        <xdr:spPr>
          <a:xfrm>
            <a:off x="10027920" y="219844620"/>
            <a:ext cx="0" cy="2712720"/>
          </a:xfrm>
          <a:prstGeom prst="line">
            <a:avLst/>
          </a:prstGeom>
          <a:ln w="12700">
            <a:solidFill>
              <a:srgbClr val="47AD51"/>
            </a:solidFill>
          </a:ln>
        </xdr:spPr>
        <xdr:style>
          <a:lnRef idx="1">
            <a:schemeClr val="accent1"/>
          </a:lnRef>
          <a:fillRef idx="0">
            <a:schemeClr val="accent1"/>
          </a:fillRef>
          <a:effectRef idx="0">
            <a:schemeClr val="accent1"/>
          </a:effectRef>
          <a:fontRef idx="minor">
            <a:schemeClr val="tx1"/>
          </a:fontRef>
        </xdr:style>
      </xdr:cxnSp>
      <xdr:sp macro="" textlink="">
        <xdr:nvSpPr>
          <xdr:cNvPr id="95" name="TextBox 94">
            <a:extLst>
              <a:ext uri="{FF2B5EF4-FFF2-40B4-BE49-F238E27FC236}">
                <a16:creationId xmlns:a16="http://schemas.microsoft.com/office/drawing/2014/main" id="{9926C33E-35C2-47C1-E392-0B623BB188CD}"/>
              </a:ext>
            </a:extLst>
          </xdr:cNvPr>
          <xdr:cNvSpPr txBox="1"/>
        </xdr:nvSpPr>
        <xdr:spPr>
          <a:xfrm>
            <a:off x="8122319" y="222468382"/>
            <a:ext cx="3115650" cy="558734"/>
          </a:xfrm>
          <a:prstGeom prst="rect">
            <a:avLst/>
          </a:prstGeom>
        </xdr:spPr>
        <xdr:txBody>
          <a:bodyPr vertOverflow="clip" horzOverflow="clip" wrap="square" rtlCol="0" anchor="t">
            <a:spAutoFit/>
          </a:bodyPr>
          <a:lstStyle/>
          <a:p>
            <a:pPr algn="l"/>
            <a:r>
              <a:rPr lang="en-US" altLang="ko-KR" sz="1000" b="1">
                <a:solidFill>
                  <a:srgbClr val="47AD51"/>
                </a:solidFill>
                <a:latin typeface="KB금융 제목체 Bold" panose="020B0803000000000000" pitchFamily="50" charset="-127"/>
                <a:ea typeface="KB금융 제목체 Bold" panose="020B0803000000000000" pitchFamily="50" charset="-127"/>
              </a:rPr>
              <a:t>2025.9.18 </a:t>
            </a:r>
            <a:r>
              <a:rPr lang="ko-KR" altLang="en-US" sz="1000" b="1">
                <a:solidFill>
                  <a:srgbClr val="47AD51"/>
                </a:solidFill>
                <a:latin typeface="KB금융 제목체 Bold" panose="020B0803000000000000" pitchFamily="50" charset="-127"/>
                <a:ea typeface="KB금융 제목체 Bold" panose="020B0803000000000000" pitchFamily="50" charset="-127"/>
              </a:rPr>
              <a:t>금리인하 시점</a:t>
            </a:r>
          </a:p>
        </xdr:txBody>
      </xdr:sp>
    </xdr:grpSp>
    <xdr:clientData/>
  </xdr:twoCellAnchor>
  <xdr:oneCellAnchor>
    <xdr:from>
      <xdr:col>10</xdr:col>
      <xdr:colOff>1</xdr:colOff>
      <xdr:row>985</xdr:row>
      <xdr:rowOff>1</xdr:rowOff>
    </xdr:from>
    <xdr:ext cx="5524500" cy="2218994"/>
    <xdr:pic>
      <xdr:nvPicPr>
        <xdr:cNvPr id="96" name="그림 95">
          <a:extLst>
            <a:ext uri="{FF2B5EF4-FFF2-40B4-BE49-F238E27FC236}">
              <a16:creationId xmlns:a16="http://schemas.microsoft.com/office/drawing/2014/main" id="{0F701213-3FD0-431B-8049-24007727361F}"/>
            </a:ext>
          </a:extLst>
        </xdr:cNvPr>
        <xdr:cNvPicPr>
          <a:picLocks noChangeAspect="1"/>
        </xdr:cNvPicPr>
      </xdr:nvPicPr>
      <xdr:blipFill>
        <a:blip xmlns:r="http://schemas.openxmlformats.org/officeDocument/2006/relationships" r:embed="rId89" cstate="screen">
          <a:extLst>
            <a:ext uri="{28A0092B-C50C-407E-A947-70E740481C1C}">
              <a14:useLocalDpi xmlns:a14="http://schemas.microsoft.com/office/drawing/2010/main"/>
            </a:ext>
          </a:extLst>
        </a:blip>
        <a:stretch>
          <a:fillRect/>
        </a:stretch>
      </xdr:blipFill>
      <xdr:spPr>
        <a:xfrm>
          <a:off x="6705601" y="220096081"/>
          <a:ext cx="5524500" cy="2218994"/>
        </a:xfrm>
        <a:prstGeom prst="rect">
          <a:avLst/>
        </a:prstGeom>
      </xdr:spPr>
    </xdr:pic>
    <xdr:clientData/>
  </xdr:oneCellAnchor>
  <xdr:twoCellAnchor>
    <xdr:from>
      <xdr:col>5</xdr:col>
      <xdr:colOff>525780</xdr:colOff>
      <xdr:row>986</xdr:row>
      <xdr:rowOff>99060</xdr:rowOff>
    </xdr:from>
    <xdr:to>
      <xdr:col>5</xdr:col>
      <xdr:colOff>541020</xdr:colOff>
      <xdr:row>993</xdr:row>
      <xdr:rowOff>76200</xdr:rowOff>
    </xdr:to>
    <xdr:cxnSp macro="">
      <xdr:nvCxnSpPr>
        <xdr:cNvPr id="97" name="직선 연결선 96">
          <a:extLst>
            <a:ext uri="{FF2B5EF4-FFF2-40B4-BE49-F238E27FC236}">
              <a16:creationId xmlns:a16="http://schemas.microsoft.com/office/drawing/2014/main" id="{CBC4EE94-169D-47DC-829A-89955D35CB9D}"/>
            </a:ext>
          </a:extLst>
        </xdr:cNvPr>
        <xdr:cNvCxnSpPr/>
      </xdr:nvCxnSpPr>
      <xdr:spPr>
        <a:xfrm>
          <a:off x="3878580" y="220416120"/>
          <a:ext cx="15240" cy="1524000"/>
        </a:xfrm>
        <a:prstGeom prst="line">
          <a:avLst/>
        </a:prstGeom>
        <a:ln w="22225">
          <a:solidFill>
            <a:srgbClr val="47AD5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480060</xdr:colOff>
      <xdr:row>986</xdr:row>
      <xdr:rowOff>38100</xdr:rowOff>
    </xdr:from>
    <xdr:to>
      <xdr:col>16</xdr:col>
      <xdr:colOff>495300</xdr:colOff>
      <xdr:row>993</xdr:row>
      <xdr:rowOff>15240</xdr:rowOff>
    </xdr:to>
    <xdr:cxnSp macro="">
      <xdr:nvCxnSpPr>
        <xdr:cNvPr id="98" name="직선 연결선 97">
          <a:extLst>
            <a:ext uri="{FF2B5EF4-FFF2-40B4-BE49-F238E27FC236}">
              <a16:creationId xmlns:a16="http://schemas.microsoft.com/office/drawing/2014/main" id="{ADC876AB-8025-4002-9140-311D1D2294ED}"/>
            </a:ext>
          </a:extLst>
        </xdr:cNvPr>
        <xdr:cNvCxnSpPr/>
      </xdr:nvCxnSpPr>
      <xdr:spPr>
        <a:xfrm>
          <a:off x="11209020" y="220355160"/>
          <a:ext cx="15240" cy="1524000"/>
        </a:xfrm>
        <a:prstGeom prst="line">
          <a:avLst/>
        </a:prstGeom>
        <a:ln w="22225">
          <a:solidFill>
            <a:srgbClr val="47AD5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487680</xdr:colOff>
      <xdr:row>986</xdr:row>
      <xdr:rowOff>83820</xdr:rowOff>
    </xdr:from>
    <xdr:to>
      <xdr:col>8</xdr:col>
      <xdr:colOff>502920</xdr:colOff>
      <xdr:row>993</xdr:row>
      <xdr:rowOff>60960</xdr:rowOff>
    </xdr:to>
    <xdr:cxnSp macro="">
      <xdr:nvCxnSpPr>
        <xdr:cNvPr id="99" name="직선 연결선 98">
          <a:extLst>
            <a:ext uri="{FF2B5EF4-FFF2-40B4-BE49-F238E27FC236}">
              <a16:creationId xmlns:a16="http://schemas.microsoft.com/office/drawing/2014/main" id="{CE76DF7F-FC5C-4A92-9922-9C2CDBCBF10E}"/>
            </a:ext>
          </a:extLst>
        </xdr:cNvPr>
        <xdr:cNvCxnSpPr/>
      </xdr:nvCxnSpPr>
      <xdr:spPr>
        <a:xfrm>
          <a:off x="5852160" y="220400880"/>
          <a:ext cx="15240" cy="1524000"/>
        </a:xfrm>
        <a:prstGeom prst="line">
          <a:avLst/>
        </a:prstGeom>
        <a:ln w="22225">
          <a:solidFill>
            <a:srgbClr val="47AD5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434340</xdr:colOff>
      <xdr:row>986</xdr:row>
      <xdr:rowOff>53340</xdr:rowOff>
    </xdr:from>
    <xdr:to>
      <xdr:col>12</xdr:col>
      <xdr:colOff>449580</xdr:colOff>
      <xdr:row>993</xdr:row>
      <xdr:rowOff>30480</xdr:rowOff>
    </xdr:to>
    <xdr:cxnSp macro="">
      <xdr:nvCxnSpPr>
        <xdr:cNvPr id="100" name="직선 연결선 99">
          <a:extLst>
            <a:ext uri="{FF2B5EF4-FFF2-40B4-BE49-F238E27FC236}">
              <a16:creationId xmlns:a16="http://schemas.microsoft.com/office/drawing/2014/main" id="{13C605FD-B560-47F0-856F-6DDD54223089}"/>
            </a:ext>
          </a:extLst>
        </xdr:cNvPr>
        <xdr:cNvCxnSpPr/>
      </xdr:nvCxnSpPr>
      <xdr:spPr>
        <a:xfrm>
          <a:off x="8481060" y="220370400"/>
          <a:ext cx="15240" cy="1524000"/>
        </a:xfrm>
        <a:prstGeom prst="line">
          <a:avLst/>
        </a:prstGeom>
        <a:ln w="22225">
          <a:solidFill>
            <a:srgbClr val="47AD5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289560</xdr:colOff>
      <xdr:row>987</xdr:row>
      <xdr:rowOff>144780</xdr:rowOff>
    </xdr:from>
    <xdr:ext cx="468270" cy="402803"/>
    <xdr:sp macro="" textlink="">
      <xdr:nvSpPr>
        <xdr:cNvPr id="101" name="TextBox 100">
          <a:extLst>
            <a:ext uri="{FF2B5EF4-FFF2-40B4-BE49-F238E27FC236}">
              <a16:creationId xmlns:a16="http://schemas.microsoft.com/office/drawing/2014/main" id="{B19E0B5D-DCBC-4906-BE06-20EC0F4F5B3B}"/>
            </a:ext>
          </a:extLst>
        </xdr:cNvPr>
        <xdr:cNvSpPr txBox="1"/>
      </xdr:nvSpPr>
      <xdr:spPr>
        <a:xfrm>
          <a:off x="2301240" y="220682820"/>
          <a:ext cx="468270" cy="402803"/>
        </a:xfrm>
        <a:prstGeom prst="rect">
          <a:avLst/>
        </a:prstGeom>
      </xdr:spPr>
      <xdr:txBody>
        <a:bodyPr vertOverflow="clip" horzOverflow="clip" wrap="none" rtlCol="0" anchor="t">
          <a:spAutoFit/>
        </a:bodyPr>
        <a:lstStyle/>
        <a:p>
          <a:pPr algn="l"/>
          <a:r>
            <a:rPr lang="en-US" altLang="ko-KR" sz="1400" b="1">
              <a:solidFill>
                <a:srgbClr val="47AD51"/>
              </a:solidFill>
              <a:latin typeface="KB금융 제목체 Bold" panose="020B0803000000000000" pitchFamily="50" charset="-127"/>
              <a:ea typeface="KB금융 제목체 Bold" panose="020B0803000000000000" pitchFamily="50" charset="-127"/>
            </a:rPr>
            <a:t>1</a:t>
          </a:r>
          <a:r>
            <a:rPr lang="ko-KR" altLang="en-US" sz="1400" b="1">
              <a:solidFill>
                <a:srgbClr val="47AD51"/>
              </a:solidFill>
              <a:latin typeface="KB금융 제목체 Bold" panose="020B0803000000000000" pitchFamily="50" charset="-127"/>
              <a:ea typeface="KB금융 제목체 Bold" panose="020B0803000000000000" pitchFamily="50" charset="-127"/>
            </a:rPr>
            <a:t>번</a:t>
          </a:r>
        </a:p>
      </xdr:txBody>
    </xdr:sp>
    <xdr:clientData/>
  </xdr:oneCellAnchor>
  <xdr:oneCellAnchor>
    <xdr:from>
      <xdr:col>6</xdr:col>
      <xdr:colOff>609600</xdr:colOff>
      <xdr:row>990</xdr:row>
      <xdr:rowOff>0</xdr:rowOff>
    </xdr:from>
    <xdr:ext cx="468270" cy="402803"/>
    <xdr:sp macro="" textlink="">
      <xdr:nvSpPr>
        <xdr:cNvPr id="102" name="TextBox 101">
          <a:extLst>
            <a:ext uri="{FF2B5EF4-FFF2-40B4-BE49-F238E27FC236}">
              <a16:creationId xmlns:a16="http://schemas.microsoft.com/office/drawing/2014/main" id="{6D2FEECC-AD2B-4FFB-92C8-502A3EA216FC}"/>
            </a:ext>
          </a:extLst>
        </xdr:cNvPr>
        <xdr:cNvSpPr txBox="1"/>
      </xdr:nvSpPr>
      <xdr:spPr>
        <a:xfrm>
          <a:off x="4632960" y="221200980"/>
          <a:ext cx="468270" cy="402803"/>
        </a:xfrm>
        <a:prstGeom prst="rect">
          <a:avLst/>
        </a:prstGeom>
      </xdr:spPr>
      <xdr:txBody>
        <a:bodyPr vertOverflow="clip" horzOverflow="clip" wrap="none" rtlCol="0" anchor="t">
          <a:spAutoFit/>
        </a:bodyPr>
        <a:lstStyle/>
        <a:p>
          <a:pPr algn="l"/>
          <a:r>
            <a:rPr lang="en-US" altLang="ko-KR" sz="1400" b="1">
              <a:solidFill>
                <a:srgbClr val="47AD51"/>
              </a:solidFill>
              <a:latin typeface="KB금융 제목체 Bold" panose="020B0803000000000000" pitchFamily="50" charset="-127"/>
              <a:ea typeface="KB금융 제목체 Bold" panose="020B0803000000000000" pitchFamily="50" charset="-127"/>
            </a:rPr>
            <a:t>2</a:t>
          </a:r>
          <a:r>
            <a:rPr lang="ko-KR" altLang="en-US" sz="1400" b="1">
              <a:solidFill>
                <a:srgbClr val="47AD51"/>
              </a:solidFill>
              <a:latin typeface="KB금융 제목체 Bold" panose="020B0803000000000000" pitchFamily="50" charset="-127"/>
              <a:ea typeface="KB금융 제목체 Bold" panose="020B0803000000000000" pitchFamily="50" charset="-127"/>
            </a:rPr>
            <a:t>번</a:t>
          </a:r>
        </a:p>
      </xdr:txBody>
    </xdr:sp>
    <xdr:clientData/>
  </xdr:oneCellAnchor>
  <xdr:oneCellAnchor>
    <xdr:from>
      <xdr:col>8</xdr:col>
      <xdr:colOff>525780</xdr:colOff>
      <xdr:row>990</xdr:row>
      <xdr:rowOff>60960</xdr:rowOff>
    </xdr:from>
    <xdr:ext cx="468270" cy="402803"/>
    <xdr:sp macro="" textlink="">
      <xdr:nvSpPr>
        <xdr:cNvPr id="103" name="TextBox 102">
          <a:extLst>
            <a:ext uri="{FF2B5EF4-FFF2-40B4-BE49-F238E27FC236}">
              <a16:creationId xmlns:a16="http://schemas.microsoft.com/office/drawing/2014/main" id="{74C98FA9-4195-4E4D-AC4F-6BF4E4240197}"/>
            </a:ext>
          </a:extLst>
        </xdr:cNvPr>
        <xdr:cNvSpPr txBox="1"/>
      </xdr:nvSpPr>
      <xdr:spPr>
        <a:xfrm>
          <a:off x="5890260" y="221261940"/>
          <a:ext cx="468270" cy="402803"/>
        </a:xfrm>
        <a:prstGeom prst="rect">
          <a:avLst/>
        </a:prstGeom>
      </xdr:spPr>
      <xdr:txBody>
        <a:bodyPr vertOverflow="clip" horzOverflow="clip" wrap="none" rtlCol="0" anchor="t">
          <a:spAutoFit/>
        </a:bodyPr>
        <a:lstStyle/>
        <a:p>
          <a:pPr algn="l"/>
          <a:r>
            <a:rPr lang="en-US" altLang="ko-KR" sz="1400" b="1">
              <a:solidFill>
                <a:srgbClr val="47AD51"/>
              </a:solidFill>
              <a:latin typeface="KB금융 제목체 Bold" panose="020B0803000000000000" pitchFamily="50" charset="-127"/>
              <a:ea typeface="KB금융 제목체 Bold" panose="020B0803000000000000" pitchFamily="50" charset="-127"/>
            </a:rPr>
            <a:t>3</a:t>
          </a:r>
          <a:r>
            <a:rPr lang="ko-KR" altLang="en-US" sz="1400" b="1">
              <a:solidFill>
                <a:srgbClr val="47AD51"/>
              </a:solidFill>
              <a:latin typeface="KB금융 제목체 Bold" panose="020B0803000000000000" pitchFamily="50" charset="-127"/>
              <a:ea typeface="KB금융 제목체 Bold" panose="020B0803000000000000" pitchFamily="50" charset="-127"/>
            </a:rPr>
            <a:t>번</a:t>
          </a:r>
        </a:p>
      </xdr:txBody>
    </xdr:sp>
    <xdr:clientData/>
  </xdr:oneCellAnchor>
  <xdr:oneCellAnchor>
    <xdr:from>
      <xdr:col>9</xdr:col>
      <xdr:colOff>342900</xdr:colOff>
      <xdr:row>990</xdr:row>
      <xdr:rowOff>30480</xdr:rowOff>
    </xdr:from>
    <xdr:ext cx="468270" cy="402803"/>
    <xdr:sp macro="" textlink="">
      <xdr:nvSpPr>
        <xdr:cNvPr id="104" name="TextBox 103">
          <a:extLst>
            <a:ext uri="{FF2B5EF4-FFF2-40B4-BE49-F238E27FC236}">
              <a16:creationId xmlns:a16="http://schemas.microsoft.com/office/drawing/2014/main" id="{89176B75-EF82-4FB6-B4AE-97E588BF5BF1}"/>
            </a:ext>
          </a:extLst>
        </xdr:cNvPr>
        <xdr:cNvSpPr txBox="1"/>
      </xdr:nvSpPr>
      <xdr:spPr>
        <a:xfrm>
          <a:off x="6377940" y="221231460"/>
          <a:ext cx="468270" cy="402803"/>
        </a:xfrm>
        <a:prstGeom prst="rect">
          <a:avLst/>
        </a:prstGeom>
      </xdr:spPr>
      <xdr:txBody>
        <a:bodyPr vertOverflow="clip" horzOverflow="clip" wrap="none" rtlCol="0" anchor="t">
          <a:spAutoFit/>
        </a:bodyPr>
        <a:lstStyle/>
        <a:p>
          <a:pPr algn="l"/>
          <a:r>
            <a:rPr lang="en-US" altLang="ko-KR" sz="1400" b="1">
              <a:solidFill>
                <a:srgbClr val="47AD51"/>
              </a:solidFill>
              <a:latin typeface="KB금융 제목체 Bold" panose="020B0803000000000000" pitchFamily="50" charset="-127"/>
              <a:ea typeface="KB금융 제목체 Bold" panose="020B0803000000000000" pitchFamily="50" charset="-127"/>
            </a:rPr>
            <a:t>4</a:t>
          </a:r>
          <a:r>
            <a:rPr lang="ko-KR" altLang="en-US" sz="1400" b="1">
              <a:solidFill>
                <a:srgbClr val="47AD51"/>
              </a:solidFill>
              <a:latin typeface="KB금융 제목체 Bold" panose="020B0803000000000000" pitchFamily="50" charset="-127"/>
              <a:ea typeface="KB금융 제목체 Bold" panose="020B0803000000000000" pitchFamily="50" charset="-127"/>
            </a:rPr>
            <a:t>번</a:t>
          </a:r>
        </a:p>
      </xdr:txBody>
    </xdr:sp>
    <xdr:clientData/>
  </xdr:oneCellAnchor>
  <xdr:oneCellAnchor>
    <xdr:from>
      <xdr:col>11</xdr:col>
      <xdr:colOff>114300</xdr:colOff>
      <xdr:row>987</xdr:row>
      <xdr:rowOff>91440</xdr:rowOff>
    </xdr:from>
    <xdr:ext cx="468270" cy="402803"/>
    <xdr:sp macro="" textlink="">
      <xdr:nvSpPr>
        <xdr:cNvPr id="105" name="TextBox 104">
          <a:extLst>
            <a:ext uri="{FF2B5EF4-FFF2-40B4-BE49-F238E27FC236}">
              <a16:creationId xmlns:a16="http://schemas.microsoft.com/office/drawing/2014/main" id="{F4E956BE-B6CB-4602-81D7-63B8D1E2DAAE}"/>
            </a:ext>
          </a:extLst>
        </xdr:cNvPr>
        <xdr:cNvSpPr txBox="1"/>
      </xdr:nvSpPr>
      <xdr:spPr>
        <a:xfrm>
          <a:off x="7490460" y="220629480"/>
          <a:ext cx="468270" cy="402803"/>
        </a:xfrm>
        <a:prstGeom prst="rect">
          <a:avLst/>
        </a:prstGeom>
      </xdr:spPr>
      <xdr:txBody>
        <a:bodyPr vertOverflow="clip" horzOverflow="clip" wrap="none" rtlCol="0" anchor="t">
          <a:spAutoFit/>
        </a:bodyPr>
        <a:lstStyle/>
        <a:p>
          <a:pPr algn="l"/>
          <a:r>
            <a:rPr lang="en-US" altLang="ko-KR" sz="1400" b="1">
              <a:solidFill>
                <a:srgbClr val="47AD51"/>
              </a:solidFill>
              <a:latin typeface="KB금융 제목체 Bold" panose="020B0803000000000000" pitchFamily="50" charset="-127"/>
              <a:ea typeface="KB금융 제목체 Bold" panose="020B0803000000000000" pitchFamily="50" charset="-127"/>
            </a:rPr>
            <a:t>1</a:t>
          </a:r>
          <a:r>
            <a:rPr lang="ko-KR" altLang="en-US" sz="1400" b="1">
              <a:solidFill>
                <a:srgbClr val="47AD51"/>
              </a:solidFill>
              <a:latin typeface="KB금융 제목체 Bold" panose="020B0803000000000000" pitchFamily="50" charset="-127"/>
              <a:ea typeface="KB금융 제목체 Bold" panose="020B0803000000000000" pitchFamily="50" charset="-127"/>
            </a:rPr>
            <a:t>번</a:t>
          </a:r>
        </a:p>
      </xdr:txBody>
    </xdr:sp>
    <xdr:clientData/>
  </xdr:oneCellAnchor>
  <xdr:oneCellAnchor>
    <xdr:from>
      <xdr:col>14</xdr:col>
      <xdr:colOff>297180</xdr:colOff>
      <xdr:row>990</xdr:row>
      <xdr:rowOff>152400</xdr:rowOff>
    </xdr:from>
    <xdr:ext cx="468270" cy="402803"/>
    <xdr:sp macro="" textlink="">
      <xdr:nvSpPr>
        <xdr:cNvPr id="106" name="TextBox 105">
          <a:extLst>
            <a:ext uri="{FF2B5EF4-FFF2-40B4-BE49-F238E27FC236}">
              <a16:creationId xmlns:a16="http://schemas.microsoft.com/office/drawing/2014/main" id="{076886A0-B25C-4496-A946-6F32564D0BC5}"/>
            </a:ext>
          </a:extLst>
        </xdr:cNvPr>
        <xdr:cNvSpPr txBox="1"/>
      </xdr:nvSpPr>
      <xdr:spPr>
        <a:xfrm>
          <a:off x="9685020" y="221353380"/>
          <a:ext cx="468270" cy="402803"/>
        </a:xfrm>
        <a:prstGeom prst="rect">
          <a:avLst/>
        </a:prstGeom>
      </xdr:spPr>
      <xdr:txBody>
        <a:bodyPr vertOverflow="clip" horzOverflow="clip" wrap="none" rtlCol="0" anchor="t">
          <a:spAutoFit/>
        </a:bodyPr>
        <a:lstStyle/>
        <a:p>
          <a:pPr algn="l"/>
          <a:r>
            <a:rPr lang="en-US" altLang="ko-KR" sz="1400" b="1">
              <a:solidFill>
                <a:srgbClr val="47AD51"/>
              </a:solidFill>
              <a:latin typeface="KB금융 제목체 Bold" panose="020B0803000000000000" pitchFamily="50" charset="-127"/>
              <a:ea typeface="KB금융 제목체 Bold" panose="020B0803000000000000" pitchFamily="50" charset="-127"/>
            </a:rPr>
            <a:t>2</a:t>
          </a:r>
          <a:r>
            <a:rPr lang="ko-KR" altLang="en-US" sz="1400" b="1">
              <a:solidFill>
                <a:srgbClr val="47AD51"/>
              </a:solidFill>
              <a:latin typeface="KB금융 제목체 Bold" panose="020B0803000000000000" pitchFamily="50" charset="-127"/>
              <a:ea typeface="KB금융 제목체 Bold" panose="020B0803000000000000" pitchFamily="50" charset="-127"/>
            </a:rPr>
            <a:t>번</a:t>
          </a:r>
        </a:p>
      </xdr:txBody>
    </xdr:sp>
    <xdr:clientData/>
  </xdr:oneCellAnchor>
  <xdr:oneCellAnchor>
    <xdr:from>
      <xdr:col>16</xdr:col>
      <xdr:colOff>495300</xdr:colOff>
      <xdr:row>986</xdr:row>
      <xdr:rowOff>7620</xdr:rowOff>
    </xdr:from>
    <xdr:ext cx="468270" cy="402803"/>
    <xdr:sp macro="" textlink="">
      <xdr:nvSpPr>
        <xdr:cNvPr id="107" name="TextBox 106">
          <a:extLst>
            <a:ext uri="{FF2B5EF4-FFF2-40B4-BE49-F238E27FC236}">
              <a16:creationId xmlns:a16="http://schemas.microsoft.com/office/drawing/2014/main" id="{1F3C182D-9735-4590-8297-6107EC47AD71}"/>
            </a:ext>
          </a:extLst>
        </xdr:cNvPr>
        <xdr:cNvSpPr txBox="1"/>
      </xdr:nvSpPr>
      <xdr:spPr>
        <a:xfrm>
          <a:off x="11224260" y="220324680"/>
          <a:ext cx="468270" cy="402803"/>
        </a:xfrm>
        <a:prstGeom prst="rect">
          <a:avLst/>
        </a:prstGeom>
      </xdr:spPr>
      <xdr:txBody>
        <a:bodyPr vertOverflow="clip" horzOverflow="clip" wrap="none" rtlCol="0" anchor="t">
          <a:spAutoFit/>
        </a:bodyPr>
        <a:lstStyle/>
        <a:p>
          <a:pPr algn="l"/>
          <a:r>
            <a:rPr lang="en-US" altLang="ko-KR" sz="1400" b="1">
              <a:solidFill>
                <a:srgbClr val="47AD51"/>
              </a:solidFill>
              <a:latin typeface="KB금융 제목체 Bold" panose="020B0803000000000000" pitchFamily="50" charset="-127"/>
              <a:ea typeface="KB금융 제목체 Bold" panose="020B0803000000000000" pitchFamily="50" charset="-127"/>
            </a:rPr>
            <a:t>3</a:t>
          </a:r>
          <a:r>
            <a:rPr lang="ko-KR" altLang="en-US" sz="1400" b="1">
              <a:solidFill>
                <a:srgbClr val="47AD51"/>
              </a:solidFill>
              <a:latin typeface="KB금융 제목체 Bold" panose="020B0803000000000000" pitchFamily="50" charset="-127"/>
              <a:ea typeface="KB금융 제목체 Bold" panose="020B0803000000000000" pitchFamily="50" charset="-127"/>
            </a:rPr>
            <a:t>번</a:t>
          </a:r>
        </a:p>
      </xdr:txBody>
    </xdr:sp>
    <xdr:clientData/>
  </xdr:oneCellAnchor>
  <xdr:oneCellAnchor>
    <xdr:from>
      <xdr:col>2</xdr:col>
      <xdr:colOff>60960</xdr:colOff>
      <xdr:row>1009</xdr:row>
      <xdr:rowOff>15240</xdr:rowOff>
    </xdr:from>
    <xdr:ext cx="4520901" cy="1744589"/>
    <xdr:pic>
      <xdr:nvPicPr>
        <xdr:cNvPr id="108" name="그림 107">
          <a:extLst>
            <a:ext uri="{FF2B5EF4-FFF2-40B4-BE49-F238E27FC236}">
              <a16:creationId xmlns:a16="http://schemas.microsoft.com/office/drawing/2014/main" id="{034AB929-E2CC-49BC-8F9C-DA2FDD86853A}"/>
            </a:ext>
          </a:extLst>
        </xdr:cNvPr>
        <xdr:cNvPicPr>
          <a:picLocks noChangeAspect="1"/>
        </xdr:cNvPicPr>
      </xdr:nvPicPr>
      <xdr:blipFill>
        <a:blip xmlns:r="http://schemas.openxmlformats.org/officeDocument/2006/relationships" r:embed="rId90" cstate="screen">
          <a:extLst>
            <a:ext uri="{28A0092B-C50C-407E-A947-70E740481C1C}">
              <a14:useLocalDpi xmlns:a14="http://schemas.microsoft.com/office/drawing/2010/main"/>
            </a:ext>
          </a:extLst>
        </a:blip>
        <a:stretch>
          <a:fillRect/>
        </a:stretch>
      </xdr:blipFill>
      <xdr:spPr>
        <a:xfrm>
          <a:off x="1402080" y="225414840"/>
          <a:ext cx="4520901" cy="1744589"/>
        </a:xfrm>
        <a:prstGeom prst="rect">
          <a:avLst/>
        </a:prstGeom>
      </xdr:spPr>
    </xdr:pic>
    <xdr:clientData/>
  </xdr:oneCellAnchor>
  <xdr:oneCellAnchor>
    <xdr:from>
      <xdr:col>2</xdr:col>
      <xdr:colOff>1</xdr:colOff>
      <xdr:row>1018</xdr:row>
      <xdr:rowOff>1</xdr:rowOff>
    </xdr:from>
    <xdr:ext cx="5526741" cy="1813559"/>
    <xdr:pic>
      <xdr:nvPicPr>
        <xdr:cNvPr id="109" name="그림 108">
          <a:extLst>
            <a:ext uri="{FF2B5EF4-FFF2-40B4-BE49-F238E27FC236}">
              <a16:creationId xmlns:a16="http://schemas.microsoft.com/office/drawing/2014/main" id="{1EEF4886-A7C2-4C19-97EB-C805FB7880A4}"/>
            </a:ext>
          </a:extLst>
        </xdr:cNvPr>
        <xdr:cNvPicPr>
          <a:picLocks noChangeAspect="1"/>
        </xdr:cNvPicPr>
      </xdr:nvPicPr>
      <xdr:blipFill rotWithShape="1">
        <a:blip xmlns:r="http://schemas.openxmlformats.org/officeDocument/2006/relationships" r:embed="rId91" cstate="screen">
          <a:extLst>
            <a:ext uri="{28A0092B-C50C-407E-A947-70E740481C1C}">
              <a14:useLocalDpi xmlns:a14="http://schemas.microsoft.com/office/drawing/2010/main"/>
            </a:ext>
          </a:extLst>
        </a:blip>
        <a:srcRect/>
        <a:stretch>
          <a:fillRect/>
        </a:stretch>
      </xdr:blipFill>
      <xdr:spPr>
        <a:xfrm>
          <a:off x="1341121" y="227388421"/>
          <a:ext cx="5526741" cy="1813559"/>
        </a:xfrm>
        <a:prstGeom prst="rect">
          <a:avLst/>
        </a:prstGeom>
      </xdr:spPr>
    </xdr:pic>
    <xdr:clientData/>
  </xdr:oneCellAnchor>
  <xdr:oneCellAnchor>
    <xdr:from>
      <xdr:col>2</xdr:col>
      <xdr:colOff>22860</xdr:colOff>
      <xdr:row>1037</xdr:row>
      <xdr:rowOff>38100</xdr:rowOff>
    </xdr:from>
    <xdr:ext cx="4688947" cy="3063505"/>
    <xdr:pic>
      <xdr:nvPicPr>
        <xdr:cNvPr id="110" name="그림 109">
          <a:extLst>
            <a:ext uri="{FF2B5EF4-FFF2-40B4-BE49-F238E27FC236}">
              <a16:creationId xmlns:a16="http://schemas.microsoft.com/office/drawing/2014/main" id="{03378546-DA00-45DA-8262-FFF941685DC1}"/>
            </a:ext>
          </a:extLst>
        </xdr:cNvPr>
        <xdr:cNvPicPr>
          <a:picLocks noChangeAspect="1"/>
        </xdr:cNvPicPr>
      </xdr:nvPicPr>
      <xdr:blipFill>
        <a:blip xmlns:r="http://schemas.openxmlformats.org/officeDocument/2006/relationships" r:embed="rId92"/>
        <a:stretch>
          <a:fillRect/>
        </a:stretch>
      </xdr:blipFill>
      <xdr:spPr>
        <a:xfrm>
          <a:off x="1363980" y="231625140"/>
          <a:ext cx="4688947" cy="3063505"/>
        </a:xfrm>
        <a:prstGeom prst="rect">
          <a:avLst/>
        </a:prstGeom>
      </xdr:spPr>
    </xdr:pic>
    <xdr:clientData/>
  </xdr:oneCellAnchor>
  <xdr:oneCellAnchor>
    <xdr:from>
      <xdr:col>2</xdr:col>
      <xdr:colOff>1</xdr:colOff>
      <xdr:row>1058</xdr:row>
      <xdr:rowOff>0</xdr:rowOff>
    </xdr:from>
    <xdr:ext cx="2608280" cy="1962043"/>
    <xdr:pic>
      <xdr:nvPicPr>
        <xdr:cNvPr id="111" name="그림 110">
          <a:extLst>
            <a:ext uri="{FF2B5EF4-FFF2-40B4-BE49-F238E27FC236}">
              <a16:creationId xmlns:a16="http://schemas.microsoft.com/office/drawing/2014/main" id="{00F6505C-06DD-46DC-A4D3-4F3CC7447210}"/>
            </a:ext>
          </a:extLst>
        </xdr:cNvPr>
        <xdr:cNvPicPr>
          <a:picLocks noChangeAspect="1"/>
        </xdr:cNvPicPr>
      </xdr:nvPicPr>
      <xdr:blipFill>
        <a:blip xmlns:r="http://schemas.openxmlformats.org/officeDocument/2006/relationships" r:embed="rId93" cstate="screen">
          <a:extLst>
            <a:ext uri="{28A0092B-C50C-407E-A947-70E740481C1C}">
              <a14:useLocalDpi xmlns:a14="http://schemas.microsoft.com/office/drawing/2010/main"/>
            </a:ext>
          </a:extLst>
        </a:blip>
        <a:stretch>
          <a:fillRect/>
        </a:stretch>
      </xdr:blipFill>
      <xdr:spPr>
        <a:xfrm>
          <a:off x="1341121" y="236227620"/>
          <a:ext cx="2608280" cy="1962043"/>
        </a:xfrm>
        <a:prstGeom prst="rect">
          <a:avLst/>
        </a:prstGeom>
      </xdr:spPr>
    </xdr:pic>
    <xdr:clientData/>
  </xdr:oneCellAnchor>
  <xdr:oneCellAnchor>
    <xdr:from>
      <xdr:col>6</xdr:col>
      <xdr:colOff>1</xdr:colOff>
      <xdr:row>1058</xdr:row>
      <xdr:rowOff>1</xdr:rowOff>
    </xdr:from>
    <xdr:ext cx="2712720" cy="1975662"/>
    <xdr:pic>
      <xdr:nvPicPr>
        <xdr:cNvPr id="112" name="그림 111">
          <a:extLst>
            <a:ext uri="{FF2B5EF4-FFF2-40B4-BE49-F238E27FC236}">
              <a16:creationId xmlns:a16="http://schemas.microsoft.com/office/drawing/2014/main" id="{676C6FEE-D439-409D-AD36-8BFC1C219B27}"/>
            </a:ext>
          </a:extLst>
        </xdr:cNvPr>
        <xdr:cNvPicPr>
          <a:picLocks noChangeAspect="1"/>
        </xdr:cNvPicPr>
      </xdr:nvPicPr>
      <xdr:blipFill>
        <a:blip xmlns:r="http://schemas.openxmlformats.org/officeDocument/2006/relationships" r:embed="rId94" cstate="screen">
          <a:extLst>
            <a:ext uri="{28A0092B-C50C-407E-A947-70E740481C1C}">
              <a14:useLocalDpi xmlns:a14="http://schemas.microsoft.com/office/drawing/2010/main"/>
            </a:ext>
          </a:extLst>
        </a:blip>
        <a:stretch>
          <a:fillRect/>
        </a:stretch>
      </xdr:blipFill>
      <xdr:spPr>
        <a:xfrm>
          <a:off x="4023361" y="236227621"/>
          <a:ext cx="2712720" cy="1975662"/>
        </a:xfrm>
        <a:prstGeom prst="rect">
          <a:avLst/>
        </a:prstGeom>
      </xdr:spPr>
    </xdr:pic>
    <xdr:clientData/>
  </xdr:oneCellAnchor>
  <xdr:oneCellAnchor>
    <xdr:from>
      <xdr:col>10</xdr:col>
      <xdr:colOff>22860</xdr:colOff>
      <xdr:row>1058</xdr:row>
      <xdr:rowOff>15240</xdr:rowOff>
    </xdr:from>
    <xdr:ext cx="2644140" cy="1974464"/>
    <xdr:pic>
      <xdr:nvPicPr>
        <xdr:cNvPr id="113" name="그림 112">
          <a:extLst>
            <a:ext uri="{FF2B5EF4-FFF2-40B4-BE49-F238E27FC236}">
              <a16:creationId xmlns:a16="http://schemas.microsoft.com/office/drawing/2014/main" id="{6FE168F1-CA4F-4889-B7AA-145973F53CDA}"/>
            </a:ext>
          </a:extLst>
        </xdr:cNvPr>
        <xdr:cNvPicPr>
          <a:picLocks noChangeAspect="1"/>
        </xdr:cNvPicPr>
      </xdr:nvPicPr>
      <xdr:blipFill>
        <a:blip xmlns:r="http://schemas.openxmlformats.org/officeDocument/2006/relationships" r:embed="rId95" cstate="screen">
          <a:extLst>
            <a:ext uri="{28A0092B-C50C-407E-A947-70E740481C1C}">
              <a14:useLocalDpi xmlns:a14="http://schemas.microsoft.com/office/drawing/2010/main"/>
            </a:ext>
          </a:extLst>
        </a:blip>
        <a:stretch>
          <a:fillRect/>
        </a:stretch>
      </xdr:blipFill>
      <xdr:spPr>
        <a:xfrm>
          <a:off x="6728460" y="236242860"/>
          <a:ext cx="2644140" cy="1974464"/>
        </a:xfrm>
        <a:prstGeom prst="rect">
          <a:avLst/>
        </a:prstGeom>
      </xdr:spPr>
    </xdr:pic>
    <xdr:clientData/>
  </xdr:oneCellAnchor>
  <xdr:oneCellAnchor>
    <xdr:from>
      <xdr:col>14</xdr:col>
      <xdr:colOff>7620</xdr:colOff>
      <xdr:row>1058</xdr:row>
      <xdr:rowOff>38100</xdr:rowOff>
    </xdr:from>
    <xdr:ext cx="3480436" cy="1988820"/>
    <xdr:pic>
      <xdr:nvPicPr>
        <xdr:cNvPr id="114" name="그림 113">
          <a:extLst>
            <a:ext uri="{FF2B5EF4-FFF2-40B4-BE49-F238E27FC236}">
              <a16:creationId xmlns:a16="http://schemas.microsoft.com/office/drawing/2014/main" id="{BA666161-6D43-4B20-B7E6-DD5B547336AF}"/>
            </a:ext>
          </a:extLst>
        </xdr:cNvPr>
        <xdr:cNvPicPr>
          <a:picLocks noChangeAspect="1"/>
        </xdr:cNvPicPr>
      </xdr:nvPicPr>
      <xdr:blipFill>
        <a:blip xmlns:r="http://schemas.openxmlformats.org/officeDocument/2006/relationships" r:embed="rId96" cstate="screen">
          <a:extLst>
            <a:ext uri="{28A0092B-C50C-407E-A947-70E740481C1C}">
              <a14:useLocalDpi xmlns:a14="http://schemas.microsoft.com/office/drawing/2010/main"/>
            </a:ext>
          </a:extLst>
        </a:blip>
        <a:stretch>
          <a:fillRect/>
        </a:stretch>
      </xdr:blipFill>
      <xdr:spPr>
        <a:xfrm>
          <a:off x="9395460" y="236265720"/>
          <a:ext cx="3480436" cy="1988820"/>
        </a:xfrm>
        <a:prstGeom prst="rect">
          <a:avLst/>
        </a:prstGeom>
      </xdr:spPr>
    </xdr:pic>
    <xdr:clientData/>
  </xdr:oneCellAnchor>
  <xdr:oneCellAnchor>
    <xdr:from>
      <xdr:col>2</xdr:col>
      <xdr:colOff>76200</xdr:colOff>
      <xdr:row>1075</xdr:row>
      <xdr:rowOff>22860</xdr:rowOff>
    </xdr:from>
    <xdr:ext cx="5558566" cy="1707898"/>
    <xdr:pic>
      <xdr:nvPicPr>
        <xdr:cNvPr id="115" name="그림 114">
          <a:extLst>
            <a:ext uri="{FF2B5EF4-FFF2-40B4-BE49-F238E27FC236}">
              <a16:creationId xmlns:a16="http://schemas.microsoft.com/office/drawing/2014/main" id="{974A99BA-CB02-4CD4-8B83-1CC0B027CD7A}"/>
            </a:ext>
          </a:extLst>
        </xdr:cNvPr>
        <xdr:cNvPicPr>
          <a:picLocks noChangeAspect="1"/>
        </xdr:cNvPicPr>
      </xdr:nvPicPr>
      <xdr:blipFill>
        <a:blip xmlns:r="http://schemas.openxmlformats.org/officeDocument/2006/relationships" r:embed="rId97" cstate="screen">
          <a:extLst>
            <a:ext uri="{28A0092B-C50C-407E-A947-70E740481C1C}">
              <a14:useLocalDpi xmlns:a14="http://schemas.microsoft.com/office/drawing/2010/main"/>
            </a:ext>
          </a:extLst>
        </a:blip>
        <a:stretch>
          <a:fillRect/>
        </a:stretch>
      </xdr:blipFill>
      <xdr:spPr>
        <a:xfrm>
          <a:off x="1417320" y="240007140"/>
          <a:ext cx="5558566" cy="1707898"/>
        </a:xfrm>
        <a:prstGeom prst="rect">
          <a:avLst/>
        </a:prstGeom>
      </xdr:spPr>
    </xdr:pic>
    <xdr:clientData/>
  </xdr:oneCellAnchor>
  <xdr:oneCellAnchor>
    <xdr:from>
      <xdr:col>3</xdr:col>
      <xdr:colOff>0</xdr:colOff>
      <xdr:row>1096</xdr:row>
      <xdr:rowOff>0</xdr:rowOff>
    </xdr:from>
    <xdr:ext cx="1983441" cy="1290084"/>
    <xdr:pic>
      <xdr:nvPicPr>
        <xdr:cNvPr id="116" name="그림 115">
          <a:extLst>
            <a:ext uri="{FF2B5EF4-FFF2-40B4-BE49-F238E27FC236}">
              <a16:creationId xmlns:a16="http://schemas.microsoft.com/office/drawing/2014/main" id="{8AE10E9D-815C-4FDA-987C-7A01F7F909D8}"/>
            </a:ext>
          </a:extLst>
        </xdr:cNvPr>
        <xdr:cNvPicPr>
          <a:picLocks noChangeAspect="1"/>
        </xdr:cNvPicPr>
      </xdr:nvPicPr>
      <xdr:blipFill>
        <a:blip xmlns:r="http://schemas.openxmlformats.org/officeDocument/2006/relationships" r:embed="rId98" cstate="screen">
          <a:extLst>
            <a:ext uri="{28A0092B-C50C-407E-A947-70E740481C1C}">
              <a14:useLocalDpi xmlns:a14="http://schemas.microsoft.com/office/drawing/2010/main"/>
            </a:ext>
          </a:extLst>
        </a:blip>
        <a:stretch>
          <a:fillRect/>
        </a:stretch>
      </xdr:blipFill>
      <xdr:spPr>
        <a:xfrm>
          <a:off x="2011680" y="244624860"/>
          <a:ext cx="1983441" cy="1290084"/>
        </a:xfrm>
        <a:prstGeom prst="rect">
          <a:avLst/>
        </a:prstGeom>
      </xdr:spPr>
    </xdr:pic>
    <xdr:clientData/>
  </xdr:oneCellAnchor>
  <xdr:oneCellAnchor>
    <xdr:from>
      <xdr:col>2</xdr:col>
      <xdr:colOff>106681</xdr:colOff>
      <xdr:row>1131</xdr:row>
      <xdr:rowOff>53340</xdr:rowOff>
    </xdr:from>
    <xdr:ext cx="2874980" cy="1905798"/>
    <xdr:pic>
      <xdr:nvPicPr>
        <xdr:cNvPr id="117" name="그림 116">
          <a:extLst>
            <a:ext uri="{FF2B5EF4-FFF2-40B4-BE49-F238E27FC236}">
              <a16:creationId xmlns:a16="http://schemas.microsoft.com/office/drawing/2014/main" id="{2D7A0E87-1853-40C6-B7B6-3E9B548F8ECD}"/>
            </a:ext>
          </a:extLst>
        </xdr:cNvPr>
        <xdr:cNvPicPr>
          <a:picLocks noChangeAspect="1"/>
        </xdr:cNvPicPr>
      </xdr:nvPicPr>
      <xdr:blipFill>
        <a:blip xmlns:r="http://schemas.openxmlformats.org/officeDocument/2006/relationships" r:embed="rId99" cstate="screen">
          <a:extLst>
            <a:ext uri="{28A0092B-C50C-407E-A947-70E740481C1C}">
              <a14:useLocalDpi xmlns:a14="http://schemas.microsoft.com/office/drawing/2010/main"/>
            </a:ext>
          </a:extLst>
        </a:blip>
        <a:stretch>
          <a:fillRect/>
        </a:stretch>
      </xdr:blipFill>
      <xdr:spPr>
        <a:xfrm>
          <a:off x="1447801" y="252412500"/>
          <a:ext cx="2874980" cy="1905798"/>
        </a:xfrm>
        <a:prstGeom prst="rect">
          <a:avLst/>
        </a:prstGeom>
      </xdr:spPr>
    </xdr:pic>
    <xdr:clientData/>
  </xdr:oneCellAnchor>
  <xdr:oneCellAnchor>
    <xdr:from>
      <xdr:col>2</xdr:col>
      <xdr:colOff>76200</xdr:colOff>
      <xdr:row>1117</xdr:row>
      <xdr:rowOff>76200</xdr:rowOff>
    </xdr:from>
    <xdr:ext cx="2575431" cy="1211579"/>
    <xdr:pic>
      <xdr:nvPicPr>
        <xdr:cNvPr id="118" name="그림 117">
          <a:extLst>
            <a:ext uri="{FF2B5EF4-FFF2-40B4-BE49-F238E27FC236}">
              <a16:creationId xmlns:a16="http://schemas.microsoft.com/office/drawing/2014/main" id="{3422E9A0-A6C5-4AEA-8A77-EF4B6C7B7120}"/>
            </a:ext>
          </a:extLst>
        </xdr:cNvPr>
        <xdr:cNvPicPr>
          <a:picLocks noChangeAspect="1"/>
        </xdr:cNvPicPr>
      </xdr:nvPicPr>
      <xdr:blipFill>
        <a:blip xmlns:r="http://schemas.openxmlformats.org/officeDocument/2006/relationships" r:embed="rId100" cstate="screen">
          <a:extLst>
            <a:ext uri="{28A0092B-C50C-407E-A947-70E740481C1C}">
              <a14:useLocalDpi xmlns:a14="http://schemas.microsoft.com/office/drawing/2010/main"/>
            </a:ext>
          </a:extLst>
        </a:blip>
        <a:stretch>
          <a:fillRect/>
        </a:stretch>
      </xdr:blipFill>
      <xdr:spPr>
        <a:xfrm>
          <a:off x="1417320" y="249341640"/>
          <a:ext cx="2575431" cy="1211579"/>
        </a:xfrm>
        <a:prstGeom prst="rect">
          <a:avLst/>
        </a:prstGeom>
      </xdr:spPr>
    </xdr:pic>
    <xdr:clientData/>
  </xdr:oneCellAnchor>
  <xdr:oneCellAnchor>
    <xdr:from>
      <xdr:col>6</xdr:col>
      <xdr:colOff>1</xdr:colOff>
      <xdr:row>1117</xdr:row>
      <xdr:rowOff>0</xdr:rowOff>
    </xdr:from>
    <xdr:ext cx="3032760" cy="1274940"/>
    <xdr:pic>
      <xdr:nvPicPr>
        <xdr:cNvPr id="119" name="그림 118">
          <a:extLst>
            <a:ext uri="{FF2B5EF4-FFF2-40B4-BE49-F238E27FC236}">
              <a16:creationId xmlns:a16="http://schemas.microsoft.com/office/drawing/2014/main" id="{FC65F330-92DB-4B03-A32E-2455FB3C0EB2}"/>
            </a:ext>
          </a:extLst>
        </xdr:cNvPr>
        <xdr:cNvPicPr>
          <a:picLocks noChangeAspect="1"/>
        </xdr:cNvPicPr>
      </xdr:nvPicPr>
      <xdr:blipFill>
        <a:blip xmlns:r="http://schemas.openxmlformats.org/officeDocument/2006/relationships" r:embed="rId101" cstate="screen">
          <a:extLst>
            <a:ext uri="{28A0092B-C50C-407E-A947-70E740481C1C}">
              <a14:useLocalDpi xmlns:a14="http://schemas.microsoft.com/office/drawing/2010/main"/>
            </a:ext>
          </a:extLst>
        </a:blip>
        <a:stretch>
          <a:fillRect/>
        </a:stretch>
      </xdr:blipFill>
      <xdr:spPr>
        <a:xfrm>
          <a:off x="4023361" y="249265440"/>
          <a:ext cx="3032760" cy="1274940"/>
        </a:xfrm>
        <a:prstGeom prst="rect">
          <a:avLst/>
        </a:prstGeom>
      </xdr:spPr>
    </xdr:pic>
    <xdr:clientData/>
  </xdr:oneCellAnchor>
  <xdr:oneCellAnchor>
    <xdr:from>
      <xdr:col>11</xdr:col>
      <xdr:colOff>15240</xdr:colOff>
      <xdr:row>1117</xdr:row>
      <xdr:rowOff>7620</xdr:rowOff>
    </xdr:from>
    <xdr:ext cx="3726180" cy="1289179"/>
    <xdr:pic>
      <xdr:nvPicPr>
        <xdr:cNvPr id="120" name="그림 119">
          <a:extLst>
            <a:ext uri="{FF2B5EF4-FFF2-40B4-BE49-F238E27FC236}">
              <a16:creationId xmlns:a16="http://schemas.microsoft.com/office/drawing/2014/main" id="{5253C524-5D56-4F8B-A54A-99C9D5D92F64}"/>
            </a:ext>
          </a:extLst>
        </xdr:cNvPr>
        <xdr:cNvPicPr>
          <a:picLocks noChangeAspect="1"/>
        </xdr:cNvPicPr>
      </xdr:nvPicPr>
      <xdr:blipFill>
        <a:blip xmlns:r="http://schemas.openxmlformats.org/officeDocument/2006/relationships" r:embed="rId102" cstate="screen">
          <a:extLst>
            <a:ext uri="{28A0092B-C50C-407E-A947-70E740481C1C}">
              <a14:useLocalDpi xmlns:a14="http://schemas.microsoft.com/office/drawing/2010/main"/>
            </a:ext>
          </a:extLst>
        </a:blip>
        <a:stretch>
          <a:fillRect/>
        </a:stretch>
      </xdr:blipFill>
      <xdr:spPr>
        <a:xfrm>
          <a:off x="7391400" y="249273060"/>
          <a:ext cx="3726180" cy="1289179"/>
        </a:xfrm>
        <a:prstGeom prst="rect">
          <a:avLst/>
        </a:prstGeom>
      </xdr:spPr>
    </xdr:pic>
    <xdr:clientData/>
  </xdr:oneCellAnchor>
  <xdr:oneCellAnchor>
    <xdr:from>
      <xdr:col>1</xdr:col>
      <xdr:colOff>251461</xdr:colOff>
      <xdr:row>1145</xdr:row>
      <xdr:rowOff>38099</xdr:rowOff>
    </xdr:from>
    <xdr:ext cx="3307079" cy="1271286"/>
    <xdr:pic>
      <xdr:nvPicPr>
        <xdr:cNvPr id="121" name="그림 120">
          <a:extLst>
            <a:ext uri="{FF2B5EF4-FFF2-40B4-BE49-F238E27FC236}">
              <a16:creationId xmlns:a16="http://schemas.microsoft.com/office/drawing/2014/main" id="{22F821E9-F126-488E-8894-47FC2A2B4A98}"/>
            </a:ext>
          </a:extLst>
        </xdr:cNvPr>
        <xdr:cNvPicPr>
          <a:picLocks noChangeAspect="1"/>
        </xdr:cNvPicPr>
      </xdr:nvPicPr>
      <xdr:blipFill>
        <a:blip xmlns:r="http://schemas.openxmlformats.org/officeDocument/2006/relationships" r:embed="rId103" cstate="screen">
          <a:extLst>
            <a:ext uri="{28A0092B-C50C-407E-A947-70E740481C1C}">
              <a14:useLocalDpi xmlns:a14="http://schemas.microsoft.com/office/drawing/2010/main"/>
            </a:ext>
          </a:extLst>
        </a:blip>
        <a:stretch>
          <a:fillRect/>
        </a:stretch>
      </xdr:blipFill>
      <xdr:spPr>
        <a:xfrm>
          <a:off x="922021" y="255490979"/>
          <a:ext cx="3307079" cy="1271286"/>
        </a:xfrm>
        <a:prstGeom prst="rect">
          <a:avLst/>
        </a:prstGeom>
      </xdr:spPr>
    </xdr:pic>
    <xdr:clientData/>
  </xdr:oneCellAnchor>
  <xdr:oneCellAnchor>
    <xdr:from>
      <xdr:col>7</xdr:col>
      <xdr:colOff>0</xdr:colOff>
      <xdr:row>1147</xdr:row>
      <xdr:rowOff>1</xdr:rowOff>
    </xdr:from>
    <xdr:ext cx="12745571" cy="692267"/>
    <xdr:pic>
      <xdr:nvPicPr>
        <xdr:cNvPr id="122" name="그림 121">
          <a:extLst>
            <a:ext uri="{FF2B5EF4-FFF2-40B4-BE49-F238E27FC236}">
              <a16:creationId xmlns:a16="http://schemas.microsoft.com/office/drawing/2014/main" id="{772FE664-3C32-49BF-90C6-3B6DAC260568}"/>
            </a:ext>
          </a:extLst>
        </xdr:cNvPr>
        <xdr:cNvPicPr>
          <a:picLocks noChangeAspect="1"/>
        </xdr:cNvPicPr>
      </xdr:nvPicPr>
      <xdr:blipFill>
        <a:blip xmlns:r="http://schemas.openxmlformats.org/officeDocument/2006/relationships" r:embed="rId104"/>
        <a:stretch>
          <a:fillRect/>
        </a:stretch>
      </xdr:blipFill>
      <xdr:spPr>
        <a:xfrm>
          <a:off x="4693920" y="255894841"/>
          <a:ext cx="12745571" cy="692267"/>
        </a:xfrm>
        <a:prstGeom prst="rect">
          <a:avLst/>
        </a:prstGeom>
      </xdr:spPr>
    </xdr:pic>
    <xdr:clientData/>
  </xdr:oneCellAnchor>
  <xdr:oneCellAnchor>
    <xdr:from>
      <xdr:col>2</xdr:col>
      <xdr:colOff>76200</xdr:colOff>
      <xdr:row>1152</xdr:row>
      <xdr:rowOff>15240</xdr:rowOff>
    </xdr:from>
    <xdr:ext cx="3578591" cy="2164080"/>
    <xdr:pic>
      <xdr:nvPicPr>
        <xdr:cNvPr id="123" name="그림 122">
          <a:extLst>
            <a:ext uri="{FF2B5EF4-FFF2-40B4-BE49-F238E27FC236}">
              <a16:creationId xmlns:a16="http://schemas.microsoft.com/office/drawing/2014/main" id="{2C01FEAD-F865-4180-95FC-08FF8913C3EA}"/>
            </a:ext>
          </a:extLst>
        </xdr:cNvPr>
        <xdr:cNvPicPr>
          <a:picLocks noChangeAspect="1"/>
        </xdr:cNvPicPr>
      </xdr:nvPicPr>
      <xdr:blipFill>
        <a:blip xmlns:r="http://schemas.openxmlformats.org/officeDocument/2006/relationships" r:embed="rId105" cstate="screen">
          <a:extLst>
            <a:ext uri="{28A0092B-C50C-407E-A947-70E740481C1C}">
              <a14:useLocalDpi xmlns:a14="http://schemas.microsoft.com/office/drawing/2010/main"/>
            </a:ext>
          </a:extLst>
        </a:blip>
        <a:stretch>
          <a:fillRect/>
        </a:stretch>
      </xdr:blipFill>
      <xdr:spPr>
        <a:xfrm>
          <a:off x="1417320" y="257014980"/>
          <a:ext cx="3578591" cy="2164080"/>
        </a:xfrm>
        <a:prstGeom prst="rect">
          <a:avLst/>
        </a:prstGeom>
      </xdr:spPr>
    </xdr:pic>
    <xdr:clientData/>
  </xdr:oneCellAnchor>
  <xdr:oneCellAnchor>
    <xdr:from>
      <xdr:col>8</xdr:col>
      <xdr:colOff>0</xdr:colOff>
      <xdr:row>1152</xdr:row>
      <xdr:rowOff>0</xdr:rowOff>
    </xdr:from>
    <xdr:ext cx="3535680" cy="2185247"/>
    <xdr:pic>
      <xdr:nvPicPr>
        <xdr:cNvPr id="124" name="그림 123">
          <a:extLst>
            <a:ext uri="{FF2B5EF4-FFF2-40B4-BE49-F238E27FC236}">
              <a16:creationId xmlns:a16="http://schemas.microsoft.com/office/drawing/2014/main" id="{EE0172AF-D3B9-47F5-AFE5-DB2BC5D9B8DD}"/>
            </a:ext>
          </a:extLst>
        </xdr:cNvPr>
        <xdr:cNvPicPr>
          <a:picLocks noChangeAspect="1"/>
        </xdr:cNvPicPr>
      </xdr:nvPicPr>
      <xdr:blipFill>
        <a:blip xmlns:r="http://schemas.openxmlformats.org/officeDocument/2006/relationships" r:embed="rId106"/>
        <a:stretch>
          <a:fillRect/>
        </a:stretch>
      </xdr:blipFill>
      <xdr:spPr>
        <a:xfrm>
          <a:off x="5364480" y="256999740"/>
          <a:ext cx="3535680" cy="2185247"/>
        </a:xfrm>
        <a:prstGeom prst="rect">
          <a:avLst/>
        </a:prstGeom>
      </xdr:spPr>
    </xdr:pic>
    <xdr:clientData/>
  </xdr:oneCellAnchor>
  <xdr:oneCellAnchor>
    <xdr:from>
      <xdr:col>2</xdr:col>
      <xdr:colOff>175261</xdr:colOff>
      <xdr:row>1171</xdr:row>
      <xdr:rowOff>45720</xdr:rowOff>
    </xdr:from>
    <xdr:ext cx="2606040" cy="1492739"/>
    <xdr:pic>
      <xdr:nvPicPr>
        <xdr:cNvPr id="125" name="그림 124">
          <a:extLst>
            <a:ext uri="{FF2B5EF4-FFF2-40B4-BE49-F238E27FC236}">
              <a16:creationId xmlns:a16="http://schemas.microsoft.com/office/drawing/2014/main" id="{6AD2270D-5FB9-4307-99EF-52E15E94432A}"/>
            </a:ext>
          </a:extLst>
        </xdr:cNvPr>
        <xdr:cNvPicPr>
          <a:picLocks noChangeAspect="1"/>
        </xdr:cNvPicPr>
      </xdr:nvPicPr>
      <xdr:blipFill>
        <a:blip xmlns:r="http://schemas.openxmlformats.org/officeDocument/2006/relationships" r:embed="rId107" cstate="screen">
          <a:extLst>
            <a:ext uri="{28A0092B-C50C-407E-A947-70E740481C1C}">
              <a14:useLocalDpi xmlns:a14="http://schemas.microsoft.com/office/drawing/2010/main"/>
            </a:ext>
          </a:extLst>
        </a:blip>
        <a:stretch>
          <a:fillRect/>
        </a:stretch>
      </xdr:blipFill>
      <xdr:spPr>
        <a:xfrm>
          <a:off x="1516381" y="261244080"/>
          <a:ext cx="2606040" cy="1492739"/>
        </a:xfrm>
        <a:prstGeom prst="rect">
          <a:avLst/>
        </a:prstGeom>
      </xdr:spPr>
    </xdr:pic>
    <xdr:clientData/>
  </xdr:oneCellAnchor>
  <xdr:oneCellAnchor>
    <xdr:from>
      <xdr:col>6</xdr:col>
      <xdr:colOff>0</xdr:colOff>
      <xdr:row>1171</xdr:row>
      <xdr:rowOff>1</xdr:rowOff>
    </xdr:from>
    <xdr:ext cx="2590800" cy="1536586"/>
    <xdr:pic>
      <xdr:nvPicPr>
        <xdr:cNvPr id="126" name="그림 125">
          <a:extLst>
            <a:ext uri="{FF2B5EF4-FFF2-40B4-BE49-F238E27FC236}">
              <a16:creationId xmlns:a16="http://schemas.microsoft.com/office/drawing/2014/main" id="{1B5C0477-411D-481D-A23F-7EB44E85B7E2}"/>
            </a:ext>
          </a:extLst>
        </xdr:cNvPr>
        <xdr:cNvPicPr>
          <a:picLocks noChangeAspect="1"/>
        </xdr:cNvPicPr>
      </xdr:nvPicPr>
      <xdr:blipFill>
        <a:blip xmlns:r="http://schemas.openxmlformats.org/officeDocument/2006/relationships" r:embed="rId108" cstate="screen">
          <a:extLst>
            <a:ext uri="{28A0092B-C50C-407E-A947-70E740481C1C}">
              <a14:useLocalDpi xmlns:a14="http://schemas.microsoft.com/office/drawing/2010/main"/>
            </a:ext>
          </a:extLst>
        </a:blip>
        <a:stretch>
          <a:fillRect/>
        </a:stretch>
      </xdr:blipFill>
      <xdr:spPr>
        <a:xfrm>
          <a:off x="4023360" y="261198361"/>
          <a:ext cx="2590800" cy="1536586"/>
        </a:xfrm>
        <a:prstGeom prst="rect">
          <a:avLst/>
        </a:prstGeom>
      </xdr:spPr>
    </xdr:pic>
    <xdr:clientData/>
  </xdr:oneCellAnchor>
  <xdr:oneCellAnchor>
    <xdr:from>
      <xdr:col>2</xdr:col>
      <xdr:colOff>1</xdr:colOff>
      <xdr:row>1188</xdr:row>
      <xdr:rowOff>0</xdr:rowOff>
    </xdr:from>
    <xdr:ext cx="3077020" cy="1089660"/>
    <xdr:pic>
      <xdr:nvPicPr>
        <xdr:cNvPr id="127" name="그림 126">
          <a:extLst>
            <a:ext uri="{FF2B5EF4-FFF2-40B4-BE49-F238E27FC236}">
              <a16:creationId xmlns:a16="http://schemas.microsoft.com/office/drawing/2014/main" id="{84886659-F999-421A-835B-F10C6B803F81}"/>
            </a:ext>
          </a:extLst>
        </xdr:cNvPr>
        <xdr:cNvPicPr>
          <a:picLocks noChangeAspect="1"/>
        </xdr:cNvPicPr>
      </xdr:nvPicPr>
      <xdr:blipFill>
        <a:blip xmlns:r="http://schemas.openxmlformats.org/officeDocument/2006/relationships" r:embed="rId109" cstate="screen">
          <a:extLst>
            <a:ext uri="{28A0092B-C50C-407E-A947-70E740481C1C}">
              <a14:useLocalDpi xmlns:a14="http://schemas.microsoft.com/office/drawing/2010/main"/>
            </a:ext>
          </a:extLst>
        </a:blip>
        <a:stretch>
          <a:fillRect/>
        </a:stretch>
      </xdr:blipFill>
      <xdr:spPr>
        <a:xfrm>
          <a:off x="1341121" y="264955020"/>
          <a:ext cx="3077020" cy="1089660"/>
        </a:xfrm>
        <a:prstGeom prst="rect">
          <a:avLst/>
        </a:prstGeom>
      </xdr:spPr>
    </xdr:pic>
    <xdr:clientData/>
  </xdr:oneCellAnchor>
  <xdr:oneCellAnchor>
    <xdr:from>
      <xdr:col>7</xdr:col>
      <xdr:colOff>1</xdr:colOff>
      <xdr:row>1188</xdr:row>
      <xdr:rowOff>1</xdr:rowOff>
    </xdr:from>
    <xdr:ext cx="3116580" cy="1085496"/>
    <xdr:pic>
      <xdr:nvPicPr>
        <xdr:cNvPr id="128" name="그림 127">
          <a:extLst>
            <a:ext uri="{FF2B5EF4-FFF2-40B4-BE49-F238E27FC236}">
              <a16:creationId xmlns:a16="http://schemas.microsoft.com/office/drawing/2014/main" id="{81C38E16-C2F6-44A3-A2CE-116B9C099B8B}"/>
            </a:ext>
          </a:extLst>
        </xdr:cNvPr>
        <xdr:cNvPicPr>
          <a:picLocks noChangeAspect="1"/>
        </xdr:cNvPicPr>
      </xdr:nvPicPr>
      <xdr:blipFill>
        <a:blip xmlns:r="http://schemas.openxmlformats.org/officeDocument/2006/relationships" r:embed="rId110" cstate="screen">
          <a:extLst>
            <a:ext uri="{28A0092B-C50C-407E-A947-70E740481C1C}">
              <a14:useLocalDpi xmlns:a14="http://schemas.microsoft.com/office/drawing/2010/main"/>
            </a:ext>
          </a:extLst>
        </a:blip>
        <a:stretch>
          <a:fillRect/>
        </a:stretch>
      </xdr:blipFill>
      <xdr:spPr>
        <a:xfrm>
          <a:off x="4693921" y="264955021"/>
          <a:ext cx="3116580" cy="1085496"/>
        </a:xfrm>
        <a:prstGeom prst="rect">
          <a:avLst/>
        </a:prstGeom>
      </xdr:spPr>
    </xdr:pic>
    <xdr:clientData/>
  </xdr:oneCellAnchor>
  <xdr:oneCellAnchor>
    <xdr:from>
      <xdr:col>11</xdr:col>
      <xdr:colOff>320041</xdr:colOff>
      <xdr:row>1188</xdr:row>
      <xdr:rowOff>15241</xdr:rowOff>
    </xdr:from>
    <xdr:ext cx="1737360" cy="1073250"/>
    <xdr:pic>
      <xdr:nvPicPr>
        <xdr:cNvPr id="129" name="그림 128">
          <a:extLst>
            <a:ext uri="{FF2B5EF4-FFF2-40B4-BE49-F238E27FC236}">
              <a16:creationId xmlns:a16="http://schemas.microsoft.com/office/drawing/2014/main" id="{F5FCEFC1-CC62-4B17-B5EF-E55051417F08}"/>
            </a:ext>
          </a:extLst>
        </xdr:cNvPr>
        <xdr:cNvPicPr>
          <a:picLocks noChangeAspect="1"/>
        </xdr:cNvPicPr>
      </xdr:nvPicPr>
      <xdr:blipFill>
        <a:blip xmlns:r="http://schemas.openxmlformats.org/officeDocument/2006/relationships" r:embed="rId111" cstate="screen">
          <a:extLst>
            <a:ext uri="{28A0092B-C50C-407E-A947-70E740481C1C}">
              <a14:useLocalDpi xmlns:a14="http://schemas.microsoft.com/office/drawing/2010/main"/>
            </a:ext>
          </a:extLst>
        </a:blip>
        <a:stretch>
          <a:fillRect/>
        </a:stretch>
      </xdr:blipFill>
      <xdr:spPr>
        <a:xfrm>
          <a:off x="7696201" y="264970261"/>
          <a:ext cx="1737360" cy="1073250"/>
        </a:xfrm>
        <a:prstGeom prst="rect">
          <a:avLst/>
        </a:prstGeom>
      </xdr:spPr>
    </xdr:pic>
    <xdr:clientData/>
  </xdr:oneCellAnchor>
  <xdr:oneCellAnchor>
    <xdr:from>
      <xdr:col>14</xdr:col>
      <xdr:colOff>144780</xdr:colOff>
      <xdr:row>1187</xdr:row>
      <xdr:rowOff>205741</xdr:rowOff>
    </xdr:from>
    <xdr:ext cx="1584960" cy="1093354"/>
    <xdr:pic>
      <xdr:nvPicPr>
        <xdr:cNvPr id="130" name="그림 129">
          <a:extLst>
            <a:ext uri="{FF2B5EF4-FFF2-40B4-BE49-F238E27FC236}">
              <a16:creationId xmlns:a16="http://schemas.microsoft.com/office/drawing/2014/main" id="{D8A86B69-348C-49CD-838D-3D93F3A4F71E}"/>
            </a:ext>
          </a:extLst>
        </xdr:cNvPr>
        <xdr:cNvPicPr>
          <a:picLocks noChangeAspect="1"/>
        </xdr:cNvPicPr>
      </xdr:nvPicPr>
      <xdr:blipFill>
        <a:blip xmlns:r="http://schemas.openxmlformats.org/officeDocument/2006/relationships" r:embed="rId112" cstate="screen">
          <a:extLst>
            <a:ext uri="{28A0092B-C50C-407E-A947-70E740481C1C}">
              <a14:useLocalDpi xmlns:a14="http://schemas.microsoft.com/office/drawing/2010/main"/>
            </a:ext>
          </a:extLst>
        </a:blip>
        <a:stretch>
          <a:fillRect/>
        </a:stretch>
      </xdr:blipFill>
      <xdr:spPr>
        <a:xfrm>
          <a:off x="9532620" y="264939781"/>
          <a:ext cx="1584960" cy="1093354"/>
        </a:xfrm>
        <a:prstGeom prst="rect">
          <a:avLst/>
        </a:prstGeom>
      </xdr:spPr>
    </xdr:pic>
    <xdr:clientData/>
  </xdr:oneCellAnchor>
  <xdr:oneCellAnchor>
    <xdr:from>
      <xdr:col>18</xdr:col>
      <xdr:colOff>53340</xdr:colOff>
      <xdr:row>1188</xdr:row>
      <xdr:rowOff>7621</xdr:rowOff>
    </xdr:from>
    <xdr:ext cx="1805940" cy="1173756"/>
    <xdr:pic>
      <xdr:nvPicPr>
        <xdr:cNvPr id="131" name="그림 130">
          <a:extLst>
            <a:ext uri="{FF2B5EF4-FFF2-40B4-BE49-F238E27FC236}">
              <a16:creationId xmlns:a16="http://schemas.microsoft.com/office/drawing/2014/main" id="{E0FE4AEA-C3F3-4344-8EEC-21C0178B1C80}"/>
            </a:ext>
          </a:extLst>
        </xdr:cNvPr>
        <xdr:cNvPicPr>
          <a:picLocks noChangeAspect="1"/>
        </xdr:cNvPicPr>
      </xdr:nvPicPr>
      <xdr:blipFill>
        <a:blip xmlns:r="http://schemas.openxmlformats.org/officeDocument/2006/relationships" r:embed="rId113" cstate="screen">
          <a:extLst>
            <a:ext uri="{28A0092B-C50C-407E-A947-70E740481C1C}">
              <a14:useLocalDpi xmlns:a14="http://schemas.microsoft.com/office/drawing/2010/main"/>
            </a:ext>
          </a:extLst>
        </a:blip>
        <a:stretch>
          <a:fillRect/>
        </a:stretch>
      </xdr:blipFill>
      <xdr:spPr>
        <a:xfrm>
          <a:off x="12123420" y="264962641"/>
          <a:ext cx="1805940" cy="1173756"/>
        </a:xfrm>
        <a:prstGeom prst="rect">
          <a:avLst/>
        </a:prstGeom>
      </xdr:spPr>
    </xdr:pic>
    <xdr:clientData/>
  </xdr:oneCellAnchor>
  <xdr:oneCellAnchor>
    <xdr:from>
      <xdr:col>22</xdr:col>
      <xdr:colOff>0</xdr:colOff>
      <xdr:row>1188</xdr:row>
      <xdr:rowOff>0</xdr:rowOff>
    </xdr:from>
    <xdr:ext cx="3200400" cy="1111205"/>
    <xdr:pic>
      <xdr:nvPicPr>
        <xdr:cNvPr id="132" name="그림 131">
          <a:extLst>
            <a:ext uri="{FF2B5EF4-FFF2-40B4-BE49-F238E27FC236}">
              <a16:creationId xmlns:a16="http://schemas.microsoft.com/office/drawing/2014/main" id="{86B5708D-41F5-40C2-9953-1043C3EC5B78}"/>
            </a:ext>
          </a:extLst>
        </xdr:cNvPr>
        <xdr:cNvPicPr>
          <a:picLocks noChangeAspect="1"/>
        </xdr:cNvPicPr>
      </xdr:nvPicPr>
      <xdr:blipFill>
        <a:blip xmlns:r="http://schemas.openxmlformats.org/officeDocument/2006/relationships" r:embed="rId114" cstate="screen">
          <a:extLst>
            <a:ext uri="{28A0092B-C50C-407E-A947-70E740481C1C}">
              <a14:useLocalDpi xmlns:a14="http://schemas.microsoft.com/office/drawing/2010/main"/>
            </a:ext>
          </a:extLst>
        </a:blip>
        <a:stretch>
          <a:fillRect/>
        </a:stretch>
      </xdr:blipFill>
      <xdr:spPr>
        <a:xfrm>
          <a:off x="14752320" y="264955020"/>
          <a:ext cx="3200400" cy="1111205"/>
        </a:xfrm>
        <a:prstGeom prst="rect">
          <a:avLst/>
        </a:prstGeom>
      </xdr:spPr>
    </xdr:pic>
    <xdr:clientData/>
  </xdr:oneCellAnchor>
  <xdr:oneCellAnchor>
    <xdr:from>
      <xdr:col>2</xdr:col>
      <xdr:colOff>0</xdr:colOff>
      <xdr:row>1205</xdr:row>
      <xdr:rowOff>0</xdr:rowOff>
    </xdr:from>
    <xdr:ext cx="2522220" cy="1743548"/>
    <xdr:pic>
      <xdr:nvPicPr>
        <xdr:cNvPr id="133" name="그림 132">
          <a:extLst>
            <a:ext uri="{FF2B5EF4-FFF2-40B4-BE49-F238E27FC236}">
              <a16:creationId xmlns:a16="http://schemas.microsoft.com/office/drawing/2014/main" id="{2ACA38F5-C5A4-489D-A47A-E16674C8BD6B}"/>
            </a:ext>
          </a:extLst>
        </xdr:cNvPr>
        <xdr:cNvPicPr>
          <a:picLocks noChangeAspect="1"/>
        </xdr:cNvPicPr>
      </xdr:nvPicPr>
      <xdr:blipFill>
        <a:blip xmlns:r="http://schemas.openxmlformats.org/officeDocument/2006/relationships" r:embed="rId115" cstate="screen">
          <a:extLst>
            <a:ext uri="{28A0092B-C50C-407E-A947-70E740481C1C}">
              <a14:useLocalDpi xmlns:a14="http://schemas.microsoft.com/office/drawing/2010/main"/>
            </a:ext>
          </a:extLst>
        </a:blip>
        <a:stretch>
          <a:fillRect/>
        </a:stretch>
      </xdr:blipFill>
      <xdr:spPr>
        <a:xfrm>
          <a:off x="1341120" y="268711680"/>
          <a:ext cx="2522220" cy="1743548"/>
        </a:xfrm>
        <a:prstGeom prst="rect">
          <a:avLst/>
        </a:prstGeom>
      </xdr:spPr>
    </xdr:pic>
    <xdr:clientData/>
  </xdr:oneCellAnchor>
  <xdr:oneCellAnchor>
    <xdr:from>
      <xdr:col>7</xdr:col>
      <xdr:colOff>53340</xdr:colOff>
      <xdr:row>1205</xdr:row>
      <xdr:rowOff>22860</xdr:rowOff>
    </xdr:from>
    <xdr:ext cx="2423160" cy="1770139"/>
    <xdr:pic>
      <xdr:nvPicPr>
        <xdr:cNvPr id="134" name="그림 133">
          <a:extLst>
            <a:ext uri="{FF2B5EF4-FFF2-40B4-BE49-F238E27FC236}">
              <a16:creationId xmlns:a16="http://schemas.microsoft.com/office/drawing/2014/main" id="{4360BB72-25FB-475F-ADE2-E85E832D8A32}"/>
            </a:ext>
          </a:extLst>
        </xdr:cNvPr>
        <xdr:cNvPicPr>
          <a:picLocks noChangeAspect="1"/>
        </xdr:cNvPicPr>
      </xdr:nvPicPr>
      <xdr:blipFill>
        <a:blip xmlns:r="http://schemas.openxmlformats.org/officeDocument/2006/relationships" r:embed="rId116" cstate="screen">
          <a:extLst>
            <a:ext uri="{28A0092B-C50C-407E-A947-70E740481C1C}">
              <a14:useLocalDpi xmlns:a14="http://schemas.microsoft.com/office/drawing/2010/main"/>
            </a:ext>
          </a:extLst>
        </a:blip>
        <a:stretch>
          <a:fillRect/>
        </a:stretch>
      </xdr:blipFill>
      <xdr:spPr>
        <a:xfrm>
          <a:off x="4747260" y="268734540"/>
          <a:ext cx="2423160" cy="1770139"/>
        </a:xfrm>
        <a:prstGeom prst="rect">
          <a:avLst/>
        </a:prstGeom>
      </xdr:spPr>
    </xdr:pic>
    <xdr:clientData/>
  </xdr:oneCellAnchor>
  <xdr:oneCellAnchor>
    <xdr:from>
      <xdr:col>11</xdr:col>
      <xdr:colOff>53341</xdr:colOff>
      <xdr:row>1205</xdr:row>
      <xdr:rowOff>45720</xdr:rowOff>
    </xdr:from>
    <xdr:ext cx="4872517" cy="1699260"/>
    <xdr:pic>
      <xdr:nvPicPr>
        <xdr:cNvPr id="135" name="그림 134">
          <a:extLst>
            <a:ext uri="{FF2B5EF4-FFF2-40B4-BE49-F238E27FC236}">
              <a16:creationId xmlns:a16="http://schemas.microsoft.com/office/drawing/2014/main" id="{C795C66C-6E12-4EE9-8376-655617B288F6}"/>
            </a:ext>
          </a:extLst>
        </xdr:cNvPr>
        <xdr:cNvPicPr>
          <a:picLocks noChangeAspect="1"/>
        </xdr:cNvPicPr>
      </xdr:nvPicPr>
      <xdr:blipFill>
        <a:blip xmlns:r="http://schemas.openxmlformats.org/officeDocument/2006/relationships" r:embed="rId117" cstate="screen">
          <a:extLst>
            <a:ext uri="{28A0092B-C50C-407E-A947-70E740481C1C}">
              <a14:useLocalDpi xmlns:a14="http://schemas.microsoft.com/office/drawing/2010/main"/>
            </a:ext>
          </a:extLst>
        </a:blip>
        <a:stretch>
          <a:fillRect/>
        </a:stretch>
      </xdr:blipFill>
      <xdr:spPr>
        <a:xfrm>
          <a:off x="7429501" y="268757400"/>
          <a:ext cx="4872517" cy="1699260"/>
        </a:xfrm>
        <a:prstGeom prst="rect">
          <a:avLst/>
        </a:prstGeom>
      </xdr:spPr>
    </xdr:pic>
    <xdr:clientData/>
  </xdr:oneCellAnchor>
  <xdr:oneCellAnchor>
    <xdr:from>
      <xdr:col>2</xdr:col>
      <xdr:colOff>76200</xdr:colOff>
      <xdr:row>1220</xdr:row>
      <xdr:rowOff>15241</xdr:rowOff>
    </xdr:from>
    <xdr:ext cx="9273540" cy="634826"/>
    <xdr:pic>
      <xdr:nvPicPr>
        <xdr:cNvPr id="136" name="그림 135">
          <a:extLst>
            <a:ext uri="{FF2B5EF4-FFF2-40B4-BE49-F238E27FC236}">
              <a16:creationId xmlns:a16="http://schemas.microsoft.com/office/drawing/2014/main" id="{EAD22E0D-8053-4BED-9834-5E9B3C3805F0}"/>
            </a:ext>
          </a:extLst>
        </xdr:cNvPr>
        <xdr:cNvPicPr>
          <a:picLocks noChangeAspect="1"/>
        </xdr:cNvPicPr>
      </xdr:nvPicPr>
      <xdr:blipFill>
        <a:blip xmlns:r="http://schemas.openxmlformats.org/officeDocument/2006/relationships" r:embed="rId118" cstate="screen">
          <a:extLst>
            <a:ext uri="{28A0092B-C50C-407E-A947-70E740481C1C}">
              <a14:useLocalDpi xmlns:a14="http://schemas.microsoft.com/office/drawing/2010/main"/>
            </a:ext>
          </a:extLst>
        </a:blip>
        <a:stretch>
          <a:fillRect/>
        </a:stretch>
      </xdr:blipFill>
      <xdr:spPr>
        <a:xfrm>
          <a:off x="1417320" y="272041621"/>
          <a:ext cx="9273540" cy="634826"/>
        </a:xfrm>
        <a:prstGeom prst="rect">
          <a:avLst/>
        </a:prstGeom>
      </xdr:spPr>
    </xdr:pic>
    <xdr:clientData/>
  </xdr:oneCellAnchor>
  <xdr:oneCellAnchor>
    <xdr:from>
      <xdr:col>8</xdr:col>
      <xdr:colOff>1</xdr:colOff>
      <xdr:row>1224</xdr:row>
      <xdr:rowOff>1</xdr:rowOff>
    </xdr:from>
    <xdr:ext cx="1478279" cy="1349563"/>
    <xdr:pic>
      <xdr:nvPicPr>
        <xdr:cNvPr id="137" name="그림 136">
          <a:extLst>
            <a:ext uri="{FF2B5EF4-FFF2-40B4-BE49-F238E27FC236}">
              <a16:creationId xmlns:a16="http://schemas.microsoft.com/office/drawing/2014/main" id="{74F57B89-C5D2-4642-9135-E019C834C798}"/>
            </a:ext>
          </a:extLst>
        </xdr:cNvPr>
        <xdr:cNvPicPr>
          <a:picLocks noChangeAspect="1"/>
        </xdr:cNvPicPr>
      </xdr:nvPicPr>
      <xdr:blipFill>
        <a:blip xmlns:r="http://schemas.openxmlformats.org/officeDocument/2006/relationships" r:embed="rId119" cstate="screen">
          <a:extLst>
            <a:ext uri="{28A0092B-C50C-407E-A947-70E740481C1C}">
              <a14:useLocalDpi xmlns:a14="http://schemas.microsoft.com/office/drawing/2010/main"/>
            </a:ext>
          </a:extLst>
        </a:blip>
        <a:stretch>
          <a:fillRect/>
        </a:stretch>
      </xdr:blipFill>
      <xdr:spPr>
        <a:xfrm>
          <a:off x="5364481" y="272910301"/>
          <a:ext cx="1478279" cy="1349563"/>
        </a:xfrm>
        <a:prstGeom prst="rect">
          <a:avLst/>
        </a:prstGeom>
      </xdr:spPr>
    </xdr:pic>
    <xdr:clientData/>
  </xdr:oneCellAnchor>
  <xdr:oneCellAnchor>
    <xdr:from>
      <xdr:col>2</xdr:col>
      <xdr:colOff>1</xdr:colOff>
      <xdr:row>1224</xdr:row>
      <xdr:rowOff>0</xdr:rowOff>
    </xdr:from>
    <xdr:ext cx="2712720" cy="1201978"/>
    <xdr:pic>
      <xdr:nvPicPr>
        <xdr:cNvPr id="138" name="그림 137">
          <a:extLst>
            <a:ext uri="{FF2B5EF4-FFF2-40B4-BE49-F238E27FC236}">
              <a16:creationId xmlns:a16="http://schemas.microsoft.com/office/drawing/2014/main" id="{28A09BF3-ACEE-4326-9E21-69F13CB17554}"/>
            </a:ext>
          </a:extLst>
        </xdr:cNvPr>
        <xdr:cNvPicPr>
          <a:picLocks noChangeAspect="1"/>
        </xdr:cNvPicPr>
      </xdr:nvPicPr>
      <xdr:blipFill>
        <a:blip xmlns:r="http://schemas.openxmlformats.org/officeDocument/2006/relationships" r:embed="rId120" cstate="screen">
          <a:extLst>
            <a:ext uri="{28A0092B-C50C-407E-A947-70E740481C1C}">
              <a14:useLocalDpi xmlns:a14="http://schemas.microsoft.com/office/drawing/2010/main"/>
            </a:ext>
          </a:extLst>
        </a:blip>
        <a:stretch>
          <a:fillRect/>
        </a:stretch>
      </xdr:blipFill>
      <xdr:spPr>
        <a:xfrm>
          <a:off x="1341121" y="272910300"/>
          <a:ext cx="2712720" cy="1201978"/>
        </a:xfrm>
        <a:prstGeom prst="rect">
          <a:avLst/>
        </a:prstGeom>
      </xdr:spPr>
    </xdr:pic>
    <xdr:clientData/>
  </xdr:oneCellAnchor>
  <xdr:oneCellAnchor>
    <xdr:from>
      <xdr:col>3</xdr:col>
      <xdr:colOff>0</xdr:colOff>
      <xdr:row>1244</xdr:row>
      <xdr:rowOff>0</xdr:rowOff>
    </xdr:from>
    <xdr:ext cx="2613659" cy="1966027"/>
    <xdr:pic>
      <xdr:nvPicPr>
        <xdr:cNvPr id="139" name="그림 138">
          <a:extLst>
            <a:ext uri="{FF2B5EF4-FFF2-40B4-BE49-F238E27FC236}">
              <a16:creationId xmlns:a16="http://schemas.microsoft.com/office/drawing/2014/main" id="{6FAEF85A-90B4-498B-93F7-09B42B5FAC29}"/>
            </a:ext>
          </a:extLst>
        </xdr:cNvPr>
        <xdr:cNvPicPr>
          <a:picLocks noChangeAspect="1"/>
        </xdr:cNvPicPr>
      </xdr:nvPicPr>
      <xdr:blipFill>
        <a:blip xmlns:r="http://schemas.openxmlformats.org/officeDocument/2006/relationships" r:embed="rId121" cstate="screen">
          <a:extLst>
            <a:ext uri="{28A0092B-C50C-407E-A947-70E740481C1C}">
              <a14:useLocalDpi xmlns:a14="http://schemas.microsoft.com/office/drawing/2010/main"/>
            </a:ext>
          </a:extLst>
        </a:blip>
        <a:stretch>
          <a:fillRect/>
        </a:stretch>
      </xdr:blipFill>
      <xdr:spPr>
        <a:xfrm>
          <a:off x="2011680" y="277329900"/>
          <a:ext cx="2613659" cy="1966027"/>
        </a:xfrm>
        <a:prstGeom prst="rect">
          <a:avLst/>
        </a:prstGeom>
      </xdr:spPr>
    </xdr:pic>
    <xdr:clientData/>
  </xdr:oneCellAnchor>
  <xdr:oneCellAnchor>
    <xdr:from>
      <xdr:col>7</xdr:col>
      <xdr:colOff>1</xdr:colOff>
      <xdr:row>1244</xdr:row>
      <xdr:rowOff>0</xdr:rowOff>
    </xdr:from>
    <xdr:ext cx="2735580" cy="1961731"/>
    <xdr:pic>
      <xdr:nvPicPr>
        <xdr:cNvPr id="140" name="그림 139">
          <a:extLst>
            <a:ext uri="{FF2B5EF4-FFF2-40B4-BE49-F238E27FC236}">
              <a16:creationId xmlns:a16="http://schemas.microsoft.com/office/drawing/2014/main" id="{A7EEB53E-8D8D-49FD-82DC-E1984FA39CD5}"/>
            </a:ext>
          </a:extLst>
        </xdr:cNvPr>
        <xdr:cNvPicPr>
          <a:picLocks noChangeAspect="1"/>
        </xdr:cNvPicPr>
      </xdr:nvPicPr>
      <xdr:blipFill>
        <a:blip xmlns:r="http://schemas.openxmlformats.org/officeDocument/2006/relationships" r:embed="rId122" cstate="screen">
          <a:extLst>
            <a:ext uri="{28A0092B-C50C-407E-A947-70E740481C1C}">
              <a14:useLocalDpi xmlns:a14="http://schemas.microsoft.com/office/drawing/2010/main"/>
            </a:ext>
          </a:extLst>
        </a:blip>
        <a:stretch>
          <a:fillRect/>
        </a:stretch>
      </xdr:blipFill>
      <xdr:spPr>
        <a:xfrm>
          <a:off x="4693921" y="277329900"/>
          <a:ext cx="2735580" cy="1961731"/>
        </a:xfrm>
        <a:prstGeom prst="rect">
          <a:avLst/>
        </a:prstGeom>
      </xdr:spPr>
    </xdr:pic>
    <xdr:clientData/>
  </xdr:oneCellAnchor>
  <xdr:oneCellAnchor>
    <xdr:from>
      <xdr:col>11</xdr:col>
      <xdr:colOff>1</xdr:colOff>
      <xdr:row>1244</xdr:row>
      <xdr:rowOff>0</xdr:rowOff>
    </xdr:from>
    <xdr:ext cx="1653540" cy="1927418"/>
    <xdr:pic>
      <xdr:nvPicPr>
        <xdr:cNvPr id="141" name="그림 140">
          <a:extLst>
            <a:ext uri="{FF2B5EF4-FFF2-40B4-BE49-F238E27FC236}">
              <a16:creationId xmlns:a16="http://schemas.microsoft.com/office/drawing/2014/main" id="{2657DF4E-DAA2-4AA5-9FB7-7828CBA121F2}"/>
            </a:ext>
          </a:extLst>
        </xdr:cNvPr>
        <xdr:cNvPicPr>
          <a:picLocks noChangeAspect="1"/>
        </xdr:cNvPicPr>
      </xdr:nvPicPr>
      <xdr:blipFill>
        <a:blip xmlns:r="http://schemas.openxmlformats.org/officeDocument/2006/relationships" r:embed="rId123" cstate="screen">
          <a:extLst>
            <a:ext uri="{28A0092B-C50C-407E-A947-70E740481C1C}">
              <a14:useLocalDpi xmlns:a14="http://schemas.microsoft.com/office/drawing/2010/main"/>
            </a:ext>
          </a:extLst>
        </a:blip>
        <a:stretch>
          <a:fillRect/>
        </a:stretch>
      </xdr:blipFill>
      <xdr:spPr>
        <a:xfrm>
          <a:off x="7376161" y="277329900"/>
          <a:ext cx="1653540" cy="1927418"/>
        </a:xfrm>
        <a:prstGeom prst="rect">
          <a:avLst/>
        </a:prstGeom>
      </xdr:spPr>
    </xdr:pic>
    <xdr:clientData/>
  </xdr:oneCellAnchor>
  <xdr:oneCellAnchor>
    <xdr:from>
      <xdr:col>14</xdr:col>
      <xdr:colOff>1</xdr:colOff>
      <xdr:row>1244</xdr:row>
      <xdr:rowOff>1</xdr:rowOff>
    </xdr:from>
    <xdr:ext cx="1668780" cy="1979846"/>
    <xdr:pic>
      <xdr:nvPicPr>
        <xdr:cNvPr id="142" name="그림 141">
          <a:extLst>
            <a:ext uri="{FF2B5EF4-FFF2-40B4-BE49-F238E27FC236}">
              <a16:creationId xmlns:a16="http://schemas.microsoft.com/office/drawing/2014/main" id="{75412F92-E3E7-443F-A7C0-459E94686F92}"/>
            </a:ext>
          </a:extLst>
        </xdr:cNvPr>
        <xdr:cNvPicPr>
          <a:picLocks noChangeAspect="1"/>
        </xdr:cNvPicPr>
      </xdr:nvPicPr>
      <xdr:blipFill>
        <a:blip xmlns:r="http://schemas.openxmlformats.org/officeDocument/2006/relationships" r:embed="rId124" cstate="screen">
          <a:extLst>
            <a:ext uri="{28A0092B-C50C-407E-A947-70E740481C1C}">
              <a14:useLocalDpi xmlns:a14="http://schemas.microsoft.com/office/drawing/2010/main"/>
            </a:ext>
          </a:extLst>
        </a:blip>
        <a:stretch>
          <a:fillRect/>
        </a:stretch>
      </xdr:blipFill>
      <xdr:spPr>
        <a:xfrm>
          <a:off x="9387841" y="277329901"/>
          <a:ext cx="1668780" cy="1979846"/>
        </a:xfrm>
        <a:prstGeom prst="rect">
          <a:avLst/>
        </a:prstGeom>
      </xdr:spPr>
    </xdr:pic>
    <xdr:clientData/>
  </xdr:oneCellAnchor>
  <xdr:oneCellAnchor>
    <xdr:from>
      <xdr:col>2</xdr:col>
      <xdr:colOff>0</xdr:colOff>
      <xdr:row>1268</xdr:row>
      <xdr:rowOff>1</xdr:rowOff>
    </xdr:from>
    <xdr:ext cx="5509260" cy="2187599"/>
    <xdr:pic>
      <xdr:nvPicPr>
        <xdr:cNvPr id="143" name="그림 142">
          <a:extLst>
            <a:ext uri="{FF2B5EF4-FFF2-40B4-BE49-F238E27FC236}">
              <a16:creationId xmlns:a16="http://schemas.microsoft.com/office/drawing/2014/main" id="{382B9455-1BF6-47C1-9A8C-60C100EA7EA6}"/>
            </a:ext>
          </a:extLst>
        </xdr:cNvPr>
        <xdr:cNvPicPr>
          <a:picLocks noChangeAspect="1"/>
        </xdr:cNvPicPr>
      </xdr:nvPicPr>
      <xdr:blipFill>
        <a:blip xmlns:r="http://schemas.openxmlformats.org/officeDocument/2006/relationships" r:embed="rId125" cstate="screen">
          <a:extLst>
            <a:ext uri="{28A0092B-C50C-407E-A947-70E740481C1C}">
              <a14:useLocalDpi xmlns:a14="http://schemas.microsoft.com/office/drawing/2010/main"/>
            </a:ext>
          </a:extLst>
        </a:blip>
        <a:stretch>
          <a:fillRect/>
        </a:stretch>
      </xdr:blipFill>
      <xdr:spPr>
        <a:xfrm>
          <a:off x="1341120" y="282633421"/>
          <a:ext cx="5509260" cy="2187599"/>
        </a:xfrm>
        <a:prstGeom prst="rect">
          <a:avLst/>
        </a:prstGeom>
      </xdr:spPr>
    </xdr:pic>
    <xdr:clientData/>
  </xdr:oneCellAnchor>
  <xdr:oneCellAnchor>
    <xdr:from>
      <xdr:col>14</xdr:col>
      <xdr:colOff>259080</xdr:colOff>
      <xdr:row>1279</xdr:row>
      <xdr:rowOff>91087</xdr:rowOff>
    </xdr:from>
    <xdr:ext cx="3307079" cy="2101647"/>
    <xdr:pic>
      <xdr:nvPicPr>
        <xdr:cNvPr id="144" name="그림 143">
          <a:extLst>
            <a:ext uri="{FF2B5EF4-FFF2-40B4-BE49-F238E27FC236}">
              <a16:creationId xmlns:a16="http://schemas.microsoft.com/office/drawing/2014/main" id="{9F0B4991-A155-4D2A-A355-1083A876C411}"/>
            </a:ext>
          </a:extLst>
        </xdr:cNvPr>
        <xdr:cNvPicPr>
          <a:picLocks noChangeAspect="1"/>
        </xdr:cNvPicPr>
      </xdr:nvPicPr>
      <xdr:blipFill>
        <a:blip xmlns:r="http://schemas.openxmlformats.org/officeDocument/2006/relationships" r:embed="rId126" cstate="screen">
          <a:extLst>
            <a:ext uri="{28A0092B-C50C-407E-A947-70E740481C1C}">
              <a14:useLocalDpi xmlns:a14="http://schemas.microsoft.com/office/drawing/2010/main"/>
            </a:ext>
          </a:extLst>
        </a:blip>
        <a:stretch>
          <a:fillRect/>
        </a:stretch>
      </xdr:blipFill>
      <xdr:spPr>
        <a:xfrm>
          <a:off x="9646920" y="285155287"/>
          <a:ext cx="3307079" cy="2101647"/>
        </a:xfrm>
        <a:prstGeom prst="rect">
          <a:avLst/>
        </a:prstGeom>
      </xdr:spPr>
    </xdr:pic>
    <xdr:clientData/>
  </xdr:oneCellAnchor>
  <xdr:oneCellAnchor>
    <xdr:from>
      <xdr:col>2</xdr:col>
      <xdr:colOff>1</xdr:colOff>
      <xdr:row>1316</xdr:row>
      <xdr:rowOff>0</xdr:rowOff>
    </xdr:from>
    <xdr:ext cx="2575560" cy="1782438"/>
    <xdr:pic>
      <xdr:nvPicPr>
        <xdr:cNvPr id="145" name="그림 144">
          <a:extLst>
            <a:ext uri="{FF2B5EF4-FFF2-40B4-BE49-F238E27FC236}">
              <a16:creationId xmlns:a16="http://schemas.microsoft.com/office/drawing/2014/main" id="{73AADF53-CE8B-4914-9105-BB293FF1D0C6}"/>
            </a:ext>
          </a:extLst>
        </xdr:cNvPr>
        <xdr:cNvPicPr>
          <a:picLocks noChangeAspect="1"/>
        </xdr:cNvPicPr>
      </xdr:nvPicPr>
      <xdr:blipFill>
        <a:blip xmlns:r="http://schemas.openxmlformats.org/officeDocument/2006/relationships" r:embed="rId127" cstate="screen">
          <a:extLst>
            <a:ext uri="{28A0092B-C50C-407E-A947-70E740481C1C}">
              <a14:useLocalDpi xmlns:a14="http://schemas.microsoft.com/office/drawing/2010/main"/>
            </a:ext>
          </a:extLst>
        </a:blip>
        <a:stretch>
          <a:fillRect/>
        </a:stretch>
      </xdr:blipFill>
      <xdr:spPr>
        <a:xfrm>
          <a:off x="1341121" y="293240460"/>
          <a:ext cx="2575560" cy="1782438"/>
        </a:xfrm>
        <a:prstGeom prst="rect">
          <a:avLst/>
        </a:prstGeom>
      </xdr:spPr>
    </xdr:pic>
    <xdr:clientData/>
  </xdr:oneCellAnchor>
  <xdr:oneCellAnchor>
    <xdr:from>
      <xdr:col>1</xdr:col>
      <xdr:colOff>1</xdr:colOff>
      <xdr:row>1345</xdr:row>
      <xdr:rowOff>0</xdr:rowOff>
    </xdr:from>
    <xdr:ext cx="4980932" cy="1706880"/>
    <xdr:pic>
      <xdr:nvPicPr>
        <xdr:cNvPr id="146" name="그림 145">
          <a:extLst>
            <a:ext uri="{FF2B5EF4-FFF2-40B4-BE49-F238E27FC236}">
              <a16:creationId xmlns:a16="http://schemas.microsoft.com/office/drawing/2014/main" id="{1C84C003-88EB-4D31-BDAA-BDFBA60139DE}"/>
            </a:ext>
          </a:extLst>
        </xdr:cNvPr>
        <xdr:cNvPicPr>
          <a:picLocks noChangeAspect="1"/>
        </xdr:cNvPicPr>
      </xdr:nvPicPr>
      <xdr:blipFill>
        <a:blip xmlns:r="http://schemas.openxmlformats.org/officeDocument/2006/relationships" r:embed="rId128" cstate="screen">
          <a:extLst>
            <a:ext uri="{28A0092B-C50C-407E-A947-70E740481C1C}">
              <a14:useLocalDpi xmlns:a14="http://schemas.microsoft.com/office/drawing/2010/main"/>
            </a:ext>
          </a:extLst>
        </a:blip>
        <a:stretch>
          <a:fillRect/>
        </a:stretch>
      </xdr:blipFill>
      <xdr:spPr>
        <a:xfrm>
          <a:off x="670561" y="299648880"/>
          <a:ext cx="4980932" cy="1706880"/>
        </a:xfrm>
        <a:prstGeom prst="rect">
          <a:avLst/>
        </a:prstGeom>
      </xdr:spPr>
    </xdr:pic>
    <xdr:clientData/>
  </xdr:oneCellAnchor>
  <xdr:oneCellAnchor>
    <xdr:from>
      <xdr:col>3</xdr:col>
      <xdr:colOff>99061</xdr:colOff>
      <xdr:row>1363</xdr:row>
      <xdr:rowOff>22860</xdr:rowOff>
    </xdr:from>
    <xdr:ext cx="3337560" cy="1061317"/>
    <xdr:pic>
      <xdr:nvPicPr>
        <xdr:cNvPr id="147" name="그림 146">
          <a:extLst>
            <a:ext uri="{FF2B5EF4-FFF2-40B4-BE49-F238E27FC236}">
              <a16:creationId xmlns:a16="http://schemas.microsoft.com/office/drawing/2014/main" id="{5A45916D-677C-4836-9C90-D7E74072BBF4}"/>
            </a:ext>
          </a:extLst>
        </xdr:cNvPr>
        <xdr:cNvPicPr>
          <a:picLocks noChangeAspect="1"/>
        </xdr:cNvPicPr>
      </xdr:nvPicPr>
      <xdr:blipFill>
        <a:blip xmlns:r="http://schemas.openxmlformats.org/officeDocument/2006/relationships" r:embed="rId129" cstate="screen">
          <a:extLst>
            <a:ext uri="{28A0092B-C50C-407E-A947-70E740481C1C}">
              <a14:useLocalDpi xmlns:a14="http://schemas.microsoft.com/office/drawing/2010/main"/>
            </a:ext>
          </a:extLst>
        </a:blip>
        <a:stretch>
          <a:fillRect/>
        </a:stretch>
      </xdr:blipFill>
      <xdr:spPr>
        <a:xfrm>
          <a:off x="2110741" y="303649380"/>
          <a:ext cx="3337560" cy="1061317"/>
        </a:xfrm>
        <a:prstGeom prst="rect">
          <a:avLst/>
        </a:prstGeom>
      </xdr:spPr>
    </xdr:pic>
    <xdr:clientData/>
  </xdr:oneCellAnchor>
  <xdr:oneCellAnchor>
    <xdr:from>
      <xdr:col>8</xdr:col>
      <xdr:colOff>45721</xdr:colOff>
      <xdr:row>1363</xdr:row>
      <xdr:rowOff>15240</xdr:rowOff>
    </xdr:from>
    <xdr:ext cx="4975860" cy="1040975"/>
    <xdr:pic>
      <xdr:nvPicPr>
        <xdr:cNvPr id="148" name="그림 147">
          <a:extLst>
            <a:ext uri="{FF2B5EF4-FFF2-40B4-BE49-F238E27FC236}">
              <a16:creationId xmlns:a16="http://schemas.microsoft.com/office/drawing/2014/main" id="{EEC720D7-51D5-4AB4-A26A-7665D9740DE2}"/>
            </a:ext>
          </a:extLst>
        </xdr:cNvPr>
        <xdr:cNvPicPr>
          <a:picLocks noChangeAspect="1"/>
        </xdr:cNvPicPr>
      </xdr:nvPicPr>
      <xdr:blipFill>
        <a:blip xmlns:r="http://schemas.openxmlformats.org/officeDocument/2006/relationships" r:embed="rId130"/>
        <a:stretch>
          <a:fillRect/>
        </a:stretch>
      </xdr:blipFill>
      <xdr:spPr>
        <a:xfrm>
          <a:off x="5410201" y="303641760"/>
          <a:ext cx="4975860" cy="1040975"/>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2</xdr:col>
      <xdr:colOff>121385</xdr:colOff>
      <xdr:row>8</xdr:row>
      <xdr:rowOff>22860</xdr:rowOff>
    </xdr:from>
    <xdr:to>
      <xdr:col>7</xdr:col>
      <xdr:colOff>494212</xdr:colOff>
      <xdr:row>12</xdr:row>
      <xdr:rowOff>174716</xdr:rowOff>
    </xdr:to>
    <xdr:pic>
      <xdr:nvPicPr>
        <xdr:cNvPr id="2" name="그림 1">
          <a:extLst>
            <a:ext uri="{FF2B5EF4-FFF2-40B4-BE49-F238E27FC236}">
              <a16:creationId xmlns:a16="http://schemas.microsoft.com/office/drawing/2014/main" id="{420D2890-8025-425B-BFF7-5F4926507CF7}"/>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807185" y="1790700"/>
          <a:ext cx="3703856" cy="1070610"/>
        </a:xfrm>
        <a:prstGeom prst="rect">
          <a:avLst/>
        </a:prstGeom>
      </xdr:spPr>
    </xdr:pic>
    <xdr:clientData/>
  </xdr:twoCellAnchor>
  <xdr:twoCellAnchor editAs="oneCell">
    <xdr:from>
      <xdr:col>9</xdr:col>
      <xdr:colOff>114301</xdr:colOff>
      <xdr:row>31</xdr:row>
      <xdr:rowOff>60960</xdr:rowOff>
    </xdr:from>
    <xdr:to>
      <xdr:col>16</xdr:col>
      <xdr:colOff>326855</xdr:colOff>
      <xdr:row>37</xdr:row>
      <xdr:rowOff>53340</xdr:rowOff>
    </xdr:to>
    <xdr:pic>
      <xdr:nvPicPr>
        <xdr:cNvPr id="3" name="그림 2">
          <a:extLst>
            <a:ext uri="{FF2B5EF4-FFF2-40B4-BE49-F238E27FC236}">
              <a16:creationId xmlns:a16="http://schemas.microsoft.com/office/drawing/2014/main" id="{7BB32559-C83E-456F-86DB-F24EF65C83C9}"/>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5334001" y="6911340"/>
          <a:ext cx="4628344" cy="1322070"/>
        </a:xfrm>
        <a:prstGeom prst="rect">
          <a:avLst/>
        </a:prstGeom>
      </xdr:spPr>
    </xdr:pic>
    <xdr:clientData/>
  </xdr:twoCellAnchor>
  <xdr:oneCellAnchor>
    <xdr:from>
      <xdr:col>2</xdr:col>
      <xdr:colOff>647700</xdr:colOff>
      <xdr:row>31</xdr:row>
      <xdr:rowOff>83820</xdr:rowOff>
    </xdr:from>
    <xdr:ext cx="3817620" cy="2866170"/>
    <xdr:pic>
      <xdr:nvPicPr>
        <xdr:cNvPr id="4" name="그림 3">
          <a:extLst>
            <a:ext uri="{FF2B5EF4-FFF2-40B4-BE49-F238E27FC236}">
              <a16:creationId xmlns:a16="http://schemas.microsoft.com/office/drawing/2014/main" id="{F65D4679-FB93-4E30-BD65-7B830A8715F7}"/>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tretch>
          <a:fillRect/>
        </a:stretch>
      </xdr:blipFill>
      <xdr:spPr>
        <a:xfrm>
          <a:off x="1333500" y="6934200"/>
          <a:ext cx="3817620" cy="2866170"/>
        </a:xfrm>
        <a:prstGeom prst="rect">
          <a:avLst/>
        </a:prstGeom>
      </xdr:spPr>
    </xdr:pic>
    <xdr:clientData/>
  </xdr:oneCellAnchor>
  <xdr:twoCellAnchor editAs="oneCell">
    <xdr:from>
      <xdr:col>2</xdr:col>
      <xdr:colOff>160021</xdr:colOff>
      <xdr:row>71</xdr:row>
      <xdr:rowOff>7620</xdr:rowOff>
    </xdr:from>
    <xdr:to>
      <xdr:col>6</xdr:col>
      <xdr:colOff>266701</xdr:colOff>
      <xdr:row>79</xdr:row>
      <xdr:rowOff>15871</xdr:rowOff>
    </xdr:to>
    <xdr:pic>
      <xdr:nvPicPr>
        <xdr:cNvPr id="5" name="그림 4">
          <a:extLst>
            <a:ext uri="{FF2B5EF4-FFF2-40B4-BE49-F238E27FC236}">
              <a16:creationId xmlns:a16="http://schemas.microsoft.com/office/drawing/2014/main" id="{CB083C77-48AF-482F-A252-9735DECC1EDA}"/>
            </a:ext>
          </a:extLst>
        </xdr:cNvPr>
        <xdr:cNvPicPr>
          <a:picLocks noChangeAspect="1"/>
        </xdr:cNvPicPr>
      </xdr:nvPicPr>
      <xdr:blipFill>
        <a:blip xmlns:r="http://schemas.openxmlformats.org/officeDocument/2006/relationships" r:embed="rId4" cstate="screen">
          <a:extLst>
            <a:ext uri="{28A0092B-C50C-407E-A947-70E740481C1C}">
              <a14:useLocalDpi xmlns:a14="http://schemas.microsoft.com/office/drawing/2010/main"/>
            </a:ext>
          </a:extLst>
        </a:blip>
        <a:stretch>
          <a:fillRect/>
        </a:stretch>
      </xdr:blipFill>
      <xdr:spPr>
        <a:xfrm>
          <a:off x="845821" y="15697200"/>
          <a:ext cx="2750820" cy="1779901"/>
        </a:xfrm>
        <a:prstGeom prst="rect">
          <a:avLst/>
        </a:prstGeom>
      </xdr:spPr>
    </xdr:pic>
    <xdr:clientData/>
  </xdr:twoCellAnchor>
  <xdr:twoCellAnchor editAs="oneCell">
    <xdr:from>
      <xdr:col>2</xdr:col>
      <xdr:colOff>167640</xdr:colOff>
      <xdr:row>85</xdr:row>
      <xdr:rowOff>45720</xdr:rowOff>
    </xdr:from>
    <xdr:to>
      <xdr:col>6</xdr:col>
      <xdr:colOff>592455</xdr:colOff>
      <xdr:row>93</xdr:row>
      <xdr:rowOff>19399</xdr:rowOff>
    </xdr:to>
    <xdr:pic>
      <xdr:nvPicPr>
        <xdr:cNvPr id="6" name="그림 5">
          <a:extLst>
            <a:ext uri="{FF2B5EF4-FFF2-40B4-BE49-F238E27FC236}">
              <a16:creationId xmlns:a16="http://schemas.microsoft.com/office/drawing/2014/main" id="{72AD5543-086C-4EF7-912E-A60B19B88DC6}"/>
            </a:ext>
          </a:extLst>
        </xdr:cNvPr>
        <xdr:cNvPicPr>
          <a:picLocks noChangeAspect="1"/>
        </xdr:cNvPicPr>
      </xdr:nvPicPr>
      <xdr:blipFill>
        <a:blip xmlns:r="http://schemas.openxmlformats.org/officeDocument/2006/relationships" r:embed="rId5" cstate="screen">
          <a:extLst>
            <a:ext uri="{28A0092B-C50C-407E-A947-70E740481C1C}">
              <a14:useLocalDpi xmlns:a14="http://schemas.microsoft.com/office/drawing/2010/main"/>
            </a:ext>
          </a:extLst>
        </a:blip>
        <a:stretch>
          <a:fillRect/>
        </a:stretch>
      </xdr:blipFill>
      <xdr:spPr>
        <a:xfrm>
          <a:off x="853440" y="18829020"/>
          <a:ext cx="3065145" cy="1737709"/>
        </a:xfrm>
        <a:prstGeom prst="rect">
          <a:avLst/>
        </a:prstGeom>
      </xdr:spPr>
    </xdr:pic>
    <xdr:clientData/>
  </xdr:twoCellAnchor>
  <xdr:twoCellAnchor editAs="oneCell">
    <xdr:from>
      <xdr:col>2</xdr:col>
      <xdr:colOff>0</xdr:colOff>
      <xdr:row>132</xdr:row>
      <xdr:rowOff>0</xdr:rowOff>
    </xdr:from>
    <xdr:to>
      <xdr:col>9</xdr:col>
      <xdr:colOff>167640</xdr:colOff>
      <xdr:row>140</xdr:row>
      <xdr:rowOff>170813</xdr:rowOff>
    </xdr:to>
    <xdr:pic>
      <xdr:nvPicPr>
        <xdr:cNvPr id="7" name="그림 6">
          <a:extLst>
            <a:ext uri="{FF2B5EF4-FFF2-40B4-BE49-F238E27FC236}">
              <a16:creationId xmlns:a16="http://schemas.microsoft.com/office/drawing/2014/main" id="{DDC84966-BCC8-4F5E-959E-BD6B93559826}"/>
            </a:ext>
          </a:extLst>
        </xdr:cNvPr>
        <xdr:cNvPicPr>
          <a:picLocks noChangeAspect="1"/>
        </xdr:cNvPicPr>
      </xdr:nvPicPr>
      <xdr:blipFill>
        <a:blip xmlns:r="http://schemas.openxmlformats.org/officeDocument/2006/relationships" r:embed="rId6" cstate="screen">
          <a:extLst>
            <a:ext uri="{28A0092B-C50C-407E-A947-70E740481C1C}">
              <a14:useLocalDpi xmlns:a14="http://schemas.microsoft.com/office/drawing/2010/main"/>
            </a:ext>
          </a:extLst>
        </a:blip>
        <a:stretch>
          <a:fillRect/>
        </a:stretch>
      </xdr:blipFill>
      <xdr:spPr>
        <a:xfrm>
          <a:off x="685800" y="29169360"/>
          <a:ext cx="4705350" cy="1942463"/>
        </a:xfrm>
        <a:prstGeom prst="rect">
          <a:avLst/>
        </a:prstGeom>
      </xdr:spPr>
    </xdr:pic>
    <xdr:clientData/>
  </xdr:twoCellAnchor>
  <xdr:twoCellAnchor editAs="oneCell">
    <xdr:from>
      <xdr:col>12</xdr:col>
      <xdr:colOff>38100</xdr:colOff>
      <xdr:row>140</xdr:row>
      <xdr:rowOff>60960</xdr:rowOff>
    </xdr:from>
    <xdr:to>
      <xdr:col>16</xdr:col>
      <xdr:colOff>358140</xdr:colOff>
      <xdr:row>143</xdr:row>
      <xdr:rowOff>174608</xdr:rowOff>
    </xdr:to>
    <xdr:pic>
      <xdr:nvPicPr>
        <xdr:cNvPr id="8" name="그림 7">
          <a:extLst>
            <a:ext uri="{FF2B5EF4-FFF2-40B4-BE49-F238E27FC236}">
              <a16:creationId xmlns:a16="http://schemas.microsoft.com/office/drawing/2014/main" id="{45921289-01A6-427E-BCB3-B0A0A882EDDD}"/>
            </a:ext>
          </a:extLst>
        </xdr:cNvPr>
        <xdr:cNvPicPr>
          <a:picLocks noChangeAspect="1"/>
        </xdr:cNvPicPr>
      </xdr:nvPicPr>
      <xdr:blipFill>
        <a:blip xmlns:r="http://schemas.openxmlformats.org/officeDocument/2006/relationships" r:embed="rId7" cstate="screen">
          <a:extLst>
            <a:ext uri="{28A0092B-C50C-407E-A947-70E740481C1C}">
              <a14:useLocalDpi xmlns:a14="http://schemas.microsoft.com/office/drawing/2010/main"/>
            </a:ext>
          </a:extLst>
        </a:blip>
        <a:stretch>
          <a:fillRect/>
        </a:stretch>
      </xdr:blipFill>
      <xdr:spPr>
        <a:xfrm>
          <a:off x="7139940" y="30998160"/>
          <a:ext cx="2838450" cy="772778"/>
        </a:xfrm>
        <a:prstGeom prst="rect">
          <a:avLst/>
        </a:prstGeom>
      </xdr:spPr>
    </xdr:pic>
    <xdr:clientData/>
  </xdr:twoCellAnchor>
  <xdr:twoCellAnchor editAs="oneCell">
    <xdr:from>
      <xdr:col>2</xdr:col>
      <xdr:colOff>1</xdr:colOff>
      <xdr:row>158</xdr:row>
      <xdr:rowOff>0</xdr:rowOff>
    </xdr:from>
    <xdr:to>
      <xdr:col>7</xdr:col>
      <xdr:colOff>358140</xdr:colOff>
      <xdr:row>164</xdr:row>
      <xdr:rowOff>1320</xdr:rowOff>
    </xdr:to>
    <xdr:pic>
      <xdr:nvPicPr>
        <xdr:cNvPr id="9" name="그림 8">
          <a:extLst>
            <a:ext uri="{FF2B5EF4-FFF2-40B4-BE49-F238E27FC236}">
              <a16:creationId xmlns:a16="http://schemas.microsoft.com/office/drawing/2014/main" id="{D2253123-1511-4268-86DE-F0BA265A7C0B}"/>
            </a:ext>
          </a:extLst>
        </xdr:cNvPr>
        <xdr:cNvPicPr>
          <a:picLocks noChangeAspect="1"/>
        </xdr:cNvPicPr>
      </xdr:nvPicPr>
      <xdr:blipFill>
        <a:blip xmlns:r="http://schemas.openxmlformats.org/officeDocument/2006/relationships" r:embed="rId8" cstate="screen">
          <a:extLst>
            <a:ext uri="{28A0092B-C50C-407E-A947-70E740481C1C}">
              <a14:useLocalDpi xmlns:a14="http://schemas.microsoft.com/office/drawing/2010/main"/>
            </a:ext>
          </a:extLst>
        </a:blip>
        <a:stretch>
          <a:fillRect/>
        </a:stretch>
      </xdr:blipFill>
      <xdr:spPr>
        <a:xfrm>
          <a:off x="685801" y="34914840"/>
          <a:ext cx="3676649" cy="1313049"/>
        </a:xfrm>
        <a:prstGeom prst="rect">
          <a:avLst/>
        </a:prstGeom>
      </xdr:spPr>
    </xdr:pic>
    <xdr:clientData/>
  </xdr:twoCellAnchor>
  <xdr:twoCellAnchor editAs="oneCell">
    <xdr:from>
      <xdr:col>1</xdr:col>
      <xdr:colOff>99060</xdr:colOff>
      <xdr:row>178</xdr:row>
      <xdr:rowOff>53340</xdr:rowOff>
    </xdr:from>
    <xdr:to>
      <xdr:col>5</xdr:col>
      <xdr:colOff>533400</xdr:colOff>
      <xdr:row>189</xdr:row>
      <xdr:rowOff>171027</xdr:rowOff>
    </xdr:to>
    <xdr:pic>
      <xdr:nvPicPr>
        <xdr:cNvPr id="10" name="그림 9">
          <a:extLst>
            <a:ext uri="{FF2B5EF4-FFF2-40B4-BE49-F238E27FC236}">
              <a16:creationId xmlns:a16="http://schemas.microsoft.com/office/drawing/2014/main" id="{C0ADEDCD-2817-4F00-B2AC-A7893D9502A1}"/>
            </a:ext>
          </a:extLst>
        </xdr:cNvPr>
        <xdr:cNvPicPr>
          <a:picLocks noChangeAspect="1"/>
        </xdr:cNvPicPr>
      </xdr:nvPicPr>
      <xdr:blipFill>
        <a:blip xmlns:r="http://schemas.openxmlformats.org/officeDocument/2006/relationships" r:embed="rId9" cstate="screen">
          <a:extLst>
            <a:ext uri="{28A0092B-C50C-407E-A947-70E740481C1C}">
              <a14:useLocalDpi xmlns:a14="http://schemas.microsoft.com/office/drawing/2010/main"/>
            </a:ext>
          </a:extLst>
        </a:blip>
        <a:stretch>
          <a:fillRect/>
        </a:stretch>
      </xdr:blipFill>
      <xdr:spPr>
        <a:xfrm>
          <a:off x="510540" y="39387780"/>
          <a:ext cx="2682240" cy="2589016"/>
        </a:xfrm>
        <a:prstGeom prst="rect">
          <a:avLst/>
        </a:prstGeom>
      </xdr:spPr>
    </xdr:pic>
    <xdr:clientData/>
  </xdr:twoCellAnchor>
  <xdr:twoCellAnchor editAs="oneCell">
    <xdr:from>
      <xdr:col>6</xdr:col>
      <xdr:colOff>0</xdr:colOff>
      <xdr:row>177</xdr:row>
      <xdr:rowOff>53339</xdr:rowOff>
    </xdr:from>
    <xdr:to>
      <xdr:col>9</xdr:col>
      <xdr:colOff>512444</xdr:colOff>
      <xdr:row>190</xdr:row>
      <xdr:rowOff>2605</xdr:rowOff>
    </xdr:to>
    <xdr:pic>
      <xdr:nvPicPr>
        <xdr:cNvPr id="11" name="그림 10">
          <a:extLst>
            <a:ext uri="{FF2B5EF4-FFF2-40B4-BE49-F238E27FC236}">
              <a16:creationId xmlns:a16="http://schemas.microsoft.com/office/drawing/2014/main" id="{CAF2BD95-6F64-4A55-80C7-92E7852DC058}"/>
            </a:ext>
          </a:extLst>
        </xdr:cNvPr>
        <xdr:cNvPicPr>
          <a:picLocks noChangeAspect="1"/>
        </xdr:cNvPicPr>
      </xdr:nvPicPr>
      <xdr:blipFill>
        <a:blip xmlns:r="http://schemas.openxmlformats.org/officeDocument/2006/relationships" r:embed="rId10" cstate="screen">
          <a:extLst>
            <a:ext uri="{28A0092B-C50C-407E-A947-70E740481C1C}">
              <a14:useLocalDpi xmlns:a14="http://schemas.microsoft.com/office/drawing/2010/main"/>
            </a:ext>
          </a:extLst>
        </a:blip>
        <a:stretch>
          <a:fillRect/>
        </a:stretch>
      </xdr:blipFill>
      <xdr:spPr>
        <a:xfrm>
          <a:off x="3329940" y="39166799"/>
          <a:ext cx="2406014" cy="2807855"/>
        </a:xfrm>
        <a:prstGeom prst="rect">
          <a:avLst/>
        </a:prstGeom>
      </xdr:spPr>
    </xdr:pic>
    <xdr:clientData/>
  </xdr:twoCellAnchor>
  <xdr:twoCellAnchor editAs="oneCell">
    <xdr:from>
      <xdr:col>2</xdr:col>
      <xdr:colOff>1</xdr:colOff>
      <xdr:row>192</xdr:row>
      <xdr:rowOff>1</xdr:rowOff>
    </xdr:from>
    <xdr:to>
      <xdr:col>11</xdr:col>
      <xdr:colOff>325756</xdr:colOff>
      <xdr:row>202</xdr:row>
      <xdr:rowOff>168355</xdr:rowOff>
    </xdr:to>
    <xdr:pic>
      <xdr:nvPicPr>
        <xdr:cNvPr id="12" name="그림 11">
          <a:extLst>
            <a:ext uri="{FF2B5EF4-FFF2-40B4-BE49-F238E27FC236}">
              <a16:creationId xmlns:a16="http://schemas.microsoft.com/office/drawing/2014/main" id="{5309FF64-4450-45EB-BB8A-CCFC3074C64A}"/>
            </a:ext>
          </a:extLst>
        </xdr:cNvPr>
        <xdr:cNvPicPr>
          <a:picLocks noChangeAspect="1"/>
        </xdr:cNvPicPr>
      </xdr:nvPicPr>
      <xdr:blipFill>
        <a:blip xmlns:r="http://schemas.openxmlformats.org/officeDocument/2006/relationships" r:embed="rId11" cstate="screen">
          <a:extLst>
            <a:ext uri="{28A0092B-C50C-407E-A947-70E740481C1C}">
              <a14:useLocalDpi xmlns:a14="http://schemas.microsoft.com/office/drawing/2010/main"/>
            </a:ext>
          </a:extLst>
        </a:blip>
        <a:stretch>
          <a:fillRect/>
        </a:stretch>
      </xdr:blipFill>
      <xdr:spPr>
        <a:xfrm>
          <a:off x="685801" y="42428161"/>
          <a:ext cx="6158865" cy="2381964"/>
        </a:xfrm>
        <a:prstGeom prst="rect">
          <a:avLst/>
        </a:prstGeom>
      </xdr:spPr>
    </xdr:pic>
    <xdr:clientData/>
  </xdr:twoCellAnchor>
  <xdr:twoCellAnchor editAs="oneCell">
    <xdr:from>
      <xdr:col>2</xdr:col>
      <xdr:colOff>1</xdr:colOff>
      <xdr:row>215</xdr:row>
      <xdr:rowOff>0</xdr:rowOff>
    </xdr:from>
    <xdr:to>
      <xdr:col>6</xdr:col>
      <xdr:colOff>400051</xdr:colOff>
      <xdr:row>223</xdr:row>
      <xdr:rowOff>169796</xdr:rowOff>
    </xdr:to>
    <xdr:pic>
      <xdr:nvPicPr>
        <xdr:cNvPr id="13" name="그림 12">
          <a:extLst>
            <a:ext uri="{FF2B5EF4-FFF2-40B4-BE49-F238E27FC236}">
              <a16:creationId xmlns:a16="http://schemas.microsoft.com/office/drawing/2014/main" id="{5981B2A6-B508-4549-A79F-2D6AA45594C0}"/>
            </a:ext>
          </a:extLst>
        </xdr:cNvPr>
        <xdr:cNvPicPr>
          <a:picLocks noChangeAspect="1"/>
        </xdr:cNvPicPr>
      </xdr:nvPicPr>
      <xdr:blipFill>
        <a:blip xmlns:r="http://schemas.openxmlformats.org/officeDocument/2006/relationships" r:embed="rId12" cstate="screen">
          <a:extLst>
            <a:ext uri="{28A0092B-C50C-407E-A947-70E740481C1C}">
              <a14:useLocalDpi xmlns:a14="http://schemas.microsoft.com/office/drawing/2010/main"/>
            </a:ext>
          </a:extLst>
        </a:blip>
        <a:stretch>
          <a:fillRect/>
        </a:stretch>
      </xdr:blipFill>
      <xdr:spPr>
        <a:xfrm>
          <a:off x="685801" y="47510700"/>
          <a:ext cx="3040380" cy="1941446"/>
        </a:xfrm>
        <a:prstGeom prst="rect">
          <a:avLst/>
        </a:prstGeom>
      </xdr:spPr>
    </xdr:pic>
    <xdr:clientData/>
  </xdr:twoCellAnchor>
  <xdr:twoCellAnchor>
    <xdr:from>
      <xdr:col>1</xdr:col>
      <xdr:colOff>245745</xdr:colOff>
      <xdr:row>233</xdr:row>
      <xdr:rowOff>76200</xdr:rowOff>
    </xdr:from>
    <xdr:to>
      <xdr:col>10</xdr:col>
      <xdr:colOff>297438</xdr:colOff>
      <xdr:row>251</xdr:row>
      <xdr:rowOff>173923</xdr:rowOff>
    </xdr:to>
    <xdr:grpSp>
      <xdr:nvGrpSpPr>
        <xdr:cNvPr id="14" name="그룹 13">
          <a:extLst>
            <a:ext uri="{FF2B5EF4-FFF2-40B4-BE49-F238E27FC236}">
              <a16:creationId xmlns:a16="http://schemas.microsoft.com/office/drawing/2014/main" id="{F5C4E576-94DE-4699-B6A4-65884F04DA45}"/>
            </a:ext>
          </a:extLst>
        </xdr:cNvPr>
        <xdr:cNvGrpSpPr/>
      </xdr:nvGrpSpPr>
      <xdr:grpSpPr>
        <a:xfrm>
          <a:off x="659130" y="51120675"/>
          <a:ext cx="5618103" cy="4037263"/>
          <a:chOff x="685800" y="51267360"/>
          <a:chExt cx="5633343" cy="4067743"/>
        </a:xfrm>
      </xdr:grpSpPr>
      <xdr:pic>
        <xdr:nvPicPr>
          <xdr:cNvPr id="15" name="그림 14">
            <a:extLst>
              <a:ext uri="{FF2B5EF4-FFF2-40B4-BE49-F238E27FC236}">
                <a16:creationId xmlns:a16="http://schemas.microsoft.com/office/drawing/2014/main" id="{308F1E07-32D8-A1C5-FDFE-ED7AEC563513}"/>
              </a:ext>
            </a:extLst>
          </xdr:cNvPr>
          <xdr:cNvPicPr>
            <a:picLocks noChangeAspect="1"/>
          </xdr:cNvPicPr>
        </xdr:nvPicPr>
        <xdr:blipFill>
          <a:blip xmlns:r="http://schemas.openxmlformats.org/officeDocument/2006/relationships" r:embed="rId13"/>
          <a:stretch>
            <a:fillRect/>
          </a:stretch>
        </xdr:blipFill>
        <xdr:spPr>
          <a:xfrm>
            <a:off x="685800" y="51267360"/>
            <a:ext cx="5630061" cy="4067743"/>
          </a:xfrm>
          <a:prstGeom prst="rect">
            <a:avLst/>
          </a:prstGeom>
        </xdr:spPr>
      </xdr:pic>
      <xdr:sp macro="" textlink="">
        <xdr:nvSpPr>
          <xdr:cNvPr id="16" name="TextBox 15">
            <a:extLst>
              <a:ext uri="{FF2B5EF4-FFF2-40B4-BE49-F238E27FC236}">
                <a16:creationId xmlns:a16="http://schemas.microsoft.com/office/drawing/2014/main" id="{83E15C8D-71D4-800B-3615-F8BFBCBC6DB4}"/>
              </a:ext>
            </a:extLst>
          </xdr:cNvPr>
          <xdr:cNvSpPr txBox="1"/>
        </xdr:nvSpPr>
        <xdr:spPr>
          <a:xfrm>
            <a:off x="5570220" y="52158900"/>
            <a:ext cx="748923" cy="336246"/>
          </a:xfrm>
          <a:prstGeom prst="rect">
            <a:avLst/>
          </a:prstGeom>
        </xdr:spPr>
        <xdr:txBody>
          <a:bodyPr vertOverflow="clip" horzOverflow="clip" wrap="none" rtlCol="0" anchor="t">
            <a:spAutoFit/>
          </a:bodyPr>
          <a:lstStyle/>
          <a:p>
            <a:pPr algn="l"/>
            <a:r>
              <a:rPr lang="ko-KR" altLang="en-US" sz="1100" b="1">
                <a:solidFill>
                  <a:srgbClr val="FF0000"/>
                </a:solidFill>
                <a:latin typeface="KB금융 제목체 Bold" panose="020B0803000000000000" pitchFamily="50" charset="-127"/>
                <a:ea typeface="KB금융 제목체 Bold" panose="020B0803000000000000" pitchFamily="50" charset="-127"/>
              </a:rPr>
              <a:t>상승압박</a:t>
            </a:r>
          </a:p>
        </xdr:txBody>
      </xdr:sp>
      <xdr:sp macro="" textlink="">
        <xdr:nvSpPr>
          <xdr:cNvPr id="17" name="TextBox 16">
            <a:extLst>
              <a:ext uri="{FF2B5EF4-FFF2-40B4-BE49-F238E27FC236}">
                <a16:creationId xmlns:a16="http://schemas.microsoft.com/office/drawing/2014/main" id="{5EC5DBC8-5D34-066C-24D1-615AEB639153}"/>
              </a:ext>
            </a:extLst>
          </xdr:cNvPr>
          <xdr:cNvSpPr txBox="1"/>
        </xdr:nvSpPr>
        <xdr:spPr>
          <a:xfrm>
            <a:off x="5334000" y="53096160"/>
            <a:ext cx="748923" cy="336246"/>
          </a:xfrm>
          <a:prstGeom prst="rect">
            <a:avLst/>
          </a:prstGeom>
        </xdr:spPr>
        <xdr:txBody>
          <a:bodyPr vertOverflow="clip" horzOverflow="clip" wrap="none" rtlCol="0" anchor="t">
            <a:spAutoFit/>
          </a:bodyPr>
          <a:lstStyle/>
          <a:p>
            <a:pPr algn="l"/>
            <a:r>
              <a:rPr lang="ko-KR" altLang="en-US" sz="1100" b="1">
                <a:solidFill>
                  <a:srgbClr val="0000FF"/>
                </a:solidFill>
                <a:latin typeface="KB금융 제목체 Bold" panose="020B0803000000000000" pitchFamily="50" charset="-127"/>
                <a:ea typeface="KB금융 제목체 Bold" panose="020B0803000000000000" pitchFamily="50" charset="-127"/>
              </a:rPr>
              <a:t>상승압박</a:t>
            </a:r>
          </a:p>
        </xdr:txBody>
      </xdr:sp>
    </xdr:grpSp>
    <xdr:clientData/>
  </xdr:twoCellAnchor>
  <xdr:twoCellAnchor>
    <xdr:from>
      <xdr:col>11</xdr:col>
      <xdr:colOff>20171</xdr:colOff>
      <xdr:row>239</xdr:row>
      <xdr:rowOff>8517</xdr:rowOff>
    </xdr:from>
    <xdr:to>
      <xdr:col>16</xdr:col>
      <xdr:colOff>289642</xdr:colOff>
      <xdr:row>247</xdr:row>
      <xdr:rowOff>145677</xdr:rowOff>
    </xdr:to>
    <xdr:grpSp>
      <xdr:nvGrpSpPr>
        <xdr:cNvPr id="18" name="그룹 17">
          <a:extLst>
            <a:ext uri="{FF2B5EF4-FFF2-40B4-BE49-F238E27FC236}">
              <a16:creationId xmlns:a16="http://schemas.microsoft.com/office/drawing/2014/main" id="{E8A12506-01A6-41BA-8B91-6079AD930626}"/>
            </a:ext>
          </a:extLst>
        </xdr:cNvPr>
        <xdr:cNvGrpSpPr/>
      </xdr:nvGrpSpPr>
      <xdr:grpSpPr>
        <a:xfrm>
          <a:off x="6531461" y="52369347"/>
          <a:ext cx="3374621" cy="1885950"/>
          <a:chOff x="6522721" y="52814221"/>
          <a:chExt cx="3325091" cy="1905000"/>
        </a:xfrm>
      </xdr:grpSpPr>
      <xdr:pic>
        <xdr:nvPicPr>
          <xdr:cNvPr id="19" name="그림 18">
            <a:extLst>
              <a:ext uri="{FF2B5EF4-FFF2-40B4-BE49-F238E27FC236}">
                <a16:creationId xmlns:a16="http://schemas.microsoft.com/office/drawing/2014/main" id="{3C1B49D3-BFC5-3522-7806-2B68ED83A090}"/>
              </a:ext>
            </a:extLst>
          </xdr:cNvPr>
          <xdr:cNvPicPr>
            <a:picLocks noChangeAspect="1"/>
          </xdr:cNvPicPr>
        </xdr:nvPicPr>
        <xdr:blipFill>
          <a:blip xmlns:r="http://schemas.openxmlformats.org/officeDocument/2006/relationships" r:embed="rId14" cstate="screen">
            <a:extLst>
              <a:ext uri="{28A0092B-C50C-407E-A947-70E740481C1C}">
                <a14:useLocalDpi xmlns:a14="http://schemas.microsoft.com/office/drawing/2010/main"/>
              </a:ext>
            </a:extLst>
          </a:blip>
          <a:stretch>
            <a:fillRect/>
          </a:stretch>
        </xdr:blipFill>
        <xdr:spPr>
          <a:xfrm>
            <a:off x="6522721" y="52814221"/>
            <a:ext cx="3325091" cy="1905000"/>
          </a:xfrm>
          <a:prstGeom prst="rect">
            <a:avLst/>
          </a:prstGeom>
        </xdr:spPr>
      </xdr:pic>
      <xdr:cxnSp macro="">
        <xdr:nvCxnSpPr>
          <xdr:cNvPr id="20" name="직선 연결선 19">
            <a:extLst>
              <a:ext uri="{FF2B5EF4-FFF2-40B4-BE49-F238E27FC236}">
                <a16:creationId xmlns:a16="http://schemas.microsoft.com/office/drawing/2014/main" id="{6275487E-DDCD-647C-8472-7584273F933E}"/>
              </a:ext>
            </a:extLst>
          </xdr:cNvPr>
          <xdr:cNvCxnSpPr/>
        </xdr:nvCxnSpPr>
        <xdr:spPr>
          <a:xfrm>
            <a:off x="9486900" y="53797200"/>
            <a:ext cx="0" cy="609600"/>
          </a:xfrm>
          <a:prstGeom prst="line">
            <a:avLst/>
          </a:prstGeom>
          <a:ln w="22225">
            <a:solidFill>
              <a:srgbClr val="FF0000"/>
            </a:solidFill>
          </a:ln>
        </xdr:spPr>
        <xdr:style>
          <a:lnRef idx="1">
            <a:schemeClr val="accent1"/>
          </a:lnRef>
          <a:fillRef idx="0">
            <a:schemeClr val="accent1"/>
          </a:fillRef>
          <a:effectRef idx="0">
            <a:schemeClr val="accent1"/>
          </a:effectRef>
          <a:fontRef idx="minor">
            <a:schemeClr val="tx1"/>
          </a:fontRef>
        </xdr:style>
      </xdr:cxnSp>
      <xdr:sp macro="" textlink="">
        <xdr:nvSpPr>
          <xdr:cNvPr id="21" name="TextBox 20">
            <a:extLst>
              <a:ext uri="{FF2B5EF4-FFF2-40B4-BE49-F238E27FC236}">
                <a16:creationId xmlns:a16="http://schemas.microsoft.com/office/drawing/2014/main" id="{BDE48CA6-839C-8E84-4CD4-19127D2A0779}"/>
              </a:ext>
            </a:extLst>
          </xdr:cNvPr>
          <xdr:cNvSpPr txBox="1"/>
        </xdr:nvSpPr>
        <xdr:spPr>
          <a:xfrm>
            <a:off x="9105900" y="54345840"/>
            <a:ext cx="739177" cy="336246"/>
          </a:xfrm>
          <a:prstGeom prst="rect">
            <a:avLst/>
          </a:prstGeom>
        </xdr:spPr>
        <xdr:txBody>
          <a:bodyPr vertOverflow="clip" horzOverflow="clip" wrap="none" rtlCol="0" anchor="t">
            <a:spAutoFit/>
          </a:bodyPr>
          <a:lstStyle/>
          <a:p>
            <a:pPr algn="l"/>
            <a:r>
              <a:rPr lang="en-US" altLang="ko-KR" sz="1100" b="1">
                <a:solidFill>
                  <a:srgbClr val="FF0000"/>
                </a:solidFill>
                <a:latin typeface="KB금융 제목체 Bold" panose="020B0803000000000000" pitchFamily="50" charset="-127"/>
                <a:ea typeface="KB금융 제목체 Bold" panose="020B0803000000000000" pitchFamily="50" charset="-127"/>
              </a:rPr>
              <a:t>4</a:t>
            </a:r>
            <a:r>
              <a:rPr lang="ko-KR" altLang="en-US" sz="1100" b="1">
                <a:solidFill>
                  <a:srgbClr val="FF0000"/>
                </a:solidFill>
                <a:latin typeface="KB금융 제목체 Bold" panose="020B0803000000000000" pitchFamily="50" charset="-127"/>
                <a:ea typeface="KB금융 제목체 Bold" panose="020B0803000000000000" pitchFamily="50" charset="-127"/>
              </a:rPr>
              <a:t>월 중순</a:t>
            </a:r>
          </a:p>
        </xdr:txBody>
      </xdr:sp>
    </xdr:grpSp>
    <xdr:clientData/>
  </xdr:twoCellAnchor>
  <xdr:twoCellAnchor editAs="oneCell">
    <xdr:from>
      <xdr:col>2</xdr:col>
      <xdr:colOff>125506</xdr:colOff>
      <xdr:row>255</xdr:row>
      <xdr:rowOff>0</xdr:rowOff>
    </xdr:from>
    <xdr:to>
      <xdr:col>6</xdr:col>
      <xdr:colOff>553123</xdr:colOff>
      <xdr:row>262</xdr:row>
      <xdr:rowOff>1339</xdr:rowOff>
    </xdr:to>
    <xdr:pic>
      <xdr:nvPicPr>
        <xdr:cNvPr id="22" name="그림 21">
          <a:extLst>
            <a:ext uri="{FF2B5EF4-FFF2-40B4-BE49-F238E27FC236}">
              <a16:creationId xmlns:a16="http://schemas.microsoft.com/office/drawing/2014/main" id="{0764901F-65D4-4F20-AA16-49BA0E9A751E}"/>
            </a:ext>
          </a:extLst>
        </xdr:cNvPr>
        <xdr:cNvPicPr>
          <a:picLocks noChangeAspect="1"/>
        </xdr:cNvPicPr>
      </xdr:nvPicPr>
      <xdr:blipFill>
        <a:blip xmlns:r="http://schemas.openxmlformats.org/officeDocument/2006/relationships" r:embed="rId15" cstate="screen">
          <a:extLst>
            <a:ext uri="{28A0092B-C50C-407E-A947-70E740481C1C}">
              <a14:useLocalDpi xmlns:a14="http://schemas.microsoft.com/office/drawing/2010/main"/>
            </a:ext>
          </a:extLst>
        </a:blip>
        <a:stretch>
          <a:fillRect/>
        </a:stretch>
      </xdr:blipFill>
      <xdr:spPr>
        <a:xfrm>
          <a:off x="811306" y="56349900"/>
          <a:ext cx="3067947" cy="1534048"/>
        </a:xfrm>
        <a:prstGeom prst="rect">
          <a:avLst/>
        </a:prstGeom>
      </xdr:spPr>
    </xdr:pic>
    <xdr:clientData/>
  </xdr:twoCellAnchor>
  <xdr:twoCellAnchor editAs="oneCell">
    <xdr:from>
      <xdr:col>2</xdr:col>
      <xdr:colOff>53340</xdr:colOff>
      <xdr:row>269</xdr:row>
      <xdr:rowOff>22860</xdr:rowOff>
    </xdr:from>
    <xdr:to>
      <xdr:col>5</xdr:col>
      <xdr:colOff>472440</xdr:colOff>
      <xdr:row>279</xdr:row>
      <xdr:rowOff>16048</xdr:rowOff>
    </xdr:to>
    <xdr:pic>
      <xdr:nvPicPr>
        <xdr:cNvPr id="23" name="그림 22">
          <a:extLst>
            <a:ext uri="{FF2B5EF4-FFF2-40B4-BE49-F238E27FC236}">
              <a16:creationId xmlns:a16="http://schemas.microsoft.com/office/drawing/2014/main" id="{BAB127AC-519F-4FD7-8C45-D9953E078BB4}"/>
            </a:ext>
          </a:extLst>
        </xdr:cNvPr>
        <xdr:cNvPicPr>
          <a:picLocks noChangeAspect="1"/>
        </xdr:cNvPicPr>
      </xdr:nvPicPr>
      <xdr:blipFill>
        <a:blip xmlns:r="http://schemas.openxmlformats.org/officeDocument/2006/relationships" r:embed="rId16" cstate="screen">
          <a:extLst>
            <a:ext uri="{28A0092B-C50C-407E-A947-70E740481C1C}">
              <a14:useLocalDpi xmlns:a14="http://schemas.microsoft.com/office/drawing/2010/main"/>
            </a:ext>
          </a:extLst>
        </a:blip>
        <a:stretch>
          <a:fillRect/>
        </a:stretch>
      </xdr:blipFill>
      <xdr:spPr>
        <a:xfrm>
          <a:off x="739140" y="59466480"/>
          <a:ext cx="2396490" cy="2206798"/>
        </a:xfrm>
        <a:prstGeom prst="rect">
          <a:avLst/>
        </a:prstGeom>
      </xdr:spPr>
    </xdr:pic>
    <xdr:clientData/>
  </xdr:twoCellAnchor>
  <xdr:twoCellAnchor editAs="oneCell">
    <xdr:from>
      <xdr:col>15</xdr:col>
      <xdr:colOff>274321</xdr:colOff>
      <xdr:row>316</xdr:row>
      <xdr:rowOff>60961</xdr:rowOff>
    </xdr:from>
    <xdr:to>
      <xdr:col>19</xdr:col>
      <xdr:colOff>97726</xdr:colOff>
      <xdr:row>324</xdr:row>
      <xdr:rowOff>19050</xdr:rowOff>
    </xdr:to>
    <xdr:pic>
      <xdr:nvPicPr>
        <xdr:cNvPr id="24" name="그림 23">
          <a:extLst>
            <a:ext uri="{FF2B5EF4-FFF2-40B4-BE49-F238E27FC236}">
              <a16:creationId xmlns:a16="http://schemas.microsoft.com/office/drawing/2014/main" id="{A90A3BBD-2FB7-4201-8646-4B39E1C8BE6B}"/>
            </a:ext>
          </a:extLst>
        </xdr:cNvPr>
        <xdr:cNvPicPr>
          <a:picLocks noChangeAspect="1"/>
        </xdr:cNvPicPr>
      </xdr:nvPicPr>
      <xdr:blipFill>
        <a:blip xmlns:r="http://schemas.openxmlformats.org/officeDocument/2006/relationships" r:embed="rId17" cstate="screen">
          <a:extLst>
            <a:ext uri="{28A0092B-C50C-407E-A947-70E740481C1C}">
              <a14:useLocalDpi xmlns:a14="http://schemas.microsoft.com/office/drawing/2010/main"/>
            </a:ext>
          </a:extLst>
        </a:blip>
        <a:stretch>
          <a:fillRect/>
        </a:stretch>
      </xdr:blipFill>
      <xdr:spPr>
        <a:xfrm>
          <a:off x="9121141" y="69890641"/>
          <a:ext cx="2585655" cy="1722119"/>
        </a:xfrm>
        <a:prstGeom prst="rect">
          <a:avLst/>
        </a:prstGeom>
      </xdr:spPr>
    </xdr:pic>
    <xdr:clientData/>
  </xdr:twoCellAnchor>
  <xdr:twoCellAnchor editAs="oneCell">
    <xdr:from>
      <xdr:col>14</xdr:col>
      <xdr:colOff>57150</xdr:colOff>
      <xdr:row>326</xdr:row>
      <xdr:rowOff>28575</xdr:rowOff>
    </xdr:from>
    <xdr:to>
      <xdr:col>18</xdr:col>
      <xdr:colOff>211789</xdr:colOff>
      <xdr:row>332</xdr:row>
      <xdr:rowOff>174716</xdr:rowOff>
    </xdr:to>
    <xdr:pic>
      <xdr:nvPicPr>
        <xdr:cNvPr id="25" name="그림 24">
          <a:extLst>
            <a:ext uri="{FF2B5EF4-FFF2-40B4-BE49-F238E27FC236}">
              <a16:creationId xmlns:a16="http://schemas.microsoft.com/office/drawing/2014/main" id="{43C423D3-8DB9-4873-A2A6-F2F24EEFF9FE}"/>
            </a:ext>
          </a:extLst>
        </xdr:cNvPr>
        <xdr:cNvPicPr>
          <a:picLocks noChangeAspect="1"/>
        </xdr:cNvPicPr>
      </xdr:nvPicPr>
      <xdr:blipFill>
        <a:blip xmlns:r="http://schemas.openxmlformats.org/officeDocument/2006/relationships" r:embed="rId18" cstate="screen">
          <a:extLst>
            <a:ext uri="{28A0092B-C50C-407E-A947-70E740481C1C}">
              <a14:useLocalDpi xmlns:a14="http://schemas.microsoft.com/office/drawing/2010/main"/>
            </a:ext>
          </a:extLst>
        </a:blip>
        <a:stretch>
          <a:fillRect/>
        </a:stretch>
      </xdr:blipFill>
      <xdr:spPr>
        <a:xfrm>
          <a:off x="8362950" y="72068055"/>
          <a:ext cx="2726389" cy="1506855"/>
        </a:xfrm>
        <a:prstGeom prst="rect">
          <a:avLst/>
        </a:prstGeom>
      </xdr:spPr>
    </xdr:pic>
    <xdr:clientData/>
  </xdr:twoCellAnchor>
  <xdr:twoCellAnchor editAs="oneCell">
    <xdr:from>
      <xdr:col>2</xdr:col>
      <xdr:colOff>129541</xdr:colOff>
      <xdr:row>328</xdr:row>
      <xdr:rowOff>38100</xdr:rowOff>
    </xdr:from>
    <xdr:to>
      <xdr:col>6</xdr:col>
      <xdr:colOff>95251</xdr:colOff>
      <xdr:row>330</xdr:row>
      <xdr:rowOff>174224</xdr:rowOff>
    </xdr:to>
    <xdr:pic>
      <xdr:nvPicPr>
        <xdr:cNvPr id="26" name="그림 25">
          <a:extLst>
            <a:ext uri="{FF2B5EF4-FFF2-40B4-BE49-F238E27FC236}">
              <a16:creationId xmlns:a16="http://schemas.microsoft.com/office/drawing/2014/main" id="{7FF30419-35C4-4DFF-99B2-D64F941AE1AF}"/>
            </a:ext>
          </a:extLst>
        </xdr:cNvPr>
        <xdr:cNvPicPr>
          <a:picLocks noChangeAspect="1"/>
        </xdr:cNvPicPr>
      </xdr:nvPicPr>
      <xdr:blipFill>
        <a:blip xmlns:r="http://schemas.openxmlformats.org/officeDocument/2006/relationships" r:embed="rId19" cstate="screen">
          <a:extLst>
            <a:ext uri="{28A0092B-C50C-407E-A947-70E740481C1C}">
              <a14:useLocalDpi xmlns:a14="http://schemas.microsoft.com/office/drawing/2010/main"/>
            </a:ext>
          </a:extLst>
        </a:blip>
        <a:stretch>
          <a:fillRect/>
        </a:stretch>
      </xdr:blipFill>
      <xdr:spPr>
        <a:xfrm>
          <a:off x="815341" y="72519540"/>
          <a:ext cx="2606040" cy="574274"/>
        </a:xfrm>
        <a:prstGeom prst="rect">
          <a:avLst/>
        </a:prstGeom>
      </xdr:spPr>
    </xdr:pic>
    <xdr:clientData/>
  </xdr:twoCellAnchor>
  <xdr:twoCellAnchor editAs="oneCell">
    <xdr:from>
      <xdr:col>2</xdr:col>
      <xdr:colOff>0</xdr:colOff>
      <xdr:row>332</xdr:row>
      <xdr:rowOff>0</xdr:rowOff>
    </xdr:from>
    <xdr:to>
      <xdr:col>9</xdr:col>
      <xdr:colOff>588645</xdr:colOff>
      <xdr:row>341</xdr:row>
      <xdr:rowOff>83</xdr:rowOff>
    </xdr:to>
    <xdr:pic>
      <xdr:nvPicPr>
        <xdr:cNvPr id="27" name="그림 26">
          <a:extLst>
            <a:ext uri="{FF2B5EF4-FFF2-40B4-BE49-F238E27FC236}">
              <a16:creationId xmlns:a16="http://schemas.microsoft.com/office/drawing/2014/main" id="{26DF727A-762B-4968-A9DE-F6F869A73134}"/>
            </a:ext>
          </a:extLst>
        </xdr:cNvPr>
        <xdr:cNvPicPr>
          <a:picLocks noChangeAspect="1"/>
        </xdr:cNvPicPr>
      </xdr:nvPicPr>
      <xdr:blipFill>
        <a:blip xmlns:r="http://schemas.openxmlformats.org/officeDocument/2006/relationships" r:embed="rId20" cstate="screen">
          <a:extLst>
            <a:ext uri="{28A0092B-C50C-407E-A947-70E740481C1C}">
              <a14:useLocalDpi xmlns:a14="http://schemas.microsoft.com/office/drawing/2010/main"/>
            </a:ext>
          </a:extLst>
        </a:blip>
        <a:stretch>
          <a:fillRect/>
        </a:stretch>
      </xdr:blipFill>
      <xdr:spPr>
        <a:xfrm>
          <a:off x="685800" y="73365360"/>
          <a:ext cx="5132070" cy="1980194"/>
        </a:xfrm>
        <a:prstGeom prst="rect">
          <a:avLst/>
        </a:prstGeom>
      </xdr:spPr>
    </xdr:pic>
    <xdr:clientData/>
  </xdr:twoCellAnchor>
  <xdr:twoCellAnchor editAs="oneCell">
    <xdr:from>
      <xdr:col>2</xdr:col>
      <xdr:colOff>441960</xdr:colOff>
      <xdr:row>369</xdr:row>
      <xdr:rowOff>0</xdr:rowOff>
    </xdr:from>
    <xdr:to>
      <xdr:col>5</xdr:col>
      <xdr:colOff>552586</xdr:colOff>
      <xdr:row>386</xdr:row>
      <xdr:rowOff>152400</xdr:rowOff>
    </xdr:to>
    <xdr:pic>
      <xdr:nvPicPr>
        <xdr:cNvPr id="28" name="그림 27">
          <a:extLst>
            <a:ext uri="{FF2B5EF4-FFF2-40B4-BE49-F238E27FC236}">
              <a16:creationId xmlns:a16="http://schemas.microsoft.com/office/drawing/2014/main" id="{E0C7CF76-638D-4ABD-B8C1-CF09C4E3D200}"/>
            </a:ext>
          </a:extLst>
        </xdr:cNvPr>
        <xdr:cNvPicPr>
          <a:picLocks noChangeAspect="1"/>
        </xdr:cNvPicPr>
      </xdr:nvPicPr>
      <xdr:blipFill>
        <a:blip xmlns:r="http://schemas.openxmlformats.org/officeDocument/2006/relationships" r:embed="rId21" cstate="screen">
          <a:extLst>
            <a:ext uri="{28A0092B-C50C-407E-A947-70E740481C1C}">
              <a14:useLocalDpi xmlns:a14="http://schemas.microsoft.com/office/drawing/2010/main"/>
            </a:ext>
          </a:extLst>
        </a:blip>
        <a:stretch>
          <a:fillRect/>
        </a:stretch>
      </xdr:blipFill>
      <xdr:spPr>
        <a:xfrm>
          <a:off x="1127760" y="81541620"/>
          <a:ext cx="2070871" cy="3909060"/>
        </a:xfrm>
        <a:prstGeom prst="rect">
          <a:avLst/>
        </a:prstGeom>
      </xdr:spPr>
    </xdr:pic>
    <xdr:clientData/>
  </xdr:twoCellAnchor>
  <xdr:twoCellAnchor editAs="oneCell">
    <xdr:from>
      <xdr:col>5</xdr:col>
      <xdr:colOff>556260</xdr:colOff>
      <xdr:row>369</xdr:row>
      <xdr:rowOff>7620</xdr:rowOff>
    </xdr:from>
    <xdr:to>
      <xdr:col>8</xdr:col>
      <xdr:colOff>514350</xdr:colOff>
      <xdr:row>378</xdr:row>
      <xdr:rowOff>25</xdr:rowOff>
    </xdr:to>
    <xdr:pic>
      <xdr:nvPicPr>
        <xdr:cNvPr id="29" name="그림 28">
          <a:extLst>
            <a:ext uri="{FF2B5EF4-FFF2-40B4-BE49-F238E27FC236}">
              <a16:creationId xmlns:a16="http://schemas.microsoft.com/office/drawing/2014/main" id="{D7EC9457-C845-4F3E-92C5-D06AFA2B0D8A}"/>
            </a:ext>
          </a:extLst>
        </xdr:cNvPr>
        <xdr:cNvPicPr>
          <a:picLocks noChangeAspect="1"/>
        </xdr:cNvPicPr>
      </xdr:nvPicPr>
      <xdr:blipFill>
        <a:blip xmlns:r="http://schemas.openxmlformats.org/officeDocument/2006/relationships" r:embed="rId22" cstate="screen">
          <a:extLst>
            <a:ext uri="{28A0092B-C50C-407E-A947-70E740481C1C}">
              <a14:useLocalDpi xmlns:a14="http://schemas.microsoft.com/office/drawing/2010/main"/>
            </a:ext>
          </a:extLst>
        </a:blip>
        <a:stretch>
          <a:fillRect/>
        </a:stretch>
      </xdr:blipFill>
      <xdr:spPr>
        <a:xfrm>
          <a:off x="3215640" y="81549240"/>
          <a:ext cx="1836420" cy="1961631"/>
        </a:xfrm>
        <a:prstGeom prst="rect">
          <a:avLst/>
        </a:prstGeom>
      </xdr:spPr>
    </xdr:pic>
    <xdr:clientData/>
  </xdr:twoCellAnchor>
  <xdr:twoCellAnchor editAs="oneCell">
    <xdr:from>
      <xdr:col>2</xdr:col>
      <xdr:colOff>160020</xdr:colOff>
      <xdr:row>392</xdr:row>
      <xdr:rowOff>15240</xdr:rowOff>
    </xdr:from>
    <xdr:to>
      <xdr:col>7</xdr:col>
      <xdr:colOff>358140</xdr:colOff>
      <xdr:row>398</xdr:row>
      <xdr:rowOff>1167</xdr:rowOff>
    </xdr:to>
    <xdr:pic>
      <xdr:nvPicPr>
        <xdr:cNvPr id="30" name="그림 29">
          <a:extLst>
            <a:ext uri="{FF2B5EF4-FFF2-40B4-BE49-F238E27FC236}">
              <a16:creationId xmlns:a16="http://schemas.microsoft.com/office/drawing/2014/main" id="{1F0871F7-AA90-464F-A195-702882C784AF}"/>
            </a:ext>
          </a:extLst>
        </xdr:cNvPr>
        <xdr:cNvPicPr>
          <a:picLocks noChangeAspect="1"/>
        </xdr:cNvPicPr>
      </xdr:nvPicPr>
      <xdr:blipFill>
        <a:blip xmlns:r="http://schemas.openxmlformats.org/officeDocument/2006/relationships" r:embed="rId23" cstate="screen">
          <a:extLst>
            <a:ext uri="{28A0092B-C50C-407E-A947-70E740481C1C}">
              <a14:useLocalDpi xmlns:a14="http://schemas.microsoft.com/office/drawing/2010/main"/>
            </a:ext>
          </a:extLst>
        </a:blip>
        <a:stretch>
          <a:fillRect/>
        </a:stretch>
      </xdr:blipFill>
      <xdr:spPr>
        <a:xfrm>
          <a:off x="845820" y="86639400"/>
          <a:ext cx="3505200" cy="1308541"/>
        </a:xfrm>
        <a:prstGeom prst="rect">
          <a:avLst/>
        </a:prstGeom>
      </xdr:spPr>
    </xdr:pic>
    <xdr:clientData/>
  </xdr:twoCellAnchor>
  <xdr:twoCellAnchor editAs="oneCell">
    <xdr:from>
      <xdr:col>2</xdr:col>
      <xdr:colOff>68580</xdr:colOff>
      <xdr:row>412</xdr:row>
      <xdr:rowOff>22860</xdr:rowOff>
    </xdr:from>
    <xdr:to>
      <xdr:col>6</xdr:col>
      <xdr:colOff>358140</xdr:colOff>
      <xdr:row>420</xdr:row>
      <xdr:rowOff>137004</xdr:rowOff>
    </xdr:to>
    <xdr:pic>
      <xdr:nvPicPr>
        <xdr:cNvPr id="31" name="그림 30">
          <a:extLst>
            <a:ext uri="{FF2B5EF4-FFF2-40B4-BE49-F238E27FC236}">
              <a16:creationId xmlns:a16="http://schemas.microsoft.com/office/drawing/2014/main" id="{2DD28BD4-A9D7-46D1-96E1-858BBBA4EA2E}"/>
            </a:ext>
          </a:extLst>
        </xdr:cNvPr>
        <xdr:cNvPicPr>
          <a:picLocks noChangeAspect="1"/>
        </xdr:cNvPicPr>
      </xdr:nvPicPr>
      <xdr:blipFill>
        <a:blip xmlns:r="http://schemas.openxmlformats.org/officeDocument/2006/relationships" r:embed="rId24" cstate="screen">
          <a:extLst>
            <a:ext uri="{28A0092B-C50C-407E-A947-70E740481C1C}">
              <a14:useLocalDpi xmlns:a14="http://schemas.microsoft.com/office/drawing/2010/main"/>
            </a:ext>
          </a:extLst>
        </a:blip>
        <a:stretch>
          <a:fillRect/>
        </a:stretch>
      </xdr:blipFill>
      <xdr:spPr>
        <a:xfrm>
          <a:off x="754380" y="91066620"/>
          <a:ext cx="2926080" cy="1889604"/>
        </a:xfrm>
        <a:prstGeom prst="rect">
          <a:avLst/>
        </a:prstGeom>
      </xdr:spPr>
    </xdr:pic>
    <xdr:clientData/>
  </xdr:twoCellAnchor>
  <xdr:twoCellAnchor editAs="oneCell">
    <xdr:from>
      <xdr:col>7</xdr:col>
      <xdr:colOff>0</xdr:colOff>
      <xdr:row>412</xdr:row>
      <xdr:rowOff>0</xdr:rowOff>
    </xdr:from>
    <xdr:to>
      <xdr:col>16</xdr:col>
      <xdr:colOff>590550</xdr:colOff>
      <xdr:row>420</xdr:row>
      <xdr:rowOff>170185</xdr:rowOff>
    </xdr:to>
    <xdr:pic>
      <xdr:nvPicPr>
        <xdr:cNvPr id="32" name="그림 31">
          <a:extLst>
            <a:ext uri="{FF2B5EF4-FFF2-40B4-BE49-F238E27FC236}">
              <a16:creationId xmlns:a16="http://schemas.microsoft.com/office/drawing/2014/main" id="{3B02D59C-C68F-4270-8ABC-B9045837814B}"/>
            </a:ext>
          </a:extLst>
        </xdr:cNvPr>
        <xdr:cNvPicPr>
          <a:picLocks noChangeAspect="1"/>
        </xdr:cNvPicPr>
      </xdr:nvPicPr>
      <xdr:blipFill>
        <a:blip xmlns:r="http://schemas.openxmlformats.org/officeDocument/2006/relationships" r:embed="rId25" cstate="screen">
          <a:extLst>
            <a:ext uri="{28A0092B-C50C-407E-A947-70E740481C1C}">
              <a14:useLocalDpi xmlns:a14="http://schemas.microsoft.com/office/drawing/2010/main"/>
            </a:ext>
          </a:extLst>
        </a:blip>
        <a:stretch>
          <a:fillRect/>
        </a:stretch>
      </xdr:blipFill>
      <xdr:spPr>
        <a:xfrm>
          <a:off x="4000500" y="91043760"/>
          <a:ext cx="6210300" cy="1978574"/>
        </a:xfrm>
        <a:prstGeom prst="rect">
          <a:avLst/>
        </a:prstGeom>
      </xdr:spPr>
    </xdr:pic>
    <xdr:clientData/>
  </xdr:twoCellAnchor>
  <xdr:twoCellAnchor editAs="oneCell">
    <xdr:from>
      <xdr:col>1</xdr:col>
      <xdr:colOff>205741</xdr:colOff>
      <xdr:row>429</xdr:row>
      <xdr:rowOff>53341</xdr:rowOff>
    </xdr:from>
    <xdr:to>
      <xdr:col>5</xdr:col>
      <xdr:colOff>628650</xdr:colOff>
      <xdr:row>437</xdr:row>
      <xdr:rowOff>2315</xdr:rowOff>
    </xdr:to>
    <xdr:pic>
      <xdr:nvPicPr>
        <xdr:cNvPr id="33" name="그림 32">
          <a:extLst>
            <a:ext uri="{FF2B5EF4-FFF2-40B4-BE49-F238E27FC236}">
              <a16:creationId xmlns:a16="http://schemas.microsoft.com/office/drawing/2014/main" id="{DBE1D80D-7D3E-4674-9B7F-5167A8D5CF04}"/>
            </a:ext>
          </a:extLst>
        </xdr:cNvPr>
        <xdr:cNvPicPr>
          <a:picLocks noChangeAspect="1"/>
        </xdr:cNvPicPr>
      </xdr:nvPicPr>
      <xdr:blipFill>
        <a:blip xmlns:r="http://schemas.openxmlformats.org/officeDocument/2006/relationships" r:embed="rId26" cstate="screen">
          <a:extLst>
            <a:ext uri="{28A0092B-C50C-407E-A947-70E740481C1C}">
              <a14:useLocalDpi xmlns:a14="http://schemas.microsoft.com/office/drawing/2010/main"/>
            </a:ext>
          </a:extLst>
        </a:blip>
        <a:stretch>
          <a:fillRect/>
        </a:stretch>
      </xdr:blipFill>
      <xdr:spPr>
        <a:xfrm>
          <a:off x="617221" y="94853761"/>
          <a:ext cx="2666999" cy="1716814"/>
        </a:xfrm>
        <a:prstGeom prst="rect">
          <a:avLst/>
        </a:prstGeom>
      </xdr:spPr>
    </xdr:pic>
    <xdr:clientData/>
  </xdr:twoCellAnchor>
  <xdr:twoCellAnchor editAs="oneCell">
    <xdr:from>
      <xdr:col>2</xdr:col>
      <xdr:colOff>1</xdr:colOff>
      <xdr:row>438</xdr:row>
      <xdr:rowOff>1</xdr:rowOff>
    </xdr:from>
    <xdr:to>
      <xdr:col>4</xdr:col>
      <xdr:colOff>171450</xdr:colOff>
      <xdr:row>453</xdr:row>
      <xdr:rowOff>170103</xdr:rowOff>
    </xdr:to>
    <xdr:pic>
      <xdr:nvPicPr>
        <xdr:cNvPr id="34" name="그림 33">
          <a:extLst>
            <a:ext uri="{FF2B5EF4-FFF2-40B4-BE49-F238E27FC236}">
              <a16:creationId xmlns:a16="http://schemas.microsoft.com/office/drawing/2014/main" id="{E56ECCA4-4B18-48E1-BB1C-10D7E771BD42}"/>
            </a:ext>
          </a:extLst>
        </xdr:cNvPr>
        <xdr:cNvPicPr>
          <a:picLocks noChangeAspect="1"/>
        </xdr:cNvPicPr>
      </xdr:nvPicPr>
      <xdr:blipFill>
        <a:blip xmlns:r="http://schemas.openxmlformats.org/officeDocument/2006/relationships" r:embed="rId27" cstate="screen">
          <a:extLst>
            <a:ext uri="{28A0092B-C50C-407E-A947-70E740481C1C}">
              <a14:useLocalDpi xmlns:a14="http://schemas.microsoft.com/office/drawing/2010/main"/>
            </a:ext>
          </a:extLst>
        </a:blip>
        <a:stretch>
          <a:fillRect/>
        </a:stretch>
      </xdr:blipFill>
      <xdr:spPr>
        <a:xfrm>
          <a:off x="685801" y="96789241"/>
          <a:ext cx="1607819" cy="3488612"/>
        </a:xfrm>
        <a:prstGeom prst="rect">
          <a:avLst/>
        </a:prstGeom>
      </xdr:spPr>
    </xdr:pic>
    <xdr:clientData/>
  </xdr:twoCellAnchor>
  <xdr:twoCellAnchor editAs="oneCell">
    <xdr:from>
      <xdr:col>4</xdr:col>
      <xdr:colOff>259080</xdr:colOff>
      <xdr:row>438</xdr:row>
      <xdr:rowOff>1</xdr:rowOff>
    </xdr:from>
    <xdr:to>
      <xdr:col>7</xdr:col>
      <xdr:colOff>2177</xdr:colOff>
      <xdr:row>453</xdr:row>
      <xdr:rowOff>168811</xdr:rowOff>
    </xdr:to>
    <xdr:pic>
      <xdr:nvPicPr>
        <xdr:cNvPr id="35" name="그림 34">
          <a:extLst>
            <a:ext uri="{FF2B5EF4-FFF2-40B4-BE49-F238E27FC236}">
              <a16:creationId xmlns:a16="http://schemas.microsoft.com/office/drawing/2014/main" id="{4166CD35-A093-434B-8682-15C8E73C2A64}"/>
            </a:ext>
          </a:extLst>
        </xdr:cNvPr>
        <xdr:cNvPicPr>
          <a:picLocks noChangeAspect="1"/>
        </xdr:cNvPicPr>
      </xdr:nvPicPr>
      <xdr:blipFill>
        <a:blip xmlns:r="http://schemas.openxmlformats.org/officeDocument/2006/relationships" r:embed="rId28" cstate="screen">
          <a:extLst>
            <a:ext uri="{28A0092B-C50C-407E-A947-70E740481C1C}">
              <a14:useLocalDpi xmlns:a14="http://schemas.microsoft.com/office/drawing/2010/main"/>
            </a:ext>
          </a:extLst>
        </a:blip>
        <a:stretch>
          <a:fillRect/>
        </a:stretch>
      </xdr:blipFill>
      <xdr:spPr>
        <a:xfrm>
          <a:off x="2385060" y="96789241"/>
          <a:ext cx="1600200" cy="3472080"/>
        </a:xfrm>
        <a:prstGeom prst="rect">
          <a:avLst/>
        </a:prstGeom>
      </xdr:spPr>
    </xdr:pic>
    <xdr:clientData/>
  </xdr:twoCellAnchor>
  <xdr:twoCellAnchor editAs="oneCell">
    <xdr:from>
      <xdr:col>7</xdr:col>
      <xdr:colOff>190500</xdr:colOff>
      <xdr:row>438</xdr:row>
      <xdr:rowOff>7622</xdr:rowOff>
    </xdr:from>
    <xdr:to>
      <xdr:col>9</xdr:col>
      <xdr:colOff>588645</xdr:colOff>
      <xdr:row>454</xdr:row>
      <xdr:rowOff>19683</xdr:rowOff>
    </xdr:to>
    <xdr:pic>
      <xdr:nvPicPr>
        <xdr:cNvPr id="36" name="그림 35">
          <a:extLst>
            <a:ext uri="{FF2B5EF4-FFF2-40B4-BE49-F238E27FC236}">
              <a16:creationId xmlns:a16="http://schemas.microsoft.com/office/drawing/2014/main" id="{DFB1CB0F-B609-4F4E-8D86-5E1611AF1F77}"/>
            </a:ext>
          </a:extLst>
        </xdr:cNvPr>
        <xdr:cNvPicPr>
          <a:picLocks noChangeAspect="1"/>
        </xdr:cNvPicPr>
      </xdr:nvPicPr>
      <xdr:blipFill>
        <a:blip xmlns:r="http://schemas.openxmlformats.org/officeDocument/2006/relationships" r:embed="rId29" cstate="screen">
          <a:extLst>
            <a:ext uri="{28A0092B-C50C-407E-A947-70E740481C1C}">
              <a14:useLocalDpi xmlns:a14="http://schemas.microsoft.com/office/drawing/2010/main"/>
            </a:ext>
          </a:extLst>
        </a:blip>
        <a:stretch>
          <a:fillRect/>
        </a:stretch>
      </xdr:blipFill>
      <xdr:spPr>
        <a:xfrm>
          <a:off x="4191000" y="96796862"/>
          <a:ext cx="1630680" cy="3538216"/>
        </a:xfrm>
        <a:prstGeom prst="rect">
          <a:avLst/>
        </a:prstGeom>
      </xdr:spPr>
    </xdr:pic>
    <xdr:clientData/>
  </xdr:twoCellAnchor>
  <xdr:twoCellAnchor editAs="oneCell">
    <xdr:from>
      <xdr:col>2</xdr:col>
      <xdr:colOff>22861</xdr:colOff>
      <xdr:row>498</xdr:row>
      <xdr:rowOff>22861</xdr:rowOff>
    </xdr:from>
    <xdr:to>
      <xdr:col>7</xdr:col>
      <xdr:colOff>1</xdr:colOff>
      <xdr:row>506</xdr:row>
      <xdr:rowOff>149667</xdr:rowOff>
    </xdr:to>
    <xdr:pic>
      <xdr:nvPicPr>
        <xdr:cNvPr id="37" name="그림 36">
          <a:extLst>
            <a:ext uri="{FF2B5EF4-FFF2-40B4-BE49-F238E27FC236}">
              <a16:creationId xmlns:a16="http://schemas.microsoft.com/office/drawing/2014/main" id="{F2DD74C3-B0EC-8D85-1FB8-B88FB6EA727C}"/>
            </a:ext>
          </a:extLst>
        </xdr:cNvPr>
        <xdr:cNvPicPr>
          <a:picLocks noChangeAspect="1"/>
        </xdr:cNvPicPr>
      </xdr:nvPicPr>
      <xdr:blipFill>
        <a:blip xmlns:r="http://schemas.openxmlformats.org/officeDocument/2006/relationships" r:embed="rId30" cstate="screen">
          <a:extLst>
            <a:ext uri="{28A0092B-C50C-407E-A947-70E740481C1C}">
              <a14:useLocalDpi xmlns:a14="http://schemas.microsoft.com/office/drawing/2010/main"/>
            </a:ext>
          </a:extLst>
        </a:blip>
        <a:stretch>
          <a:fillRect/>
        </a:stretch>
      </xdr:blipFill>
      <xdr:spPr>
        <a:xfrm>
          <a:off x="708661" y="110070901"/>
          <a:ext cx="3291840" cy="1894646"/>
        </a:xfrm>
        <a:prstGeom prst="rect">
          <a:avLst/>
        </a:prstGeom>
      </xdr:spPr>
    </xdr:pic>
    <xdr:clientData/>
  </xdr:twoCellAnchor>
  <xdr:twoCellAnchor editAs="oneCell">
    <xdr:from>
      <xdr:col>2</xdr:col>
      <xdr:colOff>1</xdr:colOff>
      <xdr:row>512</xdr:row>
      <xdr:rowOff>0</xdr:rowOff>
    </xdr:from>
    <xdr:to>
      <xdr:col>5</xdr:col>
      <xdr:colOff>647701</xdr:colOff>
      <xdr:row>521</xdr:row>
      <xdr:rowOff>684</xdr:rowOff>
    </xdr:to>
    <xdr:pic>
      <xdr:nvPicPr>
        <xdr:cNvPr id="39" name="그림 38">
          <a:extLst>
            <a:ext uri="{FF2B5EF4-FFF2-40B4-BE49-F238E27FC236}">
              <a16:creationId xmlns:a16="http://schemas.microsoft.com/office/drawing/2014/main" id="{A87587B6-3E48-17C2-D134-BEB10AE82773}"/>
            </a:ext>
          </a:extLst>
        </xdr:cNvPr>
        <xdr:cNvPicPr>
          <a:picLocks noChangeAspect="1"/>
        </xdr:cNvPicPr>
      </xdr:nvPicPr>
      <xdr:blipFill>
        <a:blip xmlns:r="http://schemas.openxmlformats.org/officeDocument/2006/relationships" r:embed="rId31" cstate="screen">
          <a:extLst>
            <a:ext uri="{28A0092B-C50C-407E-A947-70E740481C1C}">
              <a14:useLocalDpi xmlns:a14="http://schemas.microsoft.com/office/drawing/2010/main"/>
            </a:ext>
          </a:extLst>
        </a:blip>
        <a:stretch>
          <a:fillRect/>
        </a:stretch>
      </xdr:blipFill>
      <xdr:spPr>
        <a:xfrm>
          <a:off x="685801" y="112920780"/>
          <a:ext cx="2621280" cy="1959025"/>
        </a:xfrm>
        <a:prstGeom prst="rect">
          <a:avLst/>
        </a:prstGeom>
      </xdr:spPr>
    </xdr:pic>
    <xdr:clientData/>
  </xdr:twoCellAnchor>
  <xdr:twoCellAnchor editAs="oneCell">
    <xdr:from>
      <xdr:col>6</xdr:col>
      <xdr:colOff>1</xdr:colOff>
      <xdr:row>512</xdr:row>
      <xdr:rowOff>1</xdr:rowOff>
    </xdr:from>
    <xdr:to>
      <xdr:col>9</xdr:col>
      <xdr:colOff>704851</xdr:colOff>
      <xdr:row>520</xdr:row>
      <xdr:rowOff>169609</xdr:rowOff>
    </xdr:to>
    <xdr:pic>
      <xdr:nvPicPr>
        <xdr:cNvPr id="40" name="그림 39">
          <a:extLst>
            <a:ext uri="{FF2B5EF4-FFF2-40B4-BE49-F238E27FC236}">
              <a16:creationId xmlns:a16="http://schemas.microsoft.com/office/drawing/2014/main" id="{A1E328D6-AF7D-4CC3-AA3E-88B3F9C1C51E}"/>
            </a:ext>
          </a:extLst>
        </xdr:cNvPr>
        <xdr:cNvPicPr>
          <a:picLocks noChangeAspect="1"/>
        </xdr:cNvPicPr>
      </xdr:nvPicPr>
      <xdr:blipFill>
        <a:blip xmlns:r="http://schemas.openxmlformats.org/officeDocument/2006/relationships" r:embed="rId32" cstate="screen">
          <a:extLst>
            <a:ext uri="{28A0092B-C50C-407E-A947-70E740481C1C}">
              <a14:useLocalDpi xmlns:a14="http://schemas.microsoft.com/office/drawing/2010/main"/>
            </a:ext>
          </a:extLst>
        </a:blip>
        <a:stretch>
          <a:fillRect/>
        </a:stretch>
      </xdr:blipFill>
      <xdr:spPr>
        <a:xfrm>
          <a:off x="3329941" y="112920781"/>
          <a:ext cx="2590800" cy="1933638"/>
        </a:xfrm>
        <a:prstGeom prst="rect">
          <a:avLst/>
        </a:prstGeom>
      </xdr:spPr>
    </xdr:pic>
    <xdr:clientData/>
  </xdr:twoCellAnchor>
  <xdr:twoCellAnchor editAs="oneCell">
    <xdr:from>
      <xdr:col>2</xdr:col>
      <xdr:colOff>15241</xdr:colOff>
      <xdr:row>524</xdr:row>
      <xdr:rowOff>15240</xdr:rowOff>
    </xdr:from>
    <xdr:to>
      <xdr:col>7</xdr:col>
      <xdr:colOff>419101</xdr:colOff>
      <xdr:row>535</xdr:row>
      <xdr:rowOff>93172</xdr:rowOff>
    </xdr:to>
    <xdr:pic>
      <xdr:nvPicPr>
        <xdr:cNvPr id="38" name="그림 37">
          <a:extLst>
            <a:ext uri="{FF2B5EF4-FFF2-40B4-BE49-F238E27FC236}">
              <a16:creationId xmlns:a16="http://schemas.microsoft.com/office/drawing/2014/main" id="{9FC8D678-8A42-1CFF-C646-D1BD6FB93BDD}"/>
            </a:ext>
          </a:extLst>
        </xdr:cNvPr>
        <xdr:cNvPicPr>
          <a:picLocks noChangeAspect="1"/>
        </xdr:cNvPicPr>
      </xdr:nvPicPr>
      <xdr:blipFill>
        <a:blip xmlns:r="http://schemas.openxmlformats.org/officeDocument/2006/relationships" r:embed="rId33" cstate="screen">
          <a:extLst>
            <a:ext uri="{28A0092B-C50C-407E-A947-70E740481C1C}">
              <a14:useLocalDpi xmlns:a14="http://schemas.microsoft.com/office/drawing/2010/main"/>
            </a:ext>
          </a:extLst>
        </a:blip>
        <a:stretch>
          <a:fillRect/>
        </a:stretch>
      </xdr:blipFill>
      <xdr:spPr>
        <a:xfrm>
          <a:off x="701041" y="115808760"/>
          <a:ext cx="3718560" cy="2504902"/>
        </a:xfrm>
        <a:prstGeom prst="rect">
          <a:avLst/>
        </a:prstGeom>
      </xdr:spPr>
    </xdr:pic>
    <xdr:clientData/>
  </xdr:twoCellAnchor>
  <xdr:twoCellAnchor editAs="oneCell">
    <xdr:from>
      <xdr:col>2</xdr:col>
      <xdr:colOff>0</xdr:colOff>
      <xdr:row>537</xdr:row>
      <xdr:rowOff>0</xdr:rowOff>
    </xdr:from>
    <xdr:to>
      <xdr:col>7</xdr:col>
      <xdr:colOff>514350</xdr:colOff>
      <xdr:row>546</xdr:row>
      <xdr:rowOff>134902</xdr:rowOff>
    </xdr:to>
    <xdr:pic>
      <xdr:nvPicPr>
        <xdr:cNvPr id="41" name="그림 40">
          <a:extLst>
            <a:ext uri="{FF2B5EF4-FFF2-40B4-BE49-F238E27FC236}">
              <a16:creationId xmlns:a16="http://schemas.microsoft.com/office/drawing/2014/main" id="{D46E4451-53AE-8E1F-14E9-55DD0156F4DF}"/>
            </a:ext>
          </a:extLst>
        </xdr:cNvPr>
        <xdr:cNvPicPr>
          <a:picLocks noChangeAspect="1"/>
        </xdr:cNvPicPr>
      </xdr:nvPicPr>
      <xdr:blipFill>
        <a:blip xmlns:r="http://schemas.openxmlformats.org/officeDocument/2006/relationships" r:embed="rId34" cstate="screen">
          <a:extLst>
            <a:ext uri="{28A0092B-C50C-407E-A947-70E740481C1C}">
              <a14:useLocalDpi xmlns:a14="http://schemas.microsoft.com/office/drawing/2010/main"/>
            </a:ext>
          </a:extLst>
        </a:blip>
        <a:stretch>
          <a:fillRect/>
        </a:stretch>
      </xdr:blipFill>
      <xdr:spPr>
        <a:xfrm>
          <a:off x="685800" y="118666260"/>
          <a:ext cx="3832860" cy="2119912"/>
        </a:xfrm>
        <a:prstGeom prst="rect">
          <a:avLst/>
        </a:prstGeom>
      </xdr:spPr>
    </xdr:pic>
    <xdr:clientData/>
  </xdr:twoCellAnchor>
  <xdr:twoCellAnchor editAs="oneCell">
    <xdr:from>
      <xdr:col>2</xdr:col>
      <xdr:colOff>1</xdr:colOff>
      <xdr:row>550</xdr:row>
      <xdr:rowOff>0</xdr:rowOff>
    </xdr:from>
    <xdr:to>
      <xdr:col>7</xdr:col>
      <xdr:colOff>514350</xdr:colOff>
      <xdr:row>556</xdr:row>
      <xdr:rowOff>174981</xdr:rowOff>
    </xdr:to>
    <xdr:pic>
      <xdr:nvPicPr>
        <xdr:cNvPr id="42" name="그림 41">
          <a:extLst>
            <a:ext uri="{FF2B5EF4-FFF2-40B4-BE49-F238E27FC236}">
              <a16:creationId xmlns:a16="http://schemas.microsoft.com/office/drawing/2014/main" id="{95EB5009-9E2D-3942-FE6C-6DD95D194B78}"/>
            </a:ext>
          </a:extLst>
        </xdr:cNvPr>
        <xdr:cNvPicPr>
          <a:picLocks noChangeAspect="1"/>
        </xdr:cNvPicPr>
      </xdr:nvPicPr>
      <xdr:blipFill>
        <a:blip xmlns:r="http://schemas.openxmlformats.org/officeDocument/2006/relationships" r:embed="rId35" cstate="screen">
          <a:extLst>
            <a:ext uri="{28A0092B-C50C-407E-A947-70E740481C1C}">
              <a14:useLocalDpi xmlns:a14="http://schemas.microsoft.com/office/drawing/2010/main"/>
            </a:ext>
          </a:extLst>
        </a:blip>
        <a:stretch>
          <a:fillRect/>
        </a:stretch>
      </xdr:blipFill>
      <xdr:spPr>
        <a:xfrm>
          <a:off x="685801" y="121539000"/>
          <a:ext cx="3825239" cy="1504671"/>
        </a:xfrm>
        <a:prstGeom prst="rect">
          <a:avLst/>
        </a:prstGeom>
      </xdr:spPr>
    </xdr:pic>
    <xdr:clientData/>
  </xdr:twoCellAnchor>
  <xdr:twoCellAnchor editAs="oneCell">
    <xdr:from>
      <xdr:col>2</xdr:col>
      <xdr:colOff>1</xdr:colOff>
      <xdr:row>558</xdr:row>
      <xdr:rowOff>0</xdr:rowOff>
    </xdr:from>
    <xdr:to>
      <xdr:col>7</xdr:col>
      <xdr:colOff>323850</xdr:colOff>
      <xdr:row>563</xdr:row>
      <xdr:rowOff>209165</xdr:rowOff>
    </xdr:to>
    <xdr:pic>
      <xdr:nvPicPr>
        <xdr:cNvPr id="43" name="그림 42">
          <a:extLst>
            <a:ext uri="{FF2B5EF4-FFF2-40B4-BE49-F238E27FC236}">
              <a16:creationId xmlns:a16="http://schemas.microsoft.com/office/drawing/2014/main" id="{0EF18029-2F1E-21E8-91F7-AC3A4DBE6A9A}"/>
            </a:ext>
          </a:extLst>
        </xdr:cNvPr>
        <xdr:cNvPicPr>
          <a:picLocks noChangeAspect="1"/>
        </xdr:cNvPicPr>
      </xdr:nvPicPr>
      <xdr:blipFill>
        <a:blip xmlns:r="http://schemas.openxmlformats.org/officeDocument/2006/relationships" r:embed="rId36" cstate="screen">
          <a:extLst>
            <a:ext uri="{28A0092B-C50C-407E-A947-70E740481C1C}">
              <a14:useLocalDpi xmlns:a14="http://schemas.microsoft.com/office/drawing/2010/main"/>
            </a:ext>
          </a:extLst>
        </a:blip>
        <a:stretch>
          <a:fillRect/>
        </a:stretch>
      </xdr:blipFill>
      <xdr:spPr>
        <a:xfrm>
          <a:off x="685801" y="123306840"/>
          <a:ext cx="3634739" cy="1317875"/>
        </a:xfrm>
        <a:prstGeom prst="rect">
          <a:avLst/>
        </a:prstGeom>
      </xdr:spPr>
    </xdr:pic>
    <xdr:clientData/>
  </xdr:twoCellAnchor>
  <xdr:twoCellAnchor editAs="oneCell">
    <xdr:from>
      <xdr:col>2</xdr:col>
      <xdr:colOff>1</xdr:colOff>
      <xdr:row>574</xdr:row>
      <xdr:rowOff>0</xdr:rowOff>
    </xdr:from>
    <xdr:to>
      <xdr:col>7</xdr:col>
      <xdr:colOff>114300</xdr:colOff>
      <xdr:row>583</xdr:row>
      <xdr:rowOff>206880</xdr:rowOff>
    </xdr:to>
    <xdr:pic>
      <xdr:nvPicPr>
        <xdr:cNvPr id="44" name="그림 43">
          <a:extLst>
            <a:ext uri="{FF2B5EF4-FFF2-40B4-BE49-F238E27FC236}">
              <a16:creationId xmlns:a16="http://schemas.microsoft.com/office/drawing/2014/main" id="{3C725BA8-521E-8570-C214-12C481087ADF}"/>
            </a:ext>
          </a:extLst>
        </xdr:cNvPr>
        <xdr:cNvPicPr>
          <a:picLocks noChangeAspect="1"/>
        </xdr:cNvPicPr>
      </xdr:nvPicPr>
      <xdr:blipFill>
        <a:blip xmlns:r="http://schemas.openxmlformats.org/officeDocument/2006/relationships" r:embed="rId37"/>
        <a:stretch>
          <a:fillRect/>
        </a:stretch>
      </xdr:blipFill>
      <xdr:spPr>
        <a:xfrm>
          <a:off x="685801" y="126842520"/>
          <a:ext cx="3428999" cy="2191890"/>
        </a:xfrm>
        <a:prstGeom prst="rect">
          <a:avLst/>
        </a:prstGeom>
      </xdr:spPr>
    </xdr:pic>
    <xdr:clientData/>
  </xdr:twoCellAnchor>
  <xdr:twoCellAnchor editAs="oneCell">
    <xdr:from>
      <xdr:col>8</xdr:col>
      <xdr:colOff>53341</xdr:colOff>
      <xdr:row>574</xdr:row>
      <xdr:rowOff>22860</xdr:rowOff>
    </xdr:from>
    <xdr:to>
      <xdr:col>17</xdr:col>
      <xdr:colOff>286300</xdr:colOff>
      <xdr:row>583</xdr:row>
      <xdr:rowOff>169545</xdr:rowOff>
    </xdr:to>
    <xdr:pic>
      <xdr:nvPicPr>
        <xdr:cNvPr id="46" name="그림 45">
          <a:extLst>
            <a:ext uri="{FF2B5EF4-FFF2-40B4-BE49-F238E27FC236}">
              <a16:creationId xmlns:a16="http://schemas.microsoft.com/office/drawing/2014/main" id="{E75A645F-0E15-CD55-5A36-A78A1F14EE61}"/>
            </a:ext>
          </a:extLst>
        </xdr:cNvPr>
        <xdr:cNvPicPr>
          <a:picLocks noChangeAspect="1"/>
        </xdr:cNvPicPr>
      </xdr:nvPicPr>
      <xdr:blipFill>
        <a:blip xmlns:r="http://schemas.openxmlformats.org/officeDocument/2006/relationships" r:embed="rId38"/>
        <a:stretch>
          <a:fillRect/>
        </a:stretch>
      </xdr:blipFill>
      <xdr:spPr>
        <a:xfrm>
          <a:off x="4587241" y="126865380"/>
          <a:ext cx="5951769" cy="2148840"/>
        </a:xfrm>
        <a:prstGeom prst="rect">
          <a:avLst/>
        </a:prstGeom>
      </xdr:spPr>
    </xdr:pic>
    <xdr:clientData/>
  </xdr:twoCellAnchor>
  <xdr:twoCellAnchor editAs="oneCell">
    <xdr:from>
      <xdr:col>2</xdr:col>
      <xdr:colOff>1</xdr:colOff>
      <xdr:row>599</xdr:row>
      <xdr:rowOff>0</xdr:rowOff>
    </xdr:from>
    <xdr:to>
      <xdr:col>6</xdr:col>
      <xdr:colOff>647700</xdr:colOff>
      <xdr:row>605</xdr:row>
      <xdr:rowOff>20075</xdr:rowOff>
    </xdr:to>
    <xdr:pic>
      <xdr:nvPicPr>
        <xdr:cNvPr id="49" name="그림 48">
          <a:extLst>
            <a:ext uri="{FF2B5EF4-FFF2-40B4-BE49-F238E27FC236}">
              <a16:creationId xmlns:a16="http://schemas.microsoft.com/office/drawing/2014/main" id="{0D0CDA60-0005-E293-76C8-407DC1895E4F}"/>
            </a:ext>
          </a:extLst>
        </xdr:cNvPr>
        <xdr:cNvPicPr>
          <a:picLocks noChangeAspect="1"/>
        </xdr:cNvPicPr>
      </xdr:nvPicPr>
      <xdr:blipFill>
        <a:blip xmlns:r="http://schemas.openxmlformats.org/officeDocument/2006/relationships" r:embed="rId39"/>
        <a:stretch>
          <a:fillRect/>
        </a:stretch>
      </xdr:blipFill>
      <xdr:spPr>
        <a:xfrm>
          <a:off x="685801" y="132367020"/>
          <a:ext cx="3291839" cy="1336430"/>
        </a:xfrm>
        <a:prstGeom prst="rect">
          <a:avLst/>
        </a:prstGeom>
      </xdr:spPr>
    </xdr:pic>
    <xdr:clientData/>
  </xdr:twoCellAnchor>
  <xdr:twoCellAnchor editAs="oneCell">
    <xdr:from>
      <xdr:col>2</xdr:col>
      <xdr:colOff>0</xdr:colOff>
      <xdr:row>616</xdr:row>
      <xdr:rowOff>0</xdr:rowOff>
    </xdr:from>
    <xdr:to>
      <xdr:col>5</xdr:col>
      <xdr:colOff>476250</xdr:colOff>
      <xdr:row>623</xdr:row>
      <xdr:rowOff>207006</xdr:rowOff>
    </xdr:to>
    <xdr:pic>
      <xdr:nvPicPr>
        <xdr:cNvPr id="45" name="그림 44">
          <a:extLst>
            <a:ext uri="{FF2B5EF4-FFF2-40B4-BE49-F238E27FC236}">
              <a16:creationId xmlns:a16="http://schemas.microsoft.com/office/drawing/2014/main" id="{CB18B6F5-ED5C-A98D-40E2-DB505586FBBB}"/>
            </a:ext>
          </a:extLst>
        </xdr:cNvPr>
        <xdr:cNvPicPr>
          <a:picLocks noChangeAspect="1"/>
        </xdr:cNvPicPr>
      </xdr:nvPicPr>
      <xdr:blipFill>
        <a:blip xmlns:r="http://schemas.openxmlformats.org/officeDocument/2006/relationships" r:embed="rId40"/>
        <a:stretch>
          <a:fillRect/>
        </a:stretch>
      </xdr:blipFill>
      <xdr:spPr>
        <a:xfrm>
          <a:off x="685800" y="136123680"/>
          <a:ext cx="2453640" cy="1750056"/>
        </a:xfrm>
        <a:prstGeom prst="rect">
          <a:avLst/>
        </a:prstGeom>
      </xdr:spPr>
    </xdr:pic>
    <xdr:clientData/>
  </xdr:twoCellAnchor>
  <xdr:twoCellAnchor editAs="oneCell">
    <xdr:from>
      <xdr:col>2</xdr:col>
      <xdr:colOff>1</xdr:colOff>
      <xdr:row>646</xdr:row>
      <xdr:rowOff>0</xdr:rowOff>
    </xdr:from>
    <xdr:to>
      <xdr:col>9</xdr:col>
      <xdr:colOff>19050</xdr:colOff>
      <xdr:row>654</xdr:row>
      <xdr:rowOff>132824</xdr:rowOff>
    </xdr:to>
    <xdr:pic>
      <xdr:nvPicPr>
        <xdr:cNvPr id="47" name="그림 46">
          <a:extLst>
            <a:ext uri="{FF2B5EF4-FFF2-40B4-BE49-F238E27FC236}">
              <a16:creationId xmlns:a16="http://schemas.microsoft.com/office/drawing/2014/main" id="{6BA8C6C0-5790-4711-222B-BA2DE196E577}"/>
            </a:ext>
          </a:extLst>
        </xdr:cNvPr>
        <xdr:cNvPicPr>
          <a:picLocks noChangeAspect="1"/>
        </xdr:cNvPicPr>
      </xdr:nvPicPr>
      <xdr:blipFill>
        <a:blip xmlns:r="http://schemas.openxmlformats.org/officeDocument/2006/relationships" r:embed="rId41"/>
        <a:stretch>
          <a:fillRect/>
        </a:stretch>
      </xdr:blipFill>
      <xdr:spPr>
        <a:xfrm>
          <a:off x="685801" y="142753080"/>
          <a:ext cx="4549139" cy="1910189"/>
        </a:xfrm>
        <a:prstGeom prst="rect">
          <a:avLst/>
        </a:prstGeom>
      </xdr:spPr>
    </xdr:pic>
    <xdr:clientData/>
  </xdr:twoCellAnchor>
  <xdr:twoCellAnchor editAs="oneCell">
    <xdr:from>
      <xdr:col>2</xdr:col>
      <xdr:colOff>0</xdr:colOff>
      <xdr:row>656</xdr:row>
      <xdr:rowOff>1</xdr:rowOff>
    </xdr:from>
    <xdr:to>
      <xdr:col>6</xdr:col>
      <xdr:colOff>361251</xdr:colOff>
      <xdr:row>664</xdr:row>
      <xdr:rowOff>209551</xdr:rowOff>
    </xdr:to>
    <xdr:pic>
      <xdr:nvPicPr>
        <xdr:cNvPr id="48" name="그림 47">
          <a:extLst>
            <a:ext uri="{FF2B5EF4-FFF2-40B4-BE49-F238E27FC236}">
              <a16:creationId xmlns:a16="http://schemas.microsoft.com/office/drawing/2014/main" id="{ED7D72CE-5DBE-9CBB-60C3-56BEB9443DD6}"/>
            </a:ext>
          </a:extLst>
        </xdr:cNvPr>
        <xdr:cNvPicPr>
          <a:picLocks noChangeAspect="1"/>
        </xdr:cNvPicPr>
      </xdr:nvPicPr>
      <xdr:blipFill>
        <a:blip xmlns:r="http://schemas.openxmlformats.org/officeDocument/2006/relationships" r:embed="rId42"/>
        <a:stretch>
          <a:fillRect/>
        </a:stretch>
      </xdr:blipFill>
      <xdr:spPr>
        <a:xfrm>
          <a:off x="685800" y="144962881"/>
          <a:ext cx="3014916" cy="1973580"/>
        </a:xfrm>
        <a:prstGeom prst="rect">
          <a:avLst/>
        </a:prstGeom>
      </xdr:spPr>
    </xdr:pic>
    <xdr:clientData/>
  </xdr:twoCellAnchor>
  <xdr:twoCellAnchor editAs="oneCell">
    <xdr:from>
      <xdr:col>2</xdr:col>
      <xdr:colOff>53341</xdr:colOff>
      <xdr:row>673</xdr:row>
      <xdr:rowOff>45721</xdr:rowOff>
    </xdr:from>
    <xdr:to>
      <xdr:col>8</xdr:col>
      <xdr:colOff>588645</xdr:colOff>
      <xdr:row>679</xdr:row>
      <xdr:rowOff>213351</xdr:rowOff>
    </xdr:to>
    <xdr:pic>
      <xdr:nvPicPr>
        <xdr:cNvPr id="51" name="그림 50">
          <a:extLst>
            <a:ext uri="{FF2B5EF4-FFF2-40B4-BE49-F238E27FC236}">
              <a16:creationId xmlns:a16="http://schemas.microsoft.com/office/drawing/2014/main" id="{CFAA7926-0076-4944-4F12-61417044253C}"/>
            </a:ext>
          </a:extLst>
        </xdr:cNvPr>
        <xdr:cNvPicPr>
          <a:picLocks noChangeAspect="1"/>
        </xdr:cNvPicPr>
      </xdr:nvPicPr>
      <xdr:blipFill>
        <a:blip xmlns:r="http://schemas.openxmlformats.org/officeDocument/2006/relationships" r:embed="rId43"/>
        <a:stretch>
          <a:fillRect/>
        </a:stretch>
      </xdr:blipFill>
      <xdr:spPr>
        <a:xfrm>
          <a:off x="739141" y="148765261"/>
          <a:ext cx="4396739" cy="1501130"/>
        </a:xfrm>
        <a:prstGeom prst="rect">
          <a:avLst/>
        </a:prstGeom>
      </xdr:spPr>
    </xdr:pic>
    <xdr:clientData/>
  </xdr:twoCellAnchor>
  <xdr:twoCellAnchor editAs="oneCell">
    <xdr:from>
      <xdr:col>1</xdr:col>
      <xdr:colOff>0</xdr:colOff>
      <xdr:row>683</xdr:row>
      <xdr:rowOff>1</xdr:rowOff>
    </xdr:from>
    <xdr:to>
      <xdr:col>8</xdr:col>
      <xdr:colOff>627851</xdr:colOff>
      <xdr:row>691</xdr:row>
      <xdr:rowOff>133351</xdr:rowOff>
    </xdr:to>
    <xdr:pic>
      <xdr:nvPicPr>
        <xdr:cNvPr id="50" name="그림 49">
          <a:extLst>
            <a:ext uri="{FF2B5EF4-FFF2-40B4-BE49-F238E27FC236}">
              <a16:creationId xmlns:a16="http://schemas.microsoft.com/office/drawing/2014/main" id="{FFE146AC-2A74-8630-C279-5B39C3D01D75}"/>
            </a:ext>
          </a:extLst>
        </xdr:cNvPr>
        <xdr:cNvPicPr>
          <a:picLocks noChangeAspect="1"/>
        </xdr:cNvPicPr>
      </xdr:nvPicPr>
      <xdr:blipFill>
        <a:blip xmlns:r="http://schemas.openxmlformats.org/officeDocument/2006/relationships" r:embed="rId44"/>
        <a:stretch>
          <a:fillRect/>
        </a:stretch>
      </xdr:blipFill>
      <xdr:spPr>
        <a:xfrm>
          <a:off x="409575" y="149628226"/>
          <a:ext cx="4750271" cy="1885950"/>
        </a:xfrm>
        <a:prstGeom prst="rect">
          <a:avLst/>
        </a:prstGeom>
      </xdr:spPr>
    </xdr:pic>
    <xdr:clientData/>
  </xdr:twoCellAnchor>
  <xdr:twoCellAnchor editAs="oneCell">
    <xdr:from>
      <xdr:col>9</xdr:col>
      <xdr:colOff>0</xdr:colOff>
      <xdr:row>683</xdr:row>
      <xdr:rowOff>0</xdr:rowOff>
    </xdr:from>
    <xdr:to>
      <xdr:col>16</xdr:col>
      <xdr:colOff>53340</xdr:colOff>
      <xdr:row>691</xdr:row>
      <xdr:rowOff>152296</xdr:rowOff>
    </xdr:to>
    <xdr:pic>
      <xdr:nvPicPr>
        <xdr:cNvPr id="53" name="그림 52">
          <a:extLst>
            <a:ext uri="{FF2B5EF4-FFF2-40B4-BE49-F238E27FC236}">
              <a16:creationId xmlns:a16="http://schemas.microsoft.com/office/drawing/2014/main" id="{8B041BDD-CC37-4A36-7606-0B1DB464695A}"/>
            </a:ext>
          </a:extLst>
        </xdr:cNvPr>
        <xdr:cNvPicPr>
          <a:picLocks noChangeAspect="1"/>
        </xdr:cNvPicPr>
      </xdr:nvPicPr>
      <xdr:blipFill>
        <a:blip xmlns:r="http://schemas.openxmlformats.org/officeDocument/2006/relationships" r:embed="rId45"/>
        <a:stretch>
          <a:fillRect/>
        </a:stretch>
      </xdr:blipFill>
      <xdr:spPr>
        <a:xfrm>
          <a:off x="5210175" y="149628225"/>
          <a:ext cx="4467225" cy="1904896"/>
        </a:xfrm>
        <a:prstGeom prst="rect">
          <a:avLst/>
        </a:prstGeom>
      </xdr:spPr>
    </xdr:pic>
    <xdr:clientData/>
  </xdr:twoCellAnchor>
  <xdr:twoCellAnchor editAs="oneCell">
    <xdr:from>
      <xdr:col>2</xdr:col>
      <xdr:colOff>47625</xdr:colOff>
      <xdr:row>704</xdr:row>
      <xdr:rowOff>19050</xdr:rowOff>
    </xdr:from>
    <xdr:to>
      <xdr:col>10</xdr:col>
      <xdr:colOff>16870</xdr:colOff>
      <xdr:row>713</xdr:row>
      <xdr:rowOff>171450</xdr:rowOff>
    </xdr:to>
    <xdr:pic>
      <xdr:nvPicPr>
        <xdr:cNvPr id="52" name="그림 51">
          <a:extLst>
            <a:ext uri="{FF2B5EF4-FFF2-40B4-BE49-F238E27FC236}">
              <a16:creationId xmlns:a16="http://schemas.microsoft.com/office/drawing/2014/main" id="{4E7BB88D-EB52-1178-109F-E8B246F712C9}"/>
            </a:ext>
          </a:extLst>
        </xdr:cNvPr>
        <xdr:cNvPicPr>
          <a:picLocks noChangeAspect="1"/>
        </xdr:cNvPicPr>
      </xdr:nvPicPr>
      <xdr:blipFill>
        <a:blip xmlns:r="http://schemas.openxmlformats.org/officeDocument/2006/relationships" r:embed="rId46"/>
        <a:stretch>
          <a:fillRect/>
        </a:stretch>
      </xdr:blipFill>
      <xdr:spPr>
        <a:xfrm>
          <a:off x="733425" y="154247850"/>
          <a:ext cx="5261335" cy="2114550"/>
        </a:xfrm>
        <a:prstGeom prst="rect">
          <a:avLst/>
        </a:prstGeom>
      </xdr:spPr>
    </xdr:pic>
    <xdr:clientData/>
  </xdr:twoCellAnchor>
  <xdr:twoCellAnchor editAs="oneCell">
    <xdr:from>
      <xdr:col>11</xdr:col>
      <xdr:colOff>1</xdr:colOff>
      <xdr:row>704</xdr:row>
      <xdr:rowOff>1</xdr:rowOff>
    </xdr:from>
    <xdr:to>
      <xdr:col>19</xdr:col>
      <xdr:colOff>278756</xdr:colOff>
      <xdr:row>713</xdr:row>
      <xdr:rowOff>205741</xdr:rowOff>
    </xdr:to>
    <xdr:pic>
      <xdr:nvPicPr>
        <xdr:cNvPr id="54" name="그림 53">
          <a:extLst>
            <a:ext uri="{FF2B5EF4-FFF2-40B4-BE49-F238E27FC236}">
              <a16:creationId xmlns:a16="http://schemas.microsoft.com/office/drawing/2014/main" id="{D70759D3-EB21-3B2B-0629-1E708FE61C2E}"/>
            </a:ext>
          </a:extLst>
        </xdr:cNvPr>
        <xdr:cNvPicPr>
          <a:picLocks noChangeAspect="1"/>
        </xdr:cNvPicPr>
      </xdr:nvPicPr>
      <xdr:blipFill>
        <a:blip xmlns:r="http://schemas.openxmlformats.org/officeDocument/2006/relationships" r:embed="rId47"/>
        <a:stretch>
          <a:fillRect/>
        </a:stretch>
      </xdr:blipFill>
      <xdr:spPr>
        <a:xfrm>
          <a:off x="6515101" y="154228801"/>
          <a:ext cx="5408920" cy="2171700"/>
        </a:xfrm>
        <a:prstGeom prst="rect">
          <a:avLst/>
        </a:prstGeom>
      </xdr:spPr>
    </xdr:pic>
    <xdr:clientData/>
  </xdr:twoCellAnchor>
  <xdr:twoCellAnchor editAs="oneCell">
    <xdr:from>
      <xdr:col>1</xdr:col>
      <xdr:colOff>1</xdr:colOff>
      <xdr:row>726</xdr:row>
      <xdr:rowOff>1</xdr:rowOff>
    </xdr:from>
    <xdr:to>
      <xdr:col>21</xdr:col>
      <xdr:colOff>323851</xdr:colOff>
      <xdr:row>728</xdr:row>
      <xdr:rowOff>214239</xdr:rowOff>
    </xdr:to>
    <xdr:pic>
      <xdr:nvPicPr>
        <xdr:cNvPr id="55" name="그림 54">
          <a:extLst>
            <a:ext uri="{FF2B5EF4-FFF2-40B4-BE49-F238E27FC236}">
              <a16:creationId xmlns:a16="http://schemas.microsoft.com/office/drawing/2014/main" id="{5AD6B070-4066-0725-7FA7-B7A0F87E5BDB}"/>
            </a:ext>
          </a:extLst>
        </xdr:cNvPr>
        <xdr:cNvPicPr>
          <a:picLocks noChangeAspect="1"/>
        </xdr:cNvPicPr>
      </xdr:nvPicPr>
      <xdr:blipFill>
        <a:blip xmlns:r="http://schemas.openxmlformats.org/officeDocument/2006/relationships" r:embed="rId48"/>
        <a:stretch>
          <a:fillRect/>
        </a:stretch>
      </xdr:blipFill>
      <xdr:spPr>
        <a:xfrm>
          <a:off x="409576" y="159048451"/>
          <a:ext cx="12763500" cy="65238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65314</xdr:colOff>
      <xdr:row>261</xdr:row>
      <xdr:rowOff>74235</xdr:rowOff>
    </xdr:from>
    <xdr:to>
      <xdr:col>16</xdr:col>
      <xdr:colOff>501320</xdr:colOff>
      <xdr:row>291</xdr:row>
      <xdr:rowOff>205455</xdr:rowOff>
    </xdr:to>
    <xdr:graphicFrame macro="">
      <xdr:nvGraphicFramePr>
        <xdr:cNvPr id="2" name="차트 1">
          <a:extLst>
            <a:ext uri="{FF2B5EF4-FFF2-40B4-BE49-F238E27FC236}">
              <a16:creationId xmlns:a16="http://schemas.microsoft.com/office/drawing/2014/main" id="{D3595484-A53B-4C7F-9A25-1FA3757FFA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292</xdr:row>
      <xdr:rowOff>65315</xdr:rowOff>
    </xdr:from>
    <xdr:to>
      <xdr:col>17</xdr:col>
      <xdr:colOff>98612</xdr:colOff>
      <xdr:row>322</xdr:row>
      <xdr:rowOff>0</xdr:rowOff>
    </xdr:to>
    <xdr:graphicFrame macro="">
      <xdr:nvGraphicFramePr>
        <xdr:cNvPr id="3" name="차트 2">
          <a:extLst>
            <a:ext uri="{FF2B5EF4-FFF2-40B4-BE49-F238E27FC236}">
              <a16:creationId xmlns:a16="http://schemas.microsoft.com/office/drawing/2014/main" id="{F2F8895A-0226-4A56-B8C8-93DC86A54D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322</xdr:row>
      <xdr:rowOff>0</xdr:rowOff>
    </xdr:from>
    <xdr:to>
      <xdr:col>17</xdr:col>
      <xdr:colOff>94802</xdr:colOff>
      <xdr:row>351</xdr:row>
      <xdr:rowOff>152400</xdr:rowOff>
    </xdr:to>
    <xdr:graphicFrame macro="">
      <xdr:nvGraphicFramePr>
        <xdr:cNvPr id="4" name="차트 3">
          <a:extLst>
            <a:ext uri="{FF2B5EF4-FFF2-40B4-BE49-F238E27FC236}">
              <a16:creationId xmlns:a16="http://schemas.microsoft.com/office/drawing/2014/main" id="{360A262C-C5DE-4139-98E2-AC9EBD742C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ouperenault-my.sharepoint.com/personal/yongsu_lim_renault_com/Documents/&#48148;&#53461;%20&#54868;&#47732;/YSLim_Investing%20Summary_Y2025.xlsx" TargetMode="External"/><Relationship Id="rId1" Type="http://schemas.openxmlformats.org/officeDocument/2006/relationships/externalLinkPath" Target="https://grouperenault-my.sharepoint.com/personal/yongsu_lim_renault_com/Documents/&#48148;&#53461;%20&#54868;&#47732;/YSLim_Investing%20Summary_Y202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grouperenault-my.sharepoint.com/personal/yongsu_lim_renault_com/Documents/&#48148;&#53461;%20&#54868;&#47732;/YSLim_Investing%20Summary_Y2026.xlsx" TargetMode="External"/><Relationship Id="rId1" Type="http://schemas.openxmlformats.org/officeDocument/2006/relationships/externalLinkPath" Target="https://grouperenault-my.sharepoint.com/personal/yongsu_lim_renault_com/Documents/&#48148;&#53461;%20&#54868;&#47732;/YSLim_Investing%20Summary_Y2026.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grouperenault-my.sharepoint.com/personal/yongsu_lim_renault_com/Documents/&#47928;&#49436;/&#44552;&#50997;/YSLim/YSLim_Investing%20Summary_Y2026_W2624.xlsx" TargetMode="External"/><Relationship Id="rId1" Type="http://schemas.openxmlformats.org/officeDocument/2006/relationships/externalLinkPath" Target="https://grouperenault-my.sharepoint.com/personal/yongsu_lim_renault_com/Documents/&#47928;&#49436;/&#44552;&#50997;/YSLim/YSLim_Investing%20Summary_Y2026_W26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actset"/>
      <sheetName val="Yield"/>
      <sheetName val="Yield_Chart"/>
      <sheetName val="YSLim_Investing Summary_Y2025"/>
    </sheetNames>
    <sheetDataSet>
      <sheetData sheetId="0"/>
      <sheetData sheetId="1"/>
      <sheetData sheetId="2">
        <row r="1">
          <cell r="B1" t="str">
            <v>FEDRate</v>
          </cell>
        </row>
      </sheetData>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Factset"/>
      <sheetName val="Yield"/>
      <sheetName val="Yield_Chart"/>
      <sheetName val="YSLim_Investing Summary_Y2026"/>
    </sheetNames>
    <sheetDataSet>
      <sheetData sheetId="0"/>
      <sheetData sheetId="1"/>
      <sheetData sheetId="2"/>
      <sheetData sheetId="3">
        <row r="1">
          <cell r="B1" t="str">
            <v>FEDRate</v>
          </cell>
        </row>
      </sheetData>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actset"/>
      <sheetName val="Yield"/>
      <sheetName val="Yield_Chart"/>
      <sheetName val="YSLim_Investing Summary_Y2026_W"/>
    </sheetNames>
    <sheetDataSet>
      <sheetData sheetId="0">
        <row r="1">
          <cell r="B1" t="str">
            <v>Earning growth (%)</v>
          </cell>
        </row>
      </sheetData>
      <sheetData sheetId="1"/>
      <sheetData sheetId="2">
        <row r="1">
          <cell r="B1" t="str">
            <v>FEDRate</v>
          </cell>
        </row>
      </sheetData>
      <sheetData sheetId="3"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12-02T02:15:05.085"/>
    </inkml:context>
    <inkml:brush xml:id="br0">
      <inkml:brushProperty name="width" value="0.035" units="cm"/>
      <inkml:brushProperty name="height" value="0.035" units="cm"/>
    </inkml:brush>
  </inkml:definitions>
  <inkml:trace contextRef="#ctx0" brushRef="#br0">0 1 24575</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2-22T02:13:56.998"/>
    </inkml:context>
    <inkml:brush xml:id="br0">
      <inkml:brushProperty name="width" value="0.1" units="cm"/>
      <inkml:brushProperty name="height" value="0.2" units="cm"/>
      <inkml:brushProperty name="color" value="#FFFC00"/>
      <inkml:brushProperty name="tip" value="rectangle"/>
      <inkml:brushProperty name="rasterOp" value="maskPen"/>
      <inkml:brushProperty name="ignorePressure" value="1"/>
    </inkml:brush>
  </inkml:definitions>
  <inkml:trace contextRef="#ctx0" brushRef="#br0">365 1742,'-4'0,"1"0,-1-1,1 0,-1 0,1 0,-1 0,1 0,-1-1,1 1,0-1,0 0,0 0,-4-3,-33-35,35 33,-36-40,1-2,-47-81,76 109,1 0,-10-33,12 30,-20-40,24 54,0 0,0 0,1 0,1 0,0 0,0-1,1 1,0-12,5-84,-1 88,0 1,2 0,0 0,10-22,5-15,10-36,16-59,-36 116,1 1,2 0,18-32,-18 24,-13 36,1 0,-1 1,1-1,0 0,0 1,1-1,-1 1,1-1,-1 1,1 0,0-1,1 1,-1 0,0 0,1 1,0-1,-1 0,1 1,0 0,1-1,4-1,10-2,0 1,1 1,0 1,-1 0,1 2,0 0,0 1,1 1,-2 0,1 2,24 6,-30-4,0 1,-1 0,0 1,0 1,-1 0,0 0,0 1,-1 0,0 1,10 14,32 27,-44-43,0 0,-1 0,0 0,0 1,-1 0,0 0,0 1,-1-1,0 1,5 18,-4-4,0 0,-2 0,2 42,3 24,2 54,-10-89,1-34,-1 0,-1-1,-1 1,-1 0,-1-1,-1 1,-7 24,-6-3,-2-1,-2-1,-1-1,-32 42,34-54,-27 33,-2 1,38-46,-1 1,-14 14,20-25,0 0,1 0,-2-1,1 0,0 0,-1 0,0-1,-14 5,-40 10,-87 15,139-31,1-1,0 0,-1-1,1 1,0-2,-1 1,-13-3,9-2</inkml:trace>
  <inkml:trace contextRef="#ctx0" brushRef="#br0" timeOffset="1">661 366,'1'-5,"0"1,1-1,-1 0,1 0,0 1,0-1,1 1,-1-1,1 1,0 0,6-6,-2 0,16-20,1 1,1 1,2 1,0 1,2 2,1 1,0 1,64-33,-79 49,1 0,0 1,0 1,0 0,0 1,28-1,104 6,-65 2,-23-6,-38 0,-1 2,1 0,0 1,35 7,-47-4,1 0,-1 1,0 0,0 0,-1 1,0 0,0 1,0 0,-1 1,9 9,0 2,-2 0,0 0,19 36,-23-31,0-1,-2 2,9 40,-13-44,1 0,0-1,2 0,0 0,21 35,-17-40</inkml:trace>
  <inkml:trace contextRef="#ctx0" brushRef="#br0" timeOffset="2">1466 409,'1'3,"1"0,-1 0,1-1,-1 1,1-1,0 1,0-1,0 0,0 0,0 0,1 0,4 3,2 3,75 67,98 66,-171-133,0-1,0-1,1 0,0-1,0 0,0-1,18 4,7-2,45 3,-78-9,-2 0,1 0,-1 0,0 0,0 0,0 0,0-1,0 1,1-1,-1 0,0 1,0-1,0 0,-1 0,1 0,0-1,0 1,0 0,-1-1,1 1,-1-1,1 0,-1 1,0-1,1 0,-1 0,0 0,0 0,0 0,-1 0,1 0,0 0,-1 0,1-4,2-9,-2 1,1-1,-2 0,-1-15,1 11,-3-108,2-69,2 178,0 0,2 0,0 1,1-1,1 1,1 0,11-26,-3 19</inkml:trace>
</inkm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FEB24F-BBE8-4621-9B80-051A36A43181}" name="표9" displayName="표9" ref="A1:I258" totalsRowShown="0" headerRowDxfId="675">
  <autoFilter ref="A1:I258" xr:uid="{7095320D-1A4C-499C-A409-D1B0092E0294}"/>
  <tableColumns count="9">
    <tableColumn id="1" xr3:uid="{4AFAFA47-FE37-42A9-9F1F-000638BA3CEC}" name="Date" dataDxfId="674"/>
    <tableColumn id="2" xr3:uid="{425BF5F2-6ADB-4C83-B46B-513632FEC818}" name="Earning growth (%)"/>
    <tableColumn id="4" xr3:uid="{3433285A-B240-495C-B76D-89A95CE5507F}" name="Negative Guidance"/>
    <tableColumn id="5" xr3:uid="{291129B7-8E9B-4CF1-878A-4939416CB8E1}" name="Positive Guidance"/>
    <tableColumn id="6" xr3:uid="{678E0ED9-4BBB-442A-B727-6C4F2BEE590B}" name="Positive %" dataDxfId="673">
      <calculatedColumnFormula>D2/(C2+D2)</calculatedColumnFormula>
    </tableColumn>
    <tableColumn id="7" xr3:uid="{1DF2D4A7-A4B2-48AE-9354-8AB75E697BE8}" name="_x000a_FWD 12M_x000a_Valuation"/>
    <tableColumn id="10" xr3:uid="{D3FA6F9D-0FFF-4162-A464-4020753D0A2C}" name="Valuation_x000a_5 year"/>
    <tableColumn id="9" xr3:uid="{8853C1E2-8BC0-40BF-958E-0F0200749307}" name="Valuation_x000a_10 year"/>
    <tableColumn id="8" xr3:uid="{9B681BB6-2C36-4F33-91EC-8ED28D978300}" name="AI_x000a_indicato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4EE40D3-43A6-48B7-AFF5-716A71647517}" name="표1_4" displayName="표1_4" ref="A1:S451" totalsRowShown="0">
  <autoFilter ref="A1:S451" xr:uid="{F59990D5-4C7E-4F55-8D12-0C2CDBE35A14}"/>
  <tableColumns count="19">
    <tableColumn id="1" xr3:uid="{0C0B1423-2DDD-4C84-A019-4BFE91AB6E76}" name="Date" dataDxfId="672"/>
    <tableColumn id="21" xr3:uid="{56671896-7EA0-4FB3-95BF-34E945128DFE}" name="FEDRate" dataDxfId="671"/>
    <tableColumn id="2" xr3:uid="{F7A06D7D-3199-4328-B949-B5600CA54E86}" name="1 Mo"/>
    <tableColumn id="3" xr3:uid="{3107DEB4-EC6C-4B6F-8B7E-3E036BBEF06E}" name="2 Mo"/>
    <tableColumn id="4" xr3:uid="{B422A14A-BB86-4EC3-A744-8450F77A2EC2}" name="3 Mo"/>
    <tableColumn id="5" xr3:uid="{232D4D60-A577-45AB-B1F5-2EE8331BE99C}" name="6 Mo"/>
    <tableColumn id="6" xr3:uid="{342A7F03-CCE2-4342-92E3-097C85FBBFE5}" name="1 Yr"/>
    <tableColumn id="7" xr3:uid="{DDBB044D-0497-4B56-9470-5D275DB65CB9}" name="2 Yr"/>
    <tableColumn id="8" xr3:uid="{6BE204BB-4899-4017-9EF4-B87283C7B57B}" name="3 Yr"/>
    <tableColumn id="9" xr3:uid="{E391C95F-4598-4462-A6C8-6BC3D0FBEEEB}" name="5 Yr"/>
    <tableColumn id="10" xr3:uid="{EBBD03A3-E320-4870-BEEA-74AA750F2FA1}" name="7 Yr"/>
    <tableColumn id="11" xr3:uid="{D418C257-6CEE-4AD7-A219-346125FF9869}" name="10 Yr"/>
    <tableColumn id="12" xr3:uid="{D6C4D755-460F-45CB-B8EE-DDED4DC2A1C4}" name="20 Yr"/>
    <tableColumn id="13" xr3:uid="{543DF89F-D0D3-400D-A04E-C3A0C0BABC04}" name="30 Yr"/>
    <tableColumn id="18" xr3:uid="{5B67D9E4-480B-4A44-A9F6-7A0CE76C981D}" name="10Y2Y" dataDxfId="670">
      <calculatedColumnFormula>표1_4[[#This Row],[10 Yr]]-표1_4[[#This Row],[2 Yr]]</calculatedColumnFormula>
    </tableColumn>
    <tableColumn id="19" xr3:uid="{A9AD5E26-F41B-4A73-BD99-3C424D4C09F3}" name="10Y1M" dataDxfId="669">
      <calculatedColumnFormula>표1_4[[#This Row],[10 Yr]]-표1_4[[#This Row],[1 Mo]]</calculatedColumnFormula>
    </tableColumn>
    <tableColumn id="20" xr3:uid="{852F247A-DD26-4602-A648-0C8117D9AB65}" name="10Y3M" dataDxfId="668">
      <calculatedColumnFormula>표1_4[[#This Row],[10 Yr]]-표1_4[[#This Row],[3 Mo]]</calculatedColumnFormula>
    </tableColumn>
    <tableColumn id="22" xr3:uid="{ABE849F1-89BB-4AF6-8EC2-0F878F28398D}" name="10YFR" dataDxfId="667">
      <calculatedColumnFormula>표1_4[[#This Row],[10 Yr]]-표1_4[[#This Row],[FEDRate]]</calculatedColumnFormula>
    </tableColumn>
    <tableColumn id="24" xr3:uid="{2B16B1B1-2AA6-421F-A97A-0733C0CA292A}" name="20Y10Y" dataDxfId="666">
      <calculatedColumnFormula>표1_4[[#This Row],[20 Yr]]-표1_4[[#This Row],[10 Yr]]</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tx1">
            <a:lumMod val="65000"/>
            <a:lumOff val="35000"/>
            <a:alpha val="30000"/>
          </a:schemeClr>
        </a:solidFill>
        <a:ln>
          <a:noFill/>
        </a:ln>
      </a:spPr>
      <a:bodyPr vertOverflow="clip" horzOverflow="clip" rtlCol="0" anchor="t"/>
      <a:lstStyle>
        <a:defPPr algn="l">
          <a:defRPr sz="1100"/>
        </a:defPPr>
      </a:lstStyle>
      <a:style>
        <a:lnRef idx="2">
          <a:schemeClr val="accent1">
            <a:shade val="15000"/>
          </a:schemeClr>
        </a:lnRef>
        <a:fillRef idx="1">
          <a:schemeClr val="accent1"/>
        </a:fillRef>
        <a:effectRef idx="0">
          <a:schemeClr val="accent1"/>
        </a:effectRef>
        <a:fontRef idx="minor">
          <a:schemeClr val="lt1"/>
        </a:fontRef>
      </a:style>
    </a:spDef>
    <a:lnDef>
      <a:spPr>
        <a:ln w="22225">
          <a:solidFill>
            <a:srgbClr val="FF0000"/>
          </a:solidFill>
        </a:ln>
      </a:spPr>
      <a:bodyPr/>
      <a:lstStyle/>
      <a:style>
        <a:lnRef idx="1">
          <a:schemeClr val="accent1"/>
        </a:lnRef>
        <a:fillRef idx="0">
          <a:schemeClr val="accent1"/>
        </a:fillRef>
        <a:effectRef idx="0">
          <a:schemeClr val="accent1"/>
        </a:effectRef>
        <a:fontRef idx="minor">
          <a:schemeClr val="tx1"/>
        </a:fontRef>
      </a:style>
    </a:lnDef>
    <a:txDef>
      <a:spPr/>
      <a:bodyPr vertOverflow="clip" wrap="none" rtlCol="0"/>
      <a:lstStyle>
        <a:defPPr algn="l">
          <a:defRPr sz="1100">
            <a:solidFill>
              <a:srgbClr val="FF0000"/>
            </a:solidFill>
            <a:latin typeface="KB금융 제목체 Bold" panose="020B0803000000000000" pitchFamily="50" charset="-127"/>
            <a:ea typeface="KB금융 제목체 Bold" panose="020B0803000000000000" pitchFamily="50" charset="-127"/>
          </a:defRPr>
        </a:defPPr>
      </a:lst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dallasfed.org/research/wei" TargetMode="External"/><Relationship Id="rId3" Type="http://schemas.openxmlformats.org/officeDocument/2006/relationships/hyperlink" Target="https://fredaccount.stlouisfed.org/public/dashboard/111624" TargetMode="External"/><Relationship Id="rId7" Type="http://schemas.openxmlformats.org/officeDocument/2006/relationships/hyperlink" Target="https://fred.stlouisfed.org/seriesBeta/M2V" TargetMode="External"/><Relationship Id="rId2" Type="http://schemas.openxmlformats.org/officeDocument/2006/relationships/hyperlink" Target="https://home.treasury.gov/resource-center/data-chart-center/interest-rates/TextView?type=daily_treasury_yield_curve&amp;field_tdr_date_value_month=202411" TargetMode="External"/><Relationship Id="rId1" Type="http://schemas.openxmlformats.org/officeDocument/2006/relationships/hyperlink" Target="https://www.factset.com/?_gl=1*12ei92i*_ga*MTkxMDAxNDI2LjE3MjQ3MjA4OTI.*_ga_2Q3PTT96M8*MTczMjQ5NTI2My4xOS4xLjE3MzI0OTUyNzkuMC4wLjA." TargetMode="External"/><Relationship Id="rId6" Type="http://schemas.openxmlformats.org/officeDocument/2006/relationships/hyperlink" Target="https://fredaccount.stlouisfed.org/public/dashboard/111627" TargetMode="External"/><Relationship Id="rId5" Type="http://schemas.openxmlformats.org/officeDocument/2006/relationships/hyperlink" Target="https://fredaccount.stlouisfed.org/public/dashboard/111626" TargetMode="External"/><Relationship Id="rId4" Type="http://schemas.openxmlformats.org/officeDocument/2006/relationships/hyperlink" Target="https://fredaccount.stlouisfed.org/public/dashboard/111622"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3" Type="http://schemas.openxmlformats.org/officeDocument/2006/relationships/hyperlink" Target="https://fred.stlouisfed.org/graph/?g=1JCHd" TargetMode="External"/><Relationship Id="rId18" Type="http://schemas.openxmlformats.org/officeDocument/2006/relationships/hyperlink" Target="https://fred.stlouisfed.org/graph/?g=1LexM" TargetMode="External"/><Relationship Id="rId26" Type="http://schemas.openxmlformats.org/officeDocument/2006/relationships/hyperlink" Target="https://www.newyorkfed.org/markets/desk-operations/repo" TargetMode="External"/><Relationship Id="rId21" Type="http://schemas.openxmlformats.org/officeDocument/2006/relationships/hyperlink" Target="https://fred.stlouisfed.org/graph/?g=1MiA9" TargetMode="External"/><Relationship Id="rId34" Type="http://schemas.openxmlformats.org/officeDocument/2006/relationships/hyperlink" Target="https://www.newyorkfed.org/markets/desk-operations/repo" TargetMode="External"/><Relationship Id="rId7" Type="http://schemas.openxmlformats.org/officeDocument/2006/relationships/hyperlink" Target="https://insight.factset.com/few-sp-500-companies-have-withdrawn-eps-guidance-for-2025" TargetMode="External"/><Relationship Id="rId12" Type="http://schemas.openxmlformats.org/officeDocument/2006/relationships/hyperlink" Target="https://polymarket.com/event/tesla-launches-unsupervised-full-self-driving-fsd-by?tid=1749428629500" TargetMode="External"/><Relationship Id="rId17" Type="http://schemas.openxmlformats.org/officeDocument/2006/relationships/hyperlink" Target="https://www.yna.co.kr/view/AKR20250102067900002" TargetMode="External"/><Relationship Id="rId25" Type="http://schemas.openxmlformats.org/officeDocument/2006/relationships/hyperlink" Target="https://www.atlantafed.org/cqer/research/gdpnow" TargetMode="External"/><Relationship Id="rId33" Type="http://schemas.openxmlformats.org/officeDocument/2006/relationships/hyperlink" Target="https://fred.stlouisfed.org/graph/?g=1NA0r" TargetMode="External"/><Relationship Id="rId38" Type="http://schemas.openxmlformats.org/officeDocument/2006/relationships/drawing" Target="../drawings/drawing3.xml"/><Relationship Id="rId2" Type="http://schemas.openxmlformats.org/officeDocument/2006/relationships/hyperlink" Target="https://www.whitehouse.gov/presidential-actions/2025/04/restoring-americas-maritime-dominance/" TargetMode="External"/><Relationship Id="rId16" Type="http://schemas.openxmlformats.org/officeDocument/2006/relationships/hyperlink" Target="https://fred.stlouisfed.org/graph/?g=1JSGM" TargetMode="External"/><Relationship Id="rId20" Type="http://schemas.openxmlformats.org/officeDocument/2006/relationships/hyperlink" Target="https://www.cmegroup.com/markets/interest-rates/cme-fedwatch-tool.html?redirect=/trading/interest-rates/countdown-to-fomc.html" TargetMode="External"/><Relationship Id="rId29" Type="http://schemas.openxmlformats.org/officeDocument/2006/relationships/hyperlink" Target="https://fredaccount.stlouisfed.org/public/dashboard/111626" TargetMode="External"/><Relationship Id="rId1" Type="http://schemas.openxmlformats.org/officeDocument/2006/relationships/hyperlink" Target="https://fred.stlouisfed.org/graph/?g=1I6Js" TargetMode="External"/><Relationship Id="rId6" Type="http://schemas.openxmlformats.org/officeDocument/2006/relationships/hyperlink" Target="https://n.news.naver.com/article/001/0015391763?sid=101" TargetMode="External"/><Relationship Id="rId11" Type="http://schemas.openxmlformats.org/officeDocument/2006/relationships/hyperlink" Target="https://fred.stlouisfed.org/graph/?g=1Jv5E" TargetMode="External"/><Relationship Id="rId24" Type="http://schemas.openxmlformats.org/officeDocument/2006/relationships/hyperlink" Target="https://fred.stlouisfed.org/graph/?g=1LexM" TargetMode="External"/><Relationship Id="rId32" Type="http://schemas.openxmlformats.org/officeDocument/2006/relationships/hyperlink" Target="https://www.cmegroup.com/markets/interest-rates/cme-fedwatch-tool.html?redirect=/trading/interest-rates/countdown-to-fomc.html" TargetMode="External"/><Relationship Id="rId37" Type="http://schemas.openxmlformats.org/officeDocument/2006/relationships/printerSettings" Target="../printerSettings/printerSettings2.bin"/><Relationship Id="rId5" Type="http://schemas.openxmlformats.org/officeDocument/2006/relationships/hyperlink" Target="https://www.federalreserve.gov/econres/notes/feds-notes/detecting-tariff-effects-on-consumer-prices-in-real-time-20250509.html" TargetMode="External"/><Relationship Id="rId15" Type="http://schemas.openxmlformats.org/officeDocument/2006/relationships/hyperlink" Target="https://polymarket.com/event/will-iran-close-the-strait-of-hormuz-before-july" TargetMode="External"/><Relationship Id="rId23" Type="http://schemas.openxmlformats.org/officeDocument/2006/relationships/hyperlink" Target="https://fred.stlouisfed.org/graph/?g=1LexV" TargetMode="External"/><Relationship Id="rId28" Type="http://schemas.openxmlformats.org/officeDocument/2006/relationships/hyperlink" Target="https://fredaccount.stlouisfed.org/public/dashboard/111624" TargetMode="External"/><Relationship Id="rId36" Type="http://schemas.openxmlformats.org/officeDocument/2006/relationships/hyperlink" Target="https://polymarket.com/event/will-the-supreme-court-rule-in-favor-of-trumps-tariffs" TargetMode="External"/><Relationship Id="rId10" Type="http://schemas.openxmlformats.org/officeDocument/2006/relationships/hyperlink" Target="https://fred.stlouisfed.org/graph/?g=1Jv1x" TargetMode="External"/><Relationship Id="rId19" Type="http://schemas.openxmlformats.org/officeDocument/2006/relationships/hyperlink" Target="https://fred.stlouisfed.org/graph/?g=1LexV" TargetMode="External"/><Relationship Id="rId31" Type="http://schemas.openxmlformats.org/officeDocument/2006/relationships/hyperlink" Target="https://www.atlantafed.org/cqer/research/gdpnow" TargetMode="External"/><Relationship Id="rId4" Type="http://schemas.openxmlformats.org/officeDocument/2006/relationships/hyperlink" Target="https://polymarket.com/event/us-recession-in-2025/us-recession-in-2025?tid=1747004839481" TargetMode="External"/><Relationship Id="rId9" Type="http://schemas.openxmlformats.org/officeDocument/2006/relationships/hyperlink" Target="https://institutional.fidelity.com/app/item/RD_13569_40890/business-cycle-update.html" TargetMode="External"/><Relationship Id="rId14" Type="http://schemas.openxmlformats.org/officeDocument/2006/relationships/hyperlink" Target="https://fred.stlouisfed.org/graph/?g=1JCHm" TargetMode="External"/><Relationship Id="rId22" Type="http://schemas.openxmlformats.org/officeDocument/2006/relationships/hyperlink" Target="https://fred.stlouisfed.org/graph/?g=1MiAg" TargetMode="External"/><Relationship Id="rId27" Type="http://schemas.openxmlformats.org/officeDocument/2006/relationships/hyperlink" Target="https://fredaccount.stlouisfed.org/public/dashboard/111622" TargetMode="External"/><Relationship Id="rId30" Type="http://schemas.openxmlformats.org/officeDocument/2006/relationships/hyperlink" Target="https://fredaccount.stlouisfed.org/public/dashboard/134732" TargetMode="External"/><Relationship Id="rId35" Type="http://schemas.openxmlformats.org/officeDocument/2006/relationships/hyperlink" Target="https://fred.stlouisfed.org/graph/?g=1O6Mw" TargetMode="External"/><Relationship Id="rId8" Type="http://schemas.openxmlformats.org/officeDocument/2006/relationships/hyperlink" Target="https://www.atlantafed.org/cqer/research/gdpnow" TargetMode="External"/><Relationship Id="rId3" Type="http://schemas.openxmlformats.org/officeDocument/2006/relationships/hyperlink" Target="https://www.atlantafed.org/cqer/research/gdpnow"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validatorqueue.com/" TargetMode="External"/><Relationship Id="rId13" Type="http://schemas.openxmlformats.org/officeDocument/2006/relationships/hyperlink" Target="https://fred.stlouisfed.org/graph/?g=1Uj0L" TargetMode="External"/><Relationship Id="rId18" Type="http://schemas.openxmlformats.org/officeDocument/2006/relationships/printerSettings" Target="../printerSettings/printerSettings3.bin"/><Relationship Id="rId3" Type="http://schemas.openxmlformats.org/officeDocument/2006/relationships/hyperlink" Target="https://fredaccount.stlouisfed.org/public/dashboard/111626" TargetMode="External"/><Relationship Id="rId7" Type="http://schemas.openxmlformats.org/officeDocument/2006/relationships/hyperlink" Target="https://www.federalreserve.gov/monetarypolicy/publications/beige-book-default.htm" TargetMode="External"/><Relationship Id="rId12" Type="http://schemas.openxmlformats.org/officeDocument/2006/relationships/hyperlink" Target="https://snapshot.bok.or.kr/dashboard/B2" TargetMode="External"/><Relationship Id="rId17" Type="http://schemas.openxmlformats.org/officeDocument/2006/relationships/hyperlink" Target="https://github.com/YSLim33/infinite-buy-btc-bot" TargetMode="External"/><Relationship Id="rId2" Type="http://schemas.openxmlformats.org/officeDocument/2006/relationships/hyperlink" Target="https://fredaccount.stlouisfed.org/public/dashboard/111624" TargetMode="External"/><Relationship Id="rId16" Type="http://schemas.openxmlformats.org/officeDocument/2006/relationships/hyperlink" Target="https://truthsocial.com/@realDonaldTrump/116635193825443617" TargetMode="External"/><Relationship Id="rId1" Type="http://schemas.openxmlformats.org/officeDocument/2006/relationships/hyperlink" Target="https://fredaccount.stlouisfed.org/public/dashboard/111622" TargetMode="External"/><Relationship Id="rId6" Type="http://schemas.openxmlformats.org/officeDocument/2006/relationships/hyperlink" Target="https://www.cmegroup.com/markets/interest-rates/cme-fedwatch-tool.html?redirect=/trading/interest-rates/countdown-to-fomc.html" TargetMode="External"/><Relationship Id="rId11" Type="http://schemas.openxmlformats.org/officeDocument/2006/relationships/hyperlink" Target="https://ustr.gov/about/policy-offices/press-office/press-releases/2026/march/ustr-initiates-section-301-investigations-relating-structural-excess-capacity-and-production" TargetMode="External"/><Relationship Id="rId5" Type="http://schemas.openxmlformats.org/officeDocument/2006/relationships/hyperlink" Target="https://www.atlantafed.org/cqer/research/gdpnow" TargetMode="External"/><Relationship Id="rId15" Type="http://schemas.openxmlformats.org/officeDocument/2006/relationships/hyperlink" Target="https://share.google/aimode/5ibqDvMBzHbP2izw4" TargetMode="External"/><Relationship Id="rId10" Type="http://schemas.openxmlformats.org/officeDocument/2006/relationships/hyperlink" Target="https://www.newyorkfed.org/markets/desk-operations/repo" TargetMode="External"/><Relationship Id="rId19" Type="http://schemas.openxmlformats.org/officeDocument/2006/relationships/drawing" Target="../drawings/drawing4.xml"/><Relationship Id="rId4" Type="http://schemas.openxmlformats.org/officeDocument/2006/relationships/hyperlink" Target="https://fredaccount.stlouisfed.org/public/dashboard/134732" TargetMode="External"/><Relationship Id="rId9" Type="http://schemas.openxmlformats.org/officeDocument/2006/relationships/hyperlink" Target="https://x.com/yeoulabba/status/2014188493745041481?s=20" TargetMode="External"/><Relationship Id="rId14" Type="http://schemas.openxmlformats.org/officeDocument/2006/relationships/hyperlink" Target="https://www.imf.org/en/countries/kor" TargetMode="Externa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32D87-4F6A-4712-8907-2B6CFBD41A8B}">
  <sheetPr codeName="Sheet1"/>
  <dimension ref="A1:P261"/>
  <sheetViews>
    <sheetView topLeftCell="A43" zoomScaleNormal="100" workbookViewId="0">
      <selection activeCell="L68" sqref="L68"/>
    </sheetView>
  </sheetViews>
  <sheetFormatPr defaultRowHeight="17.399999999999999"/>
  <cols>
    <col min="1" max="1" width="6.3984375" customWidth="1"/>
    <col min="2" max="2" width="5.59765625" customWidth="1"/>
    <col min="3" max="3" width="6" customWidth="1"/>
  </cols>
  <sheetData>
    <row r="1" spans="1:3">
      <c r="A1" s="5" t="s">
        <v>452</v>
      </c>
    </row>
    <row r="4" spans="1:3">
      <c r="B4" s="6" t="s">
        <v>433</v>
      </c>
    </row>
    <row r="5" spans="1:3">
      <c r="B5" s="6" t="s">
        <v>437</v>
      </c>
    </row>
    <row r="6" spans="1:3">
      <c r="C6" s="6" t="s">
        <v>435</v>
      </c>
    </row>
    <row r="7" spans="1:3">
      <c r="C7" s="7" t="s">
        <v>434</v>
      </c>
    </row>
    <row r="18" spans="2:11">
      <c r="C18" s="6" t="s">
        <v>436</v>
      </c>
    </row>
    <row r="19" spans="2:11">
      <c r="B19" t="s">
        <v>438</v>
      </c>
    </row>
    <row r="20" spans="2:11">
      <c r="C20" t="s">
        <v>439</v>
      </c>
    </row>
    <row r="21" spans="2:11">
      <c r="C21" t="s">
        <v>440</v>
      </c>
    </row>
    <row r="22" spans="2:11">
      <c r="B22" t="s">
        <v>441</v>
      </c>
    </row>
    <row r="23" spans="2:11">
      <c r="B23" t="s">
        <v>442</v>
      </c>
    </row>
    <row r="24" spans="2:11">
      <c r="C24" s="7" t="s">
        <v>451</v>
      </c>
    </row>
    <row r="25" spans="2:11">
      <c r="B25" t="s">
        <v>443</v>
      </c>
    </row>
    <row r="26" spans="2:11">
      <c r="K26" t="s">
        <v>447</v>
      </c>
    </row>
    <row r="27" spans="2:11">
      <c r="K27" t="s">
        <v>453</v>
      </c>
    </row>
    <row r="28" spans="2:11">
      <c r="K28" t="s">
        <v>444</v>
      </c>
    </row>
    <row r="29" spans="2:11">
      <c r="K29" t="s">
        <v>445</v>
      </c>
    </row>
    <row r="30" spans="2:11">
      <c r="K30" t="s">
        <v>446</v>
      </c>
    </row>
    <row r="31" spans="2:11">
      <c r="K31" t="s">
        <v>448</v>
      </c>
    </row>
    <row r="32" spans="2:11">
      <c r="K32" t="s">
        <v>449</v>
      </c>
    </row>
    <row r="35" spans="1:8">
      <c r="B35" t="s">
        <v>450</v>
      </c>
    </row>
    <row r="36" spans="1:8">
      <c r="C36" t="s">
        <v>454</v>
      </c>
    </row>
    <row r="38" spans="1:8">
      <c r="A38" s="5" t="s">
        <v>455</v>
      </c>
    </row>
    <row r="39" spans="1:8">
      <c r="A39" t="s">
        <v>456</v>
      </c>
    </row>
    <row r="40" spans="1:8">
      <c r="B40" s="7" t="s">
        <v>205</v>
      </c>
      <c r="H40" s="6" t="s">
        <v>460</v>
      </c>
    </row>
    <row r="41" spans="1:8">
      <c r="A41" t="s">
        <v>457</v>
      </c>
    </row>
    <row r="42" spans="1:8">
      <c r="B42" s="7" t="s">
        <v>202</v>
      </c>
      <c r="H42" s="6" t="s">
        <v>460</v>
      </c>
    </row>
    <row r="43" spans="1:8">
      <c r="A43" t="s">
        <v>458</v>
      </c>
    </row>
    <row r="44" spans="1:8">
      <c r="B44" s="7" t="s">
        <v>207</v>
      </c>
      <c r="H44" s="6" t="s">
        <v>460</v>
      </c>
    </row>
    <row r="45" spans="1:8">
      <c r="A45" t="s">
        <v>459</v>
      </c>
    </row>
    <row r="46" spans="1:8">
      <c r="B46" s="7" t="s">
        <v>208</v>
      </c>
    </row>
    <row r="48" spans="1:8">
      <c r="B48" t="s">
        <v>203</v>
      </c>
      <c r="F48" s="36" t="s">
        <v>1764</v>
      </c>
    </row>
    <row r="50" spans="2:11">
      <c r="G50" s="6" t="s">
        <v>461</v>
      </c>
    </row>
    <row r="51" spans="2:11">
      <c r="G51" s="6" t="s">
        <v>469</v>
      </c>
    </row>
    <row r="52" spans="2:11">
      <c r="G52" s="7" t="s">
        <v>462</v>
      </c>
      <c r="K52" s="6" t="s">
        <v>463</v>
      </c>
    </row>
    <row r="53" spans="2:11">
      <c r="K53" s="6" t="s">
        <v>464</v>
      </c>
    </row>
    <row r="54" spans="2:11">
      <c r="G54" s="6" t="s">
        <v>465</v>
      </c>
    </row>
    <row r="55" spans="2:11">
      <c r="G55" s="6" t="s">
        <v>470</v>
      </c>
    </row>
    <row r="56" spans="2:11">
      <c r="H56" s="7" t="s">
        <v>466</v>
      </c>
    </row>
    <row r="57" spans="2:11">
      <c r="G57" s="6" t="s">
        <v>467</v>
      </c>
    </row>
    <row r="58" spans="2:11">
      <c r="C58" s="6" t="s">
        <v>468</v>
      </c>
    </row>
    <row r="60" spans="2:11">
      <c r="B60" t="s">
        <v>480</v>
      </c>
    </row>
    <row r="61" spans="2:11">
      <c r="C61" s="6" t="s">
        <v>481</v>
      </c>
    </row>
    <row r="62" spans="2:11">
      <c r="C62" s="6" t="s">
        <v>482</v>
      </c>
    </row>
    <row r="63" spans="2:11">
      <c r="C63" s="6" t="s">
        <v>487</v>
      </c>
    </row>
    <row r="64" spans="2:11">
      <c r="I64" t="s">
        <v>483</v>
      </c>
    </row>
    <row r="65" spans="2:12">
      <c r="I65" t="s">
        <v>486</v>
      </c>
    </row>
    <row r="66" spans="2:12">
      <c r="I66" t="s">
        <v>492</v>
      </c>
    </row>
    <row r="67" spans="2:12">
      <c r="I67" t="s">
        <v>484</v>
      </c>
    </row>
    <row r="72" spans="2:12">
      <c r="C72" s="6" t="s">
        <v>485</v>
      </c>
    </row>
    <row r="74" spans="2:12">
      <c r="B74" t="s">
        <v>493</v>
      </c>
    </row>
    <row r="75" spans="2:12">
      <c r="C75" s="6" t="s">
        <v>494</v>
      </c>
    </row>
    <row r="76" spans="2:12">
      <c r="C76" s="6" t="s">
        <v>495</v>
      </c>
    </row>
    <row r="77" spans="2:12">
      <c r="C77" s="6" t="s">
        <v>509</v>
      </c>
    </row>
    <row r="78" spans="2:12">
      <c r="C78" s="6" t="s">
        <v>511</v>
      </c>
    </row>
    <row r="79" spans="2:12">
      <c r="C79" s="6"/>
      <c r="K79" s="6" t="s">
        <v>514</v>
      </c>
    </row>
    <row r="80" spans="2:12">
      <c r="C80" s="6"/>
      <c r="L80" t="s">
        <v>498</v>
      </c>
    </row>
    <row r="81" spans="3:13">
      <c r="C81" s="6"/>
      <c r="L81" t="s">
        <v>499</v>
      </c>
    </row>
    <row r="82" spans="3:13">
      <c r="C82" s="6"/>
      <c r="L82" t="s">
        <v>500</v>
      </c>
    </row>
    <row r="83" spans="3:13">
      <c r="C83" s="6"/>
      <c r="K83" s="6" t="s">
        <v>501</v>
      </c>
    </row>
    <row r="84" spans="3:13">
      <c r="C84" s="6"/>
      <c r="K84" s="6" t="s">
        <v>502</v>
      </c>
    </row>
    <row r="85" spans="3:13">
      <c r="C85" s="6"/>
      <c r="K85" s="6" t="s">
        <v>504</v>
      </c>
    </row>
    <row r="86" spans="3:13">
      <c r="C86" s="6"/>
    </row>
    <row r="87" spans="3:13">
      <c r="C87" s="6"/>
    </row>
    <row r="88" spans="3:13">
      <c r="C88" s="6"/>
    </row>
    <row r="89" spans="3:13">
      <c r="C89" s="6"/>
    </row>
    <row r="90" spans="3:13">
      <c r="C90" s="6" t="s">
        <v>512</v>
      </c>
    </row>
    <row r="91" spans="3:13">
      <c r="K91" s="6" t="s">
        <v>497</v>
      </c>
    </row>
    <row r="92" spans="3:13">
      <c r="K92" s="6" t="s">
        <v>505</v>
      </c>
    </row>
    <row r="93" spans="3:13">
      <c r="K93" s="6" t="s">
        <v>510</v>
      </c>
    </row>
    <row r="94" spans="3:13">
      <c r="K94" s="6" t="s">
        <v>513</v>
      </c>
    </row>
    <row r="95" spans="3:13">
      <c r="K95" s="6" t="s">
        <v>506</v>
      </c>
    </row>
    <row r="96" spans="3:13">
      <c r="K96" s="6"/>
      <c r="M96" t="s">
        <v>508</v>
      </c>
    </row>
    <row r="97" spans="2:13">
      <c r="K97" s="6"/>
      <c r="M97" t="s">
        <v>507</v>
      </c>
    </row>
    <row r="98" spans="2:13">
      <c r="K98" s="6" t="s">
        <v>496</v>
      </c>
    </row>
    <row r="99" spans="2:13">
      <c r="K99" s="6" t="s">
        <v>532</v>
      </c>
    </row>
    <row r="100" spans="2:13">
      <c r="K100" s="6" t="s">
        <v>503</v>
      </c>
    </row>
    <row r="101" spans="2:13">
      <c r="B101" t="s">
        <v>533</v>
      </c>
    </row>
    <row r="102" spans="2:13">
      <c r="C102" s="6" t="s">
        <v>544</v>
      </c>
    </row>
    <row r="103" spans="2:13">
      <c r="C103" s="6" t="s">
        <v>545</v>
      </c>
    </row>
    <row r="104" spans="2:13">
      <c r="C104" s="6" t="s">
        <v>551</v>
      </c>
    </row>
    <row r="105" spans="2:13">
      <c r="C105" s="6" t="s">
        <v>541</v>
      </c>
    </row>
    <row r="106" spans="2:13">
      <c r="D106" t="s">
        <v>535</v>
      </c>
    </row>
    <row r="107" spans="2:13">
      <c r="D107" t="s">
        <v>536</v>
      </c>
    </row>
    <row r="108" spans="2:13">
      <c r="D108" t="s">
        <v>537</v>
      </c>
    </row>
    <row r="109" spans="2:13">
      <c r="D109" s="6" t="s">
        <v>548</v>
      </c>
    </row>
    <row r="110" spans="2:13">
      <c r="C110" s="6" t="s">
        <v>538</v>
      </c>
    </row>
    <row r="111" spans="2:13">
      <c r="D111" s="6" t="s">
        <v>539</v>
      </c>
    </row>
    <row r="112" spans="2:13">
      <c r="D112" s="6" t="s">
        <v>540</v>
      </c>
    </row>
    <row r="113" spans="2:4">
      <c r="C113" s="6" t="s">
        <v>549</v>
      </c>
    </row>
    <row r="114" spans="2:4">
      <c r="D114" s="6" t="s">
        <v>542</v>
      </c>
    </row>
    <row r="115" spans="2:4">
      <c r="D115" s="6" t="s">
        <v>543</v>
      </c>
    </row>
    <row r="116" spans="2:4">
      <c r="C116" s="6" t="s">
        <v>550</v>
      </c>
    </row>
    <row r="127" spans="2:4">
      <c r="B127" t="s">
        <v>552</v>
      </c>
    </row>
    <row r="128" spans="2:4">
      <c r="C128" s="6" t="s">
        <v>554</v>
      </c>
    </row>
    <row r="129" spans="3:13">
      <c r="C129" s="6" t="s">
        <v>559</v>
      </c>
    </row>
    <row r="130" spans="3:13">
      <c r="D130" t="s">
        <v>560</v>
      </c>
    </row>
    <row r="131" spans="3:13">
      <c r="D131" t="s">
        <v>561</v>
      </c>
    </row>
    <row r="132" spans="3:13">
      <c r="D132" t="s">
        <v>553</v>
      </c>
    </row>
    <row r="133" spans="3:13">
      <c r="M133" s="6"/>
    </row>
    <row r="134" spans="3:13">
      <c r="M134" s="6" t="s">
        <v>556</v>
      </c>
    </row>
    <row r="135" spans="3:13">
      <c r="M135" s="6" t="s">
        <v>563</v>
      </c>
    </row>
    <row r="136" spans="3:13">
      <c r="M136" s="6" t="s">
        <v>555</v>
      </c>
    </row>
    <row r="138" spans="3:13">
      <c r="M138" t="s">
        <v>557</v>
      </c>
    </row>
    <row r="139" spans="3:13">
      <c r="M139" s="6" t="s">
        <v>558</v>
      </c>
    </row>
    <row r="142" spans="3:13">
      <c r="C142" s="6" t="s">
        <v>565</v>
      </c>
    </row>
    <row r="143" spans="3:13">
      <c r="C143" s="6" t="s">
        <v>564</v>
      </c>
    </row>
    <row r="144" spans="3:13">
      <c r="C144" s="6" t="s">
        <v>562</v>
      </c>
    </row>
    <row r="146" spans="2:11">
      <c r="B146" t="s">
        <v>593</v>
      </c>
    </row>
    <row r="147" spans="2:11">
      <c r="C147" s="6" t="s">
        <v>577</v>
      </c>
    </row>
    <row r="148" spans="2:11">
      <c r="J148" s="6" t="s">
        <v>578</v>
      </c>
    </row>
    <row r="149" spans="2:11">
      <c r="J149" s="6" t="s">
        <v>579</v>
      </c>
    </row>
    <row r="150" spans="2:11">
      <c r="J150" s="6" t="s">
        <v>580</v>
      </c>
    </row>
    <row r="151" spans="2:11">
      <c r="J151" s="6" t="s">
        <v>581</v>
      </c>
    </row>
    <row r="152" spans="2:11">
      <c r="J152" s="6" t="s">
        <v>585</v>
      </c>
    </row>
    <row r="156" spans="2:11">
      <c r="C156" s="6" t="s">
        <v>722</v>
      </c>
      <c r="K156" s="6" t="s">
        <v>723</v>
      </c>
    </row>
    <row r="167" spans="2:11">
      <c r="K167" s="6" t="s">
        <v>582</v>
      </c>
    </row>
    <row r="168" spans="2:11">
      <c r="K168" s="6" t="s">
        <v>586</v>
      </c>
    </row>
    <row r="169" spans="2:11">
      <c r="K169" s="6" t="s">
        <v>583</v>
      </c>
    </row>
    <row r="172" spans="2:11">
      <c r="D172" s="6" t="s">
        <v>587</v>
      </c>
    </row>
    <row r="173" spans="2:11">
      <c r="D173" s="6" t="s">
        <v>588</v>
      </c>
    </row>
    <row r="174" spans="2:11">
      <c r="D174" s="6" t="s">
        <v>584</v>
      </c>
    </row>
    <row r="176" spans="2:11">
      <c r="B176" s="6" t="s">
        <v>589</v>
      </c>
    </row>
    <row r="177" spans="2:11">
      <c r="K177" s="6" t="s">
        <v>590</v>
      </c>
    </row>
    <row r="178" spans="2:11">
      <c r="K178" s="6" t="s">
        <v>591</v>
      </c>
    </row>
    <row r="179" spans="2:11">
      <c r="K179" s="6" t="s">
        <v>592</v>
      </c>
    </row>
    <row r="180" spans="2:11">
      <c r="K180" s="6" t="s">
        <v>597</v>
      </c>
    </row>
    <row r="189" spans="2:11">
      <c r="B189" t="s">
        <v>596</v>
      </c>
    </row>
    <row r="190" spans="2:11">
      <c r="K190" s="6" t="s">
        <v>594</v>
      </c>
    </row>
    <row r="191" spans="2:11">
      <c r="K191" s="6" t="s">
        <v>595</v>
      </c>
    </row>
    <row r="200" spans="1:16">
      <c r="A200" s="5" t="s">
        <v>599</v>
      </c>
    </row>
    <row r="201" spans="1:16">
      <c r="B201" t="s">
        <v>600</v>
      </c>
    </row>
    <row r="202" spans="1:16">
      <c r="K202" s="6" t="s">
        <v>601</v>
      </c>
    </row>
    <row r="203" spans="1:16">
      <c r="P203" s="6" t="s">
        <v>602</v>
      </c>
    </row>
    <row r="204" spans="1:16">
      <c r="P204" s="6" t="s">
        <v>603</v>
      </c>
    </row>
    <row r="205" spans="1:16">
      <c r="P205" s="6" t="s">
        <v>604</v>
      </c>
    </row>
    <row r="211" spans="2:3">
      <c r="B211" t="s">
        <v>605</v>
      </c>
    </row>
    <row r="212" spans="2:3">
      <c r="C212" t="s">
        <v>606</v>
      </c>
    </row>
    <row r="213" spans="2:3">
      <c r="C213" t="s">
        <v>608</v>
      </c>
    </row>
    <row r="214" spans="2:3">
      <c r="C214" s="6" t="s">
        <v>609</v>
      </c>
    </row>
    <row r="223" spans="2:3">
      <c r="C223" t="s">
        <v>607</v>
      </c>
    </row>
    <row r="235" spans="1:1">
      <c r="A235" s="5" t="s">
        <v>610</v>
      </c>
    </row>
    <row r="236" spans="1:1">
      <c r="A236" s="5"/>
    </row>
    <row r="237" spans="1:1">
      <c r="A237" s="5"/>
    </row>
    <row r="238" spans="1:1">
      <c r="A238" s="5"/>
    </row>
    <row r="239" spans="1:1">
      <c r="A239" s="5"/>
    </row>
    <row r="240" spans="1:1">
      <c r="A240" s="5"/>
    </row>
    <row r="241" spans="1:2">
      <c r="A241" s="5"/>
    </row>
    <row r="242" spans="1:2" s="12" customFormat="1"/>
    <row r="243" spans="1:2" s="12" customFormat="1">
      <c r="A243" s="12" t="s">
        <v>611</v>
      </c>
    </row>
    <row r="244" spans="1:2" s="12" customFormat="1">
      <c r="B244" s="12" t="s">
        <v>612</v>
      </c>
    </row>
    <row r="245" spans="1:2" s="12" customFormat="1">
      <c r="B245" s="12" t="s">
        <v>613</v>
      </c>
    </row>
    <row r="246" spans="1:2" s="12" customFormat="1">
      <c r="B246" s="12" t="s">
        <v>616</v>
      </c>
    </row>
    <row r="247" spans="1:2" s="12" customFormat="1">
      <c r="B247" s="12" t="s">
        <v>617</v>
      </c>
    </row>
    <row r="248" spans="1:2" s="12" customFormat="1">
      <c r="B248" s="12" t="s">
        <v>618</v>
      </c>
    </row>
    <row r="249" spans="1:2" s="12" customFormat="1">
      <c r="B249" s="12" t="s">
        <v>614</v>
      </c>
    </row>
    <row r="250" spans="1:2" s="12" customFormat="1">
      <c r="B250" s="12" t="s">
        <v>615</v>
      </c>
    </row>
    <row r="251" spans="1:2" s="12" customFormat="1">
      <c r="B251" s="12" t="s">
        <v>619</v>
      </c>
    </row>
    <row r="252" spans="1:2" s="12" customFormat="1">
      <c r="B252" s="12" t="s">
        <v>620</v>
      </c>
    </row>
    <row r="253" spans="1:2" s="12" customFormat="1">
      <c r="B253" s="12" t="s">
        <v>621</v>
      </c>
    </row>
    <row r="254" spans="1:2" s="12" customFormat="1">
      <c r="B254" s="12" t="s">
        <v>622</v>
      </c>
    </row>
    <row r="255" spans="1:2" s="12" customFormat="1">
      <c r="B255" s="12" t="s">
        <v>623</v>
      </c>
    </row>
    <row r="256" spans="1:2" s="12" customFormat="1">
      <c r="B256" s="12" t="s">
        <v>624</v>
      </c>
    </row>
    <row r="257" spans="2:2" s="12" customFormat="1">
      <c r="B257" s="12" t="s">
        <v>625</v>
      </c>
    </row>
    <row r="258" spans="2:2" s="12" customFormat="1">
      <c r="B258" s="12" t="s">
        <v>626</v>
      </c>
    </row>
    <row r="259" spans="2:2" s="12" customFormat="1">
      <c r="B259" s="12" t="s">
        <v>627</v>
      </c>
    </row>
    <row r="260" spans="2:2" s="12" customFormat="1">
      <c r="B260" s="12" t="s">
        <v>628</v>
      </c>
    </row>
    <row r="261" spans="2:2" s="13" customFormat="1"/>
  </sheetData>
  <phoneticPr fontId="1" type="noConversion"/>
  <hyperlinks>
    <hyperlink ref="C7" r:id="rId1" xr:uid="{B4AD4DD3-5775-4FAE-92F0-B1902D23806D}"/>
    <hyperlink ref="C24" r:id="rId2" xr:uid="{430F546E-11A8-4A4B-B23C-962D39870048}"/>
    <hyperlink ref="B42" r:id="rId3" xr:uid="{055258BB-9FA2-4002-A61E-8BC670D7F2AA}"/>
    <hyperlink ref="B40" r:id="rId4" xr:uid="{E772F02C-25F4-4386-90C9-90F0131401B5}"/>
    <hyperlink ref="B44" r:id="rId5" xr:uid="{6E761A08-C833-41CC-A220-CA9B246715F3}"/>
    <hyperlink ref="B46" r:id="rId6" xr:uid="{DB6BF181-1994-4C37-96A9-3E11B3D55517}"/>
    <hyperlink ref="G52" r:id="rId7" xr:uid="{A6F1D353-3AA0-4FD3-A5C8-6791347D1B12}"/>
    <hyperlink ref="H56" r:id="rId8" xr:uid="{C4F43AC2-B2E7-4C31-BE5E-3F4427DAA97B}"/>
  </hyperlinks>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D6E20-44E3-4B1F-9728-5110A27A476E}">
  <sheetPr codeName="Sheet2"/>
  <dimension ref="A1:T1190"/>
  <sheetViews>
    <sheetView topLeftCell="A61" workbookViewId="0">
      <selection activeCell="H15" sqref="H15"/>
    </sheetView>
  </sheetViews>
  <sheetFormatPr defaultRowHeight="17.399999999999999"/>
  <cols>
    <col min="1" max="1" width="5.3984375" customWidth="1"/>
    <col min="2" max="2" width="3.59765625" customWidth="1"/>
    <col min="3" max="3" width="8.796875" customWidth="1"/>
    <col min="4" max="4" width="9.59765625" bestFit="1" customWidth="1"/>
    <col min="10" max="10" width="9.59765625" bestFit="1" customWidth="1"/>
    <col min="16" max="16" width="9.59765625" bestFit="1" customWidth="1"/>
  </cols>
  <sheetData>
    <row r="1" spans="1:1">
      <c r="A1" s="5" t="s">
        <v>19</v>
      </c>
    </row>
    <row r="2" spans="1:1">
      <c r="A2" t="s">
        <v>20</v>
      </c>
    </row>
    <row r="3" spans="1:1">
      <c r="A3" t="s">
        <v>22</v>
      </c>
    </row>
    <row r="4" spans="1:1">
      <c r="A4" t="s">
        <v>23</v>
      </c>
    </row>
    <row r="5" spans="1:1">
      <c r="A5" t="s">
        <v>24</v>
      </c>
    </row>
    <row r="6" spans="1:1">
      <c r="A6" t="s">
        <v>21</v>
      </c>
    </row>
    <row r="7" spans="1:1">
      <c r="A7" t="s">
        <v>25</v>
      </c>
    </row>
    <row r="9" spans="1:1">
      <c r="A9" s="5" t="s">
        <v>34</v>
      </c>
    </row>
    <row r="10" spans="1:1">
      <c r="A10" t="s">
        <v>26</v>
      </c>
    </row>
    <row r="11" spans="1:1">
      <c r="A11" t="s">
        <v>27</v>
      </c>
    </row>
    <row r="20" spans="1:2">
      <c r="A20" t="s">
        <v>28</v>
      </c>
    </row>
    <row r="21" spans="1:2">
      <c r="A21" t="s">
        <v>29</v>
      </c>
    </row>
    <row r="22" spans="1:2">
      <c r="B22" t="s">
        <v>33</v>
      </c>
    </row>
    <row r="30" spans="1:2">
      <c r="B30" t="s">
        <v>30</v>
      </c>
    </row>
    <row r="31" spans="1:2">
      <c r="B31" t="s">
        <v>31</v>
      </c>
    </row>
    <row r="32" spans="1:2">
      <c r="B32" t="s">
        <v>32</v>
      </c>
    </row>
    <row r="34" spans="1:1">
      <c r="A34" s="5" t="s">
        <v>41</v>
      </c>
    </row>
    <row r="35" spans="1:1">
      <c r="A35" t="s">
        <v>35</v>
      </c>
    </row>
    <row r="36" spans="1:1">
      <c r="A36" t="s">
        <v>36</v>
      </c>
    </row>
    <row r="37" spans="1:1">
      <c r="A37" t="s">
        <v>37</v>
      </c>
    </row>
    <row r="49" spans="1:2">
      <c r="A49" t="s">
        <v>38</v>
      </c>
    </row>
    <row r="50" spans="1:2">
      <c r="B50" t="s">
        <v>39</v>
      </c>
    </row>
    <row r="52" spans="1:2">
      <c r="A52" s="5" t="s">
        <v>40</v>
      </c>
    </row>
    <row r="53" spans="1:2">
      <c r="A53" t="s">
        <v>42</v>
      </c>
    </row>
    <row r="67" spans="1:2">
      <c r="A67" s="5" t="s">
        <v>43</v>
      </c>
    </row>
    <row r="68" spans="1:2">
      <c r="A68" t="s">
        <v>44</v>
      </c>
    </row>
    <row r="69" spans="1:2">
      <c r="B69" t="s">
        <v>45</v>
      </c>
    </row>
    <row r="78" spans="1:2">
      <c r="A78" t="s">
        <v>46</v>
      </c>
    </row>
    <row r="87" spans="1:2">
      <c r="A87" t="s">
        <v>51</v>
      </c>
    </row>
    <row r="95" spans="1:2">
      <c r="A95" t="s">
        <v>47</v>
      </c>
    </row>
    <row r="96" spans="1:2">
      <c r="B96" t="s">
        <v>48</v>
      </c>
    </row>
    <row r="97" spans="1:3">
      <c r="B97" t="s">
        <v>49</v>
      </c>
    </row>
    <row r="98" spans="1:3">
      <c r="C98" t="s">
        <v>50</v>
      </c>
    </row>
    <row r="100" spans="1:3">
      <c r="A100" s="5" t="s">
        <v>55</v>
      </c>
    </row>
    <row r="101" spans="1:3">
      <c r="A101" t="s">
        <v>52</v>
      </c>
    </row>
    <row r="117" spans="1:1">
      <c r="A117" t="s">
        <v>53</v>
      </c>
    </row>
    <row r="118" spans="1:1">
      <c r="A118" t="s">
        <v>54</v>
      </c>
    </row>
    <row r="120" spans="1:1">
      <c r="A120" s="5" t="s">
        <v>56</v>
      </c>
    </row>
    <row r="121" spans="1:1">
      <c r="A121" t="s">
        <v>57</v>
      </c>
    </row>
    <row r="122" spans="1:1">
      <c r="A122" t="s">
        <v>58</v>
      </c>
    </row>
    <row r="132" spans="1:1">
      <c r="A132" t="s">
        <v>59</v>
      </c>
    </row>
    <row r="133" spans="1:1">
      <c r="A133" t="s">
        <v>60</v>
      </c>
    </row>
    <row r="135" spans="1:1">
      <c r="A135" s="5" t="s">
        <v>61</v>
      </c>
    </row>
    <row r="136" spans="1:1">
      <c r="A136" t="s">
        <v>62</v>
      </c>
    </row>
    <row r="137" spans="1:1">
      <c r="A137" t="s">
        <v>63</v>
      </c>
    </row>
    <row r="138" spans="1:1">
      <c r="A138" t="s">
        <v>64</v>
      </c>
    </row>
    <row r="140" spans="1:1">
      <c r="A140" s="5" t="s">
        <v>65</v>
      </c>
    </row>
    <row r="141" spans="1:1">
      <c r="A141" t="s">
        <v>66</v>
      </c>
    </row>
    <row r="143" spans="1:1">
      <c r="A143" s="5" t="s">
        <v>67</v>
      </c>
    </row>
    <row r="144" spans="1:1">
      <c r="A144" t="s">
        <v>68</v>
      </c>
    </row>
    <row r="145" spans="1:2">
      <c r="A145" t="s">
        <v>69</v>
      </c>
    </row>
    <row r="146" spans="1:2">
      <c r="A146" t="s">
        <v>70</v>
      </c>
    </row>
    <row r="147" spans="1:2">
      <c r="B147" t="s">
        <v>71</v>
      </c>
    </row>
    <row r="148" spans="1:2">
      <c r="B148" t="s">
        <v>72</v>
      </c>
    </row>
    <row r="149" spans="1:2">
      <c r="B149" t="s">
        <v>73</v>
      </c>
    </row>
    <row r="150" spans="1:2">
      <c r="A150" t="s">
        <v>74</v>
      </c>
    </row>
    <row r="151" spans="1:2">
      <c r="B151" t="s">
        <v>75</v>
      </c>
    </row>
    <row r="152" spans="1:2">
      <c r="B152" t="s">
        <v>76</v>
      </c>
    </row>
    <row r="154" spans="1:2">
      <c r="A154" s="5" t="s">
        <v>77</v>
      </c>
    </row>
    <row r="155" spans="1:2">
      <c r="A155" t="s">
        <v>78</v>
      </c>
    </row>
    <row r="165" spans="1:2">
      <c r="A165" t="s">
        <v>79</v>
      </c>
    </row>
    <row r="166" spans="1:2">
      <c r="B166" t="s">
        <v>80</v>
      </c>
    </row>
    <row r="167" spans="1:2">
      <c r="B167" t="s">
        <v>82</v>
      </c>
    </row>
    <row r="178" spans="1:2">
      <c r="B178" t="s">
        <v>81</v>
      </c>
    </row>
    <row r="191" spans="1:2">
      <c r="A191" s="5" t="s">
        <v>83</v>
      </c>
    </row>
    <row r="192" spans="1:2">
      <c r="A192" t="s">
        <v>84</v>
      </c>
    </row>
    <row r="193" spans="2:2">
      <c r="B193" t="s">
        <v>85</v>
      </c>
    </row>
    <row r="194" spans="2:2">
      <c r="B194" t="s">
        <v>86</v>
      </c>
    </row>
    <row r="205" spans="2:2">
      <c r="B205" t="s">
        <v>87</v>
      </c>
    </row>
    <row r="215" spans="1:1">
      <c r="A215" t="s">
        <v>88</v>
      </c>
    </row>
    <row r="226" spans="1:2">
      <c r="A226" s="5" t="s">
        <v>89</v>
      </c>
    </row>
    <row r="227" spans="1:2">
      <c r="A227" t="s">
        <v>90</v>
      </c>
    </row>
    <row r="228" spans="1:2">
      <c r="B228" t="s">
        <v>91</v>
      </c>
    </row>
    <row r="238" spans="1:2">
      <c r="A238" t="s">
        <v>92</v>
      </c>
    </row>
    <row r="246" spans="1:1">
      <c r="A246" t="s">
        <v>93</v>
      </c>
    </row>
    <row r="256" spans="1:1">
      <c r="A256" s="5" t="s">
        <v>94</v>
      </c>
    </row>
    <row r="257" spans="1:3">
      <c r="A257" t="s">
        <v>95</v>
      </c>
    </row>
    <row r="258" spans="1:3">
      <c r="A258" t="s">
        <v>96</v>
      </c>
    </row>
    <row r="259" spans="1:3">
      <c r="A259" t="s">
        <v>97</v>
      </c>
    </row>
    <row r="261" spans="1:3">
      <c r="A261" s="5" t="s">
        <v>98</v>
      </c>
    </row>
    <row r="262" spans="1:3">
      <c r="A262" t="s">
        <v>99</v>
      </c>
    </row>
    <row r="263" spans="1:3">
      <c r="B263" t="s">
        <v>100</v>
      </c>
    </row>
    <row r="264" spans="1:3">
      <c r="B264" s="6" t="s">
        <v>101</v>
      </c>
      <c r="C264" s="6"/>
    </row>
    <row r="273" spans="1:2">
      <c r="A273" t="s">
        <v>102</v>
      </c>
    </row>
    <row r="274" spans="1:2">
      <c r="B274" t="s">
        <v>103</v>
      </c>
    </row>
    <row r="275" spans="1:2">
      <c r="A275" t="s">
        <v>104</v>
      </c>
    </row>
    <row r="276" spans="1:2">
      <c r="B276" t="s">
        <v>105</v>
      </c>
    </row>
    <row r="277" spans="1:2">
      <c r="B277" t="s">
        <v>106</v>
      </c>
    </row>
    <row r="278" spans="1:2">
      <c r="B278" t="s">
        <v>107</v>
      </c>
    </row>
    <row r="279" spans="1:2">
      <c r="A279" t="s">
        <v>108</v>
      </c>
    </row>
    <row r="280" spans="1:2">
      <c r="B280" t="s">
        <v>109</v>
      </c>
    </row>
    <row r="282" spans="1:2">
      <c r="A282" s="5" t="s">
        <v>110</v>
      </c>
    </row>
    <row r="283" spans="1:2">
      <c r="A283" t="s">
        <v>111</v>
      </c>
    </row>
    <row r="284" spans="1:2">
      <c r="B284" t="s">
        <v>112</v>
      </c>
    </row>
    <row r="285" spans="1:2">
      <c r="B285" t="s">
        <v>113</v>
      </c>
    </row>
    <row r="292" spans="1:3">
      <c r="B292" t="s">
        <v>114</v>
      </c>
    </row>
    <row r="299" spans="1:3">
      <c r="B299" t="s">
        <v>115</v>
      </c>
    </row>
    <row r="300" spans="1:3">
      <c r="B300" t="s">
        <v>120</v>
      </c>
    </row>
    <row r="301" spans="1:3">
      <c r="C301" t="s">
        <v>116</v>
      </c>
    </row>
    <row r="302" spans="1:3">
      <c r="A302" t="s">
        <v>117</v>
      </c>
    </row>
    <row r="303" spans="1:3">
      <c r="B303" t="s">
        <v>118</v>
      </c>
    </row>
    <row r="304" spans="1:3">
      <c r="B304" s="6" t="s">
        <v>119</v>
      </c>
    </row>
    <row r="316" spans="1:1">
      <c r="A316" s="5" t="s">
        <v>121</v>
      </c>
    </row>
    <row r="317" spans="1:1">
      <c r="A317" t="s">
        <v>124</v>
      </c>
    </row>
    <row r="318" spans="1:1">
      <c r="A318" t="s">
        <v>122</v>
      </c>
    </row>
    <row r="319" spans="1:1">
      <c r="A319" t="s">
        <v>123</v>
      </c>
    </row>
    <row r="320" spans="1:1">
      <c r="A320" t="s">
        <v>125</v>
      </c>
    </row>
    <row r="321" spans="1:1">
      <c r="A321" t="s">
        <v>126</v>
      </c>
    </row>
    <row r="330" spans="1:1">
      <c r="A330" s="5" t="s">
        <v>138</v>
      </c>
    </row>
    <row r="331" spans="1:1">
      <c r="A331" t="s">
        <v>127</v>
      </c>
    </row>
    <row r="332" spans="1:1">
      <c r="A332" t="s">
        <v>128</v>
      </c>
    </row>
    <row r="333" spans="1:1">
      <c r="A333" t="s">
        <v>129</v>
      </c>
    </row>
    <row r="335" spans="1:1">
      <c r="A335" s="5" t="s">
        <v>130</v>
      </c>
    </row>
    <row r="336" spans="1:1">
      <c r="A336" t="s">
        <v>131</v>
      </c>
    </row>
    <row r="337" spans="1:2">
      <c r="A337" t="s">
        <v>132</v>
      </c>
    </row>
    <row r="338" spans="1:2">
      <c r="A338" t="s">
        <v>133</v>
      </c>
    </row>
    <row r="339" spans="1:2">
      <c r="B339" t="s">
        <v>134</v>
      </c>
    </row>
    <row r="341" spans="1:2">
      <c r="A341" s="5" t="s">
        <v>135</v>
      </c>
    </row>
    <row r="342" spans="1:2">
      <c r="A342" t="s">
        <v>139</v>
      </c>
    </row>
    <row r="351" spans="1:2">
      <c r="A351" t="s">
        <v>136</v>
      </c>
    </row>
    <row r="352" spans="1:2">
      <c r="A352" t="s">
        <v>137</v>
      </c>
    </row>
    <row r="354" spans="1:2">
      <c r="A354" s="5" t="s">
        <v>140</v>
      </c>
    </row>
    <row r="355" spans="1:2">
      <c r="A355" t="s">
        <v>141</v>
      </c>
    </row>
    <row r="364" spans="1:2">
      <c r="A364" t="s">
        <v>144</v>
      </c>
    </row>
    <row r="365" spans="1:2">
      <c r="B365" t="s">
        <v>145</v>
      </c>
    </row>
    <row r="366" spans="1:2">
      <c r="A366" t="s">
        <v>142</v>
      </c>
    </row>
    <row r="367" spans="1:2">
      <c r="B367" t="s">
        <v>143</v>
      </c>
    </row>
    <row r="369" spans="1:2">
      <c r="A369" s="5" t="s">
        <v>146</v>
      </c>
    </row>
    <row r="370" spans="1:2">
      <c r="A370" t="s">
        <v>147</v>
      </c>
    </row>
    <row r="371" spans="1:2">
      <c r="B371" t="s">
        <v>152</v>
      </c>
    </row>
    <row r="372" spans="1:2">
      <c r="B372" s="6" t="s">
        <v>148</v>
      </c>
    </row>
    <row r="386" spans="1:2">
      <c r="A386" t="s">
        <v>149</v>
      </c>
    </row>
    <row r="387" spans="1:2">
      <c r="B387" t="s">
        <v>150</v>
      </c>
    </row>
    <row r="388" spans="1:2">
      <c r="B388" t="s">
        <v>151</v>
      </c>
    </row>
    <row r="390" spans="1:2">
      <c r="A390" t="s">
        <v>154</v>
      </c>
    </row>
    <row r="391" spans="1:2">
      <c r="A391" t="s">
        <v>153</v>
      </c>
    </row>
    <row r="393" spans="1:2">
      <c r="A393" s="5" t="s">
        <v>156</v>
      </c>
    </row>
    <row r="394" spans="1:2">
      <c r="A394" t="s">
        <v>155</v>
      </c>
    </row>
    <row r="395" spans="1:2">
      <c r="A395" t="s">
        <v>157</v>
      </c>
    </row>
    <row r="396" spans="1:2">
      <c r="A396" t="s">
        <v>158</v>
      </c>
    </row>
    <row r="397" spans="1:2">
      <c r="A397" t="s">
        <v>159</v>
      </c>
    </row>
    <row r="399" spans="1:2">
      <c r="A399" s="5" t="s">
        <v>160</v>
      </c>
    </row>
    <row r="400" spans="1:2">
      <c r="A400" t="s">
        <v>161</v>
      </c>
    </row>
    <row r="401" spans="1:13">
      <c r="C401">
        <v>2023</v>
      </c>
      <c r="M401">
        <v>2024</v>
      </c>
    </row>
    <row r="408" spans="1:13">
      <c r="B408" t="s">
        <v>162</v>
      </c>
    </row>
    <row r="409" spans="1:13">
      <c r="B409" t="s">
        <v>163</v>
      </c>
    </row>
    <row r="410" spans="1:13">
      <c r="A410" t="s">
        <v>164</v>
      </c>
    </row>
    <row r="411" spans="1:13">
      <c r="B411" t="s">
        <v>165</v>
      </c>
    </row>
    <row r="412" spans="1:13">
      <c r="B412" t="s">
        <v>166</v>
      </c>
    </row>
    <row r="413" spans="1:13">
      <c r="B413" t="s">
        <v>167</v>
      </c>
    </row>
    <row r="415" spans="1:13">
      <c r="A415" s="5" t="s">
        <v>168</v>
      </c>
    </row>
    <row r="416" spans="1:13">
      <c r="A416" t="s">
        <v>169</v>
      </c>
    </row>
    <row r="417" spans="1:2">
      <c r="B417" t="s">
        <v>170</v>
      </c>
    </row>
    <row r="427" spans="1:2">
      <c r="A427" t="s">
        <v>172</v>
      </c>
    </row>
    <row r="438" spans="1:2">
      <c r="A438" t="s">
        <v>171</v>
      </c>
    </row>
    <row r="446" spans="1:2">
      <c r="A446" t="s">
        <v>178</v>
      </c>
    </row>
    <row r="447" spans="1:2">
      <c r="B447" t="s">
        <v>173</v>
      </c>
    </row>
    <row r="448" spans="1:2">
      <c r="B448" t="s">
        <v>174</v>
      </c>
    </row>
    <row r="449" spans="1:2">
      <c r="B449" t="s">
        <v>175</v>
      </c>
    </row>
    <row r="450" spans="1:2">
      <c r="B450" t="s">
        <v>176</v>
      </c>
    </row>
    <row r="451" spans="1:2">
      <c r="B451" s="6" t="s">
        <v>177</v>
      </c>
    </row>
    <row r="452" spans="1:2">
      <c r="B452" t="s">
        <v>179</v>
      </c>
    </row>
    <row r="454" spans="1:2">
      <c r="A454" s="5" t="s">
        <v>180</v>
      </c>
    </row>
    <row r="455" spans="1:2">
      <c r="A455" t="s">
        <v>181</v>
      </c>
    </row>
    <row r="461" spans="1:2">
      <c r="A461" t="s">
        <v>182</v>
      </c>
    </row>
    <row r="468" spans="1:2">
      <c r="A468" t="s">
        <v>183</v>
      </c>
    </row>
    <row r="469" spans="1:2">
      <c r="B469" t="s">
        <v>184</v>
      </c>
    </row>
    <row r="470" spans="1:2">
      <c r="B470" t="s">
        <v>185</v>
      </c>
    </row>
    <row r="471" spans="1:2">
      <c r="B471" t="s">
        <v>186</v>
      </c>
    </row>
    <row r="473" spans="1:2">
      <c r="A473" s="5" t="s">
        <v>187</v>
      </c>
    </row>
    <row r="474" spans="1:2">
      <c r="A474" t="s">
        <v>188</v>
      </c>
    </row>
    <row r="477" spans="1:2">
      <c r="A477" t="s">
        <v>189</v>
      </c>
    </row>
    <row r="478" spans="1:2">
      <c r="A478" t="s">
        <v>190</v>
      </c>
    </row>
    <row r="479" spans="1:2">
      <c r="B479" t="s">
        <v>191</v>
      </c>
    </row>
    <row r="480" spans="1:2">
      <c r="B480" t="s">
        <v>192</v>
      </c>
    </row>
    <row r="481" spans="1:2">
      <c r="B481" t="s">
        <v>193</v>
      </c>
    </row>
    <row r="495" spans="1:2">
      <c r="A495" t="s">
        <v>194</v>
      </c>
    </row>
    <row r="496" spans="1:2">
      <c r="B496" t="s">
        <v>195</v>
      </c>
    </row>
    <row r="497" spans="1:2">
      <c r="B497" t="s">
        <v>196</v>
      </c>
    </row>
    <row r="498" spans="1:2">
      <c r="B498" t="s">
        <v>197</v>
      </c>
    </row>
    <row r="499" spans="1:2">
      <c r="B499" t="s">
        <v>198</v>
      </c>
    </row>
    <row r="500" spans="1:2">
      <c r="B500" t="s">
        <v>199</v>
      </c>
    </row>
    <row r="501" spans="1:2">
      <c r="B501" t="s">
        <v>200</v>
      </c>
    </row>
    <row r="502" spans="1:2">
      <c r="B502" t="s">
        <v>201</v>
      </c>
    </row>
    <row r="504" spans="1:2">
      <c r="A504" s="5" t="s">
        <v>219</v>
      </c>
    </row>
    <row r="505" spans="1:2">
      <c r="A505" t="s">
        <v>209</v>
      </c>
    </row>
    <row r="506" spans="1:2">
      <c r="B506" t="s">
        <v>210</v>
      </c>
    </row>
    <row r="512" spans="1:2">
      <c r="B512" t="s">
        <v>213</v>
      </c>
    </row>
    <row r="518" spans="2:8">
      <c r="H518" t="s">
        <v>212</v>
      </c>
    </row>
    <row r="522" spans="2:8">
      <c r="H522" t="s">
        <v>211</v>
      </c>
    </row>
    <row r="525" spans="2:8">
      <c r="B525" t="s">
        <v>214</v>
      </c>
    </row>
    <row r="539" spans="1:1">
      <c r="A539" t="s">
        <v>215</v>
      </c>
    </row>
    <row r="540" spans="1:1">
      <c r="A540" t="s">
        <v>216</v>
      </c>
    </row>
    <row r="541" spans="1:1">
      <c r="A541" t="s">
        <v>217</v>
      </c>
    </row>
    <row r="547" spans="1:2">
      <c r="A547" t="s">
        <v>218</v>
      </c>
    </row>
    <row r="549" spans="1:2">
      <c r="A549" s="5" t="s">
        <v>220</v>
      </c>
    </row>
    <row r="550" spans="1:2">
      <c r="A550" t="s">
        <v>221</v>
      </c>
    </row>
    <row r="558" spans="1:2">
      <c r="A558" t="s">
        <v>222</v>
      </c>
    </row>
    <row r="559" spans="1:2">
      <c r="B559" t="s">
        <v>223</v>
      </c>
    </row>
    <row r="560" spans="1:2">
      <c r="B560" t="s">
        <v>224</v>
      </c>
    </row>
    <row r="561" spans="1:2">
      <c r="B561" t="s">
        <v>225</v>
      </c>
    </row>
    <row r="562" spans="1:2">
      <c r="B562" t="s">
        <v>226</v>
      </c>
    </row>
    <row r="573" spans="1:2">
      <c r="A573" t="s">
        <v>227</v>
      </c>
    </row>
    <row r="579" spans="1:3">
      <c r="A579" t="s">
        <v>228</v>
      </c>
    </row>
    <row r="580" spans="1:3">
      <c r="B580" t="s">
        <v>231</v>
      </c>
    </row>
    <row r="581" spans="1:3">
      <c r="B581" t="s">
        <v>232</v>
      </c>
    </row>
    <row r="582" spans="1:3">
      <c r="C582" t="s">
        <v>230</v>
      </c>
    </row>
    <row r="583" spans="1:3">
      <c r="C583" t="s">
        <v>229</v>
      </c>
    </row>
    <row r="585" spans="1:3">
      <c r="A585" s="5" t="s">
        <v>233</v>
      </c>
    </row>
    <row r="586" spans="1:3">
      <c r="A586" t="s">
        <v>236</v>
      </c>
    </row>
    <row r="587" spans="1:3">
      <c r="A587" t="s">
        <v>234</v>
      </c>
    </row>
    <row r="588" spans="1:3">
      <c r="B588" t="s">
        <v>237</v>
      </c>
    </row>
    <row r="589" spans="1:3">
      <c r="B589" t="s">
        <v>235</v>
      </c>
    </row>
    <row r="601" spans="1:1">
      <c r="A601" s="5" t="s">
        <v>238</v>
      </c>
    </row>
    <row r="602" spans="1:1">
      <c r="A602" t="s">
        <v>242</v>
      </c>
    </row>
    <row r="615" spans="1:2">
      <c r="A615" t="s">
        <v>239</v>
      </c>
    </row>
    <row r="616" spans="1:2">
      <c r="B616" t="s">
        <v>240</v>
      </c>
    </row>
    <row r="617" spans="1:2">
      <c r="A617" t="s">
        <v>241</v>
      </c>
    </row>
    <row r="619" spans="1:2">
      <c r="A619" s="5" t="s">
        <v>243</v>
      </c>
    </row>
    <row r="620" spans="1:2">
      <c r="A620" t="s">
        <v>244</v>
      </c>
    </row>
    <row r="623" spans="1:2">
      <c r="B623" t="s">
        <v>245</v>
      </c>
    </row>
    <row r="630" spans="1:2">
      <c r="A630" t="s">
        <v>247</v>
      </c>
    </row>
    <row r="631" spans="1:2">
      <c r="B631" t="s">
        <v>246</v>
      </c>
    </row>
    <row r="634" spans="1:2">
      <c r="A634" t="s">
        <v>248</v>
      </c>
    </row>
    <row r="635" spans="1:2">
      <c r="B635" t="s">
        <v>249</v>
      </c>
    </row>
    <row r="646" spans="1:2">
      <c r="A646" s="5" t="s">
        <v>250</v>
      </c>
    </row>
    <row r="647" spans="1:2">
      <c r="A647" t="s">
        <v>251</v>
      </c>
    </row>
    <row r="648" spans="1:2">
      <c r="A648" t="s">
        <v>252</v>
      </c>
    </row>
    <row r="649" spans="1:2">
      <c r="B649" t="s">
        <v>253</v>
      </c>
    </row>
    <row r="650" spans="1:2">
      <c r="B650" t="s">
        <v>254</v>
      </c>
    </row>
    <row r="651" spans="1:2">
      <c r="B651" t="s">
        <v>255</v>
      </c>
    </row>
    <row r="652" spans="1:2">
      <c r="B652" t="s">
        <v>256</v>
      </c>
    </row>
    <row r="667" spans="1:17">
      <c r="A667" t="s">
        <v>257</v>
      </c>
    </row>
    <row r="669" spans="1:17">
      <c r="A669" s="5" t="s">
        <v>250</v>
      </c>
      <c r="C669" s="9" t="s">
        <v>261</v>
      </c>
      <c r="D669" s="10">
        <v>38889.160000000003</v>
      </c>
      <c r="E669" s="8">
        <v>-5.0000000000000001E-3</v>
      </c>
      <c r="F669" s="9" t="s">
        <v>262</v>
      </c>
      <c r="G669" s="10">
        <v>5431.6</v>
      </c>
      <c r="H669" s="8">
        <v>1.77E-2</v>
      </c>
      <c r="I669" s="9" t="s">
        <v>263</v>
      </c>
      <c r="J669" s="10">
        <v>17693.43</v>
      </c>
      <c r="K669" s="8">
        <v>3.5700000000000003E-2</v>
      </c>
      <c r="L669" s="9" t="s">
        <v>265</v>
      </c>
      <c r="M669" s="10">
        <v>178.01</v>
      </c>
      <c r="N669" s="8">
        <v>1.11E-2</v>
      </c>
      <c r="O669" s="9" t="s">
        <v>264</v>
      </c>
      <c r="P669" s="10">
        <v>60.1</v>
      </c>
      <c r="Q669" s="8">
        <v>0.1885</v>
      </c>
    </row>
    <row r="670" spans="1:17">
      <c r="A670" t="s">
        <v>258</v>
      </c>
    </row>
    <row r="671" spans="1:17">
      <c r="B671" t="s">
        <v>259</v>
      </c>
    </row>
    <row r="682" spans="1:1">
      <c r="A682" t="s">
        <v>260</v>
      </c>
    </row>
    <row r="695" spans="1:17">
      <c r="A695" s="5" t="s">
        <v>266</v>
      </c>
      <c r="C695" s="9" t="s">
        <v>261</v>
      </c>
      <c r="D695" s="10">
        <v>39150.33</v>
      </c>
      <c r="E695" s="8">
        <v>1.52E-2</v>
      </c>
      <c r="F695" s="9" t="s">
        <v>262</v>
      </c>
      <c r="G695" s="10">
        <v>5464.62</v>
      </c>
      <c r="H695" s="8">
        <v>7.3000000000000001E-3</v>
      </c>
      <c r="I695" s="9" t="s">
        <v>263</v>
      </c>
      <c r="J695" s="10">
        <v>17693.38</v>
      </c>
      <c r="K695" s="8">
        <v>-2.9999999999999997E-4</v>
      </c>
      <c r="L695" s="9" t="s">
        <v>265</v>
      </c>
      <c r="M695" s="10">
        <v>183.04</v>
      </c>
      <c r="N695" s="8">
        <v>2.8799999999999999E-2</v>
      </c>
      <c r="O695" s="9" t="s">
        <v>264</v>
      </c>
      <c r="P695" s="10">
        <v>58.2</v>
      </c>
      <c r="Q695" s="8">
        <v>-3.0300000000000001E-2</v>
      </c>
    </row>
    <row r="696" spans="1:17">
      <c r="A696" t="s">
        <v>267</v>
      </c>
    </row>
    <row r="697" spans="1:17">
      <c r="B697" t="s">
        <v>268</v>
      </c>
    </row>
    <row r="698" spans="1:17">
      <c r="B698" t="s">
        <v>269</v>
      </c>
    </row>
    <row r="705" spans="1:17">
      <c r="A705" t="s">
        <v>270</v>
      </c>
    </row>
    <row r="706" spans="1:17">
      <c r="A706" t="s">
        <v>271</v>
      </c>
    </row>
    <row r="707" spans="1:17">
      <c r="B707" t="s">
        <v>272</v>
      </c>
    </row>
    <row r="708" spans="1:17">
      <c r="B708" t="s">
        <v>274</v>
      </c>
    </row>
    <row r="714" spans="1:17">
      <c r="A714" t="s">
        <v>273</v>
      </c>
    </row>
    <row r="716" spans="1:17">
      <c r="A716" s="5" t="s">
        <v>275</v>
      </c>
      <c r="C716" s="9" t="s">
        <v>261</v>
      </c>
      <c r="D716" s="10">
        <v>29118.86</v>
      </c>
      <c r="E716" s="8">
        <v>-1.6999999999999999E-3</v>
      </c>
      <c r="F716" s="9" t="s">
        <v>262</v>
      </c>
      <c r="G716" s="10">
        <v>5460.48</v>
      </c>
      <c r="H716" s="8">
        <v>-6.9999999999999999E-4</v>
      </c>
      <c r="I716" s="9" t="s">
        <v>263</v>
      </c>
      <c r="J716" s="10">
        <v>17723.830000000002</v>
      </c>
      <c r="K716" s="8">
        <v>4.7000000000000002E-3</v>
      </c>
      <c r="L716" s="9" t="s">
        <v>265</v>
      </c>
      <c r="M716" s="10">
        <v>198</v>
      </c>
      <c r="N716" s="8">
        <v>7.0900000000000005E-2</v>
      </c>
      <c r="O716" s="9" t="s">
        <v>264</v>
      </c>
      <c r="P716" s="10">
        <v>55.36</v>
      </c>
      <c r="Q716" s="8">
        <v>-1.8800000000000001E-2</v>
      </c>
    </row>
    <row r="717" spans="1:17">
      <c r="A717" t="s">
        <v>276</v>
      </c>
    </row>
    <row r="718" spans="1:17">
      <c r="B718" t="s">
        <v>277</v>
      </c>
    </row>
    <row r="719" spans="1:17">
      <c r="C719" t="s">
        <v>278</v>
      </c>
    </row>
    <row r="720" spans="1:17">
      <c r="B720" t="s">
        <v>279</v>
      </c>
    </row>
    <row r="730" spans="1:17">
      <c r="A730" t="s">
        <v>280</v>
      </c>
    </row>
    <row r="731" spans="1:17">
      <c r="B731" t="s">
        <v>281</v>
      </c>
    </row>
    <row r="732" spans="1:17">
      <c r="B732" t="s">
        <v>282</v>
      </c>
    </row>
    <row r="733" spans="1:17">
      <c r="B733" t="s">
        <v>283</v>
      </c>
    </row>
    <row r="734" spans="1:17">
      <c r="A734" t="s">
        <v>284</v>
      </c>
    </row>
    <row r="736" spans="1:17">
      <c r="A736" s="5" t="s">
        <v>285</v>
      </c>
      <c r="C736" s="9" t="s">
        <v>261</v>
      </c>
      <c r="D736" s="10">
        <v>39375.870000000003</v>
      </c>
      <c r="E736" s="8">
        <v>4.7999999999999996E-3</v>
      </c>
      <c r="F736" s="9" t="s">
        <v>262</v>
      </c>
      <c r="G736" s="10">
        <v>5567.19</v>
      </c>
      <c r="H736" s="8">
        <v>1.7000000000000001E-2</v>
      </c>
      <c r="I736" s="9" t="s">
        <v>263</v>
      </c>
      <c r="J736" s="10">
        <v>18351.34</v>
      </c>
      <c r="K736" s="8">
        <v>3.2500000000000001E-2</v>
      </c>
      <c r="L736" s="9" t="s">
        <v>265</v>
      </c>
      <c r="M736" s="10">
        <v>251.52</v>
      </c>
      <c r="N736" s="8">
        <v>0.27029999999999998</v>
      </c>
      <c r="O736" s="9" t="s">
        <v>264</v>
      </c>
      <c r="P736" s="10">
        <v>60.81</v>
      </c>
      <c r="Q736" s="8">
        <v>9.8400000000000001E-2</v>
      </c>
    </row>
    <row r="737" spans="1:1">
      <c r="A737" t="s">
        <v>286</v>
      </c>
    </row>
    <row r="745" spans="1:1">
      <c r="A745" t="s">
        <v>287</v>
      </c>
    </row>
    <row r="756" spans="1:20">
      <c r="A756" t="s">
        <v>288</v>
      </c>
    </row>
    <row r="757" spans="1:20">
      <c r="B757" t="s">
        <v>289</v>
      </c>
    </row>
    <row r="758" spans="1:20">
      <c r="B758" t="s">
        <v>290</v>
      </c>
    </row>
    <row r="759" spans="1:20">
      <c r="B759" t="s">
        <v>291</v>
      </c>
    </row>
    <row r="761" spans="1:20">
      <c r="A761" s="5" t="s">
        <v>292</v>
      </c>
      <c r="C761" s="9" t="s">
        <v>261</v>
      </c>
      <c r="D761" s="10">
        <v>40000.9</v>
      </c>
      <c r="E761" s="8">
        <v>1.55E-2</v>
      </c>
      <c r="F761" s="9" t="s">
        <v>262</v>
      </c>
      <c r="G761" s="10">
        <v>5615.35</v>
      </c>
      <c r="H761" s="8">
        <v>7.4000000000000003E-3</v>
      </c>
      <c r="I761" s="9" t="s">
        <v>263</v>
      </c>
      <c r="J761" s="10">
        <v>18396.98</v>
      </c>
      <c r="K761" s="8">
        <v>1.4E-3</v>
      </c>
      <c r="L761" s="9" t="s">
        <v>265</v>
      </c>
      <c r="M761" s="10">
        <v>248.23</v>
      </c>
      <c r="N761" s="8">
        <v>2.0999999999999999E-3</v>
      </c>
      <c r="O761" s="9" t="s">
        <v>264</v>
      </c>
      <c r="P761" s="10">
        <v>63.94</v>
      </c>
      <c r="Q761" s="8">
        <v>2.7E-2</v>
      </c>
      <c r="R761" s="9" t="s">
        <v>307</v>
      </c>
      <c r="S761" s="10">
        <v>2148.27</v>
      </c>
      <c r="T761" s="8">
        <v>5.0999999999999997E-2</v>
      </c>
    </row>
    <row r="762" spans="1:20">
      <c r="A762" t="s">
        <v>293</v>
      </c>
    </row>
    <row r="770" spans="1:2">
      <c r="A770" t="s">
        <v>294</v>
      </c>
    </row>
    <row r="771" spans="1:2">
      <c r="B771" t="s">
        <v>295</v>
      </c>
    </row>
    <row r="772" spans="1:2">
      <c r="B772" t="s">
        <v>296</v>
      </c>
    </row>
    <row r="773" spans="1:2">
      <c r="B773" t="s">
        <v>306</v>
      </c>
    </row>
    <row r="774" spans="1:2">
      <c r="B774" t="s">
        <v>297</v>
      </c>
    </row>
    <row r="775" spans="1:2">
      <c r="B775" t="s">
        <v>298</v>
      </c>
    </row>
    <row r="784" spans="1:2">
      <c r="A784" t="s">
        <v>299</v>
      </c>
    </row>
    <row r="785" spans="1:20">
      <c r="B785" t="s">
        <v>300</v>
      </c>
    </row>
    <row r="786" spans="1:20">
      <c r="B786" t="s">
        <v>301</v>
      </c>
    </row>
    <row r="787" spans="1:20">
      <c r="B787" t="s">
        <v>302</v>
      </c>
    </row>
    <row r="788" spans="1:20">
      <c r="C788" t="s">
        <v>305</v>
      </c>
    </row>
    <row r="789" spans="1:20">
      <c r="C789" t="s">
        <v>303</v>
      </c>
    </row>
    <row r="790" spans="1:20">
      <c r="C790" t="s">
        <v>304</v>
      </c>
    </row>
    <row r="792" spans="1:20">
      <c r="A792" s="5" t="s">
        <v>308</v>
      </c>
      <c r="C792" s="9" t="s">
        <v>261</v>
      </c>
      <c r="D792" s="10">
        <v>40287.53</v>
      </c>
      <c r="E792" s="8">
        <v>3.7000000000000002E-3</v>
      </c>
      <c r="F792" s="9" t="s">
        <v>262</v>
      </c>
      <c r="G792" s="10">
        <v>5505</v>
      </c>
      <c r="H792" s="8">
        <v>-2.3900000000000001E-2</v>
      </c>
      <c r="I792" s="9" t="s">
        <v>263</v>
      </c>
      <c r="J792" s="10">
        <v>17726.939999999999</v>
      </c>
      <c r="K792" s="8">
        <v>-4.1099999999999998E-2</v>
      </c>
      <c r="L792" s="9" t="s">
        <v>265</v>
      </c>
      <c r="M792" s="10">
        <v>239.2</v>
      </c>
      <c r="N792" s="8">
        <v>-6.4899999999999999E-2</v>
      </c>
      <c r="O792" s="9" t="s">
        <v>264</v>
      </c>
      <c r="P792" s="10">
        <v>47</v>
      </c>
      <c r="Q792" s="8">
        <v>-0.27589999999999998</v>
      </c>
      <c r="R792" s="9" t="s">
        <v>307</v>
      </c>
      <c r="S792" s="10">
        <v>2184.35</v>
      </c>
      <c r="T792" s="8">
        <v>7.7999999999999996E-3</v>
      </c>
    </row>
    <row r="793" spans="1:20">
      <c r="A793" t="s">
        <v>309</v>
      </c>
    </row>
    <row r="794" spans="1:20">
      <c r="B794" t="s">
        <v>310</v>
      </c>
    </row>
    <row r="795" spans="1:20">
      <c r="A795" t="s">
        <v>311</v>
      </c>
    </row>
    <row r="796" spans="1:20">
      <c r="A796" t="s">
        <v>312</v>
      </c>
    </row>
    <row r="797" spans="1:20">
      <c r="A797" t="s">
        <v>313</v>
      </c>
    </row>
    <row r="799" spans="1:20">
      <c r="A799" s="5" t="s">
        <v>314</v>
      </c>
    </row>
    <row r="801" spans="1:20">
      <c r="A801" s="5" t="s">
        <v>315</v>
      </c>
      <c r="C801" s="9" t="s">
        <v>261</v>
      </c>
      <c r="D801" s="10">
        <v>39737.26</v>
      </c>
      <c r="E801" s="8">
        <v>-1.4E-3</v>
      </c>
      <c r="F801" s="9" t="s">
        <v>262</v>
      </c>
      <c r="G801" s="10">
        <v>5346.56</v>
      </c>
      <c r="H801" s="8">
        <v>-2.963E-2</v>
      </c>
      <c r="I801" s="9" t="s">
        <v>263</v>
      </c>
      <c r="J801" s="10">
        <v>16776.16</v>
      </c>
      <c r="K801" s="8">
        <v>-5.6674000000000002E-2</v>
      </c>
      <c r="L801" s="9" t="s">
        <v>265</v>
      </c>
      <c r="M801" s="10">
        <v>207.67</v>
      </c>
      <c r="N801" s="8">
        <v>-0.15182699999999999</v>
      </c>
      <c r="O801" s="9" t="s">
        <v>264</v>
      </c>
      <c r="P801" s="10">
        <v>29.34</v>
      </c>
      <c r="Q801" s="8">
        <v>-0.60190900000000003</v>
      </c>
      <c r="R801" s="9" t="s">
        <v>307</v>
      </c>
      <c r="S801" s="10">
        <v>2109.31</v>
      </c>
      <c r="T801" s="8">
        <v>-3.5576000000000003E-2</v>
      </c>
    </row>
    <row r="802" spans="1:20">
      <c r="A802" t="s">
        <v>316</v>
      </c>
    </row>
    <row r="803" spans="1:20">
      <c r="B803" t="s">
        <v>317</v>
      </c>
    </row>
    <row r="812" spans="1:20">
      <c r="B812" t="s">
        <v>324</v>
      </c>
    </row>
    <row r="813" spans="1:20">
      <c r="B813" t="s">
        <v>318</v>
      </c>
    </row>
    <row r="821" spans="1:2">
      <c r="B821" t="s">
        <v>319</v>
      </c>
    </row>
    <row r="822" spans="1:2">
      <c r="B822" t="s">
        <v>320</v>
      </c>
    </row>
    <row r="830" spans="1:2">
      <c r="A830" t="s">
        <v>321</v>
      </c>
    </row>
    <row r="831" spans="1:2">
      <c r="B831" t="s">
        <v>322</v>
      </c>
    </row>
    <row r="832" spans="1:2">
      <c r="B832" t="s">
        <v>323</v>
      </c>
    </row>
    <row r="834" spans="1:20">
      <c r="A834" s="5" t="s">
        <v>333</v>
      </c>
      <c r="C834" s="9" t="s">
        <v>261</v>
      </c>
      <c r="D834" s="10">
        <v>39497.54</v>
      </c>
      <c r="E834" s="8">
        <v>-6.0000000000000002E-5</v>
      </c>
      <c r="F834" s="9" t="s">
        <v>262</v>
      </c>
      <c r="G834" s="10">
        <v>5344.16</v>
      </c>
      <c r="H834" s="8">
        <v>-4.4908835064828633E-4</v>
      </c>
      <c r="I834" s="9" t="s">
        <v>263</v>
      </c>
      <c r="J834" s="10">
        <v>16745.3</v>
      </c>
      <c r="K834" s="8">
        <v>-1.8429051733919717E-3</v>
      </c>
      <c r="L834" s="9" t="s">
        <v>265</v>
      </c>
      <c r="M834" s="10">
        <v>200</v>
      </c>
      <c r="N834" s="8">
        <v>-3.834999999999994E-2</v>
      </c>
      <c r="O834" s="9" t="s">
        <v>264</v>
      </c>
      <c r="P834" s="10">
        <v>31.01</v>
      </c>
      <c r="Q834" s="8">
        <v>5.3853595614318017E-2</v>
      </c>
      <c r="R834" s="9" t="s">
        <v>307</v>
      </c>
      <c r="S834" s="10">
        <v>2080.92</v>
      </c>
      <c r="T834" s="8">
        <v>-1.3643004055898291E-2</v>
      </c>
    </row>
    <row r="835" spans="1:20">
      <c r="A835" t="s">
        <v>325</v>
      </c>
    </row>
    <row r="836" spans="1:20">
      <c r="B836" t="s">
        <v>326</v>
      </c>
    </row>
    <row r="837" spans="1:20">
      <c r="B837" t="s">
        <v>327</v>
      </c>
    </row>
    <row r="838" spans="1:20">
      <c r="C838" s="6" t="s">
        <v>328</v>
      </c>
    </row>
    <row r="839" spans="1:20">
      <c r="C839" t="s">
        <v>329</v>
      </c>
    </row>
    <row r="846" spans="1:20">
      <c r="A846" t="s">
        <v>330</v>
      </c>
    </row>
    <row r="847" spans="1:20">
      <c r="A847" t="s">
        <v>331</v>
      </c>
    </row>
    <row r="848" spans="1:20">
      <c r="A848" t="s">
        <v>332</v>
      </c>
    </row>
    <row r="856" spans="1:20">
      <c r="A856" s="5" t="s">
        <v>334</v>
      </c>
      <c r="C856" s="9" t="s">
        <v>261</v>
      </c>
      <c r="D856" s="10">
        <v>40659.760000000002</v>
      </c>
      <c r="E856" s="8">
        <v>2.8500000000000001E-2</v>
      </c>
      <c r="F856" s="9" t="s">
        <v>262</v>
      </c>
      <c r="G856" s="10">
        <v>5554.25</v>
      </c>
      <c r="H856" s="8">
        <v>3.78E-2</v>
      </c>
      <c r="I856" s="9" t="s">
        <v>263</v>
      </c>
      <c r="J856" s="10">
        <v>17631.72</v>
      </c>
      <c r="K856" s="8">
        <v>0.05</v>
      </c>
      <c r="L856" s="9" t="s">
        <v>265</v>
      </c>
      <c r="M856" s="10">
        <v>216.12</v>
      </c>
      <c r="N856" s="8">
        <v>7.46E-2</v>
      </c>
      <c r="O856" s="9" t="s">
        <v>264</v>
      </c>
      <c r="P856" s="10">
        <v>39.729999999999997</v>
      </c>
      <c r="Q856" s="8">
        <v>0.2195</v>
      </c>
      <c r="R856" s="9" t="s">
        <v>307</v>
      </c>
      <c r="S856" s="10">
        <v>2141.92</v>
      </c>
      <c r="T856" s="8">
        <v>2.8500000000000001E-2</v>
      </c>
    </row>
    <row r="857" spans="1:20">
      <c r="A857" t="s">
        <v>335</v>
      </c>
    </row>
    <row r="866" spans="1:20">
      <c r="B866" t="s">
        <v>336</v>
      </c>
    </row>
    <row r="868" spans="1:20">
      <c r="A868" s="5" t="s">
        <v>337</v>
      </c>
      <c r="C868" s="9" t="s">
        <v>261</v>
      </c>
      <c r="D868" s="10">
        <v>41240</v>
      </c>
      <c r="E868" s="8">
        <v>1.4E-2</v>
      </c>
      <c r="F868" s="9" t="s">
        <v>262</v>
      </c>
      <c r="G868" s="10">
        <v>5616.84</v>
      </c>
      <c r="H868" s="8">
        <v>1.0999999999999999E-2</v>
      </c>
      <c r="I868" s="9" t="s">
        <v>263</v>
      </c>
      <c r="J868" s="10">
        <v>17725.77</v>
      </c>
      <c r="K868" s="8">
        <v>5.0000000000000001E-3</v>
      </c>
      <c r="L868" s="9" t="s">
        <v>265</v>
      </c>
      <c r="M868" s="10">
        <v>213.21</v>
      </c>
      <c r="N868" s="8">
        <v>-1.4E-2</v>
      </c>
      <c r="O868" s="9" t="s">
        <v>264</v>
      </c>
      <c r="P868" s="10">
        <v>37.369999999999997</v>
      </c>
      <c r="Q868" s="8">
        <v>-6.3E-2</v>
      </c>
      <c r="R868" s="9" t="s">
        <v>307</v>
      </c>
      <c r="S868" s="10">
        <v>2218.1</v>
      </c>
      <c r="T868" s="8">
        <v>3.4000000000000002E-2</v>
      </c>
    </row>
    <row r="869" spans="1:20">
      <c r="A869" t="s">
        <v>338</v>
      </c>
    </row>
    <row r="870" spans="1:20">
      <c r="A870" t="s">
        <v>339</v>
      </c>
    </row>
    <row r="871" spans="1:20">
      <c r="J871" t="s">
        <v>340</v>
      </c>
    </row>
    <row r="872" spans="1:20">
      <c r="J872" s="6" t="s">
        <v>343</v>
      </c>
    </row>
    <row r="873" spans="1:20">
      <c r="J873" s="6" t="s">
        <v>342</v>
      </c>
    </row>
    <row r="874" spans="1:20">
      <c r="J874" s="6" t="s">
        <v>341</v>
      </c>
    </row>
    <row r="875" spans="1:20">
      <c r="J875" s="6" t="s">
        <v>347</v>
      </c>
    </row>
    <row r="876" spans="1:20">
      <c r="J876" s="6"/>
    </row>
    <row r="885" spans="1:20">
      <c r="A885" t="s">
        <v>344</v>
      </c>
    </row>
    <row r="886" spans="1:20">
      <c r="A886" t="s">
        <v>345</v>
      </c>
    </row>
    <row r="887" spans="1:20">
      <c r="A887" t="s">
        <v>346</v>
      </c>
    </row>
    <row r="896" spans="1:20">
      <c r="A896" s="5" t="s">
        <v>348</v>
      </c>
      <c r="C896" s="9" t="s">
        <v>261</v>
      </c>
      <c r="D896" s="10">
        <v>41563.08</v>
      </c>
      <c r="E896" s="8">
        <v>7.7999999999999996E-3</v>
      </c>
      <c r="F896" s="9" t="s">
        <v>262</v>
      </c>
      <c r="G896" s="10">
        <v>5648.4</v>
      </c>
      <c r="H896" s="8">
        <v>5.5999999999999999E-3</v>
      </c>
      <c r="I896" s="9" t="s">
        <v>263</v>
      </c>
      <c r="J896" s="10">
        <v>17713.62</v>
      </c>
      <c r="K896" s="8">
        <v>0</v>
      </c>
      <c r="L896" s="9" t="s">
        <v>265</v>
      </c>
      <c r="M896" s="10">
        <v>214.11</v>
      </c>
      <c r="N896" s="8">
        <v>4.1999999999999997E-3</v>
      </c>
      <c r="O896" s="9" t="s">
        <v>264</v>
      </c>
      <c r="P896" s="10">
        <v>38.79</v>
      </c>
      <c r="Q896" s="8">
        <v>3.6700000000000003E-2</v>
      </c>
      <c r="R896" s="9" t="s">
        <v>307</v>
      </c>
      <c r="S896" s="10">
        <v>2217.63</v>
      </c>
      <c r="T896" s="8">
        <v>0</v>
      </c>
    </row>
    <row r="897" spans="1:20">
      <c r="A897" t="s">
        <v>349</v>
      </c>
    </row>
    <row r="898" spans="1:20">
      <c r="A898" t="s">
        <v>350</v>
      </c>
    </row>
    <row r="899" spans="1:20">
      <c r="A899" t="s">
        <v>351</v>
      </c>
    </row>
    <row r="900" spans="1:20">
      <c r="B900" t="s">
        <v>352</v>
      </c>
    </row>
    <row r="901" spans="1:20">
      <c r="B901" t="s">
        <v>353</v>
      </c>
    </row>
    <row r="909" spans="1:20">
      <c r="A909" s="5" t="s">
        <v>348</v>
      </c>
      <c r="C909" s="9" t="s">
        <v>261</v>
      </c>
      <c r="D909" s="10">
        <v>40345.410000000003</v>
      </c>
      <c r="E909" s="8">
        <v>-3.0181128410889817E-2</v>
      </c>
      <c r="F909" s="9" t="s">
        <v>262</v>
      </c>
      <c r="G909" s="10">
        <v>5408.4</v>
      </c>
      <c r="H909" s="8">
        <v>-4.4375416019525188E-2</v>
      </c>
      <c r="I909" s="9" t="s">
        <v>263</v>
      </c>
      <c r="J909" s="10">
        <v>16690.830000000002</v>
      </c>
      <c r="K909" s="8">
        <v>-6.1278558346109638E-2</v>
      </c>
      <c r="L909" s="9" t="s">
        <v>265</v>
      </c>
      <c r="M909" s="10">
        <v>210.73</v>
      </c>
      <c r="N909" s="8">
        <v>-1.6039481801357301E-2</v>
      </c>
      <c r="O909" s="9" t="s">
        <v>264</v>
      </c>
      <c r="P909" s="10">
        <v>25.96</v>
      </c>
      <c r="Q909" s="8">
        <v>-0.49422187981510007</v>
      </c>
      <c r="R909" s="9" t="s">
        <v>307</v>
      </c>
      <c r="S909" s="10">
        <v>2091.41</v>
      </c>
      <c r="T909" s="8">
        <v>-6.0351628805447172E-2</v>
      </c>
    </row>
    <row r="910" spans="1:20">
      <c r="A910" t="s">
        <v>354</v>
      </c>
    </row>
    <row r="911" spans="1:20">
      <c r="A911" t="s">
        <v>355</v>
      </c>
    </row>
    <row r="920" spans="1:20">
      <c r="A920" t="s">
        <v>356</v>
      </c>
    </row>
    <row r="921" spans="1:20">
      <c r="A921" t="s">
        <v>357</v>
      </c>
    </row>
    <row r="923" spans="1:20">
      <c r="A923" s="5" t="s">
        <v>361</v>
      </c>
      <c r="C923" s="9" t="s">
        <v>261</v>
      </c>
      <c r="D923" s="10">
        <v>42063</v>
      </c>
      <c r="E923" s="8">
        <v>4.0833749375936014E-2</v>
      </c>
      <c r="F923" s="9" t="s">
        <v>262</v>
      </c>
      <c r="G923" s="10">
        <v>5702.55</v>
      </c>
      <c r="H923" s="8">
        <v>5.1582186916379606E-2</v>
      </c>
      <c r="I923" s="9" t="s">
        <v>263</v>
      </c>
      <c r="J923" s="10">
        <v>17948.32</v>
      </c>
      <c r="K923" s="8">
        <v>7.0061710511067216E-2</v>
      </c>
      <c r="L923" s="9" t="s">
        <v>265</v>
      </c>
      <c r="M923" s="10">
        <v>238.25</v>
      </c>
      <c r="N923" s="8">
        <v>0.11550891920251841</v>
      </c>
      <c r="O923" s="9" t="s">
        <v>264</v>
      </c>
      <c r="P923" s="10">
        <v>33.549999999999997</v>
      </c>
      <c r="Q923" s="8">
        <v>0.22622950819672122</v>
      </c>
      <c r="R923" s="9" t="s">
        <v>307</v>
      </c>
      <c r="S923" s="10">
        <v>2227.89</v>
      </c>
      <c r="T923" s="8">
        <v>6.1259756989797534E-2</v>
      </c>
    </row>
    <row r="924" spans="1:20">
      <c r="A924" t="s">
        <v>358</v>
      </c>
    </row>
    <row r="925" spans="1:20">
      <c r="A925" t="s">
        <v>359</v>
      </c>
    </row>
    <row r="935" spans="1:1">
      <c r="A935" t="s">
        <v>360</v>
      </c>
    </row>
    <row r="945" spans="1:20">
      <c r="A945" s="5" t="s">
        <v>362</v>
      </c>
      <c r="C945" s="9" t="s">
        <v>261</v>
      </c>
      <c r="D945" s="10">
        <v>42313</v>
      </c>
      <c r="E945" s="8">
        <v>5.9083496797674474E-3</v>
      </c>
      <c r="F945" s="9" t="s">
        <v>262</v>
      </c>
      <c r="G945" s="10">
        <v>5738.17</v>
      </c>
      <c r="H945" s="8">
        <v>6.2075539762676763E-3</v>
      </c>
      <c r="I945" s="9" t="s">
        <v>263</v>
      </c>
      <c r="J945" s="10">
        <v>18119.59</v>
      </c>
      <c r="K945" s="8">
        <v>9.4522006292637097E-3</v>
      </c>
      <c r="L945" s="9" t="s">
        <v>265</v>
      </c>
      <c r="M945" s="10">
        <v>260.45999999999998</v>
      </c>
      <c r="N945" s="8">
        <v>8.5272210704138762E-2</v>
      </c>
      <c r="O945" s="9" t="s">
        <v>363</v>
      </c>
      <c r="P945" s="10">
        <v>232.68</v>
      </c>
      <c r="Q945" s="8">
        <v>-1.5900000000000001E-2</v>
      </c>
      <c r="R945" s="9" t="s">
        <v>307</v>
      </c>
      <c r="S945" s="10">
        <v>2224.6999999999998</v>
      </c>
      <c r="T945" s="8">
        <v>-1.4339012001618441E-3</v>
      </c>
    </row>
    <row r="946" spans="1:20">
      <c r="A946" s="11" t="s">
        <v>364</v>
      </c>
    </row>
    <row r="954" spans="1:20">
      <c r="B954" s="6" t="s">
        <v>365</v>
      </c>
    </row>
    <row r="955" spans="1:20">
      <c r="C955" t="s">
        <v>369</v>
      </c>
    </row>
    <row r="956" spans="1:20">
      <c r="B956" s="6" t="s">
        <v>367</v>
      </c>
    </row>
    <row r="957" spans="1:20">
      <c r="B957" s="6" t="s">
        <v>366</v>
      </c>
    </row>
    <row r="958" spans="1:20">
      <c r="A958" t="s">
        <v>368</v>
      </c>
    </row>
    <row r="967" spans="1:20">
      <c r="A967" s="5" t="s">
        <v>401</v>
      </c>
      <c r="C967" s="9" t="s">
        <v>261</v>
      </c>
      <c r="D967" s="10">
        <v>42352.75</v>
      </c>
      <c r="E967" s="8">
        <v>9.3854590315859061E-4</v>
      </c>
      <c r="F967" s="9" t="s">
        <v>262</v>
      </c>
      <c r="G967" s="10">
        <v>5751.07</v>
      </c>
      <c r="H967" s="8">
        <v>2.2430608565014226E-3</v>
      </c>
      <c r="I967" s="9" t="s">
        <v>263</v>
      </c>
      <c r="J967" s="10">
        <v>18137.849999999999</v>
      </c>
      <c r="K967" s="8">
        <v>1.0067345357910888E-3</v>
      </c>
      <c r="L967" s="9" t="s">
        <v>265</v>
      </c>
      <c r="M967" s="10">
        <v>250.08</v>
      </c>
      <c r="N967" s="8">
        <v>-4.1506717850287776E-2</v>
      </c>
      <c r="O967" s="9" t="s">
        <v>363</v>
      </c>
      <c r="P967" s="10">
        <v>231.08</v>
      </c>
      <c r="Q967" s="8">
        <v>-6.9240090012116767E-3</v>
      </c>
      <c r="R967" s="9" t="s">
        <v>307</v>
      </c>
      <c r="S967" s="10">
        <v>2212.8000000000002</v>
      </c>
      <c r="T967" s="8">
        <v>-5.3778018799709127E-3</v>
      </c>
    </row>
    <row r="968" spans="1:20">
      <c r="A968" t="s">
        <v>370</v>
      </c>
    </row>
    <row r="975" spans="1:20">
      <c r="A975" t="s">
        <v>371</v>
      </c>
    </row>
    <row r="976" spans="1:20">
      <c r="B976" s="6" t="s">
        <v>372</v>
      </c>
    </row>
    <row r="977" spans="1:20">
      <c r="B977" s="6" t="s">
        <v>373</v>
      </c>
    </row>
    <row r="979" spans="1:20">
      <c r="A979" s="5" t="s">
        <v>402</v>
      </c>
      <c r="C979" s="9" t="s">
        <v>261</v>
      </c>
      <c r="D979" s="10">
        <v>42863.86</v>
      </c>
      <c r="E979" s="8">
        <v>1.1924031106857864E-2</v>
      </c>
      <c r="F979" s="9" t="s">
        <v>262</v>
      </c>
      <c r="G979" s="10">
        <v>5815.03</v>
      </c>
      <c r="H979" s="8">
        <v>1.0999083409715863E-2</v>
      </c>
      <c r="I979" s="9" t="s">
        <v>263</v>
      </c>
      <c r="J979" s="10">
        <v>18342.939999999999</v>
      </c>
      <c r="K979" s="8">
        <v>1.118086849763452E-2</v>
      </c>
      <c r="L979" s="9" t="s">
        <v>265</v>
      </c>
      <c r="M979" s="10">
        <v>217.8</v>
      </c>
      <c r="N979" s="8">
        <v>-0.14820936639118457</v>
      </c>
      <c r="O979" s="9" t="s">
        <v>363</v>
      </c>
      <c r="P979" s="10">
        <v>235.46</v>
      </c>
      <c r="Q979" s="8">
        <v>1.8601885670602204E-2</v>
      </c>
      <c r="R979" s="9" t="s">
        <v>307</v>
      </c>
      <c r="S979" s="10">
        <v>2234.41</v>
      </c>
      <c r="T979" s="8">
        <v>9.6714568946610849E-3</v>
      </c>
    </row>
    <row r="980" spans="1:20">
      <c r="A980" t="s">
        <v>374</v>
      </c>
    </row>
    <row r="981" spans="1:20">
      <c r="B981" s="6" t="s">
        <v>375</v>
      </c>
    </row>
    <row r="982" spans="1:20">
      <c r="B982" s="6" t="s">
        <v>378</v>
      </c>
    </row>
    <row r="983" spans="1:20">
      <c r="B983" s="6" t="s">
        <v>376</v>
      </c>
    </row>
    <row r="984" spans="1:20">
      <c r="A984" t="s">
        <v>377</v>
      </c>
    </row>
    <row r="996" spans="1:20">
      <c r="A996" s="5" t="s">
        <v>403</v>
      </c>
      <c r="C996" s="9" t="s">
        <v>261</v>
      </c>
      <c r="D996" s="10">
        <v>43275.91</v>
      </c>
      <c r="E996" s="8">
        <v>9.5214635579009867E-3</v>
      </c>
      <c r="F996" s="9" t="s">
        <v>262</v>
      </c>
      <c r="G996" s="10">
        <v>5864.7</v>
      </c>
      <c r="H996" s="8">
        <v>8.4693164185721485E-3</v>
      </c>
      <c r="I996" s="9" t="s">
        <v>263</v>
      </c>
      <c r="J996" s="10">
        <v>18489.55</v>
      </c>
      <c r="K996" s="8">
        <v>7.9293438726199712E-3</v>
      </c>
      <c r="L996" s="9" t="s">
        <v>265</v>
      </c>
      <c r="M996" s="10">
        <v>220.7</v>
      </c>
      <c r="N996" s="8">
        <v>1.3140009062075114E-2</v>
      </c>
      <c r="O996" s="9" t="s">
        <v>363</v>
      </c>
      <c r="P996" s="10">
        <v>229.36</v>
      </c>
      <c r="Q996" s="8">
        <v>-2.6595744680851036E-2</v>
      </c>
      <c r="R996" s="9" t="s">
        <v>307</v>
      </c>
      <c r="S996" s="10">
        <v>2276.09</v>
      </c>
      <c r="T996" s="8">
        <v>1.8312105408837213E-2</v>
      </c>
    </row>
    <row r="997" spans="1:20">
      <c r="A997" t="s">
        <v>379</v>
      </c>
    </row>
    <row r="1006" spans="1:20">
      <c r="A1006" t="s">
        <v>380</v>
      </c>
    </row>
    <row r="1007" spans="1:20">
      <c r="B1007" s="6" t="s">
        <v>381</v>
      </c>
    </row>
    <row r="1008" spans="1:20">
      <c r="B1008" s="6" t="s">
        <v>382</v>
      </c>
    </row>
    <row r="1009" spans="1:2">
      <c r="B1009" s="6" t="s">
        <v>383</v>
      </c>
    </row>
    <row r="1010" spans="1:2">
      <c r="B1010" s="6" t="s">
        <v>384</v>
      </c>
    </row>
    <row r="1011" spans="1:2">
      <c r="B1011" s="6" t="s">
        <v>385</v>
      </c>
    </row>
    <row r="1018" spans="1:2">
      <c r="A1018" t="s">
        <v>386</v>
      </c>
    </row>
    <row r="1030" spans="1:20">
      <c r="A1030" s="5" t="s">
        <v>404</v>
      </c>
      <c r="C1030" s="9" t="s">
        <v>261</v>
      </c>
      <c r="D1030" s="10">
        <v>42114.400000000001</v>
      </c>
      <c r="E1030" s="8">
        <v>-2.7579877666546408E-2</v>
      </c>
      <c r="F1030" s="9" t="s">
        <v>262</v>
      </c>
      <c r="G1030" s="10">
        <v>5808.12</v>
      </c>
      <c r="H1030" s="8">
        <v>-9.7415342658209413E-3</v>
      </c>
      <c r="I1030" s="9" t="s">
        <v>263</v>
      </c>
      <c r="J1030" s="10">
        <v>18518.61</v>
      </c>
      <c r="K1030" s="8">
        <v>1.5692322479927657E-3</v>
      </c>
      <c r="L1030" s="9" t="s">
        <v>265</v>
      </c>
      <c r="M1030" s="10">
        <v>269.19</v>
      </c>
      <c r="N1030" s="8">
        <v>0.18013299156729451</v>
      </c>
      <c r="O1030" s="9" t="s">
        <v>363</v>
      </c>
      <c r="P1030" s="10">
        <v>229.58</v>
      </c>
      <c r="Q1030" s="8">
        <v>9.5827162644829191E-4</v>
      </c>
      <c r="R1030" s="9" t="s">
        <v>307</v>
      </c>
      <c r="S1030" s="10">
        <v>2207.9899999999998</v>
      </c>
      <c r="T1030" s="8">
        <v>-3.0842530989723851E-2</v>
      </c>
    </row>
    <row r="1031" spans="1:20">
      <c r="A1031" t="s">
        <v>388</v>
      </c>
    </row>
    <row r="1032" spans="1:20">
      <c r="B1032" s="6" t="s">
        <v>389</v>
      </c>
    </row>
    <row r="1033" spans="1:20">
      <c r="B1033" s="6" t="s">
        <v>387</v>
      </c>
    </row>
    <row r="1034" spans="1:20">
      <c r="B1034" s="6" t="s">
        <v>390</v>
      </c>
    </row>
    <row r="1035" spans="1:20">
      <c r="B1035" s="6" t="s">
        <v>391</v>
      </c>
    </row>
    <row r="1036" spans="1:20">
      <c r="B1036" s="6" t="s">
        <v>392</v>
      </c>
    </row>
    <row r="1047" spans="1:2">
      <c r="A1047" t="s">
        <v>393</v>
      </c>
    </row>
    <row r="1048" spans="1:2">
      <c r="B1048" s="6" t="s">
        <v>394</v>
      </c>
    </row>
    <row r="1058" spans="1:20">
      <c r="B1058" s="6" t="s">
        <v>395</v>
      </c>
    </row>
    <row r="1059" spans="1:20">
      <c r="C1059" t="s">
        <v>396</v>
      </c>
    </row>
    <row r="1060" spans="1:20">
      <c r="C1060" t="s">
        <v>397</v>
      </c>
    </row>
    <row r="1061" spans="1:20">
      <c r="C1061" t="s">
        <v>398</v>
      </c>
    </row>
    <row r="1062" spans="1:20">
      <c r="A1062" t="s">
        <v>399</v>
      </c>
    </row>
    <row r="1063" spans="1:20">
      <c r="B1063" s="6" t="s">
        <v>400</v>
      </c>
    </row>
    <row r="1065" spans="1:20">
      <c r="A1065" s="5" t="s">
        <v>410</v>
      </c>
      <c r="C1065" s="9" t="s">
        <v>261</v>
      </c>
      <c r="D1065" s="10">
        <v>42052.19</v>
      </c>
      <c r="E1065" s="8">
        <v>-1.4793522049624318E-3</v>
      </c>
      <c r="F1065" s="9" t="s">
        <v>262</v>
      </c>
      <c r="G1065" s="10">
        <v>5728.8</v>
      </c>
      <c r="H1065" s="8">
        <v>-1.384583158776702E-2</v>
      </c>
      <c r="I1065" s="9" t="s">
        <v>263</v>
      </c>
      <c r="J1065" s="10">
        <v>18239.919999999998</v>
      </c>
      <c r="K1065" s="8">
        <v>-1.5279124031245881E-2</v>
      </c>
      <c r="L1065" s="9" t="s">
        <v>265</v>
      </c>
      <c r="M1065" s="10">
        <v>248.98</v>
      </c>
      <c r="N1065" s="8">
        <v>-8.117117840790429E-2</v>
      </c>
      <c r="O1065" s="9" t="s">
        <v>363</v>
      </c>
      <c r="P1065" s="10">
        <v>220.58</v>
      </c>
      <c r="Q1065" s="8">
        <v>-4.0801523256868255E-2</v>
      </c>
      <c r="R1065" s="9" t="s">
        <v>307</v>
      </c>
      <c r="S1065" s="10">
        <v>2210.13</v>
      </c>
      <c r="T1065" s="8">
        <v>9.6826883486506553E-4</v>
      </c>
    </row>
    <row r="1066" spans="1:20">
      <c r="A1066" t="s">
        <v>405</v>
      </c>
    </row>
    <row r="1067" spans="1:20">
      <c r="A1067" t="s">
        <v>406</v>
      </c>
    </row>
    <row r="1068" spans="1:20">
      <c r="B1068" s="6" t="s">
        <v>409</v>
      </c>
    </row>
    <row r="1069" spans="1:20">
      <c r="B1069" s="6" t="s">
        <v>407</v>
      </c>
    </row>
    <row r="1070" spans="1:20">
      <c r="B1070" s="6" t="s">
        <v>408</v>
      </c>
    </row>
    <row r="1083" spans="1:20">
      <c r="A1083" s="5" t="s">
        <v>411</v>
      </c>
      <c r="C1083" s="9" t="s">
        <v>261</v>
      </c>
      <c r="D1083" s="10">
        <v>43988.99</v>
      </c>
      <c r="E1083" s="8">
        <v>4.4029199124599037E-2</v>
      </c>
      <c r="F1083" s="9" t="s">
        <v>262</v>
      </c>
      <c r="G1083" s="10">
        <v>5995.54</v>
      </c>
      <c r="H1083" s="8">
        <v>4.448973737144607E-2</v>
      </c>
      <c r="I1083" s="9" t="s">
        <v>263</v>
      </c>
      <c r="J1083" s="10">
        <v>19286.78</v>
      </c>
      <c r="K1083" s="8">
        <v>5.4278630232729393E-2</v>
      </c>
      <c r="L1083" s="9" t="s">
        <v>265</v>
      </c>
      <c r="M1083" s="10">
        <v>321.22000000000003</v>
      </c>
      <c r="N1083" s="8">
        <v>0.22489259697403657</v>
      </c>
      <c r="O1083" s="9" t="s">
        <v>363</v>
      </c>
      <c r="P1083" s="10">
        <v>231.36</v>
      </c>
      <c r="Q1083" s="8">
        <v>4.659405255878285E-2</v>
      </c>
      <c r="R1083" s="9" t="s">
        <v>307</v>
      </c>
      <c r="S1083" s="10">
        <v>2399.64</v>
      </c>
      <c r="T1083" s="8">
        <v>7.8974346151922697E-2</v>
      </c>
    </row>
    <row r="1084" spans="1:20">
      <c r="A1084" t="s">
        <v>412</v>
      </c>
    </row>
    <row r="1085" spans="1:20">
      <c r="A1085" t="s">
        <v>413</v>
      </c>
    </row>
    <row r="1095" spans="2:2">
      <c r="B1095" s="6" t="s">
        <v>414</v>
      </c>
    </row>
    <row r="1096" spans="2:2">
      <c r="B1096" s="6" t="s">
        <v>415</v>
      </c>
    </row>
    <row r="1097" spans="2:2">
      <c r="B1097" s="6" t="s">
        <v>416</v>
      </c>
    </row>
    <row r="1098" spans="2:2">
      <c r="B1098" s="6" t="s">
        <v>417</v>
      </c>
    </row>
    <row r="1099" spans="2:2">
      <c r="B1099" s="6"/>
    </row>
    <row r="1100" spans="2:2">
      <c r="B1100" s="6"/>
    </row>
    <row r="1101" spans="2:2">
      <c r="B1101" s="6"/>
    </row>
    <row r="1102" spans="2:2">
      <c r="B1102" s="6"/>
    </row>
    <row r="1103" spans="2:2">
      <c r="B1103" s="6"/>
    </row>
    <row r="1104" spans="2:2">
      <c r="B1104" s="6"/>
    </row>
    <row r="1107" spans="1:20">
      <c r="B1107" s="6" t="s">
        <v>418</v>
      </c>
    </row>
    <row r="1115" spans="1:20">
      <c r="A1115" s="5" t="s">
        <v>428</v>
      </c>
      <c r="C1115" s="9" t="s">
        <v>261</v>
      </c>
      <c r="D1115" s="10">
        <v>43444.99</v>
      </c>
      <c r="E1115" s="8">
        <v>-1.2521581890109769E-2</v>
      </c>
      <c r="F1115" s="9" t="s">
        <v>262</v>
      </c>
      <c r="G1115" s="10">
        <v>5870.62</v>
      </c>
      <c r="H1115" s="8">
        <v>-2.127884277980862E-2</v>
      </c>
      <c r="I1115" s="9" t="s">
        <v>263</v>
      </c>
      <c r="J1115" s="10">
        <v>18680.12</v>
      </c>
      <c r="K1115" s="8">
        <v>-3.2476236769356938E-2</v>
      </c>
      <c r="L1115" s="9" t="s">
        <v>265</v>
      </c>
      <c r="M1115" s="10">
        <v>320.72000000000003</v>
      </c>
      <c r="N1115" s="8">
        <v>-1.5589922673983536E-3</v>
      </c>
      <c r="O1115" s="9" t="s">
        <v>363</v>
      </c>
      <c r="P1115" s="10">
        <v>211.21</v>
      </c>
      <c r="Q1115" s="8">
        <v>-9.54026797973581E-2</v>
      </c>
      <c r="R1115" s="9" t="s">
        <v>307</v>
      </c>
      <c r="S1115" s="10">
        <v>2303.84</v>
      </c>
      <c r="T1115" s="8">
        <v>-4.1582748802000018E-2</v>
      </c>
    </row>
    <row r="1116" spans="1:20">
      <c r="A1116" t="s">
        <v>419</v>
      </c>
    </row>
    <row r="1117" spans="1:20">
      <c r="B1117" s="6" t="s">
        <v>420</v>
      </c>
      <c r="C1117" s="6"/>
    </row>
    <row r="1118" spans="1:20">
      <c r="B1118" s="6" t="s">
        <v>426</v>
      </c>
      <c r="C1118" s="6"/>
    </row>
    <row r="1119" spans="1:20">
      <c r="A1119" s="6" t="s">
        <v>421</v>
      </c>
      <c r="B1119" s="6"/>
      <c r="C1119" s="6"/>
    </row>
    <row r="1120" spans="1:20">
      <c r="A1120" t="s">
        <v>422</v>
      </c>
    </row>
    <row r="1131" spans="1:20">
      <c r="B1131" s="6" t="s">
        <v>423</v>
      </c>
    </row>
    <row r="1132" spans="1:20">
      <c r="B1132" s="6" t="s">
        <v>424</v>
      </c>
    </row>
    <row r="1133" spans="1:20">
      <c r="B1133" s="6" t="s">
        <v>425</v>
      </c>
    </row>
    <row r="1134" spans="1:20">
      <c r="B1134" s="6" t="s">
        <v>427</v>
      </c>
    </row>
    <row r="1136" spans="1:20">
      <c r="A1136" s="5" t="s">
        <v>429</v>
      </c>
      <c r="C1136" s="9" t="s">
        <v>261</v>
      </c>
      <c r="D1136" s="10">
        <v>44296.51</v>
      </c>
      <c r="E1136" s="8">
        <v>1.9223184851357454E-2</v>
      </c>
      <c r="F1136" s="9" t="s">
        <v>262</v>
      </c>
      <c r="G1136" s="10">
        <v>5969.3</v>
      </c>
      <c r="H1136" s="8">
        <v>1.6531251570535956E-2</v>
      </c>
      <c r="I1136" s="9" t="s">
        <v>263</v>
      </c>
      <c r="J1136" s="10">
        <v>19003.650000000001</v>
      </c>
      <c r="K1136" s="8">
        <v>1.7024624216926878E-2</v>
      </c>
      <c r="L1136" s="9" t="s">
        <v>265</v>
      </c>
      <c r="M1136" s="10">
        <v>352.56</v>
      </c>
      <c r="N1136" s="8">
        <v>9.0310869071930949E-2</v>
      </c>
      <c r="O1136" s="9" t="s">
        <v>363</v>
      </c>
      <c r="P1136" s="10">
        <v>216.17</v>
      </c>
      <c r="Q1136" s="8">
        <v>2.2944904473331081E-2</v>
      </c>
      <c r="R1136" s="9" t="s">
        <v>307</v>
      </c>
      <c r="S1136" s="10">
        <v>2406.67</v>
      </c>
      <c r="T1136" s="8">
        <v>4.2727087635612664E-2</v>
      </c>
    </row>
    <row r="1137" spans="1:20">
      <c r="A1137" t="s">
        <v>431</v>
      </c>
    </row>
    <row r="1138" spans="1:20">
      <c r="A1138" t="s">
        <v>430</v>
      </c>
    </row>
    <row r="1139" spans="1:20">
      <c r="A1139" t="s">
        <v>432</v>
      </c>
    </row>
    <row r="1150" spans="1:20">
      <c r="A1150" s="5" t="s">
        <v>471</v>
      </c>
      <c r="C1150" s="9" t="s">
        <v>261</v>
      </c>
      <c r="D1150" s="10">
        <v>44910.65</v>
      </c>
      <c r="E1150" s="8">
        <v>1.3674707446897326E-2</v>
      </c>
      <c r="F1150" s="9" t="s">
        <v>262</v>
      </c>
      <c r="G1150" s="10">
        <v>6032.4</v>
      </c>
      <c r="H1150" s="8">
        <v>1.0460181685564528E-2</v>
      </c>
      <c r="I1150" s="9" t="s">
        <v>263</v>
      </c>
      <c r="J1150" s="10">
        <v>19218.169999999998</v>
      </c>
      <c r="K1150" s="8">
        <v>1.1162353127274699E-2</v>
      </c>
      <c r="L1150" s="9" t="s">
        <v>265</v>
      </c>
      <c r="M1150" s="10">
        <v>345.16</v>
      </c>
      <c r="N1150" s="8">
        <v>-2.143933248348585E-2</v>
      </c>
      <c r="O1150" s="9" t="s">
        <v>363</v>
      </c>
      <c r="P1150" s="10">
        <v>215.4</v>
      </c>
      <c r="Q1150" s="8">
        <v>-3.5747446610955515E-3</v>
      </c>
      <c r="R1150" s="9" t="s">
        <v>307</v>
      </c>
      <c r="S1150" s="10">
        <v>2434.73</v>
      </c>
      <c r="T1150" s="8">
        <v>1.1524891877128038E-2</v>
      </c>
    </row>
    <row r="1151" spans="1:20">
      <c r="A1151" t="s">
        <v>472</v>
      </c>
    </row>
    <row r="1152" spans="1:20">
      <c r="A1152" t="s">
        <v>473</v>
      </c>
    </row>
    <row r="1153" spans="1:20">
      <c r="A1153" t="s">
        <v>479</v>
      </c>
    </row>
    <row r="1154" spans="1:20">
      <c r="H1154" t="s">
        <v>474</v>
      </c>
    </row>
    <row r="1155" spans="1:20">
      <c r="H1155" t="s">
        <v>475</v>
      </c>
    </row>
    <row r="1156" spans="1:20">
      <c r="H1156" t="s">
        <v>476</v>
      </c>
    </row>
    <row r="1157" spans="1:20">
      <c r="H1157" t="s">
        <v>477</v>
      </c>
    </row>
    <row r="1158" spans="1:20">
      <c r="H1158" t="s">
        <v>478</v>
      </c>
    </row>
    <row r="1162" spans="1:20">
      <c r="A1162" s="5" t="s">
        <v>471</v>
      </c>
      <c r="C1162" s="9" t="s">
        <v>261</v>
      </c>
      <c r="D1162" s="10">
        <v>44642.52</v>
      </c>
      <c r="E1162" s="8">
        <v>-6.0061573585004765E-3</v>
      </c>
      <c r="F1162" s="9" t="s">
        <v>262</v>
      </c>
      <c r="G1162" s="10">
        <v>6090.27</v>
      </c>
      <c r="H1162" s="8">
        <v>9.5020417813989847E-3</v>
      </c>
      <c r="I1162" s="9" t="s">
        <v>263</v>
      </c>
      <c r="J1162" s="10">
        <v>19859.77</v>
      </c>
      <c r="K1162" s="8">
        <v>3.2306517144962008E-2</v>
      </c>
      <c r="L1162" s="9" t="s">
        <v>265</v>
      </c>
      <c r="M1162" s="10">
        <v>389.22</v>
      </c>
      <c r="N1162" s="8">
        <v>0.11320076049534968</v>
      </c>
      <c r="O1162" s="9" t="s">
        <v>363</v>
      </c>
      <c r="P1162" s="10">
        <v>219.83</v>
      </c>
      <c r="Q1162" s="8">
        <v>2.0151935586589668E-2</v>
      </c>
      <c r="R1162" s="9" t="s">
        <v>307</v>
      </c>
      <c r="S1162" s="10">
        <v>2408.9899999999998</v>
      </c>
      <c r="T1162" s="8">
        <v>-1.0684975861253155E-2</v>
      </c>
    </row>
    <row r="1163" spans="1:20">
      <c r="B1163" t="s">
        <v>488</v>
      </c>
    </row>
    <row r="1164" spans="1:20">
      <c r="C1164" s="6" t="s">
        <v>489</v>
      </c>
    </row>
    <row r="1165" spans="1:20">
      <c r="C1165" s="6" t="s">
        <v>490</v>
      </c>
    </row>
    <row r="1173" spans="1:20">
      <c r="B1173" t="s">
        <v>491</v>
      </c>
    </row>
    <row r="1175" spans="1:20">
      <c r="A1175" s="5" t="s">
        <v>515</v>
      </c>
      <c r="C1175" s="9" t="s">
        <v>261</v>
      </c>
      <c r="D1175" s="10">
        <v>43828.06</v>
      </c>
      <c r="E1175" s="8">
        <v>-1.858307212320142E-2</v>
      </c>
      <c r="F1175" s="9" t="s">
        <v>262</v>
      </c>
      <c r="G1175" s="10">
        <v>6051.09</v>
      </c>
      <c r="H1175" s="8">
        <v>-6.4748665116533205E-3</v>
      </c>
      <c r="I1175" s="9" t="s">
        <v>263</v>
      </c>
      <c r="J1175" s="10">
        <v>19926.72</v>
      </c>
      <c r="K1175" s="8">
        <v>3.3598103451044992E-3</v>
      </c>
      <c r="L1175" s="9" t="s">
        <v>265</v>
      </c>
      <c r="M1175" s="10">
        <v>436.23</v>
      </c>
      <c r="N1175" s="8">
        <v>0.10776425280242072</v>
      </c>
      <c r="O1175" s="9" t="s">
        <v>363</v>
      </c>
      <c r="P1175" s="10">
        <v>223.3</v>
      </c>
      <c r="Q1175" s="8">
        <v>1.5539632781012086E-2</v>
      </c>
      <c r="R1175" s="9" t="s">
        <v>307</v>
      </c>
      <c r="S1175" s="10">
        <v>2346.9</v>
      </c>
      <c r="T1175" s="8">
        <v>-2.6456176232476751E-2</v>
      </c>
    </row>
    <row r="1176" spans="1:20">
      <c r="B1176" t="s">
        <v>516</v>
      </c>
    </row>
    <row r="1177" spans="1:20">
      <c r="H1177" t="s">
        <v>517</v>
      </c>
    </row>
    <row r="1178" spans="1:20">
      <c r="K1178" s="6" t="s">
        <v>521</v>
      </c>
    </row>
    <row r="1179" spans="1:20">
      <c r="K1179" s="6" t="s">
        <v>522</v>
      </c>
    </row>
    <row r="1180" spans="1:20">
      <c r="K1180" s="6" t="s">
        <v>518</v>
      </c>
    </row>
    <row r="1181" spans="1:20">
      <c r="K1181" s="6" t="s">
        <v>523</v>
      </c>
    </row>
    <row r="1189" spans="2:3">
      <c r="B1189" t="s">
        <v>519</v>
      </c>
    </row>
    <row r="1190" spans="2:3">
      <c r="C1190" s="6" t="s">
        <v>520</v>
      </c>
    </row>
  </sheetData>
  <phoneticPr fontId="1" type="noConversion"/>
  <conditionalFormatting sqref="C669:E669 C1065:E1065">
    <cfRule type="expression" dxfId="665" priority="203">
      <formula>$E669&gt;0</formula>
    </cfRule>
  </conditionalFormatting>
  <conditionalFormatting sqref="C695:E695">
    <cfRule type="expression" dxfId="664" priority="198">
      <formula>$E695&gt;0</formula>
    </cfRule>
  </conditionalFormatting>
  <conditionalFormatting sqref="C716:E716">
    <cfRule type="expression" dxfId="663" priority="193">
      <formula>$E716&gt;0</formula>
    </cfRule>
  </conditionalFormatting>
  <conditionalFormatting sqref="C736:E736">
    <cfRule type="expression" dxfId="662" priority="188">
      <formula>$E736&gt;0</formula>
    </cfRule>
  </conditionalFormatting>
  <conditionalFormatting sqref="C761:E761">
    <cfRule type="expression" dxfId="661" priority="183">
      <formula>$E761&gt;0</formula>
    </cfRule>
  </conditionalFormatting>
  <conditionalFormatting sqref="C792:E792">
    <cfRule type="expression" dxfId="660" priority="178">
      <formula>$E792&gt;0</formula>
    </cfRule>
  </conditionalFormatting>
  <conditionalFormatting sqref="C801:E801">
    <cfRule type="expression" dxfId="659" priority="173">
      <formula>$E801&gt;0</formula>
    </cfRule>
  </conditionalFormatting>
  <conditionalFormatting sqref="C834:E834">
    <cfRule type="expression" dxfId="658" priority="168">
      <formula>$E834&gt;0</formula>
    </cfRule>
  </conditionalFormatting>
  <conditionalFormatting sqref="C856:E856">
    <cfRule type="expression" dxfId="657" priority="163">
      <formula>$E856&gt;0</formula>
    </cfRule>
  </conditionalFormatting>
  <conditionalFormatting sqref="C868:E868">
    <cfRule type="expression" dxfId="656" priority="158">
      <formula>$E868&gt;0</formula>
    </cfRule>
  </conditionalFormatting>
  <conditionalFormatting sqref="C896:E896">
    <cfRule type="expression" dxfId="655" priority="153">
      <formula>$E896&gt;0</formula>
    </cfRule>
  </conditionalFormatting>
  <conditionalFormatting sqref="C909:E909">
    <cfRule type="expression" dxfId="654" priority="148">
      <formula>$E909&gt;0</formula>
    </cfRule>
  </conditionalFormatting>
  <conditionalFormatting sqref="C923:E923">
    <cfRule type="expression" dxfId="653" priority="143">
      <formula>$E923&gt;0</formula>
    </cfRule>
  </conditionalFormatting>
  <conditionalFormatting sqref="C945:E945">
    <cfRule type="expression" dxfId="652" priority="138">
      <formula>$E945&gt;0</formula>
    </cfRule>
  </conditionalFormatting>
  <conditionalFormatting sqref="C967:E967">
    <cfRule type="expression" dxfId="651" priority="133">
      <formula>$E967&gt;0</formula>
    </cfRule>
  </conditionalFormatting>
  <conditionalFormatting sqref="C979:E979">
    <cfRule type="expression" dxfId="650" priority="128">
      <formula>$E979&gt;0</formula>
    </cfRule>
  </conditionalFormatting>
  <conditionalFormatting sqref="C996:E996">
    <cfRule type="expression" dxfId="649" priority="123">
      <formula>$E996&gt;0</formula>
    </cfRule>
  </conditionalFormatting>
  <conditionalFormatting sqref="C1030:E1030">
    <cfRule type="expression" dxfId="648" priority="118">
      <formula>$E1030&gt;0</formula>
    </cfRule>
  </conditionalFormatting>
  <conditionalFormatting sqref="C1083:E1083">
    <cfRule type="expression" dxfId="647" priority="96">
      <formula>$E1083&gt;0</formula>
    </cfRule>
  </conditionalFormatting>
  <conditionalFormatting sqref="C1115:E1115">
    <cfRule type="expression" dxfId="646" priority="90">
      <formula>$E1115&gt;0</formula>
    </cfRule>
  </conditionalFormatting>
  <conditionalFormatting sqref="C1136:E1136">
    <cfRule type="expression" dxfId="645" priority="84">
      <formula>$E1136&gt;0</formula>
    </cfRule>
  </conditionalFormatting>
  <conditionalFormatting sqref="C1150:E1150">
    <cfRule type="expression" dxfId="644" priority="78">
      <formula>$E1150&gt;0</formula>
    </cfRule>
  </conditionalFormatting>
  <conditionalFormatting sqref="C1162:E1162">
    <cfRule type="expression" dxfId="643" priority="72">
      <formula>$E1162&gt;0</formula>
    </cfRule>
  </conditionalFormatting>
  <conditionalFormatting sqref="C1175:E1175">
    <cfRule type="expression" dxfId="642" priority="66">
      <formula>$E1175&gt;0</formula>
    </cfRule>
  </conditionalFormatting>
  <conditionalFormatting sqref="F669:H669">
    <cfRule type="expression" dxfId="641" priority="204">
      <formula>$H669&gt;0</formula>
    </cfRule>
  </conditionalFormatting>
  <conditionalFormatting sqref="F695:H695">
    <cfRule type="expression" dxfId="640" priority="199">
      <formula>$H695&gt;0</formula>
    </cfRule>
  </conditionalFormatting>
  <conditionalFormatting sqref="F716:H716">
    <cfRule type="expression" dxfId="639" priority="194">
      <formula>$H716&gt;0</formula>
    </cfRule>
  </conditionalFormatting>
  <conditionalFormatting sqref="F736:H736">
    <cfRule type="expression" dxfId="638" priority="189">
      <formula>$H736&gt;0</formula>
    </cfRule>
  </conditionalFormatting>
  <conditionalFormatting sqref="F761:H761">
    <cfRule type="expression" dxfId="637" priority="184">
      <formula>$H761&gt;0</formula>
    </cfRule>
  </conditionalFormatting>
  <conditionalFormatting sqref="F792:H792">
    <cfRule type="expression" dxfId="636" priority="179">
      <formula>$H792&gt;0</formula>
    </cfRule>
  </conditionalFormatting>
  <conditionalFormatting sqref="F801:H801">
    <cfRule type="expression" dxfId="635" priority="174">
      <formula>$H801&gt;0</formula>
    </cfRule>
  </conditionalFormatting>
  <conditionalFormatting sqref="F834:H834">
    <cfRule type="expression" dxfId="634" priority="169">
      <formula>$H834&gt;0</formula>
    </cfRule>
  </conditionalFormatting>
  <conditionalFormatting sqref="F856:H856">
    <cfRule type="expression" dxfId="633" priority="164">
      <formula>$H856&gt;0</formula>
    </cfRule>
  </conditionalFormatting>
  <conditionalFormatting sqref="F868:H868">
    <cfRule type="expression" dxfId="632" priority="159">
      <formula>$H868&gt;0</formula>
    </cfRule>
  </conditionalFormatting>
  <conditionalFormatting sqref="F896:H896">
    <cfRule type="expression" dxfId="631" priority="154">
      <formula>$H896&gt;0</formula>
    </cfRule>
  </conditionalFormatting>
  <conditionalFormatting sqref="F909:H909">
    <cfRule type="expression" dxfId="630" priority="149">
      <formula>$H909&gt;0</formula>
    </cfRule>
  </conditionalFormatting>
  <conditionalFormatting sqref="F923:H923">
    <cfRule type="expression" dxfId="629" priority="144">
      <formula>$H923&gt;0</formula>
    </cfRule>
  </conditionalFormatting>
  <conditionalFormatting sqref="F945:H945">
    <cfRule type="expression" dxfId="628" priority="139">
      <formula>$H945&gt;0</formula>
    </cfRule>
  </conditionalFormatting>
  <conditionalFormatting sqref="F967:H967">
    <cfRule type="expression" dxfId="627" priority="134">
      <formula>$H967&gt;0</formula>
    </cfRule>
  </conditionalFormatting>
  <conditionalFormatting sqref="F979:H979">
    <cfRule type="expression" dxfId="626" priority="129">
      <formula>$H979&gt;0</formula>
    </cfRule>
  </conditionalFormatting>
  <conditionalFormatting sqref="F996:H996">
    <cfRule type="expression" dxfId="625" priority="124">
      <formula>$H996&gt;0</formula>
    </cfRule>
  </conditionalFormatting>
  <conditionalFormatting sqref="F1030:H1030">
    <cfRule type="expression" dxfId="624" priority="119">
      <formula>$H1030&gt;0</formula>
    </cfRule>
  </conditionalFormatting>
  <conditionalFormatting sqref="F1065:H1065">
    <cfRule type="expression" dxfId="623" priority="107">
      <formula>$H1065&gt;0</formula>
    </cfRule>
  </conditionalFormatting>
  <conditionalFormatting sqref="F1083:H1083">
    <cfRule type="expression" dxfId="622" priority="95">
      <formula>$H1083&gt;0</formula>
    </cfRule>
  </conditionalFormatting>
  <conditionalFormatting sqref="F1115:H1115">
    <cfRule type="expression" dxfId="621" priority="89">
      <formula>$H1115&gt;0</formula>
    </cfRule>
  </conditionalFormatting>
  <conditionalFormatting sqref="F1136:H1136">
    <cfRule type="expression" dxfId="620" priority="83">
      <formula>$H1136&gt;0</formula>
    </cfRule>
  </conditionalFormatting>
  <conditionalFormatting sqref="F1150:H1150">
    <cfRule type="expression" dxfId="619" priority="77">
      <formula>$H1150&gt;0</formula>
    </cfRule>
  </conditionalFormatting>
  <conditionalFormatting sqref="F1162:H1162">
    <cfRule type="expression" dxfId="618" priority="71">
      <formula>$H1162&gt;0</formula>
    </cfRule>
  </conditionalFormatting>
  <conditionalFormatting sqref="F1175:H1175">
    <cfRule type="expression" dxfId="617" priority="65">
      <formula>$H1175&gt;0</formula>
    </cfRule>
  </conditionalFormatting>
  <conditionalFormatting sqref="I669:K669">
    <cfRule type="expression" dxfId="616" priority="202">
      <formula>$K669&gt;0</formula>
    </cfRule>
  </conditionalFormatting>
  <conditionalFormatting sqref="I695:K695">
    <cfRule type="expression" dxfId="615" priority="197">
      <formula>$K695&gt;0</formula>
    </cfRule>
  </conditionalFormatting>
  <conditionalFormatting sqref="I716:K716">
    <cfRule type="expression" dxfId="614" priority="192">
      <formula>$K716&gt;0</formula>
    </cfRule>
  </conditionalFormatting>
  <conditionalFormatting sqref="I736:K736">
    <cfRule type="expression" dxfId="613" priority="187">
      <formula>$K736&gt;0</formula>
    </cfRule>
  </conditionalFormatting>
  <conditionalFormatting sqref="I761:K761">
    <cfRule type="expression" dxfId="612" priority="182">
      <formula>$K761&gt;0</formula>
    </cfRule>
  </conditionalFormatting>
  <conditionalFormatting sqref="I792:K792">
    <cfRule type="expression" dxfId="611" priority="177">
      <formula>$K792&gt;0</formula>
    </cfRule>
  </conditionalFormatting>
  <conditionalFormatting sqref="I801:K801">
    <cfRule type="expression" dxfId="610" priority="172">
      <formula>$K801&gt;0</formula>
    </cfRule>
  </conditionalFormatting>
  <conditionalFormatting sqref="I834:K834">
    <cfRule type="expression" dxfId="609" priority="167">
      <formula>$K834&gt;0</formula>
    </cfRule>
  </conditionalFormatting>
  <conditionalFormatting sqref="I856:K856">
    <cfRule type="expression" dxfId="608" priority="162">
      <formula>$K856&gt;0</formula>
    </cfRule>
  </conditionalFormatting>
  <conditionalFormatting sqref="I868:K868">
    <cfRule type="expression" dxfId="607" priority="157">
      <formula>$K868&gt;0</formula>
    </cfRule>
  </conditionalFormatting>
  <conditionalFormatting sqref="I896:K896">
    <cfRule type="expression" dxfId="606" priority="152">
      <formula>$K896&gt;0</formula>
    </cfRule>
  </conditionalFormatting>
  <conditionalFormatting sqref="I909:K909">
    <cfRule type="expression" dxfId="605" priority="147">
      <formula>$K909&gt;0</formula>
    </cfRule>
  </conditionalFormatting>
  <conditionalFormatting sqref="I923:K923">
    <cfRule type="expression" dxfId="604" priority="142">
      <formula>$K923&gt;0</formula>
    </cfRule>
  </conditionalFormatting>
  <conditionalFormatting sqref="I945:K945">
    <cfRule type="expression" dxfId="603" priority="137">
      <formula>$K945&gt;0</formula>
    </cfRule>
  </conditionalFormatting>
  <conditionalFormatting sqref="I967:K967">
    <cfRule type="expression" dxfId="602" priority="132">
      <formula>$K967&gt;0</formula>
    </cfRule>
  </conditionalFormatting>
  <conditionalFormatting sqref="I979:K979">
    <cfRule type="expression" dxfId="601" priority="127">
      <formula>$K979&gt;0</formula>
    </cfRule>
  </conditionalFormatting>
  <conditionalFormatting sqref="I996:K996">
    <cfRule type="expression" dxfId="600" priority="122">
      <formula>$K996&gt;0</formula>
    </cfRule>
  </conditionalFormatting>
  <conditionalFormatting sqref="I1030:K1030">
    <cfRule type="expression" dxfId="599" priority="117">
      <formula>$K1030&gt;0</formula>
    </cfRule>
  </conditionalFormatting>
  <conditionalFormatting sqref="I1065:K1065">
    <cfRule type="expression" dxfId="598" priority="105">
      <formula>$K1065&gt;0</formula>
    </cfRule>
  </conditionalFormatting>
  <conditionalFormatting sqref="I1083:K1083">
    <cfRule type="expression" dxfId="597" priority="94">
      <formula>$K1083&gt;0</formula>
    </cfRule>
  </conditionalFormatting>
  <conditionalFormatting sqref="I1115:K1115">
    <cfRule type="expression" dxfId="596" priority="88">
      <formula>$K1115&gt;0</formula>
    </cfRule>
  </conditionalFormatting>
  <conditionalFormatting sqref="I1136:K1136">
    <cfRule type="expression" dxfId="595" priority="82">
      <formula>$K1136&gt;0</formula>
    </cfRule>
  </conditionalFormatting>
  <conditionalFormatting sqref="I1150:K1150">
    <cfRule type="expression" dxfId="594" priority="76">
      <formula>$K1150&gt;0</formula>
    </cfRule>
  </conditionalFormatting>
  <conditionalFormatting sqref="I1162:K1162">
    <cfRule type="expression" dxfId="593" priority="70">
      <formula>$K1162&gt;0</formula>
    </cfRule>
  </conditionalFormatting>
  <conditionalFormatting sqref="I1175:K1175">
    <cfRule type="expression" dxfId="592" priority="64">
      <formula>$K1175&gt;0</formula>
    </cfRule>
  </conditionalFormatting>
  <conditionalFormatting sqref="L669:N669">
    <cfRule type="expression" dxfId="591" priority="201">
      <formula>$N669&gt;0</formula>
    </cfRule>
  </conditionalFormatting>
  <conditionalFormatting sqref="L695:N695">
    <cfRule type="expression" dxfId="590" priority="196">
      <formula>$N695&gt;0</formula>
    </cfRule>
  </conditionalFormatting>
  <conditionalFormatting sqref="L716:N716">
    <cfRule type="expression" dxfId="589" priority="191">
      <formula>$N716&gt;0</formula>
    </cfRule>
  </conditionalFormatting>
  <conditionalFormatting sqref="L736:N736">
    <cfRule type="expression" dxfId="588" priority="186">
      <formula>$N736&gt;0</formula>
    </cfRule>
  </conditionalFormatting>
  <conditionalFormatting sqref="L761:N761">
    <cfRule type="expression" dxfId="587" priority="181">
      <formula>$N761&gt;0</formula>
    </cfRule>
  </conditionalFormatting>
  <conditionalFormatting sqref="L792:N792">
    <cfRule type="expression" dxfId="586" priority="176">
      <formula>$N792&gt;0</formula>
    </cfRule>
  </conditionalFormatting>
  <conditionalFormatting sqref="L801:N801">
    <cfRule type="expression" dxfId="585" priority="171">
      <formula>$N801&gt;0</formula>
    </cfRule>
  </conditionalFormatting>
  <conditionalFormatting sqref="L834:N834">
    <cfRule type="expression" dxfId="584" priority="166">
      <formula>$N834&gt;0</formula>
    </cfRule>
  </conditionalFormatting>
  <conditionalFormatting sqref="L856:N856">
    <cfRule type="expression" dxfId="583" priority="161">
      <formula>$N856&gt;0</formula>
    </cfRule>
  </conditionalFormatting>
  <conditionalFormatting sqref="L868:N868">
    <cfRule type="expression" dxfId="582" priority="156">
      <formula>$N868&gt;0</formula>
    </cfRule>
  </conditionalFormatting>
  <conditionalFormatting sqref="L896:N896">
    <cfRule type="expression" dxfId="581" priority="151">
      <formula>$N896&gt;0</formula>
    </cfRule>
  </conditionalFormatting>
  <conditionalFormatting sqref="L909:N909">
    <cfRule type="expression" dxfId="580" priority="146">
      <formula>$N909&gt;0</formula>
    </cfRule>
  </conditionalFormatting>
  <conditionalFormatting sqref="L923:N923">
    <cfRule type="expression" dxfId="579" priority="141">
      <formula>$N923&gt;0</formula>
    </cfRule>
  </conditionalFormatting>
  <conditionalFormatting sqref="L945:N945">
    <cfRule type="expression" dxfId="578" priority="136">
      <formula>$N945&gt;0</formula>
    </cfRule>
  </conditionalFormatting>
  <conditionalFormatting sqref="L967:N967">
    <cfRule type="expression" dxfId="577" priority="131">
      <formula>$N967&gt;0</formula>
    </cfRule>
  </conditionalFormatting>
  <conditionalFormatting sqref="L979:N979">
    <cfRule type="expression" dxfId="576" priority="126">
      <formula>$N979&gt;0</formula>
    </cfRule>
  </conditionalFormatting>
  <conditionalFormatting sqref="L996:N996">
    <cfRule type="expression" dxfId="575" priority="121">
      <formula>$N996&gt;0</formula>
    </cfRule>
  </conditionalFormatting>
  <conditionalFormatting sqref="L1030:N1030">
    <cfRule type="expression" dxfId="574" priority="116">
      <formula>$N1030&gt;0</formula>
    </cfRule>
  </conditionalFormatting>
  <conditionalFormatting sqref="L1065:N1065">
    <cfRule type="expression" dxfId="573" priority="104">
      <formula>$N1065&gt;0</formula>
    </cfRule>
  </conditionalFormatting>
  <conditionalFormatting sqref="L1083:N1083">
    <cfRule type="expression" dxfId="572" priority="93">
      <formula>$N1083&gt;0</formula>
    </cfRule>
  </conditionalFormatting>
  <conditionalFormatting sqref="L1115:N1115">
    <cfRule type="expression" dxfId="571" priority="87">
      <formula>$N1115&gt;0</formula>
    </cfRule>
  </conditionalFormatting>
  <conditionalFormatting sqref="L1136:N1136">
    <cfRule type="expression" dxfId="570" priority="81">
      <formula>$N1136&gt;0</formula>
    </cfRule>
  </conditionalFormatting>
  <conditionalFormatting sqref="L1150:N1150">
    <cfRule type="expression" dxfId="569" priority="75">
      <formula>$N1150&gt;0</formula>
    </cfRule>
  </conditionalFormatting>
  <conditionalFormatting sqref="L1162:N1162">
    <cfRule type="expression" dxfId="568" priority="69">
      <formula>$N1162&gt;0</formula>
    </cfRule>
  </conditionalFormatting>
  <conditionalFormatting sqref="L1175:N1175">
    <cfRule type="expression" dxfId="567" priority="63">
      <formula>$N1175&gt;0</formula>
    </cfRule>
  </conditionalFormatting>
  <conditionalFormatting sqref="O669:Q669">
    <cfRule type="expression" dxfId="566" priority="200">
      <formula>$Q669&gt;0</formula>
    </cfRule>
  </conditionalFormatting>
  <conditionalFormatting sqref="O695:Q695">
    <cfRule type="expression" dxfId="565" priority="195">
      <formula>$Q695&gt;0</formula>
    </cfRule>
  </conditionalFormatting>
  <conditionalFormatting sqref="O716:Q716">
    <cfRule type="expression" dxfId="564" priority="190">
      <formula>$Q716&gt;0</formula>
    </cfRule>
  </conditionalFormatting>
  <conditionalFormatting sqref="O736:Q736">
    <cfRule type="expression" dxfId="563" priority="185">
      <formula>$Q736&gt;0</formula>
    </cfRule>
  </conditionalFormatting>
  <conditionalFormatting sqref="O967:Q967">
    <cfRule type="expression" dxfId="562" priority="130">
      <formula>$Q967&gt;0</formula>
    </cfRule>
  </conditionalFormatting>
  <conditionalFormatting sqref="O979:Q979">
    <cfRule type="expression" dxfId="561" priority="125">
      <formula>$Q979&gt;0</formula>
    </cfRule>
  </conditionalFormatting>
  <conditionalFormatting sqref="O996:Q996">
    <cfRule type="expression" dxfId="560" priority="120">
      <formula>$Q996&gt;0</formula>
    </cfRule>
  </conditionalFormatting>
  <conditionalFormatting sqref="O1030:Q1030">
    <cfRule type="expression" dxfId="559" priority="115">
      <formula>$Q1030&gt;0</formula>
    </cfRule>
  </conditionalFormatting>
  <conditionalFormatting sqref="O1065:Q1065">
    <cfRule type="expression" dxfId="558" priority="103">
      <formula>$Q1065&gt;0</formula>
    </cfRule>
  </conditionalFormatting>
  <conditionalFormatting sqref="O1083:Q1083">
    <cfRule type="expression" dxfId="557" priority="92">
      <formula>$Q1083&gt;0</formula>
    </cfRule>
  </conditionalFormatting>
  <conditionalFormatting sqref="O1115:Q1115">
    <cfRule type="expression" dxfId="556" priority="86">
      <formula>$Q1115&gt;0</formula>
    </cfRule>
  </conditionalFormatting>
  <conditionalFormatting sqref="O1136:Q1136">
    <cfRule type="expression" dxfId="555" priority="80">
      <formula>$Q1136&gt;0</formula>
    </cfRule>
  </conditionalFormatting>
  <conditionalFormatting sqref="O1150:Q1150">
    <cfRule type="expression" dxfId="554" priority="74">
      <formula>$Q1150&gt;0</formula>
    </cfRule>
  </conditionalFormatting>
  <conditionalFormatting sqref="O1162:Q1162">
    <cfRule type="expression" dxfId="553" priority="68">
      <formula>$Q1162&gt;0</formula>
    </cfRule>
  </conditionalFormatting>
  <conditionalFormatting sqref="O1175:Q1175">
    <cfRule type="expression" dxfId="552" priority="62">
      <formula>$Q1175&gt;0</formula>
    </cfRule>
  </conditionalFormatting>
  <conditionalFormatting sqref="O761:T761">
    <cfRule type="expression" dxfId="551" priority="180">
      <formula>$Q761&gt;0</formula>
    </cfRule>
  </conditionalFormatting>
  <conditionalFormatting sqref="O792:T792">
    <cfRule type="expression" dxfId="550" priority="175">
      <formula>$Q792&gt;0</formula>
    </cfRule>
  </conditionalFormatting>
  <conditionalFormatting sqref="O801:T801">
    <cfRule type="expression" dxfId="549" priority="170">
      <formula>$Q801&gt;0</formula>
    </cfRule>
  </conditionalFormatting>
  <conditionalFormatting sqref="O834:T834">
    <cfRule type="expression" dxfId="548" priority="165">
      <formula>$Q834&gt;0</formula>
    </cfRule>
  </conditionalFormatting>
  <conditionalFormatting sqref="O856:T856">
    <cfRule type="expression" dxfId="547" priority="160">
      <formula>$Q856&gt;0</formula>
    </cfRule>
  </conditionalFormatting>
  <conditionalFormatting sqref="O868:T868">
    <cfRule type="expression" dxfId="546" priority="155">
      <formula>$Q868&gt;0</formula>
    </cfRule>
  </conditionalFormatting>
  <conditionalFormatting sqref="O896:T896">
    <cfRule type="expression" dxfId="545" priority="150">
      <formula>$Q896&gt;0</formula>
    </cfRule>
  </conditionalFormatting>
  <conditionalFormatting sqref="O909:T909">
    <cfRule type="expression" dxfId="544" priority="145">
      <formula>$Q909&gt;0</formula>
    </cfRule>
  </conditionalFormatting>
  <conditionalFormatting sqref="O923:T923">
    <cfRule type="expression" dxfId="543" priority="140">
      <formula>$Q923&gt;0</formula>
    </cfRule>
  </conditionalFormatting>
  <conditionalFormatting sqref="O945:T945">
    <cfRule type="expression" dxfId="542" priority="135">
      <formula>$Q945&gt;0</formula>
    </cfRule>
  </conditionalFormatting>
  <conditionalFormatting sqref="R967:T967">
    <cfRule type="expression" dxfId="541" priority="108">
      <formula>$T967&gt;0</formula>
    </cfRule>
  </conditionalFormatting>
  <conditionalFormatting sqref="R979:T979">
    <cfRule type="expression" dxfId="540" priority="109">
      <formula>$T979&gt;0</formula>
    </cfRule>
  </conditionalFormatting>
  <conditionalFormatting sqref="R996:T996">
    <cfRule type="expression" dxfId="539" priority="110">
      <formula>$T996&gt;0</formula>
    </cfRule>
  </conditionalFormatting>
  <conditionalFormatting sqref="R1030:T1030">
    <cfRule type="expression" dxfId="538" priority="111">
      <formula>$T1030&gt;0</formula>
    </cfRule>
  </conditionalFormatting>
  <conditionalFormatting sqref="R1065:T1065">
    <cfRule type="expression" dxfId="537" priority="102">
      <formula>$T1065&gt;0</formula>
    </cfRule>
  </conditionalFormatting>
  <conditionalFormatting sqref="R1083:T1083">
    <cfRule type="expression" dxfId="536" priority="91">
      <formula>$T1083&gt;0</formula>
    </cfRule>
  </conditionalFormatting>
  <conditionalFormatting sqref="R1115:T1115">
    <cfRule type="expression" dxfId="535" priority="85">
      <formula>$T1115&gt;0</formula>
    </cfRule>
  </conditionalFormatting>
  <conditionalFormatting sqref="R1136:T1136">
    <cfRule type="expression" dxfId="534" priority="79">
      <formula>$T1136&gt;0</formula>
    </cfRule>
  </conditionalFormatting>
  <conditionalFormatting sqref="R1150:T1150">
    <cfRule type="expression" dxfId="533" priority="73">
      <formula>$T1150&gt;0</formula>
    </cfRule>
  </conditionalFormatting>
  <conditionalFormatting sqref="R1162:T1162">
    <cfRule type="expression" dxfId="532" priority="67">
      <formula>$T1162&gt;0</formula>
    </cfRule>
  </conditionalFormatting>
  <conditionalFormatting sqref="R1175:T1175">
    <cfRule type="expression" dxfId="531" priority="61">
      <formula>$T1175&gt;0</formula>
    </cfRule>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A1B2B-86CF-43C2-8031-FC2165C151D2}">
  <sheetPr codeName="Sheet3"/>
  <dimension ref="A1:W1398"/>
  <sheetViews>
    <sheetView zoomScaleNormal="100" workbookViewId="0">
      <pane ySplit="4" topLeftCell="A1357" activePane="bottomLeft" state="frozen"/>
      <selection activeCell="J1368" sqref="J1368"/>
      <selection pane="bottomLeft" activeCell="G1390" sqref="G1390"/>
    </sheetView>
  </sheetViews>
  <sheetFormatPr defaultRowHeight="17.399999999999999"/>
  <cols>
    <col min="1" max="1" width="5.3984375" customWidth="1"/>
    <col min="2" max="2" width="3.59765625" customWidth="1"/>
    <col min="3" max="3" width="8.796875" customWidth="1"/>
    <col min="4" max="4" width="10.09765625" customWidth="1"/>
    <col min="5" max="5" width="9.59765625" customWidth="1"/>
    <col min="9" max="9" width="9" customWidth="1"/>
    <col min="10" max="10" width="10.09765625" customWidth="1"/>
    <col min="11" max="11" width="10.5" customWidth="1"/>
    <col min="12" max="12" width="9.8984375" bestFit="1" customWidth="1"/>
    <col min="15" max="15" width="8.796875" customWidth="1"/>
    <col min="16" max="16" width="9.59765625" bestFit="1" customWidth="1"/>
  </cols>
  <sheetData>
    <row r="1" spans="1:22">
      <c r="A1" s="43" t="s">
        <v>1596</v>
      </c>
      <c r="B1" s="44"/>
      <c r="C1" s="44"/>
      <c r="D1" s="44"/>
      <c r="E1" s="44"/>
      <c r="F1" s="44"/>
      <c r="G1" s="45" t="s">
        <v>205</v>
      </c>
      <c r="H1" s="44"/>
      <c r="I1" s="44"/>
      <c r="J1" s="44"/>
      <c r="K1" s="44"/>
      <c r="L1" s="44"/>
      <c r="M1" s="43" t="s">
        <v>1595</v>
      </c>
      <c r="N1" s="44"/>
      <c r="O1" s="45" t="s">
        <v>1006</v>
      </c>
      <c r="P1" s="44"/>
      <c r="Q1" s="44"/>
      <c r="R1" s="44"/>
      <c r="S1" s="44"/>
      <c r="T1" s="44"/>
      <c r="U1" s="44"/>
      <c r="V1" s="44"/>
    </row>
    <row r="2" spans="1:22">
      <c r="A2" s="43" t="s">
        <v>204</v>
      </c>
      <c r="B2" s="44"/>
      <c r="C2" s="44"/>
      <c r="D2" s="45" t="s">
        <v>202</v>
      </c>
      <c r="E2" s="44"/>
      <c r="F2" s="44"/>
      <c r="G2" s="44"/>
      <c r="H2" s="44"/>
      <c r="I2" s="44"/>
      <c r="J2" s="44"/>
      <c r="K2" s="44"/>
      <c r="L2" s="44"/>
      <c r="M2" s="43" t="s">
        <v>1594</v>
      </c>
      <c r="N2" s="44"/>
      <c r="O2" s="45" t="s">
        <v>1123</v>
      </c>
      <c r="P2" s="44"/>
      <c r="Q2" s="44"/>
      <c r="R2" s="44"/>
      <c r="S2" s="44"/>
      <c r="T2" s="44"/>
      <c r="U2" s="44"/>
      <c r="V2" s="44"/>
    </row>
    <row r="3" spans="1:22">
      <c r="A3" s="43" t="s">
        <v>206</v>
      </c>
      <c r="B3" s="44"/>
      <c r="C3" s="44"/>
      <c r="D3" s="44"/>
      <c r="E3" s="45" t="s">
        <v>207</v>
      </c>
      <c r="F3" s="44"/>
      <c r="G3" s="44"/>
      <c r="H3" s="44"/>
      <c r="I3" s="44"/>
      <c r="J3" s="44"/>
      <c r="K3" s="44"/>
      <c r="L3" s="44"/>
      <c r="M3" s="44"/>
      <c r="N3" s="44"/>
      <c r="O3" s="44"/>
      <c r="P3" s="44"/>
      <c r="Q3" s="44"/>
      <c r="R3" s="44"/>
      <c r="S3" s="44"/>
      <c r="T3" s="44"/>
      <c r="U3" s="44"/>
      <c r="V3" s="44"/>
    </row>
    <row r="4" spans="1:22">
      <c r="A4" s="43" t="s">
        <v>1593</v>
      </c>
      <c r="B4" s="45"/>
      <c r="C4" s="45" t="s">
        <v>1592</v>
      </c>
      <c r="D4" s="44"/>
      <c r="E4" s="44"/>
      <c r="F4" s="44"/>
      <c r="G4" s="44"/>
      <c r="H4" s="44"/>
      <c r="I4" s="44"/>
      <c r="J4" s="44"/>
      <c r="K4" s="44"/>
      <c r="L4" s="44"/>
      <c r="M4" s="44"/>
      <c r="N4" s="44"/>
      <c r="O4" s="44"/>
      <c r="P4" s="44"/>
      <c r="Q4" s="44"/>
      <c r="R4" s="44"/>
      <c r="S4" s="44"/>
      <c r="T4" s="44"/>
      <c r="U4" s="44"/>
      <c r="V4" s="44"/>
    </row>
    <row r="5" spans="1:22">
      <c r="A5" s="5" t="s">
        <v>524</v>
      </c>
      <c r="C5" s="9" t="s">
        <v>261</v>
      </c>
      <c r="D5" s="10">
        <v>42732.13</v>
      </c>
      <c r="E5" s="8">
        <v>-2.56465100148296E-2</v>
      </c>
      <c r="F5" s="9" t="s">
        <v>262</v>
      </c>
      <c r="G5" s="10">
        <v>5942.5</v>
      </c>
      <c r="H5" s="8">
        <v>-1.8273453933529683E-2</v>
      </c>
      <c r="I5" s="9" t="s">
        <v>263</v>
      </c>
      <c r="J5" s="10">
        <v>19621.68</v>
      </c>
      <c r="K5" s="8">
        <v>-1.5546069449710773E-2</v>
      </c>
      <c r="L5" s="9" t="s">
        <v>265</v>
      </c>
      <c r="M5" s="10">
        <v>410.44</v>
      </c>
      <c r="N5" s="8">
        <v>-6.2835006334665294E-2</v>
      </c>
      <c r="O5" s="9" t="s">
        <v>363</v>
      </c>
      <c r="P5" s="10">
        <v>222.47</v>
      </c>
      <c r="Q5" s="8">
        <v>-3.7308401132737559E-3</v>
      </c>
      <c r="R5" s="9" t="s">
        <v>307</v>
      </c>
      <c r="S5" s="10">
        <v>2268.4699999999998</v>
      </c>
      <c r="T5" s="8">
        <v>-3.4573963949269905E-2</v>
      </c>
    </row>
    <row r="6" spans="1:22">
      <c r="B6" t="s">
        <v>525</v>
      </c>
    </row>
    <row r="7" spans="1:22">
      <c r="C7" s="6" t="s">
        <v>546</v>
      </c>
    </row>
    <row r="8" spans="1:22">
      <c r="C8" s="6" t="s">
        <v>547</v>
      </c>
    </row>
    <row r="13" spans="1:22">
      <c r="B13" t="s">
        <v>526</v>
      </c>
    </row>
    <row r="14" spans="1:22">
      <c r="C14" s="6" t="s">
        <v>527</v>
      </c>
    </row>
    <row r="15" spans="1:22">
      <c r="C15" s="6" t="s">
        <v>534</v>
      </c>
    </row>
    <row r="16" spans="1:22">
      <c r="H16" s="6" t="s">
        <v>529</v>
      </c>
    </row>
    <row r="17" spans="1:20">
      <c r="H17" s="6" t="s">
        <v>528</v>
      </c>
    </row>
    <row r="18" spans="1:20">
      <c r="H18" s="6" t="s">
        <v>530</v>
      </c>
    </row>
    <row r="19" spans="1:20">
      <c r="R19" s="6"/>
    </row>
    <row r="24" spans="1:20">
      <c r="C24" s="6" t="s">
        <v>531</v>
      </c>
    </row>
    <row r="26" spans="1:20">
      <c r="A26" s="5" t="s">
        <v>566</v>
      </c>
      <c r="C26" s="9" t="s">
        <v>261</v>
      </c>
      <c r="D26" s="10">
        <v>41938.449999999997</v>
      </c>
      <c r="E26" s="8">
        <v>-1.8924876813520775E-2</v>
      </c>
      <c r="F26" s="9" t="s">
        <v>262</v>
      </c>
      <c r="G26" s="10">
        <v>5827</v>
      </c>
      <c r="H26" s="8">
        <v>-1.9821520507980094E-2</v>
      </c>
      <c r="I26" s="9" t="s">
        <v>263</v>
      </c>
      <c r="J26" s="10">
        <v>19161.63</v>
      </c>
      <c r="K26" s="8">
        <v>-2.4008917821709282E-2</v>
      </c>
      <c r="L26" s="9" t="s">
        <v>265</v>
      </c>
      <c r="M26" s="10">
        <v>394.74</v>
      </c>
      <c r="N26" s="8">
        <v>-3.977301514921211E-2</v>
      </c>
      <c r="O26" s="9" t="s">
        <v>363</v>
      </c>
      <c r="P26" s="10">
        <v>218.2</v>
      </c>
      <c r="Q26" s="8">
        <v>-1.9569202566452844E-2</v>
      </c>
      <c r="R26" s="9" t="s">
        <v>307</v>
      </c>
      <c r="S26" s="10">
        <v>2189.23</v>
      </c>
      <c r="T26" s="8">
        <v>-3.6195374629435818E-2</v>
      </c>
    </row>
    <row r="27" spans="1:20">
      <c r="B27" t="s">
        <v>567</v>
      </c>
    </row>
    <row r="28" spans="1:20">
      <c r="C28" s="6" t="s">
        <v>568</v>
      </c>
    </row>
    <row r="29" spans="1:20">
      <c r="C29" s="6" t="s">
        <v>569</v>
      </c>
    </row>
    <row r="37" spans="2:3">
      <c r="B37" t="s">
        <v>571</v>
      </c>
    </row>
    <row r="38" spans="2:3">
      <c r="C38" s="6" t="s">
        <v>570</v>
      </c>
    </row>
    <row r="39" spans="2:3">
      <c r="C39" s="6" t="s">
        <v>572</v>
      </c>
    </row>
    <row r="40" spans="2:3">
      <c r="C40" s="6" t="s">
        <v>573</v>
      </c>
    </row>
    <row r="48" spans="2:3">
      <c r="C48" s="6" t="s">
        <v>574</v>
      </c>
    </row>
    <row r="52" spans="1:20">
      <c r="A52" s="5" t="s">
        <v>566</v>
      </c>
      <c r="C52" s="9" t="s">
        <v>261</v>
      </c>
      <c r="D52" s="10">
        <v>43487.83</v>
      </c>
      <c r="E52" s="8">
        <v>3.5627898655784952E-2</v>
      </c>
      <c r="F52" s="9" t="s">
        <v>262</v>
      </c>
      <c r="G52" s="10">
        <v>5996.66</v>
      </c>
      <c r="H52" s="8">
        <v>2.8292416111635455E-2</v>
      </c>
      <c r="I52" s="9" t="s">
        <v>263</v>
      </c>
      <c r="J52" s="10">
        <v>19630.2</v>
      </c>
      <c r="K52" s="8">
        <v>2.386985359293332E-2</v>
      </c>
      <c r="L52" s="9" t="s">
        <v>265</v>
      </c>
      <c r="M52" s="10">
        <v>426.5</v>
      </c>
      <c r="N52" s="8">
        <v>7.4466588511137147E-2</v>
      </c>
      <c r="O52" s="9" t="s">
        <v>363</v>
      </c>
      <c r="P52" s="10">
        <v>229.74</v>
      </c>
      <c r="Q52" s="8">
        <v>5.0230695568904069E-2</v>
      </c>
      <c r="R52" s="9" t="s">
        <v>307</v>
      </c>
      <c r="S52" s="10">
        <v>2275.88</v>
      </c>
      <c r="T52" s="8">
        <v>3.8073184877937365E-2</v>
      </c>
    </row>
    <row r="53" spans="1:20">
      <c r="B53" t="s">
        <v>575</v>
      </c>
    </row>
    <row r="63" spans="1:20">
      <c r="B63" t="s">
        <v>576</v>
      </c>
    </row>
    <row r="65" spans="1:20">
      <c r="A65" s="5" t="s">
        <v>598</v>
      </c>
      <c r="C65" s="9" t="s">
        <v>261</v>
      </c>
      <c r="D65" s="10">
        <v>44544.66</v>
      </c>
      <c r="E65" s="8">
        <v>2.3725178281751431E-2</v>
      </c>
      <c r="F65" s="9" t="s">
        <v>262</v>
      </c>
      <c r="G65" s="10">
        <v>6040.53</v>
      </c>
      <c r="H65" s="8">
        <v>7.2626077513065733E-3</v>
      </c>
      <c r="I65" s="9" t="s">
        <v>263</v>
      </c>
      <c r="J65" s="10">
        <v>19627.439999999999</v>
      </c>
      <c r="K65" s="8">
        <v>-1.4061945928771339E-4</v>
      </c>
      <c r="L65" s="9" t="s">
        <v>265</v>
      </c>
      <c r="M65" s="10">
        <v>404.6</v>
      </c>
      <c r="N65" s="8">
        <v>-5.4127533366287631E-2</v>
      </c>
      <c r="O65" s="9" t="s">
        <v>363</v>
      </c>
      <c r="P65" s="10">
        <v>218.13</v>
      </c>
      <c r="Q65" s="8">
        <v>-5.3225140970980675E-2</v>
      </c>
      <c r="R65" s="9" t="s">
        <v>307</v>
      </c>
      <c r="S65" s="10">
        <v>2287.69</v>
      </c>
      <c r="T65" s="8">
        <v>5.1624127394882804E-3</v>
      </c>
    </row>
    <row r="66" spans="1:20">
      <c r="B66" t="s">
        <v>629</v>
      </c>
    </row>
    <row r="76" spans="1:20">
      <c r="C76" t="s">
        <v>630</v>
      </c>
    </row>
    <row r="77" spans="1:20">
      <c r="C77" s="6" t="s">
        <v>631</v>
      </c>
    </row>
    <row r="78" spans="1:20">
      <c r="C78" s="6" t="s">
        <v>632</v>
      </c>
    </row>
    <row r="79" spans="1:20">
      <c r="B79" t="s">
        <v>633</v>
      </c>
    </row>
    <row r="80" spans="1:20">
      <c r="C80" t="s">
        <v>634</v>
      </c>
    </row>
    <row r="81" spans="1:20">
      <c r="C81" t="s">
        <v>635</v>
      </c>
    </row>
    <row r="82" spans="1:20">
      <c r="C82" t="s">
        <v>636</v>
      </c>
    </row>
    <row r="84" spans="1:20">
      <c r="A84" s="5" t="s">
        <v>643</v>
      </c>
      <c r="C84" s="9" t="s">
        <v>261</v>
      </c>
      <c r="D84" s="10">
        <v>44303.4</v>
      </c>
      <c r="E84" s="8">
        <v>-5.4456317122388359E-3</v>
      </c>
      <c r="F84" s="9" t="s">
        <v>262</v>
      </c>
      <c r="G84" s="10">
        <v>6025.99</v>
      </c>
      <c r="H84" s="8">
        <v>-2.4128815348183393E-3</v>
      </c>
      <c r="I84" s="9" t="s">
        <v>263</v>
      </c>
      <c r="J84" s="10">
        <v>19523.400000000001</v>
      </c>
      <c r="K84" s="8">
        <v>-5.3289898275913636E-3</v>
      </c>
      <c r="L84" s="9" t="s">
        <v>265</v>
      </c>
      <c r="M84" s="10">
        <v>361.62</v>
      </c>
      <c r="N84" s="8">
        <v>-0.11885404568331402</v>
      </c>
      <c r="O84" s="9" t="s">
        <v>363</v>
      </c>
      <c r="P84" s="10">
        <v>216.87</v>
      </c>
      <c r="Q84" s="8">
        <v>-5.8099322174574213E-3</v>
      </c>
      <c r="R84" s="9" t="s">
        <v>307</v>
      </c>
      <c r="S84" s="10">
        <v>2279.71</v>
      </c>
      <c r="T84" s="8">
        <v>-3.500445232068999E-3</v>
      </c>
    </row>
    <row r="85" spans="1:20">
      <c r="B85" t="s">
        <v>637</v>
      </c>
    </row>
    <row r="86" spans="1:20">
      <c r="C86" s="6" t="s">
        <v>642</v>
      </c>
    </row>
    <row r="87" spans="1:20">
      <c r="B87" t="s">
        <v>640</v>
      </c>
      <c r="C87" s="6"/>
    </row>
    <row r="88" spans="1:20">
      <c r="C88" s="6"/>
    </row>
    <row r="89" spans="1:20">
      <c r="C89" s="6"/>
    </row>
    <row r="90" spans="1:20">
      <c r="C90" s="6"/>
    </row>
    <row r="91" spans="1:20">
      <c r="C91" s="6"/>
    </row>
    <row r="92" spans="1:20">
      <c r="C92" s="6"/>
    </row>
    <row r="93" spans="1:20">
      <c r="B93" t="s">
        <v>638</v>
      </c>
    </row>
    <row r="94" spans="1:20">
      <c r="C94" t="s">
        <v>639</v>
      </c>
    </row>
    <row r="98" spans="1:20">
      <c r="C98" t="s">
        <v>641</v>
      </c>
    </row>
    <row r="100" spans="1:20">
      <c r="A100" s="5" t="s">
        <v>644</v>
      </c>
      <c r="C100" s="9" t="s">
        <v>261</v>
      </c>
      <c r="D100" s="10">
        <v>44546.080000000002</v>
      </c>
      <c r="E100" s="8">
        <v>5.4478418751997991E-3</v>
      </c>
      <c r="F100" s="9" t="s">
        <v>262</v>
      </c>
      <c r="G100" s="10">
        <v>6114.63</v>
      </c>
      <c r="H100" s="8">
        <v>1.4496379993556491E-2</v>
      </c>
      <c r="I100" s="9" t="s">
        <v>263</v>
      </c>
      <c r="J100" s="10">
        <v>20026.77</v>
      </c>
      <c r="K100" s="8">
        <v>2.5134856993913594E-2</v>
      </c>
      <c r="L100" s="9" t="s">
        <v>265</v>
      </c>
      <c r="M100" s="10">
        <v>355.84</v>
      </c>
      <c r="N100" s="8">
        <v>-1.6243255395683536E-2</v>
      </c>
      <c r="O100" s="9" t="s">
        <v>363</v>
      </c>
      <c r="P100" s="10">
        <v>223.07</v>
      </c>
      <c r="Q100" s="8">
        <v>2.7793966019635043E-2</v>
      </c>
      <c r="R100" s="9" t="s">
        <v>307</v>
      </c>
      <c r="S100" s="10">
        <v>2279.98</v>
      </c>
      <c r="T100" s="8">
        <v>1.184220914218466E-4</v>
      </c>
    </row>
    <row r="101" spans="1:20">
      <c r="B101" t="s">
        <v>645</v>
      </c>
    </row>
    <row r="102" spans="1:20">
      <c r="B102" t="s">
        <v>646</v>
      </c>
    </row>
    <row r="103" spans="1:20">
      <c r="C103" t="s">
        <v>647</v>
      </c>
    </row>
    <row r="104" spans="1:20">
      <c r="D104" t="s">
        <v>648</v>
      </c>
    </row>
    <row r="105" spans="1:20">
      <c r="C105" t="s">
        <v>649</v>
      </c>
    </row>
    <row r="106" spans="1:20">
      <c r="D106" s="14" t="s">
        <v>650</v>
      </c>
    </row>
    <row r="107" spans="1:20">
      <c r="C107" t="s">
        <v>651</v>
      </c>
    </row>
    <row r="108" spans="1:20">
      <c r="F108" s="6" t="s">
        <v>666</v>
      </c>
    </row>
    <row r="109" spans="1:20">
      <c r="F109" s="6" t="s">
        <v>665</v>
      </c>
    </row>
    <row r="115" spans="2:4">
      <c r="B115" s="6" t="s">
        <v>652</v>
      </c>
    </row>
    <row r="116" spans="2:4">
      <c r="C116" t="s">
        <v>653</v>
      </c>
    </row>
    <row r="117" spans="2:4">
      <c r="C117" t="s">
        <v>654</v>
      </c>
    </row>
    <row r="118" spans="2:4">
      <c r="C118" t="s">
        <v>657</v>
      </c>
    </row>
    <row r="119" spans="2:4">
      <c r="D119" t="s">
        <v>655</v>
      </c>
    </row>
    <row r="120" spans="2:4">
      <c r="D120" t="s">
        <v>656</v>
      </c>
    </row>
    <row r="121" spans="2:4">
      <c r="B121" t="s">
        <v>658</v>
      </c>
    </row>
    <row r="122" spans="2:4">
      <c r="C122" t="s">
        <v>659</v>
      </c>
    </row>
    <row r="123" spans="2:4">
      <c r="D123" t="s">
        <v>660</v>
      </c>
    </row>
    <row r="124" spans="2:4">
      <c r="C124" t="s">
        <v>661</v>
      </c>
    </row>
    <row r="125" spans="2:4">
      <c r="D125" t="s">
        <v>662</v>
      </c>
    </row>
    <row r="126" spans="2:4">
      <c r="D126" t="s">
        <v>663</v>
      </c>
    </row>
    <row r="127" spans="2:4">
      <c r="D127" t="s">
        <v>664</v>
      </c>
    </row>
    <row r="128" spans="2:4">
      <c r="B128" s="6" t="s">
        <v>667</v>
      </c>
    </row>
    <row r="129" spans="1:20">
      <c r="B129" s="6" t="s">
        <v>668</v>
      </c>
    </row>
    <row r="131" spans="1:20">
      <c r="A131" s="5" t="s">
        <v>669</v>
      </c>
      <c r="C131" s="9" t="s">
        <v>261</v>
      </c>
      <c r="D131" s="10">
        <v>43428.02</v>
      </c>
      <c r="E131" s="8">
        <v>-2.5745129526973713E-2</v>
      </c>
      <c r="F131" s="9" t="s">
        <v>262</v>
      </c>
      <c r="G131" s="10">
        <v>6013.13</v>
      </c>
      <c r="H131" s="8">
        <v>-1.6879728194800377E-2</v>
      </c>
      <c r="I131" s="9" t="s">
        <v>263</v>
      </c>
      <c r="J131" s="10">
        <v>19524.009999999998</v>
      </c>
      <c r="K131" s="8">
        <v>-2.5750857533877625E-2</v>
      </c>
      <c r="L131" s="9" t="s">
        <v>265</v>
      </c>
      <c r="M131" s="10">
        <v>337.8</v>
      </c>
      <c r="N131" s="8">
        <v>-5.3404381290704447E-2</v>
      </c>
      <c r="O131" s="9" t="s">
        <v>363</v>
      </c>
      <c r="P131" s="10">
        <v>223.98</v>
      </c>
      <c r="Q131" s="8">
        <v>4.0628627556031638E-3</v>
      </c>
      <c r="R131" s="9" t="s">
        <v>307</v>
      </c>
      <c r="S131" s="10">
        <v>2195.35</v>
      </c>
      <c r="T131" s="8">
        <v>-3.8549661785136816E-2</v>
      </c>
    </row>
    <row r="132" spans="1:20">
      <c r="B132" t="s">
        <v>670</v>
      </c>
    </row>
    <row r="133" spans="1:20">
      <c r="C133" s="6" t="s">
        <v>675</v>
      </c>
    </row>
    <row r="134" spans="1:20">
      <c r="B134" t="s">
        <v>672</v>
      </c>
    </row>
    <row r="135" spans="1:20">
      <c r="C135" s="6" t="s">
        <v>687</v>
      </c>
    </row>
    <row r="136" spans="1:20">
      <c r="C136" s="6" t="s">
        <v>671</v>
      </c>
    </row>
    <row r="137" spans="1:20">
      <c r="C137" s="6" t="s">
        <v>676</v>
      </c>
    </row>
    <row r="138" spans="1:20">
      <c r="C138" s="6" t="s">
        <v>673</v>
      </c>
    </row>
    <row r="140" spans="1:20">
      <c r="F140" s="6" t="s">
        <v>674</v>
      </c>
      <c r="G140" s="6"/>
    </row>
    <row r="147" spans="1:20">
      <c r="A147" s="5" t="s">
        <v>682</v>
      </c>
      <c r="C147" s="9" t="s">
        <v>261</v>
      </c>
      <c r="D147" s="10">
        <v>43840.91</v>
      </c>
      <c r="E147" s="8">
        <v>9.4179158233715192E-3</v>
      </c>
      <c r="F147" s="9" t="s">
        <v>262</v>
      </c>
      <c r="G147" s="10">
        <v>5954.5</v>
      </c>
      <c r="H147" s="8">
        <v>-9.8463347048450937E-3</v>
      </c>
      <c r="I147" s="9" t="s">
        <v>263</v>
      </c>
      <c r="J147" s="10">
        <v>18847.28</v>
      </c>
      <c r="K147" s="8">
        <v>-3.5905976883667014E-2</v>
      </c>
      <c r="L147" s="9" t="s">
        <v>265</v>
      </c>
      <c r="M147" s="10">
        <v>292.98</v>
      </c>
      <c r="N147" s="8">
        <v>-0.15297972557853776</v>
      </c>
      <c r="O147" s="9" t="s">
        <v>363</v>
      </c>
      <c r="P147" s="10">
        <v>208.52</v>
      </c>
      <c r="Q147" s="8">
        <v>-7.4141569154037884E-2</v>
      </c>
      <c r="R147" s="9" t="s">
        <v>307</v>
      </c>
      <c r="S147" s="10">
        <v>2163.0700000000002</v>
      </c>
      <c r="T147" s="8">
        <v>-1.4923234107079171E-2</v>
      </c>
    </row>
    <row r="148" spans="1:20">
      <c r="B148" t="s">
        <v>688</v>
      </c>
    </row>
    <row r="157" spans="1:20">
      <c r="C157" t="s">
        <v>677</v>
      </c>
    </row>
    <row r="158" spans="1:20">
      <c r="C158" t="s">
        <v>684</v>
      </c>
    </row>
    <row r="159" spans="1:20">
      <c r="C159" t="s">
        <v>686</v>
      </c>
    </row>
    <row r="160" spans="1:20">
      <c r="C160" t="s">
        <v>678</v>
      </c>
    </row>
    <row r="161" spans="1:20">
      <c r="C161" t="s">
        <v>685</v>
      </c>
    </row>
    <row r="164" spans="1:20">
      <c r="B164" t="s">
        <v>681</v>
      </c>
    </row>
    <row r="165" spans="1:20">
      <c r="C165" t="s">
        <v>679</v>
      </c>
    </row>
    <row r="166" spans="1:20">
      <c r="C166" t="s">
        <v>680</v>
      </c>
    </row>
    <row r="169" spans="1:20">
      <c r="B169" t="s">
        <v>683</v>
      </c>
    </row>
    <row r="171" spans="1:20">
      <c r="A171" s="5" t="s">
        <v>689</v>
      </c>
      <c r="C171" s="9" t="s">
        <v>261</v>
      </c>
      <c r="D171" s="10">
        <v>42801.72</v>
      </c>
      <c r="E171" s="8">
        <v>-2.427916448217507E-2</v>
      </c>
      <c r="F171" s="9" t="s">
        <v>262</v>
      </c>
      <c r="G171" s="10">
        <v>5770.2</v>
      </c>
      <c r="H171" s="8">
        <v>-3.193996741880701E-2</v>
      </c>
      <c r="I171" s="9" t="s">
        <v>263</v>
      </c>
      <c r="J171" s="10">
        <v>18196.22</v>
      </c>
      <c r="K171" s="8">
        <v>-3.5779958694717784E-2</v>
      </c>
      <c r="L171" s="9" t="s">
        <v>265</v>
      </c>
      <c r="M171" s="10">
        <v>262.67</v>
      </c>
      <c r="N171" s="8">
        <v>-0.11539193665055013</v>
      </c>
      <c r="O171" s="9" t="s">
        <v>363</v>
      </c>
      <c r="P171" s="10">
        <v>203.85</v>
      </c>
      <c r="Q171" s="8">
        <v>-2.2909001716948815E-2</v>
      </c>
      <c r="R171" s="9" t="s">
        <v>307</v>
      </c>
      <c r="S171" s="10">
        <v>2074.1</v>
      </c>
      <c r="T171" s="8">
        <v>-4.2895713803577581E-2</v>
      </c>
    </row>
    <row r="172" spans="1:20">
      <c r="B172" t="s">
        <v>690</v>
      </c>
    </row>
    <row r="173" spans="1:20">
      <c r="C173" t="s">
        <v>703</v>
      </c>
    </row>
    <row r="182" spans="2:3">
      <c r="B182" t="s">
        <v>695</v>
      </c>
    </row>
    <row r="183" spans="2:3">
      <c r="C183" t="s">
        <v>691</v>
      </c>
    </row>
    <row r="184" spans="2:3">
      <c r="C184" t="s">
        <v>702</v>
      </c>
    </row>
    <row r="185" spans="2:3">
      <c r="C185" t="s">
        <v>692</v>
      </c>
    </row>
    <row r="186" spans="2:3">
      <c r="C186" t="s">
        <v>693</v>
      </c>
    </row>
    <row r="187" spans="2:3">
      <c r="C187" t="s">
        <v>694</v>
      </c>
    </row>
    <row r="188" spans="2:3">
      <c r="B188" t="s">
        <v>696</v>
      </c>
    </row>
    <row r="189" spans="2:3">
      <c r="C189" t="s">
        <v>697</v>
      </c>
    </row>
    <row r="190" spans="2:3">
      <c r="C190" t="s">
        <v>698</v>
      </c>
    </row>
    <row r="191" spans="2:3">
      <c r="C191" t="s">
        <v>700</v>
      </c>
    </row>
    <row r="192" spans="2:3">
      <c r="C192" t="s">
        <v>699</v>
      </c>
    </row>
    <row r="193" spans="1:20">
      <c r="C193" t="s">
        <v>704</v>
      </c>
    </row>
    <row r="194" spans="1:20">
      <c r="C194" s="6" t="s">
        <v>701</v>
      </c>
    </row>
    <row r="196" spans="1:20">
      <c r="A196" s="5" t="s">
        <v>705</v>
      </c>
      <c r="C196" s="9" t="s">
        <v>261</v>
      </c>
      <c r="D196" s="10">
        <v>41488.19</v>
      </c>
      <c r="E196" s="8">
        <v>-3.1660335145977658E-2</v>
      </c>
      <c r="F196" s="9" t="s">
        <v>262</v>
      </c>
      <c r="G196" s="10">
        <v>5638.94</v>
      </c>
      <c r="H196" s="8">
        <v>-2.3277424480487509E-2</v>
      </c>
      <c r="I196" s="9" t="s">
        <v>263</v>
      </c>
      <c r="J196" s="10">
        <v>17754.09</v>
      </c>
      <c r="K196" s="8">
        <v>-2.4902994183312183E-2</v>
      </c>
      <c r="L196" s="9" t="s">
        <v>265</v>
      </c>
      <c r="M196" s="10">
        <v>249.98</v>
      </c>
      <c r="N196" s="8">
        <v>-5.0764061124890097E-2</v>
      </c>
      <c r="O196" s="9" t="s">
        <v>363</v>
      </c>
      <c r="P196" s="10">
        <v>201.12</v>
      </c>
      <c r="Q196" s="8">
        <v>-1.357398568019088E-2</v>
      </c>
      <c r="R196" s="9" t="s">
        <v>307</v>
      </c>
      <c r="S196" s="10">
        <v>2044.1</v>
      </c>
      <c r="T196" s="8">
        <v>-1.4676385695416076E-2</v>
      </c>
    </row>
    <row r="197" spans="1:20">
      <c r="B197" t="s">
        <v>706</v>
      </c>
    </row>
    <row r="198" spans="1:20">
      <c r="B198" t="s">
        <v>707</v>
      </c>
    </row>
    <row r="203" spans="1:20">
      <c r="C203" t="s">
        <v>717</v>
      </c>
    </row>
    <row r="204" spans="1:20">
      <c r="C204" t="s">
        <v>718</v>
      </c>
    </row>
    <row r="205" spans="1:20">
      <c r="C205" t="s">
        <v>708</v>
      </c>
    </row>
    <row r="206" spans="1:20">
      <c r="D206" t="s">
        <v>709</v>
      </c>
    </row>
    <row r="207" spans="1:20">
      <c r="E207" t="s">
        <v>711</v>
      </c>
    </row>
    <row r="208" spans="1:20">
      <c r="E208" t="s">
        <v>719</v>
      </c>
    </row>
    <row r="209" spans="1:20">
      <c r="F209" t="s">
        <v>712</v>
      </c>
    </row>
    <row r="210" spans="1:20">
      <c r="E210" t="s">
        <v>715</v>
      </c>
    </row>
    <row r="211" spans="1:20">
      <c r="D211" t="s">
        <v>713</v>
      </c>
    </row>
    <row r="212" spans="1:20">
      <c r="D212" t="s">
        <v>716</v>
      </c>
    </row>
    <row r="213" spans="1:20">
      <c r="C213" t="s">
        <v>710</v>
      </c>
    </row>
    <row r="214" spans="1:20">
      <c r="B214" t="s">
        <v>714</v>
      </c>
    </row>
    <row r="215" spans="1:20">
      <c r="B215" t="s">
        <v>720</v>
      </c>
    </row>
    <row r="222" spans="1:20">
      <c r="B222" t="s">
        <v>721</v>
      </c>
    </row>
    <row r="224" spans="1:20">
      <c r="A224" s="5" t="s">
        <v>1591</v>
      </c>
      <c r="C224" s="9" t="s">
        <v>261</v>
      </c>
      <c r="D224" s="10">
        <v>41985.35</v>
      </c>
      <c r="E224" s="8">
        <v>1.1841273206011055E-2</v>
      </c>
      <c r="F224" s="9" t="s">
        <v>262</v>
      </c>
      <c r="G224" s="10">
        <v>5667.56</v>
      </c>
      <c r="H224" s="8">
        <v>5.0497921504140753E-3</v>
      </c>
      <c r="I224" s="9" t="s">
        <v>263</v>
      </c>
      <c r="J224" s="10">
        <v>17784.05</v>
      </c>
      <c r="K224" s="8">
        <v>1.6846556324346326E-3</v>
      </c>
      <c r="L224" s="9" t="s">
        <v>265</v>
      </c>
      <c r="M224" s="10">
        <v>248.71</v>
      </c>
      <c r="N224" s="8">
        <v>-5.1063487595994607E-3</v>
      </c>
      <c r="O224" s="9" t="s">
        <v>363</v>
      </c>
      <c r="P224" s="10">
        <v>199.38</v>
      </c>
      <c r="Q224" s="8">
        <v>-8.7270538669877076E-3</v>
      </c>
      <c r="R224" s="9" t="s">
        <v>307</v>
      </c>
      <c r="S224" s="10">
        <v>2056.98</v>
      </c>
      <c r="T224" s="8">
        <v>6.2616068216512118E-3</v>
      </c>
    </row>
    <row r="225" spans="2:3">
      <c r="B225" t="s">
        <v>1590</v>
      </c>
    </row>
    <row r="230" spans="2:3">
      <c r="C230" t="s">
        <v>1589</v>
      </c>
    </row>
    <row r="231" spans="2:3">
      <c r="C231" t="s">
        <v>1588</v>
      </c>
    </row>
    <row r="240" spans="2:3">
      <c r="C240" t="s">
        <v>1587</v>
      </c>
    </row>
    <row r="241" spans="2:4">
      <c r="D241" s="6" t="s">
        <v>1586</v>
      </c>
    </row>
    <row r="242" spans="2:4">
      <c r="D242" s="6" t="s">
        <v>1585</v>
      </c>
    </row>
    <row r="243" spans="2:4">
      <c r="D243" s="6" t="s">
        <v>1584</v>
      </c>
    </row>
    <row r="244" spans="2:4">
      <c r="D244" s="6" t="s">
        <v>1583</v>
      </c>
    </row>
    <row r="245" spans="2:4">
      <c r="D245" s="6" t="s">
        <v>1582</v>
      </c>
    </row>
    <row r="246" spans="2:4">
      <c r="B246" t="s">
        <v>1581</v>
      </c>
    </row>
    <row r="255" spans="2:4">
      <c r="C255" t="s">
        <v>1580</v>
      </c>
    </row>
    <row r="256" spans="2:4">
      <c r="C256" t="s">
        <v>1579</v>
      </c>
    </row>
    <row r="257" spans="1:20">
      <c r="C257" t="s">
        <v>1578</v>
      </c>
    </row>
    <row r="258" spans="1:20">
      <c r="C258" t="s">
        <v>1577</v>
      </c>
    </row>
    <row r="259" spans="1:20">
      <c r="C259" t="s">
        <v>1576</v>
      </c>
    </row>
    <row r="261" spans="1:20">
      <c r="A261" s="5" t="s">
        <v>1575</v>
      </c>
      <c r="C261" s="9" t="s">
        <v>261</v>
      </c>
      <c r="D261" s="10">
        <v>41583.9</v>
      </c>
      <c r="E261" s="8">
        <v>-9.6539766592358359E-3</v>
      </c>
      <c r="F261" s="9" t="s">
        <v>262</v>
      </c>
      <c r="G261" s="10">
        <v>5580.94</v>
      </c>
      <c r="H261" s="8">
        <v>-1.5520682895713053E-2</v>
      </c>
      <c r="I261" s="9" t="s">
        <v>263</v>
      </c>
      <c r="J261" s="10">
        <v>17322.990000000002</v>
      </c>
      <c r="K261" s="8">
        <v>-2.661549767101393E-2</v>
      </c>
      <c r="L261" s="9" t="s">
        <v>265</v>
      </c>
      <c r="M261" s="10">
        <v>263.55</v>
      </c>
      <c r="N261" s="8">
        <v>5.6308100929614885E-2</v>
      </c>
      <c r="O261" s="9" t="s">
        <v>363</v>
      </c>
      <c r="P261" s="10">
        <v>188.68</v>
      </c>
      <c r="Q261" s="8">
        <v>-5.6709773160907292E-2</v>
      </c>
      <c r="R261" s="9" t="s">
        <v>307</v>
      </c>
      <c r="S261" s="10">
        <v>2023.27</v>
      </c>
      <c r="T261" s="8">
        <v>-1.6661147548275829E-2</v>
      </c>
    </row>
    <row r="262" spans="1:20">
      <c r="B262" t="s">
        <v>1574</v>
      </c>
    </row>
    <row r="269" spans="1:20">
      <c r="C269" t="s">
        <v>1573</v>
      </c>
    </row>
    <row r="270" spans="1:20">
      <c r="C270" s="6" t="s">
        <v>1572</v>
      </c>
    </row>
    <row r="278" spans="1:20">
      <c r="B278" t="s">
        <v>321</v>
      </c>
    </row>
    <row r="279" spans="1:20">
      <c r="C279" t="s">
        <v>1571</v>
      </c>
    </row>
    <row r="285" spans="1:20">
      <c r="C285" t="s">
        <v>1570</v>
      </c>
    </row>
    <row r="287" spans="1:20">
      <c r="A287" s="5" t="s">
        <v>1569</v>
      </c>
      <c r="C287" s="9" t="s">
        <v>261</v>
      </c>
      <c r="D287" s="10">
        <v>38314.86</v>
      </c>
      <c r="E287" s="8">
        <v>-8.5320421371760227E-2</v>
      </c>
      <c r="F287" s="9" t="s">
        <v>262</v>
      </c>
      <c r="G287" s="10">
        <v>5074.08</v>
      </c>
      <c r="H287" s="8">
        <v>-9.989200012613117E-2</v>
      </c>
      <c r="I287" s="9" t="s">
        <v>263</v>
      </c>
      <c r="J287" s="10">
        <v>15587.79</v>
      </c>
      <c r="K287" s="8">
        <v>-0.11131789689237542</v>
      </c>
      <c r="L287" s="9" t="s">
        <v>265</v>
      </c>
      <c r="M287" s="10">
        <v>239.43</v>
      </c>
      <c r="N287" s="8">
        <v>-0.10073925573236438</v>
      </c>
      <c r="O287" s="9" t="s">
        <v>363</v>
      </c>
      <c r="P287" s="10">
        <v>157.63</v>
      </c>
      <c r="Q287" s="8">
        <v>-0.19698027025312448</v>
      </c>
      <c r="R287" s="9" t="s">
        <v>307</v>
      </c>
      <c r="S287" s="10">
        <v>1827.03</v>
      </c>
      <c r="T287" s="8">
        <v>-0.10740929267718648</v>
      </c>
    </row>
    <row r="288" spans="1:20">
      <c r="B288" t="s">
        <v>1568</v>
      </c>
    </row>
    <row r="289" spans="2:9">
      <c r="C289" s="6" t="s">
        <v>1567</v>
      </c>
    </row>
    <row r="290" spans="2:9">
      <c r="B290" t="s">
        <v>1566</v>
      </c>
    </row>
    <row r="291" spans="2:9">
      <c r="C291" t="s">
        <v>1565</v>
      </c>
    </row>
    <row r="292" spans="2:9">
      <c r="C292" t="s">
        <v>1564</v>
      </c>
    </row>
    <row r="293" spans="2:9">
      <c r="C293" t="s">
        <v>1563</v>
      </c>
    </row>
    <row r="294" spans="2:9">
      <c r="C294" t="s">
        <v>1562</v>
      </c>
    </row>
    <row r="295" spans="2:9">
      <c r="C295" s="6" t="s">
        <v>1561</v>
      </c>
    </row>
    <row r="296" spans="2:9">
      <c r="B296" t="s">
        <v>1560</v>
      </c>
      <c r="C296" s="6"/>
    </row>
    <row r="297" spans="2:9">
      <c r="C297" s="6"/>
      <c r="I297" t="s">
        <v>1559</v>
      </c>
    </row>
    <row r="298" spans="2:9">
      <c r="C298" s="6"/>
      <c r="I298" t="s">
        <v>1558</v>
      </c>
    </row>
    <row r="299" spans="2:9">
      <c r="C299" s="6"/>
      <c r="I299" t="s">
        <v>1557</v>
      </c>
    </row>
    <row r="300" spans="2:9">
      <c r="C300" s="6"/>
      <c r="I300" t="s">
        <v>1556</v>
      </c>
    </row>
    <row r="301" spans="2:9">
      <c r="C301" s="6"/>
      <c r="I301" t="s">
        <v>1555</v>
      </c>
    </row>
    <row r="302" spans="2:9">
      <c r="C302" s="6"/>
      <c r="I302" t="s">
        <v>1554</v>
      </c>
    </row>
    <row r="303" spans="2:9">
      <c r="C303" s="6"/>
    </row>
    <row r="304" spans="2:9">
      <c r="C304" s="6"/>
    </row>
    <row r="305" spans="1:20">
      <c r="B305" t="s">
        <v>1553</v>
      </c>
      <c r="C305" s="6"/>
    </row>
    <row r="306" spans="1:20">
      <c r="C306" s="34" t="s">
        <v>1552</v>
      </c>
    </row>
    <row r="307" spans="1:20">
      <c r="C307" s="35" t="s">
        <v>1551</v>
      </c>
    </row>
    <row r="308" spans="1:20">
      <c r="C308" s="35" t="s">
        <v>1550</v>
      </c>
    </row>
    <row r="309" spans="1:20">
      <c r="C309" s="34" t="s">
        <v>1549</v>
      </c>
    </row>
    <row r="310" spans="1:20">
      <c r="C310" s="35" t="s">
        <v>1548</v>
      </c>
    </row>
    <row r="311" spans="1:20">
      <c r="C311" s="35" t="s">
        <v>1547</v>
      </c>
    </row>
    <row r="312" spans="1:20">
      <c r="C312" s="34" t="s">
        <v>1546</v>
      </c>
    </row>
    <row r="313" spans="1:20">
      <c r="C313" s="35" t="s">
        <v>1545</v>
      </c>
    </row>
    <row r="314" spans="1:20">
      <c r="C314" s="35" t="s">
        <v>1544</v>
      </c>
    </row>
    <row r="315" spans="1:20">
      <c r="C315" s="34" t="s">
        <v>1543</v>
      </c>
    </row>
    <row r="316" spans="1:20">
      <c r="C316" s="35" t="s">
        <v>1542</v>
      </c>
    </row>
    <row r="317" spans="1:20">
      <c r="C317" s="35" t="s">
        <v>1541</v>
      </c>
    </row>
    <row r="318" spans="1:20">
      <c r="C318" s="34"/>
    </row>
    <row r="319" spans="1:20">
      <c r="A319" s="5" t="s">
        <v>1540</v>
      </c>
      <c r="C319" s="9" t="s">
        <v>261</v>
      </c>
      <c r="D319" s="10">
        <v>40212.71</v>
      </c>
      <c r="E319" s="8">
        <v>4.7195277314063103E-2</v>
      </c>
      <c r="F319" s="9" t="s">
        <v>262</v>
      </c>
      <c r="G319" s="10">
        <v>5363.36</v>
      </c>
      <c r="H319" s="8">
        <v>5.3936338414725053E-2</v>
      </c>
      <c r="I319" s="9" t="s">
        <v>263</v>
      </c>
      <c r="J319" s="10">
        <v>16724.46</v>
      </c>
      <c r="K319" s="8">
        <v>6.7964526208917853E-2</v>
      </c>
      <c r="L319" s="9" t="s">
        <v>265</v>
      </c>
      <c r="M319" s="10">
        <v>252.31</v>
      </c>
      <c r="N319" s="8">
        <v>5.1048313582497701E-2</v>
      </c>
      <c r="O319" s="9" t="s">
        <v>363</v>
      </c>
      <c r="P319" s="10">
        <v>172.26</v>
      </c>
      <c r="Q319" s="8">
        <v>8.4929757343550419E-2</v>
      </c>
      <c r="R319" s="9" t="s">
        <v>307</v>
      </c>
      <c r="S319" s="10">
        <v>1860.2</v>
      </c>
      <c r="T319" s="8">
        <v>1.7831415976776729E-2</v>
      </c>
    </row>
    <row r="320" spans="1:20">
      <c r="A320" s="5"/>
      <c r="B320" t="s">
        <v>1539</v>
      </c>
      <c r="C320" s="9"/>
      <c r="D320" s="10"/>
      <c r="E320" s="8"/>
      <c r="F320" s="9"/>
      <c r="G320" s="10"/>
      <c r="H320" s="8"/>
      <c r="I320" s="9"/>
      <c r="J320" s="10"/>
      <c r="K320" s="8"/>
      <c r="L320" s="9"/>
      <c r="M320" s="10"/>
      <c r="N320" s="8"/>
      <c r="O320" s="9"/>
      <c r="P320" s="10"/>
      <c r="Q320" s="8"/>
      <c r="R320" s="9"/>
      <c r="S320" s="10"/>
      <c r="T320" s="8"/>
    </row>
    <row r="321" spans="1:20" s="22" customFormat="1">
      <c r="A321" s="33"/>
      <c r="C321" s="32" t="s">
        <v>1538</v>
      </c>
      <c r="D321" s="31"/>
      <c r="E321" s="30"/>
      <c r="G321" s="31"/>
      <c r="H321" s="30"/>
      <c r="J321" s="31"/>
      <c r="K321" s="30"/>
      <c r="M321" s="31"/>
      <c r="N321" s="30"/>
      <c r="P321" s="31"/>
      <c r="Q321" s="30"/>
      <c r="S321" s="31"/>
      <c r="T321" s="30"/>
    </row>
    <row r="322" spans="1:20">
      <c r="A322" s="5"/>
      <c r="B322" t="s">
        <v>1537</v>
      </c>
      <c r="C322" s="9"/>
      <c r="D322" s="10"/>
      <c r="E322" s="8"/>
      <c r="F322" s="9"/>
      <c r="G322" s="10"/>
      <c r="H322" s="8"/>
      <c r="I322" s="9"/>
      <c r="J322" s="10"/>
      <c r="K322" s="8"/>
      <c r="L322" s="9"/>
      <c r="M322" s="10"/>
      <c r="N322" s="8"/>
      <c r="O322" s="9"/>
      <c r="P322" s="10"/>
      <c r="Q322" s="8"/>
      <c r="R322" s="9"/>
      <c r="S322" s="10"/>
      <c r="T322" s="8"/>
    </row>
    <row r="323" spans="1:20">
      <c r="A323" s="5"/>
      <c r="C323" s="22" t="s">
        <v>1536</v>
      </c>
      <c r="D323" s="10"/>
      <c r="E323" s="8"/>
      <c r="F323" s="9"/>
      <c r="G323" s="10"/>
      <c r="H323" s="8"/>
      <c r="I323" s="9"/>
      <c r="J323" s="10"/>
      <c r="K323" s="8"/>
      <c r="L323" s="9"/>
      <c r="M323" s="10"/>
      <c r="N323" s="8"/>
      <c r="O323" s="9"/>
      <c r="P323" s="10"/>
      <c r="Q323" s="8"/>
      <c r="R323" s="9"/>
      <c r="S323" s="10"/>
      <c r="T323" s="8"/>
    </row>
    <row r="324" spans="1:20">
      <c r="A324" s="5"/>
      <c r="B324" t="s">
        <v>1535</v>
      </c>
      <c r="C324" s="9"/>
      <c r="D324" s="10"/>
      <c r="E324" s="8"/>
      <c r="F324" s="9"/>
      <c r="G324" s="10"/>
      <c r="H324" s="8"/>
      <c r="I324" s="9"/>
      <c r="J324" s="10"/>
      <c r="K324" s="8"/>
      <c r="L324" s="9"/>
      <c r="M324" s="10"/>
      <c r="N324" s="8"/>
      <c r="O324" s="9"/>
      <c r="P324" s="10"/>
      <c r="Q324" s="8"/>
      <c r="R324" s="9"/>
      <c r="S324" s="10"/>
      <c r="T324" s="8"/>
    </row>
    <row r="325" spans="1:20">
      <c r="A325" s="5"/>
      <c r="C325" s="9"/>
      <c r="D325" s="10"/>
      <c r="E325" s="8"/>
      <c r="F325" s="9"/>
      <c r="G325" s="10"/>
      <c r="H325" s="22" t="s">
        <v>1534</v>
      </c>
      <c r="I325" s="9"/>
      <c r="J325" s="10"/>
      <c r="K325" s="8"/>
      <c r="L325" s="9"/>
      <c r="M325" s="10"/>
      <c r="N325" s="8"/>
      <c r="O325" s="9"/>
      <c r="P325" s="10"/>
      <c r="Q325" s="8"/>
      <c r="R325" s="9"/>
      <c r="S325" s="10"/>
      <c r="T325" s="8"/>
    </row>
    <row r="326" spans="1:20">
      <c r="A326" s="5"/>
      <c r="C326" s="9"/>
      <c r="D326" s="10"/>
      <c r="E326" s="8"/>
      <c r="F326" s="9"/>
      <c r="G326" s="10"/>
      <c r="H326" s="30"/>
      <c r="I326" s="9"/>
      <c r="J326" s="10"/>
      <c r="K326" s="8"/>
      <c r="L326" s="9"/>
      <c r="M326" s="10"/>
      <c r="N326" s="8"/>
      <c r="O326" s="9"/>
      <c r="P326" s="10"/>
      <c r="Q326" s="8"/>
      <c r="R326" s="9"/>
      <c r="S326" s="10"/>
      <c r="T326" s="8"/>
    </row>
    <row r="327" spans="1:20">
      <c r="A327" s="5"/>
      <c r="C327" s="9"/>
      <c r="D327" s="10"/>
      <c r="E327" s="8"/>
      <c r="F327" s="9"/>
      <c r="G327" s="10"/>
      <c r="H327" s="30"/>
      <c r="I327" s="9"/>
      <c r="J327" s="10"/>
      <c r="K327" s="8"/>
      <c r="L327" s="9"/>
      <c r="M327" s="10"/>
      <c r="N327" s="8"/>
      <c r="O327" s="9"/>
      <c r="P327" s="10"/>
      <c r="Q327" s="8"/>
      <c r="R327" s="9"/>
      <c r="S327" s="10"/>
      <c r="T327" s="8"/>
    </row>
    <row r="328" spans="1:20">
      <c r="A328" s="5"/>
      <c r="C328" s="9"/>
      <c r="D328" s="10"/>
      <c r="E328" s="8"/>
      <c r="F328" s="9"/>
      <c r="G328" s="10"/>
      <c r="H328" s="30"/>
      <c r="I328" s="9"/>
      <c r="J328" s="10"/>
      <c r="K328" s="8"/>
      <c r="L328" s="9"/>
      <c r="M328" s="10"/>
      <c r="N328" s="8"/>
      <c r="O328" s="9"/>
      <c r="P328" s="10"/>
      <c r="Q328" s="8"/>
      <c r="R328" s="9"/>
      <c r="S328" s="10"/>
      <c r="T328" s="8"/>
    </row>
    <row r="329" spans="1:20">
      <c r="A329" s="5"/>
      <c r="C329" s="9"/>
      <c r="D329" s="10"/>
      <c r="E329" s="8"/>
      <c r="F329" s="9"/>
      <c r="G329" s="10"/>
      <c r="H329" s="30"/>
      <c r="I329" s="9"/>
      <c r="J329" s="10"/>
      <c r="K329" s="8"/>
      <c r="L329" s="9"/>
      <c r="M329" s="10"/>
      <c r="N329" s="8"/>
      <c r="O329" s="9"/>
      <c r="P329" s="10"/>
      <c r="Q329" s="8"/>
      <c r="R329" s="9"/>
      <c r="S329" s="10"/>
      <c r="T329" s="8"/>
    </row>
    <row r="330" spans="1:20">
      <c r="A330" s="5"/>
      <c r="C330" s="9"/>
      <c r="D330" s="10"/>
      <c r="E330" s="8"/>
      <c r="F330" s="9"/>
      <c r="G330" s="10"/>
      <c r="H330" s="30"/>
      <c r="I330" s="9"/>
      <c r="J330" s="10"/>
      <c r="K330" s="8"/>
      <c r="L330" s="9"/>
      <c r="M330" s="10"/>
      <c r="N330" s="8"/>
      <c r="O330" s="9"/>
      <c r="P330" s="10"/>
      <c r="Q330" s="8"/>
      <c r="R330" s="9"/>
      <c r="S330" s="10"/>
      <c r="T330" s="8"/>
    </row>
    <row r="331" spans="1:20">
      <c r="A331" s="5"/>
      <c r="C331" s="9"/>
      <c r="D331" s="10"/>
      <c r="E331" s="8"/>
      <c r="F331" s="9"/>
      <c r="G331" s="10"/>
      <c r="H331" s="30"/>
      <c r="I331" s="9"/>
      <c r="J331" s="10"/>
      <c r="K331" s="8"/>
      <c r="L331" s="9"/>
      <c r="M331" s="10"/>
      <c r="N331" s="8"/>
      <c r="O331" s="9"/>
      <c r="P331" s="10"/>
      <c r="Q331" s="8"/>
      <c r="R331" s="9"/>
      <c r="S331" s="10"/>
      <c r="T331" s="8"/>
    </row>
    <row r="332" spans="1:20">
      <c r="A332" s="5"/>
      <c r="C332" s="9"/>
      <c r="D332" s="10"/>
      <c r="E332" s="8"/>
      <c r="F332" s="9"/>
      <c r="G332" s="10"/>
      <c r="H332" s="30"/>
      <c r="I332" s="9"/>
      <c r="J332" s="10"/>
      <c r="K332" s="8"/>
      <c r="L332" s="9"/>
      <c r="M332" s="10"/>
      <c r="N332" s="8"/>
      <c r="O332" s="9"/>
      <c r="P332" s="10"/>
      <c r="Q332" s="8"/>
      <c r="R332" s="9"/>
      <c r="S332" s="10"/>
      <c r="T332" s="8"/>
    </row>
    <row r="333" spans="1:20">
      <c r="A333" s="5"/>
      <c r="C333" s="9"/>
      <c r="D333" s="10"/>
      <c r="E333" s="8"/>
      <c r="F333" s="9"/>
      <c r="G333" s="10"/>
      <c r="H333" s="30"/>
      <c r="I333" s="9"/>
      <c r="J333" s="10"/>
      <c r="K333" s="8"/>
      <c r="L333" s="9"/>
      <c r="M333" s="10"/>
      <c r="N333" s="8"/>
      <c r="O333" s="9"/>
      <c r="P333" s="10"/>
      <c r="Q333" s="8"/>
      <c r="R333" s="9"/>
      <c r="S333" s="10"/>
      <c r="T333" s="8"/>
    </row>
    <row r="334" spans="1:20">
      <c r="A334" s="5"/>
      <c r="C334" s="9"/>
      <c r="D334" s="10"/>
      <c r="E334" s="8"/>
      <c r="F334" s="9"/>
      <c r="G334" s="10"/>
      <c r="H334" s="30"/>
      <c r="I334" s="9"/>
      <c r="J334" s="10"/>
      <c r="K334" s="8"/>
      <c r="L334" s="9"/>
      <c r="M334" s="10"/>
      <c r="N334" s="8"/>
      <c r="O334" s="9"/>
      <c r="P334" s="10"/>
      <c r="Q334" s="8"/>
      <c r="R334" s="9"/>
      <c r="S334" s="10"/>
      <c r="T334" s="8"/>
    </row>
    <row r="335" spans="1:20">
      <c r="A335" s="5"/>
      <c r="C335" s="9"/>
      <c r="D335" s="10"/>
      <c r="E335" s="8"/>
      <c r="F335" s="9"/>
      <c r="G335" s="10"/>
      <c r="H335" s="7" t="s">
        <v>1533</v>
      </c>
      <c r="I335" s="9"/>
      <c r="J335" s="10"/>
      <c r="K335" s="8"/>
      <c r="L335" s="9"/>
      <c r="M335" s="10"/>
      <c r="N335" s="8"/>
      <c r="O335" s="9"/>
      <c r="P335" s="10"/>
      <c r="Q335" s="8"/>
      <c r="R335" s="9"/>
      <c r="S335" s="10"/>
      <c r="T335" s="8"/>
    </row>
    <row r="336" spans="1:20">
      <c r="A336" s="5"/>
      <c r="C336" s="9"/>
      <c r="D336" s="10"/>
      <c r="E336" s="8"/>
      <c r="F336" s="9"/>
      <c r="G336" s="10"/>
      <c r="H336" s="22" t="s">
        <v>1532</v>
      </c>
      <c r="I336" s="9"/>
      <c r="J336" s="10"/>
      <c r="K336" s="8"/>
      <c r="L336" s="9"/>
      <c r="M336" s="10"/>
      <c r="N336" s="8"/>
      <c r="O336" s="9"/>
      <c r="P336" s="10"/>
      <c r="Q336" s="8"/>
      <c r="R336" s="9"/>
      <c r="S336" s="10"/>
      <c r="T336" s="8"/>
    </row>
    <row r="337" spans="1:20">
      <c r="A337" s="5"/>
      <c r="C337" s="9"/>
      <c r="D337" s="10"/>
      <c r="E337" s="8"/>
      <c r="F337" s="9"/>
      <c r="G337" s="10"/>
      <c r="H337" s="22" t="s">
        <v>1531</v>
      </c>
      <c r="I337" s="9"/>
      <c r="J337" s="10"/>
      <c r="K337" s="8"/>
      <c r="L337" s="9"/>
      <c r="M337" s="10"/>
      <c r="N337" s="8"/>
      <c r="O337" s="9"/>
      <c r="P337" s="10"/>
      <c r="Q337" s="8"/>
      <c r="R337" s="9"/>
      <c r="S337" s="10"/>
      <c r="T337" s="8"/>
    </row>
    <row r="338" spans="1:20">
      <c r="A338" s="5"/>
      <c r="C338" s="9"/>
      <c r="D338" s="10"/>
      <c r="E338" s="8"/>
      <c r="F338" s="9"/>
      <c r="G338" s="10"/>
      <c r="H338" s="22" t="s">
        <v>1530</v>
      </c>
      <c r="I338" s="9"/>
      <c r="J338" s="10"/>
      <c r="K338" s="8"/>
      <c r="L338" s="9"/>
      <c r="M338" s="10"/>
      <c r="N338" s="8"/>
      <c r="O338" s="9"/>
      <c r="P338" s="10"/>
      <c r="Q338" s="8"/>
      <c r="R338" s="9"/>
      <c r="S338" s="10"/>
      <c r="T338" s="8"/>
    </row>
    <row r="339" spans="1:20">
      <c r="A339" s="5"/>
      <c r="B339" t="s">
        <v>1529</v>
      </c>
      <c r="C339" s="9"/>
      <c r="D339" s="10"/>
      <c r="E339" s="8"/>
      <c r="F339" s="9"/>
      <c r="G339" s="10"/>
      <c r="H339" s="8"/>
      <c r="I339" s="9"/>
      <c r="J339" s="10"/>
      <c r="K339" s="8"/>
      <c r="L339" s="9"/>
      <c r="M339" s="10"/>
      <c r="N339" s="8"/>
      <c r="O339" s="9"/>
      <c r="P339" s="10"/>
      <c r="Q339" s="8"/>
      <c r="R339" s="9"/>
      <c r="S339" s="10"/>
      <c r="T339" s="8"/>
    </row>
    <row r="340" spans="1:20">
      <c r="C340" t="s">
        <v>1528</v>
      </c>
    </row>
    <row r="341" spans="1:20">
      <c r="C341" t="s">
        <v>1527</v>
      </c>
    </row>
    <row r="342" spans="1:20">
      <c r="C342" t="s">
        <v>1526</v>
      </c>
      <c r="H342" s="7" t="s">
        <v>1525</v>
      </c>
    </row>
    <row r="343" spans="1:20">
      <c r="D343" s="23" t="s">
        <v>1524</v>
      </c>
    </row>
    <row r="344" spans="1:20">
      <c r="C344" s="23"/>
      <c r="D344" s="25" t="s">
        <v>1523</v>
      </c>
    </row>
    <row r="345" spans="1:20">
      <c r="D345" s="24" t="s">
        <v>1522</v>
      </c>
    </row>
    <row r="346" spans="1:20">
      <c r="C346" s="23"/>
      <c r="D346" s="24" t="s">
        <v>1521</v>
      </c>
    </row>
    <row r="347" spans="1:20">
      <c r="C347" s="29"/>
      <c r="D347" s="25" t="s">
        <v>1520</v>
      </c>
    </row>
    <row r="348" spans="1:20">
      <c r="C348" s="25"/>
      <c r="D348" s="24" t="s">
        <v>1519</v>
      </c>
    </row>
    <row r="349" spans="1:20">
      <c r="C349" s="25"/>
      <c r="D349" s="24" t="s">
        <v>1518</v>
      </c>
    </row>
    <row r="350" spans="1:20">
      <c r="C350" s="24"/>
      <c r="D350" s="24" t="s">
        <v>1517</v>
      </c>
    </row>
    <row r="351" spans="1:20">
      <c r="C351" s="24"/>
      <c r="D351" s="24" t="s">
        <v>1516</v>
      </c>
    </row>
    <row r="352" spans="1:20">
      <c r="C352" s="25"/>
      <c r="D352" s="24" t="s">
        <v>1515</v>
      </c>
    </row>
    <row r="353" spans="1:20">
      <c r="C353" s="25"/>
      <c r="D353" s="24" t="s">
        <v>1514</v>
      </c>
    </row>
    <row r="354" spans="1:20">
      <c r="C354" s="24"/>
      <c r="D354" s="24" t="s">
        <v>1513</v>
      </c>
    </row>
    <row r="355" spans="1:20">
      <c r="C355" s="24"/>
      <c r="D355" s="25" t="s">
        <v>1512</v>
      </c>
    </row>
    <row r="356" spans="1:20">
      <c r="C356" s="24"/>
      <c r="D356" s="24" t="s">
        <v>1511</v>
      </c>
    </row>
    <row r="357" spans="1:20">
      <c r="C357" s="24"/>
      <c r="D357" s="24" t="s">
        <v>1510</v>
      </c>
    </row>
    <row r="358" spans="1:20">
      <c r="C358" s="24"/>
      <c r="D358" s="24" t="s">
        <v>1509</v>
      </c>
    </row>
    <row r="359" spans="1:20">
      <c r="C359" s="24"/>
      <c r="D359" s="25" t="s">
        <v>1508</v>
      </c>
    </row>
    <row r="360" spans="1:20">
      <c r="C360" s="24"/>
      <c r="D360" s="24" t="s">
        <v>1507</v>
      </c>
    </row>
    <row r="361" spans="1:20">
      <c r="C361" s="25"/>
      <c r="D361" s="24" t="s">
        <v>1506</v>
      </c>
    </row>
    <row r="362" spans="1:20">
      <c r="C362" s="25"/>
      <c r="D362" s="28" t="s">
        <v>1505</v>
      </c>
    </row>
    <row r="363" spans="1:20">
      <c r="C363" s="24"/>
    </row>
    <row r="364" spans="1:20">
      <c r="A364" s="5" t="s">
        <v>1494</v>
      </c>
      <c r="C364" s="9" t="s">
        <v>261</v>
      </c>
      <c r="D364" s="10">
        <v>39142.230000000003</v>
      </c>
      <c r="E364" s="8">
        <v>-2.7348467371429677E-2</v>
      </c>
      <c r="F364" s="9" t="s">
        <v>262</v>
      </c>
      <c r="G364" s="10">
        <v>5282.7</v>
      </c>
      <c r="H364" s="8">
        <v>-1.5268707289832824E-2</v>
      </c>
      <c r="I364" s="9" t="s">
        <v>263</v>
      </c>
      <c r="J364" s="10">
        <v>16286.45</v>
      </c>
      <c r="K364" s="8">
        <v>-2.6894135922806896E-2</v>
      </c>
      <c r="L364" s="9" t="s">
        <v>265</v>
      </c>
      <c r="M364" s="10">
        <v>241.37</v>
      </c>
      <c r="N364" s="8">
        <v>-4.5324605377635982E-2</v>
      </c>
      <c r="O364" s="9" t="s">
        <v>363</v>
      </c>
      <c r="P364" s="10">
        <v>166.5</v>
      </c>
      <c r="Q364" s="8">
        <v>-3.459459459459454E-2</v>
      </c>
      <c r="R364" s="9" t="s">
        <v>307</v>
      </c>
      <c r="S364" s="10">
        <v>1880.62</v>
      </c>
      <c r="T364" s="8">
        <v>1.0858121257882956E-2</v>
      </c>
    </row>
    <row r="365" spans="1:20">
      <c r="B365" t="s">
        <v>1504</v>
      </c>
    </row>
    <row r="366" spans="1:20">
      <c r="B366" t="s">
        <v>1503</v>
      </c>
    </row>
    <row r="367" spans="1:20">
      <c r="H367" t="s">
        <v>1502</v>
      </c>
    </row>
    <row r="368" spans="1:20">
      <c r="H368" t="s">
        <v>1501</v>
      </c>
    </row>
    <row r="369" spans="2:8">
      <c r="H369" t="s">
        <v>1500</v>
      </c>
    </row>
    <row r="376" spans="2:8">
      <c r="B376" t="s">
        <v>1499</v>
      </c>
    </row>
    <row r="377" spans="2:8">
      <c r="H377" t="s">
        <v>1498</v>
      </c>
    </row>
    <row r="382" spans="2:8">
      <c r="B382" t="s">
        <v>1497</v>
      </c>
    </row>
    <row r="383" spans="2:8">
      <c r="C383" t="s">
        <v>1496</v>
      </c>
    </row>
    <row r="384" spans="2:8">
      <c r="C384" t="s">
        <v>1495</v>
      </c>
    </row>
    <row r="386" spans="1:20">
      <c r="A386" s="5" t="s">
        <v>1494</v>
      </c>
      <c r="C386" s="9" t="s">
        <v>261</v>
      </c>
      <c r="D386" s="10">
        <v>40113.5</v>
      </c>
      <c r="E386" s="8">
        <v>2.4213045483440658E-2</v>
      </c>
      <c r="F386" s="9" t="s">
        <v>262</v>
      </c>
      <c r="G386" s="10">
        <v>5525.21</v>
      </c>
      <c r="H386" s="8">
        <v>4.3891544393787785E-2</v>
      </c>
      <c r="I386" s="9" t="s">
        <v>263</v>
      </c>
      <c r="J386" s="10">
        <v>17382.939999999999</v>
      </c>
      <c r="K386" s="8">
        <v>6.3078512610639972E-2</v>
      </c>
      <c r="L386" s="9" t="s">
        <v>265</v>
      </c>
      <c r="M386" s="10">
        <v>284.95</v>
      </c>
      <c r="N386" s="8">
        <v>0.15293911212493416</v>
      </c>
      <c r="O386" s="9" t="s">
        <v>363</v>
      </c>
      <c r="P386" s="10">
        <v>184.81</v>
      </c>
      <c r="Q386" s="8">
        <v>9.9074725393647547E-2</v>
      </c>
      <c r="R386" s="9" t="s">
        <v>307</v>
      </c>
      <c r="S386" s="10">
        <v>1957.62</v>
      </c>
      <c r="T386" s="8">
        <v>3.9333476364156475E-2</v>
      </c>
    </row>
    <row r="387" spans="1:20">
      <c r="B387" t="s">
        <v>1493</v>
      </c>
    </row>
    <row r="388" spans="1:20">
      <c r="B388" t="s">
        <v>1492</v>
      </c>
    </row>
    <row r="389" spans="1:20">
      <c r="C389" t="s">
        <v>1491</v>
      </c>
    </row>
    <row r="390" spans="1:20">
      <c r="B390" t="s">
        <v>1490</v>
      </c>
    </row>
    <row r="391" spans="1:20">
      <c r="C391" t="s">
        <v>1489</v>
      </c>
    </row>
    <row r="392" spans="1:20">
      <c r="C392" t="s">
        <v>1488</v>
      </c>
    </row>
    <row r="393" spans="1:20">
      <c r="C393" t="s">
        <v>1487</v>
      </c>
    </row>
    <row r="394" spans="1:20">
      <c r="C394" t="s">
        <v>1486</v>
      </c>
    </row>
    <row r="395" spans="1:20">
      <c r="D395" t="s">
        <v>1485</v>
      </c>
      <c r="E395" s="7" t="s">
        <v>1006</v>
      </c>
    </row>
    <row r="406" spans="2:4">
      <c r="B406" t="s">
        <v>1484</v>
      </c>
    </row>
    <row r="411" spans="2:4">
      <c r="B411" t="s">
        <v>1483</v>
      </c>
    </row>
    <row r="412" spans="2:4">
      <c r="C412" t="s">
        <v>1482</v>
      </c>
    </row>
    <row r="413" spans="2:4">
      <c r="C413" t="s">
        <v>1481</v>
      </c>
    </row>
    <row r="414" spans="2:4">
      <c r="D414" t="s">
        <v>1480</v>
      </c>
    </row>
    <row r="415" spans="2:4">
      <c r="D415" t="s">
        <v>1479</v>
      </c>
    </row>
    <row r="416" spans="2:4">
      <c r="D416" t="s">
        <v>1478</v>
      </c>
    </row>
    <row r="417" spans="3:5">
      <c r="D417" t="s">
        <v>1477</v>
      </c>
    </row>
    <row r="418" spans="3:5">
      <c r="C418" t="s">
        <v>1476</v>
      </c>
    </row>
    <row r="419" spans="3:5">
      <c r="D419" t="s">
        <v>1475</v>
      </c>
    </row>
    <row r="420" spans="3:5">
      <c r="D420" t="s">
        <v>1474</v>
      </c>
    </row>
    <row r="421" spans="3:5">
      <c r="E421" t="s">
        <v>1473</v>
      </c>
    </row>
    <row r="422" spans="3:5">
      <c r="E422" t="s">
        <v>1472</v>
      </c>
    </row>
    <row r="423" spans="3:5">
      <c r="E423" t="s">
        <v>1471</v>
      </c>
    </row>
    <row r="424" spans="3:5">
      <c r="D424" t="s">
        <v>1470</v>
      </c>
    </row>
    <row r="425" spans="3:5">
      <c r="D425" t="s">
        <v>1469</v>
      </c>
    </row>
    <row r="426" spans="3:5">
      <c r="C426" t="s">
        <v>1468</v>
      </c>
    </row>
    <row r="427" spans="3:5">
      <c r="D427" t="s">
        <v>1467</v>
      </c>
    </row>
    <row r="428" spans="3:5">
      <c r="D428" t="s">
        <v>1466</v>
      </c>
    </row>
    <row r="429" spans="3:5">
      <c r="C429" t="s">
        <v>1465</v>
      </c>
    </row>
    <row r="430" spans="3:5">
      <c r="D430" t="s">
        <v>1464</v>
      </c>
    </row>
    <row r="431" spans="3:5">
      <c r="D431" t="s">
        <v>1463</v>
      </c>
    </row>
    <row r="432" spans="3:5">
      <c r="D432" t="s">
        <v>1462</v>
      </c>
    </row>
    <row r="433" spans="1:20">
      <c r="D433" t="s">
        <v>1461</v>
      </c>
    </row>
    <row r="434" spans="1:20">
      <c r="D434" t="s">
        <v>1460</v>
      </c>
    </row>
    <row r="435" spans="1:20">
      <c r="C435" t="s">
        <v>1459</v>
      </c>
    </row>
    <row r="436" spans="1:20">
      <c r="C436" t="s">
        <v>1458</v>
      </c>
    </row>
    <row r="438" spans="1:20">
      <c r="A438" s="5" t="s">
        <v>1457</v>
      </c>
      <c r="C438" s="9" t="s">
        <v>261</v>
      </c>
      <c r="D438" s="10">
        <v>40828.69</v>
      </c>
      <c r="E438" s="8">
        <v>1.7516849058835889E-2</v>
      </c>
      <c r="F438" s="9" t="s">
        <v>262</v>
      </c>
      <c r="G438" s="10">
        <v>5606.84</v>
      </c>
      <c r="H438" s="8">
        <v>1.4559002932132914E-2</v>
      </c>
      <c r="I438" s="9" t="s">
        <v>263</v>
      </c>
      <c r="J438" s="10">
        <v>17689.66</v>
      </c>
      <c r="K438" s="8">
        <v>1.7338942636545934E-2</v>
      </c>
      <c r="L438" s="9" t="s">
        <v>265</v>
      </c>
      <c r="M438" s="10">
        <v>275.35000000000002</v>
      </c>
      <c r="N438" s="8">
        <v>-3.4864717632104469E-2</v>
      </c>
      <c r="O438" s="9" t="s">
        <v>363</v>
      </c>
      <c r="P438" s="10">
        <v>186.57</v>
      </c>
      <c r="Q438" s="8">
        <v>9.4334566114594575E-3</v>
      </c>
      <c r="R438" s="9" t="s">
        <v>307</v>
      </c>
      <c r="S438" s="10">
        <v>1982.15</v>
      </c>
      <c r="T438" s="8">
        <v>1.2375450899276139E-2</v>
      </c>
    </row>
    <row r="439" spans="1:20">
      <c r="B439" t="s">
        <v>1456</v>
      </c>
    </row>
    <row r="440" spans="1:20">
      <c r="G440" t="s">
        <v>1455</v>
      </c>
    </row>
    <row r="441" spans="1:20">
      <c r="G441" t="s">
        <v>1454</v>
      </c>
    </row>
    <row r="442" spans="1:20">
      <c r="G442" t="s">
        <v>1453</v>
      </c>
    </row>
    <row r="443" spans="1:20">
      <c r="G443" t="s">
        <v>1452</v>
      </c>
    </row>
    <row r="444" spans="1:20">
      <c r="G444" t="s">
        <v>1451</v>
      </c>
    </row>
    <row r="445" spans="1:20">
      <c r="G445" t="s">
        <v>1450</v>
      </c>
    </row>
    <row r="446" spans="1:20">
      <c r="G446" t="s">
        <v>1449</v>
      </c>
    </row>
    <row r="447" spans="1:20">
      <c r="G447" t="s">
        <v>1448</v>
      </c>
    </row>
    <row r="448" spans="1:20">
      <c r="B448" t="s">
        <v>1447</v>
      </c>
    </row>
    <row r="449" spans="1:20">
      <c r="B449" t="s">
        <v>1446</v>
      </c>
    </row>
    <row r="452" spans="1:20">
      <c r="C452" t="s">
        <v>1445</v>
      </c>
    </row>
    <row r="454" spans="1:20">
      <c r="A454" s="5" t="s">
        <v>1444</v>
      </c>
      <c r="C454" s="9" t="s">
        <v>261</v>
      </c>
      <c r="D454" s="10">
        <v>41249.379999999997</v>
      </c>
      <c r="E454" s="8">
        <v>1.0198698744077974E-2</v>
      </c>
      <c r="F454" s="9" t="s">
        <v>262</v>
      </c>
      <c r="G454" s="10">
        <v>5659.91</v>
      </c>
      <c r="H454" s="8">
        <v>9.3764741842184262E-3</v>
      </c>
      <c r="I454" s="9" t="s">
        <v>263</v>
      </c>
      <c r="J454" s="10">
        <v>17928.919999999998</v>
      </c>
      <c r="K454" s="8">
        <v>1.3344919827853458E-2</v>
      </c>
      <c r="L454" s="9" t="s">
        <v>265</v>
      </c>
      <c r="M454" s="10">
        <v>298.26</v>
      </c>
      <c r="N454" s="8">
        <v>7.6812177294977427E-2</v>
      </c>
      <c r="O454" s="9" t="s">
        <v>363</v>
      </c>
      <c r="P454" s="10">
        <v>193.94</v>
      </c>
      <c r="Q454" s="8">
        <v>3.800144374548832E-2</v>
      </c>
      <c r="R454" s="9" t="s">
        <v>307</v>
      </c>
      <c r="S454" s="10">
        <v>2023.07</v>
      </c>
      <c r="T454" s="8">
        <v>2.0226685186375087E-2</v>
      </c>
    </row>
    <row r="455" spans="1:20">
      <c r="B455" t="s">
        <v>1443</v>
      </c>
    </row>
    <row r="456" spans="1:20">
      <c r="J456" t="s">
        <v>1442</v>
      </c>
    </row>
    <row r="457" spans="1:20">
      <c r="J457" t="s">
        <v>1441</v>
      </c>
    </row>
    <row r="458" spans="1:20">
      <c r="J458" t="s">
        <v>1440</v>
      </c>
    </row>
    <row r="459" spans="1:20">
      <c r="J459" t="s">
        <v>1439</v>
      </c>
    </row>
    <row r="460" spans="1:20">
      <c r="J460" t="s">
        <v>1438</v>
      </c>
    </row>
    <row r="461" spans="1:20">
      <c r="J461" t="s">
        <v>1437</v>
      </c>
    </row>
    <row r="462" spans="1:20">
      <c r="J462" t="s">
        <v>1436</v>
      </c>
    </row>
    <row r="467" spans="2:9">
      <c r="B467" t="s">
        <v>1435</v>
      </c>
    </row>
    <row r="468" spans="2:9">
      <c r="H468" t="s">
        <v>1434</v>
      </c>
    </row>
    <row r="469" spans="2:9">
      <c r="H469" t="s">
        <v>1433</v>
      </c>
    </row>
    <row r="470" spans="2:9">
      <c r="H470" t="s">
        <v>1432</v>
      </c>
    </row>
    <row r="471" spans="2:9">
      <c r="H471" t="s">
        <v>1431</v>
      </c>
    </row>
    <row r="473" spans="2:9">
      <c r="H473" t="s">
        <v>1430</v>
      </c>
    </row>
    <row r="474" spans="2:9">
      <c r="I474" t="s">
        <v>1429</v>
      </c>
    </row>
    <row r="475" spans="2:9">
      <c r="I475" t="s">
        <v>1428</v>
      </c>
    </row>
    <row r="476" spans="2:9">
      <c r="I476" t="s">
        <v>1427</v>
      </c>
    </row>
    <row r="477" spans="2:9">
      <c r="H477" s="7" t="s">
        <v>1426</v>
      </c>
    </row>
    <row r="482" spans="1:20">
      <c r="A482" s="5" t="s">
        <v>1425</v>
      </c>
      <c r="C482" s="9" t="s">
        <v>261</v>
      </c>
      <c r="D482" s="10">
        <v>42654.74</v>
      </c>
      <c r="E482" s="8">
        <v>3.2947334809683537E-2</v>
      </c>
      <c r="F482" s="9" t="s">
        <v>262</v>
      </c>
      <c r="G482" s="10">
        <v>5958.38</v>
      </c>
      <c r="H482" s="8">
        <v>5.0092474800197413E-2</v>
      </c>
      <c r="I482" s="9" t="s">
        <v>263</v>
      </c>
      <c r="J482" s="10">
        <v>19211.099999999999</v>
      </c>
      <c r="K482" s="8">
        <v>6.6741623332344346E-2</v>
      </c>
      <c r="L482" s="9" t="s">
        <v>265</v>
      </c>
      <c r="M482" s="10">
        <v>349.98</v>
      </c>
      <c r="N482" s="8">
        <v>0.14777987313560781</v>
      </c>
      <c r="O482" s="9" t="s">
        <v>363</v>
      </c>
      <c r="P482" s="10">
        <v>213.13</v>
      </c>
      <c r="Q482" s="8">
        <v>9.0038943367897514E-2</v>
      </c>
      <c r="R482" s="9" t="s">
        <v>307</v>
      </c>
      <c r="S482" s="10">
        <v>2113.25</v>
      </c>
      <c r="T482" s="8">
        <v>4.2673607003430765E-2</v>
      </c>
    </row>
    <row r="483" spans="1:20">
      <c r="B483" t="s">
        <v>1424</v>
      </c>
    </row>
    <row r="484" spans="1:20">
      <c r="C484" t="s">
        <v>1423</v>
      </c>
    </row>
    <row r="485" spans="1:20">
      <c r="C485" t="s">
        <v>1422</v>
      </c>
    </row>
    <row r="486" spans="1:20">
      <c r="C486" t="s">
        <v>1421</v>
      </c>
    </row>
    <row r="487" spans="1:20">
      <c r="C487" t="s">
        <v>1420</v>
      </c>
    </row>
    <row r="491" spans="1:20">
      <c r="B491" t="s">
        <v>1419</v>
      </c>
    </row>
    <row r="492" spans="1:20">
      <c r="C492" t="s">
        <v>1418</v>
      </c>
      <c r="E492" s="7" t="s">
        <v>1417</v>
      </c>
    </row>
    <row r="493" spans="1:20">
      <c r="C493" t="s">
        <v>1416</v>
      </c>
    </row>
    <row r="494" spans="1:20">
      <c r="C494" t="s">
        <v>1415</v>
      </c>
    </row>
    <row r="495" spans="1:20">
      <c r="C495" t="s">
        <v>1414</v>
      </c>
      <c r="L495" s="7" t="s">
        <v>1413</v>
      </c>
    </row>
    <row r="496" spans="1:20">
      <c r="D496" s="27" t="s">
        <v>1412</v>
      </c>
    </row>
    <row r="497" spans="1:20">
      <c r="D497" s="23" t="s">
        <v>1411</v>
      </c>
    </row>
    <row r="498" spans="1:20">
      <c r="D498" s="25" t="s">
        <v>1410</v>
      </c>
    </row>
    <row r="499" spans="1:20">
      <c r="D499" s="25" t="s">
        <v>1409</v>
      </c>
    </row>
    <row r="500" spans="1:20">
      <c r="D500" s="23" t="s">
        <v>1408</v>
      </c>
    </row>
    <row r="501" spans="1:20">
      <c r="D501" s="26" t="s">
        <v>1407</v>
      </c>
    </row>
    <row r="502" spans="1:20">
      <c r="C502" t="s">
        <v>1406</v>
      </c>
    </row>
    <row r="503" spans="1:20">
      <c r="B503" t="s">
        <v>1405</v>
      </c>
    </row>
    <row r="504" spans="1:20">
      <c r="C504" t="s">
        <v>1404</v>
      </c>
    </row>
    <row r="505" spans="1:20">
      <c r="D505" t="s">
        <v>1403</v>
      </c>
    </row>
    <row r="506" spans="1:20">
      <c r="D506" t="s">
        <v>1402</v>
      </c>
    </row>
    <row r="507" spans="1:20">
      <c r="D507" t="s">
        <v>1401</v>
      </c>
    </row>
    <row r="508" spans="1:20">
      <c r="D508" t="s">
        <v>1400</v>
      </c>
    </row>
    <row r="509" spans="1:20">
      <c r="D509" t="s">
        <v>1399</v>
      </c>
    </row>
    <row r="510" spans="1:20">
      <c r="C510" t="s">
        <v>1398</v>
      </c>
    </row>
    <row r="512" spans="1:20">
      <c r="A512" s="5" t="s">
        <v>1397</v>
      </c>
      <c r="C512" s="9" t="s">
        <v>261</v>
      </c>
      <c r="D512" s="10">
        <v>41603.07</v>
      </c>
      <c r="E512" s="8">
        <v>-2.5278663329412907E-2</v>
      </c>
      <c r="F512" s="9" t="s">
        <v>262</v>
      </c>
      <c r="G512" s="10">
        <v>5802.82</v>
      </c>
      <c r="H512" s="8">
        <v>-2.6807655588145143E-2</v>
      </c>
      <c r="I512" s="9" t="s">
        <v>263</v>
      </c>
      <c r="J512" s="10">
        <v>18737.21</v>
      </c>
      <c r="K512" s="8">
        <v>-2.5291385430381549E-2</v>
      </c>
      <c r="L512" s="9" t="s">
        <v>265</v>
      </c>
      <c r="M512" s="10">
        <v>339.34</v>
      </c>
      <c r="N512" s="8">
        <v>-3.1354983202687703E-2</v>
      </c>
      <c r="O512" s="9" t="s">
        <v>363</v>
      </c>
      <c r="P512" s="10">
        <v>202.56</v>
      </c>
      <c r="Q512" s="8">
        <v>-5.2182069510268526E-2</v>
      </c>
      <c r="R512" s="9" t="s">
        <v>307</v>
      </c>
      <c r="S512" s="10">
        <v>2039.85</v>
      </c>
      <c r="T512" s="8">
        <v>-3.598303796847812E-2</v>
      </c>
    </row>
    <row r="513" spans="2:5">
      <c r="B513" t="s">
        <v>1396</v>
      </c>
      <c r="E513" s="7" t="s">
        <v>1395</v>
      </c>
    </row>
    <row r="514" spans="2:5">
      <c r="C514" t="s">
        <v>1394</v>
      </c>
    </row>
    <row r="515" spans="2:5">
      <c r="C515" t="s">
        <v>1393</v>
      </c>
    </row>
    <row r="516" spans="2:5">
      <c r="D516" s="23" t="s">
        <v>1392</v>
      </c>
    </row>
    <row r="517" spans="2:5">
      <c r="D517" s="23" t="s">
        <v>1391</v>
      </c>
    </row>
    <row r="518" spans="2:5">
      <c r="D518" s="25" t="s">
        <v>1390</v>
      </c>
    </row>
    <row r="519" spans="2:5">
      <c r="D519" s="24" t="s">
        <v>1389</v>
      </c>
    </row>
    <row r="520" spans="2:5">
      <c r="D520" s="25" t="s">
        <v>1388</v>
      </c>
    </row>
    <row r="521" spans="2:5">
      <c r="D521" s="24" t="s">
        <v>1387</v>
      </c>
    </row>
    <row r="522" spans="2:5">
      <c r="D522" s="24" t="s">
        <v>1386</v>
      </c>
    </row>
    <row r="523" spans="2:5">
      <c r="D523" s="25" t="s">
        <v>1385</v>
      </c>
    </row>
    <row r="524" spans="2:5">
      <c r="D524" s="24" t="s">
        <v>1384</v>
      </c>
    </row>
    <row r="525" spans="2:5">
      <c r="D525" s="24" t="s">
        <v>1383</v>
      </c>
    </row>
    <row r="526" spans="2:5">
      <c r="D526" s="23" t="s">
        <v>1382</v>
      </c>
    </row>
    <row r="527" spans="2:5">
      <c r="B527" t="s">
        <v>1381</v>
      </c>
      <c r="E527" s="7" t="s">
        <v>1006</v>
      </c>
    </row>
    <row r="528" spans="2:5">
      <c r="C528" t="s">
        <v>1380</v>
      </c>
      <c r="D528" s="23"/>
    </row>
    <row r="530" spans="2:4">
      <c r="D530" s="23"/>
    </row>
    <row r="532" spans="2:4">
      <c r="D532" s="23"/>
    </row>
    <row r="536" spans="2:4">
      <c r="B536" t="s">
        <v>1333</v>
      </c>
    </row>
    <row r="537" spans="2:4">
      <c r="C537" t="s">
        <v>1379</v>
      </c>
    </row>
    <row r="544" spans="2:4">
      <c r="C544" t="s">
        <v>1378</v>
      </c>
    </row>
    <row r="545" spans="1:20">
      <c r="C545" t="s">
        <v>1377</v>
      </c>
    </row>
    <row r="547" spans="1:20">
      <c r="A547" s="5" t="s">
        <v>1376</v>
      </c>
      <c r="C547" s="9" t="s">
        <v>261</v>
      </c>
      <c r="D547" s="10">
        <v>42270.07</v>
      </c>
      <c r="E547" s="8">
        <v>1.5779486525572348E-2</v>
      </c>
      <c r="F547" s="9" t="s">
        <v>262</v>
      </c>
      <c r="G547" s="10">
        <v>5911.69</v>
      </c>
      <c r="H547" s="8">
        <v>1.8416053615801894E-2</v>
      </c>
      <c r="I547" s="9" t="s">
        <v>263</v>
      </c>
      <c r="J547" s="10">
        <v>19113.77</v>
      </c>
      <c r="K547" s="8">
        <v>1.9700979974123435E-2</v>
      </c>
      <c r="L547" s="9" t="s">
        <v>265</v>
      </c>
      <c r="M547" s="10">
        <v>346.46</v>
      </c>
      <c r="N547" s="8">
        <v>2.0550712925013002E-2</v>
      </c>
      <c r="O547" s="9" t="s">
        <v>363</v>
      </c>
      <c r="P547" s="10">
        <v>204.94</v>
      </c>
      <c r="Q547" s="8">
        <v>1.1613155069776497E-2</v>
      </c>
      <c r="R547" s="9" t="s">
        <v>307</v>
      </c>
      <c r="S547" s="10">
        <v>2066.29</v>
      </c>
      <c r="T547" s="8">
        <v>1.2795880539517713E-2</v>
      </c>
    </row>
    <row r="548" spans="1:20">
      <c r="A548" s="5"/>
      <c r="B548" t="s">
        <v>1375</v>
      </c>
      <c r="C548" s="9"/>
      <c r="D548" s="10"/>
      <c r="E548" s="8"/>
      <c r="F548" s="9"/>
      <c r="G548" s="10"/>
      <c r="H548" s="8"/>
      <c r="I548" s="9"/>
      <c r="J548" s="10"/>
      <c r="K548" s="8"/>
      <c r="L548" s="9"/>
      <c r="M548" s="10"/>
      <c r="N548" s="8"/>
      <c r="O548" s="9"/>
      <c r="P548" s="10"/>
      <c r="Q548" s="8"/>
      <c r="R548" s="9"/>
      <c r="S548" s="10"/>
      <c r="T548" s="8"/>
    </row>
    <row r="549" spans="1:20">
      <c r="A549" s="5"/>
      <c r="C549" s="9"/>
      <c r="D549" s="10"/>
      <c r="E549" s="8"/>
      <c r="F549" s="9"/>
      <c r="G549" s="10"/>
      <c r="H549" s="8"/>
      <c r="I549" s="9"/>
      <c r="J549" s="10"/>
      <c r="K549" s="8"/>
      <c r="L549" s="9"/>
      <c r="M549" s="10"/>
      <c r="N549" s="8"/>
      <c r="O549" s="9"/>
      <c r="P549" s="10"/>
      <c r="Q549" s="8"/>
      <c r="R549" s="9"/>
      <c r="S549" s="10"/>
      <c r="T549" s="8"/>
    </row>
    <row r="550" spans="1:20">
      <c r="A550" s="5"/>
      <c r="C550" s="9"/>
      <c r="D550" s="10"/>
      <c r="E550" s="8"/>
      <c r="F550" s="9"/>
      <c r="G550" s="10"/>
      <c r="H550" s="8"/>
      <c r="I550" s="9"/>
      <c r="J550" s="10"/>
      <c r="K550" s="8"/>
      <c r="L550" s="9"/>
      <c r="M550" s="10"/>
      <c r="N550" s="8"/>
      <c r="O550" s="9"/>
      <c r="P550" s="10"/>
      <c r="Q550" s="8"/>
      <c r="R550" s="9"/>
      <c r="S550" s="10"/>
      <c r="T550" s="8"/>
    </row>
    <row r="551" spans="1:20">
      <c r="A551" s="5"/>
      <c r="C551" s="9"/>
      <c r="D551" s="10"/>
      <c r="E551" s="8"/>
      <c r="F551" s="9"/>
      <c r="G551" s="10"/>
      <c r="H551" s="8"/>
      <c r="I551" s="9"/>
      <c r="J551" s="10"/>
      <c r="K551" s="8"/>
      <c r="L551" s="9"/>
      <c r="M551" s="10"/>
      <c r="N551" s="8"/>
      <c r="O551" s="9"/>
      <c r="P551" s="10"/>
      <c r="Q551" s="8"/>
      <c r="R551" s="9"/>
      <c r="S551" s="10"/>
      <c r="T551" s="8"/>
    </row>
    <row r="552" spans="1:20">
      <c r="A552" s="5"/>
      <c r="C552" s="9"/>
      <c r="D552" s="10"/>
      <c r="E552" s="8"/>
      <c r="F552" s="9"/>
      <c r="G552" s="10"/>
      <c r="H552" s="8"/>
      <c r="I552" s="9"/>
      <c r="J552" s="10"/>
      <c r="K552" s="8"/>
      <c r="L552" s="9"/>
      <c r="M552" s="10"/>
      <c r="N552" s="8"/>
      <c r="O552" s="9"/>
      <c r="P552" s="10"/>
      <c r="Q552" s="8"/>
      <c r="R552" s="9"/>
      <c r="S552" s="10"/>
      <c r="T552" s="8"/>
    </row>
    <row r="553" spans="1:20">
      <c r="A553" s="5"/>
      <c r="C553" s="9"/>
      <c r="D553" s="10"/>
      <c r="E553" s="8"/>
      <c r="F553" s="9"/>
      <c r="G553" s="10"/>
      <c r="H553" s="8"/>
      <c r="I553" s="9"/>
      <c r="J553" s="10"/>
      <c r="K553" s="8"/>
      <c r="L553" s="9"/>
      <c r="M553" s="10"/>
      <c r="N553" s="8"/>
      <c r="O553" s="9"/>
      <c r="P553" s="10"/>
      <c r="Q553" s="8"/>
      <c r="R553" s="9"/>
      <c r="S553" s="10"/>
      <c r="T553" s="8"/>
    </row>
    <row r="554" spans="1:20">
      <c r="A554" s="5"/>
      <c r="C554" s="9"/>
      <c r="D554" s="10"/>
      <c r="E554" s="8"/>
      <c r="F554" s="9"/>
      <c r="G554" s="10"/>
      <c r="H554" s="8"/>
      <c r="I554" s="9"/>
      <c r="J554" s="10"/>
      <c r="K554" s="8"/>
      <c r="L554" s="9"/>
      <c r="M554" s="10"/>
      <c r="N554" s="8"/>
      <c r="O554" s="9"/>
      <c r="P554" s="10"/>
      <c r="Q554" s="8"/>
      <c r="R554" s="9"/>
      <c r="S554" s="10"/>
      <c r="T554" s="8"/>
    </row>
    <row r="555" spans="1:20">
      <c r="A555" s="5"/>
      <c r="C555" s="9"/>
      <c r="D555" s="10"/>
      <c r="E555" s="8"/>
      <c r="F555" s="9"/>
      <c r="G555" s="10"/>
      <c r="H555" s="8"/>
      <c r="I555" s="9"/>
      <c r="J555" s="10"/>
      <c r="K555" s="8"/>
      <c r="L555" s="9"/>
      <c r="M555" s="10"/>
      <c r="N555" s="8"/>
      <c r="O555" s="9"/>
      <c r="P555" s="10"/>
      <c r="Q555" s="8"/>
      <c r="R555" s="9"/>
      <c r="S555" s="10"/>
      <c r="T555" s="8"/>
    </row>
    <row r="556" spans="1:20">
      <c r="A556" s="5"/>
      <c r="C556" s="22" t="s">
        <v>1374</v>
      </c>
      <c r="D556" s="10"/>
      <c r="E556" s="8"/>
      <c r="F556" s="9"/>
      <c r="G556" s="10"/>
      <c r="H556" s="8"/>
      <c r="I556" s="9"/>
      <c r="J556" s="10"/>
      <c r="K556" s="8"/>
      <c r="L556" s="9"/>
      <c r="M556" s="10"/>
      <c r="N556" s="8"/>
      <c r="O556" s="9"/>
      <c r="P556" s="10"/>
      <c r="Q556" s="8"/>
      <c r="R556" s="9"/>
      <c r="S556" s="10"/>
      <c r="T556" s="8"/>
    </row>
    <row r="557" spans="1:20">
      <c r="A557" s="5"/>
      <c r="C557" s="22" t="s">
        <v>1373</v>
      </c>
      <c r="D557" s="10"/>
      <c r="E557" s="8"/>
      <c r="F557" s="9"/>
      <c r="G557" s="10"/>
      <c r="H557" s="8"/>
      <c r="I557" s="9"/>
      <c r="J557" s="10"/>
      <c r="K557" s="8"/>
      <c r="L557" s="9"/>
      <c r="M557" s="10"/>
      <c r="N557" s="8"/>
      <c r="O557" s="9"/>
      <c r="P557" s="10"/>
      <c r="Q557" s="8"/>
      <c r="R557" s="9"/>
      <c r="S557" s="10"/>
      <c r="T557" s="8"/>
    </row>
    <row r="558" spans="1:20">
      <c r="A558" s="5"/>
      <c r="C558" s="22" t="s">
        <v>1372</v>
      </c>
      <c r="D558" s="10"/>
      <c r="E558" s="8"/>
      <c r="F558" s="9"/>
      <c r="G558" s="10"/>
      <c r="H558" s="8"/>
      <c r="I558" s="9"/>
      <c r="J558" s="10"/>
      <c r="K558" s="8"/>
      <c r="L558" s="9"/>
      <c r="M558" s="10"/>
      <c r="N558" s="8"/>
      <c r="O558" s="9"/>
      <c r="P558" s="10"/>
      <c r="Q558" s="8"/>
      <c r="R558" s="9"/>
      <c r="S558" s="10"/>
      <c r="T558" s="8"/>
    </row>
    <row r="559" spans="1:20">
      <c r="B559" t="s">
        <v>1371</v>
      </c>
    </row>
    <row r="560" spans="1:20">
      <c r="C560" t="s">
        <v>1370</v>
      </c>
    </row>
    <row r="561" spans="2:8">
      <c r="C561" t="s">
        <v>1369</v>
      </c>
    </row>
    <row r="562" spans="2:8">
      <c r="C562" t="s">
        <v>1368</v>
      </c>
      <c r="F562" s="7" t="s">
        <v>1367</v>
      </c>
    </row>
    <row r="563" spans="2:8">
      <c r="H563" t="s">
        <v>1366</v>
      </c>
    </row>
    <row r="564" spans="2:8">
      <c r="H564" t="s">
        <v>1365</v>
      </c>
    </row>
    <row r="565" spans="2:8">
      <c r="H565" t="s">
        <v>1364</v>
      </c>
    </row>
    <row r="570" spans="2:8">
      <c r="B570" t="s">
        <v>1363</v>
      </c>
    </row>
    <row r="571" spans="2:8">
      <c r="C571" t="s">
        <v>1362</v>
      </c>
    </row>
    <row r="572" spans="2:8">
      <c r="C572" t="s">
        <v>1361</v>
      </c>
    </row>
    <row r="573" spans="2:8">
      <c r="C573" s="6" t="s">
        <v>1360</v>
      </c>
    </row>
    <row r="574" spans="2:8">
      <c r="C574" t="s">
        <v>1359</v>
      </c>
    </row>
    <row r="582" spans="1:20">
      <c r="B582" t="s">
        <v>1358</v>
      </c>
    </row>
    <row r="583" spans="1:20">
      <c r="B583" t="s">
        <v>1357</v>
      </c>
    </row>
    <row r="584" spans="1:20">
      <c r="C584" t="s">
        <v>1356</v>
      </c>
    </row>
    <row r="585" spans="1:20">
      <c r="C585" t="s">
        <v>1355</v>
      </c>
    </row>
    <row r="586" spans="1:20">
      <c r="C586" t="s">
        <v>1354</v>
      </c>
    </row>
    <row r="588" spans="1:20">
      <c r="A588" s="5" t="s">
        <v>1329</v>
      </c>
      <c r="C588" s="9" t="s">
        <v>261</v>
      </c>
      <c r="D588" s="10">
        <v>42762.87</v>
      </c>
      <c r="E588" s="8">
        <v>1.1524016044760393E-2</v>
      </c>
      <c r="F588" s="9" t="s">
        <v>262</v>
      </c>
      <c r="G588" s="10">
        <v>6000.36</v>
      </c>
      <c r="H588" s="8">
        <v>1.4777446686532154E-2</v>
      </c>
      <c r="I588" s="9" t="s">
        <v>263</v>
      </c>
      <c r="J588" s="10">
        <v>19529.95</v>
      </c>
      <c r="K588" s="8">
        <v>2.1309834382576519E-2</v>
      </c>
      <c r="L588" s="9" t="s">
        <v>265</v>
      </c>
      <c r="M588" s="10">
        <v>295.14</v>
      </c>
      <c r="N588" s="8">
        <v>-0.17388358067357862</v>
      </c>
      <c r="O588" s="9" t="s">
        <v>363</v>
      </c>
      <c r="P588" s="10">
        <v>217.34</v>
      </c>
      <c r="Q588" s="8">
        <v>5.7053464617649791E-2</v>
      </c>
      <c r="R588" s="9" t="s">
        <v>307</v>
      </c>
      <c r="S588" s="10">
        <v>2132.25</v>
      </c>
      <c r="T588" s="8">
        <v>3.0934458904912667E-2</v>
      </c>
    </row>
    <row r="589" spans="1:20">
      <c r="B589" t="s">
        <v>1353</v>
      </c>
    </row>
    <row r="590" spans="1:20">
      <c r="H590" t="s">
        <v>1352</v>
      </c>
      <c r="K590" s="7" t="s">
        <v>1351</v>
      </c>
    </row>
    <row r="591" spans="1:20">
      <c r="I591" t="s">
        <v>1350</v>
      </c>
    </row>
    <row r="592" spans="1:20">
      <c r="I592" t="s">
        <v>1349</v>
      </c>
    </row>
    <row r="593" spans="2:15">
      <c r="H593" t="s">
        <v>1348</v>
      </c>
    </row>
    <row r="594" spans="2:15">
      <c r="I594" t="s">
        <v>1347</v>
      </c>
    </row>
    <row r="595" spans="2:15">
      <c r="I595" t="s">
        <v>1346</v>
      </c>
    </row>
    <row r="596" spans="2:15">
      <c r="I596" t="s">
        <v>1345</v>
      </c>
    </row>
    <row r="597" spans="2:15">
      <c r="I597" t="s">
        <v>1344</v>
      </c>
    </row>
    <row r="598" spans="2:15">
      <c r="H598" t="s">
        <v>1343</v>
      </c>
    </row>
    <row r="599" spans="2:15">
      <c r="H599" t="s">
        <v>1342</v>
      </c>
    </row>
    <row r="600" spans="2:15">
      <c r="B600" t="s">
        <v>1341</v>
      </c>
    </row>
    <row r="601" spans="2:15">
      <c r="H601" t="s">
        <v>1340</v>
      </c>
      <c r="L601" s="7" t="s">
        <v>1339</v>
      </c>
    </row>
    <row r="602" spans="2:15">
      <c r="H602" t="s">
        <v>1338</v>
      </c>
    </row>
    <row r="603" spans="2:15">
      <c r="I603" t="s">
        <v>1337</v>
      </c>
    </row>
    <row r="604" spans="2:15">
      <c r="I604" t="s">
        <v>1336</v>
      </c>
    </row>
    <row r="605" spans="2:15">
      <c r="I605" t="s">
        <v>1335</v>
      </c>
    </row>
    <row r="606" spans="2:15">
      <c r="H606" t="s">
        <v>1334</v>
      </c>
    </row>
    <row r="607" spans="2:15">
      <c r="B607" t="s">
        <v>1333</v>
      </c>
    </row>
    <row r="608" spans="2:15">
      <c r="C608" t="s">
        <v>1332</v>
      </c>
      <c r="O608" s="7" t="s">
        <v>1331</v>
      </c>
    </row>
    <row r="609" spans="1:20">
      <c r="C609" t="s">
        <v>1330</v>
      </c>
    </row>
    <row r="611" spans="1:20">
      <c r="A611" s="5" t="s">
        <v>1329</v>
      </c>
      <c r="C611" s="9" t="s">
        <v>261</v>
      </c>
      <c r="D611" s="10">
        <v>42197.79</v>
      </c>
      <c r="E611" s="8">
        <v>-1.3391222620900331E-2</v>
      </c>
      <c r="F611" s="9" t="s">
        <v>262</v>
      </c>
      <c r="G611" s="10">
        <v>5976.97</v>
      </c>
      <c r="H611" s="8">
        <v>-3.9133540907850331E-3</v>
      </c>
      <c r="I611" s="9" t="s">
        <v>263</v>
      </c>
      <c r="J611" s="10">
        <v>19406.830000000002</v>
      </c>
      <c r="K611" s="8">
        <v>-6.3441582164629135E-3</v>
      </c>
      <c r="L611" s="9" t="s">
        <v>265</v>
      </c>
      <c r="M611" s="10">
        <v>325.31</v>
      </c>
      <c r="N611" s="8">
        <v>9.2742307337616472E-2</v>
      </c>
      <c r="O611" s="9" t="s">
        <v>363</v>
      </c>
      <c r="P611" s="10">
        <v>220.96</v>
      </c>
      <c r="Q611" s="8">
        <v>1.6383055756698066E-2</v>
      </c>
      <c r="R611" s="9" t="s">
        <v>307</v>
      </c>
      <c r="S611" s="10">
        <v>2100.5100000000002</v>
      </c>
      <c r="T611" s="8">
        <v>-1.5110615993258674E-2</v>
      </c>
    </row>
    <row r="612" spans="1:20">
      <c r="B612" t="s">
        <v>1328</v>
      </c>
    </row>
    <row r="613" spans="1:20">
      <c r="C613" s="6" t="s">
        <v>1327</v>
      </c>
    </row>
    <row r="614" spans="1:20">
      <c r="C614" s="6" t="s">
        <v>1326</v>
      </c>
    </row>
    <row r="615" spans="1:20">
      <c r="C615" s="6" t="s">
        <v>1325</v>
      </c>
    </row>
    <row r="616" spans="1:20">
      <c r="C616" s="6" t="s">
        <v>1324</v>
      </c>
    </row>
    <row r="617" spans="1:20">
      <c r="C617" s="6" t="s">
        <v>1323</v>
      </c>
    </row>
    <row r="618" spans="1:20">
      <c r="B618" t="s">
        <v>1322</v>
      </c>
    </row>
    <row r="624" spans="1:20">
      <c r="B624" t="s">
        <v>1321</v>
      </c>
    </row>
    <row r="625" spans="2:13">
      <c r="G625" t="s">
        <v>1320</v>
      </c>
    </row>
    <row r="626" spans="2:13">
      <c r="G626" t="s">
        <v>1319</v>
      </c>
    </row>
    <row r="627" spans="2:13">
      <c r="H627" t="s">
        <v>1318</v>
      </c>
    </row>
    <row r="628" spans="2:13">
      <c r="H628" t="s">
        <v>1317</v>
      </c>
    </row>
    <row r="629" spans="2:13">
      <c r="I629" t="s">
        <v>1316</v>
      </c>
    </row>
    <row r="630" spans="2:13">
      <c r="G630" t="s">
        <v>1315</v>
      </c>
    </row>
    <row r="631" spans="2:13">
      <c r="G631" t="s">
        <v>1314</v>
      </c>
    </row>
    <row r="632" spans="2:13">
      <c r="G632" t="s">
        <v>1597</v>
      </c>
    </row>
    <row r="633" spans="2:13">
      <c r="G633" t="s">
        <v>1313</v>
      </c>
    </row>
    <row r="634" spans="2:13">
      <c r="G634" t="s">
        <v>1312</v>
      </c>
    </row>
    <row r="635" spans="2:13">
      <c r="G635" s="6" t="s">
        <v>1311</v>
      </c>
    </row>
    <row r="636" spans="2:13">
      <c r="B636" t="s">
        <v>1310</v>
      </c>
    </row>
    <row r="637" spans="2:13">
      <c r="J637" t="s">
        <v>1309</v>
      </c>
    </row>
    <row r="638" spans="2:13">
      <c r="K638" t="s">
        <v>1308</v>
      </c>
      <c r="M638" s="7" t="s">
        <v>1307</v>
      </c>
    </row>
    <row r="639" spans="2:13">
      <c r="K639" t="s">
        <v>1306</v>
      </c>
      <c r="M639" s="7" t="s">
        <v>1305</v>
      </c>
    </row>
    <row r="640" spans="2:13">
      <c r="J640" t="s">
        <v>1304</v>
      </c>
    </row>
    <row r="641" spans="1:20">
      <c r="J641" t="s">
        <v>1303</v>
      </c>
    </row>
    <row r="642" spans="1:20">
      <c r="J642" t="s">
        <v>1302</v>
      </c>
    </row>
    <row r="643" spans="1:20">
      <c r="J643" s="6" t="s">
        <v>1301</v>
      </c>
    </row>
    <row r="644" spans="1:20">
      <c r="J644" t="s">
        <v>1300</v>
      </c>
    </row>
    <row r="645" spans="1:20">
      <c r="B645" t="s">
        <v>1299</v>
      </c>
    </row>
    <row r="647" spans="1:20">
      <c r="A647" s="5" t="s">
        <v>1298</v>
      </c>
      <c r="C647" s="9" t="s">
        <v>261</v>
      </c>
      <c r="D647" s="10">
        <v>42206.82</v>
      </c>
      <c r="E647" s="8">
        <v>2.1394646647150475E-4</v>
      </c>
      <c r="F647" s="9" t="s">
        <v>262</v>
      </c>
      <c r="G647" s="10">
        <v>5967.84</v>
      </c>
      <c r="H647" s="8">
        <v>-1.5298667524598698E-3</v>
      </c>
      <c r="I647" s="9" t="s">
        <v>263</v>
      </c>
      <c r="J647" s="10">
        <v>19447.41</v>
      </c>
      <c r="K647" s="8">
        <v>2.0866531841514172E-3</v>
      </c>
      <c r="L647" s="9" t="s">
        <v>265</v>
      </c>
      <c r="M647" s="10">
        <v>322.16000000000003</v>
      </c>
      <c r="N647" s="8">
        <v>-9.7777501862427885E-3</v>
      </c>
      <c r="O647" s="9" t="s">
        <v>363</v>
      </c>
      <c r="P647" s="10">
        <v>225.11</v>
      </c>
      <c r="Q647" s="8">
        <v>1.8435431566789593E-2</v>
      </c>
      <c r="R647" s="9" t="s">
        <v>307</v>
      </c>
      <c r="S647" s="10">
        <v>2109.27</v>
      </c>
      <c r="T647" s="8">
        <v>4.153095620759677E-3</v>
      </c>
    </row>
    <row r="648" spans="1:20">
      <c r="B648" t="s">
        <v>1297</v>
      </c>
    </row>
    <row r="649" spans="1:20">
      <c r="F649" t="s">
        <v>1296</v>
      </c>
    </row>
    <row r="650" spans="1:20">
      <c r="F650" t="s">
        <v>1295</v>
      </c>
    </row>
    <row r="651" spans="1:20">
      <c r="F651" t="s">
        <v>1294</v>
      </c>
      <c r="K651" s="7" t="s">
        <v>1293</v>
      </c>
      <c r="L651" s="7"/>
    </row>
    <row r="652" spans="1:20">
      <c r="F652" t="s">
        <v>1292</v>
      </c>
    </row>
    <row r="653" spans="1:20">
      <c r="F653" t="s">
        <v>1291</v>
      </c>
    </row>
    <row r="655" spans="1:20">
      <c r="L655" s="7"/>
    </row>
    <row r="656" spans="1:20">
      <c r="B656" t="s">
        <v>1290</v>
      </c>
    </row>
    <row r="657" spans="2:7">
      <c r="C657" t="s">
        <v>1289</v>
      </c>
    </row>
    <row r="658" spans="2:7">
      <c r="C658" t="s">
        <v>1288</v>
      </c>
    </row>
    <row r="659" spans="2:7">
      <c r="C659" t="s">
        <v>1287</v>
      </c>
    </row>
    <row r="660" spans="2:7">
      <c r="C660" t="s">
        <v>1286</v>
      </c>
    </row>
    <row r="661" spans="2:7">
      <c r="C661" t="s">
        <v>1285</v>
      </c>
    </row>
    <row r="662" spans="2:7">
      <c r="D662" t="s">
        <v>1284</v>
      </c>
    </row>
    <row r="663" spans="2:7">
      <c r="D663" t="s">
        <v>1283</v>
      </c>
    </row>
    <row r="664" spans="2:7">
      <c r="D664" t="s">
        <v>1282</v>
      </c>
    </row>
    <row r="665" spans="2:7">
      <c r="D665" t="s">
        <v>1281</v>
      </c>
      <c r="E665" t="s">
        <v>1044</v>
      </c>
      <c r="F665" t="s">
        <v>1280</v>
      </c>
    </row>
    <row r="666" spans="2:7">
      <c r="D666">
        <f>D667+50000</f>
        <v>1050000</v>
      </c>
      <c r="E666" s="21">
        <f>F666/D666</f>
        <v>4.7619047619047616E-2</v>
      </c>
      <c r="F666">
        <f>F667</f>
        <v>50000</v>
      </c>
    </row>
    <row r="667" spans="2:7">
      <c r="D667">
        <v>1000000</v>
      </c>
      <c r="E667" s="21">
        <v>0.05</v>
      </c>
      <c r="F667">
        <f>D667*E667</f>
        <v>50000</v>
      </c>
    </row>
    <row r="668" spans="2:7">
      <c r="D668">
        <f>D667-50000</f>
        <v>950000</v>
      </c>
      <c r="E668" s="21">
        <f>F668/D668</f>
        <v>5.2631578947368418E-2</v>
      </c>
      <c r="F668">
        <f>F667</f>
        <v>50000</v>
      </c>
      <c r="G668" s="6" t="s">
        <v>1279</v>
      </c>
    </row>
    <row r="669" spans="2:7">
      <c r="D669" t="s">
        <v>1278</v>
      </c>
      <c r="F669" s="21"/>
    </row>
    <row r="670" spans="2:7">
      <c r="B670" t="s">
        <v>1277</v>
      </c>
    </row>
    <row r="671" spans="2:7">
      <c r="C671" t="s">
        <v>1276</v>
      </c>
    </row>
    <row r="672" spans="2:7">
      <c r="D672" t="s">
        <v>1275</v>
      </c>
    </row>
    <row r="673" spans="1:20">
      <c r="C673" t="s">
        <v>1274</v>
      </c>
    </row>
    <row r="675" spans="1:20">
      <c r="A675" s="5" t="s">
        <v>1273</v>
      </c>
      <c r="C675" s="9" t="s">
        <v>261</v>
      </c>
      <c r="D675" s="10">
        <v>43819.27</v>
      </c>
      <c r="E675" s="8">
        <v>3.6797737616350003E-2</v>
      </c>
      <c r="F675" s="9" t="s">
        <v>262</v>
      </c>
      <c r="G675" s="10">
        <v>6173.07</v>
      </c>
      <c r="H675" s="8">
        <v>3.3246018593665647E-2</v>
      </c>
      <c r="I675" s="9" t="s">
        <v>263</v>
      </c>
      <c r="J675" s="10">
        <v>20273.46</v>
      </c>
      <c r="K675" s="8">
        <v>4.0745388305696184E-2</v>
      </c>
      <c r="L675" s="9" t="s">
        <v>265</v>
      </c>
      <c r="M675" s="10">
        <v>323.63</v>
      </c>
      <c r="N675" s="8">
        <v>4.5422241448566892E-3</v>
      </c>
      <c r="O675" s="9" t="s">
        <v>363</v>
      </c>
      <c r="P675" s="10">
        <v>238.86</v>
      </c>
      <c r="Q675" s="8">
        <v>5.7565100895922296E-2</v>
      </c>
      <c r="R675" s="9" t="s">
        <v>307</v>
      </c>
      <c r="S675" s="10">
        <v>2172.5300000000002</v>
      </c>
      <c r="T675" s="8">
        <v>2.9118124951093984E-2</v>
      </c>
    </row>
    <row r="676" spans="1:20">
      <c r="B676" t="s">
        <v>1272</v>
      </c>
    </row>
    <row r="677" spans="1:20">
      <c r="J677" t="s">
        <v>1271</v>
      </c>
    </row>
    <row r="678" spans="1:20">
      <c r="J678" t="s">
        <v>1270</v>
      </c>
    </row>
    <row r="679" spans="1:20">
      <c r="J679" t="s">
        <v>1269</v>
      </c>
    </row>
    <row r="680" spans="1:20">
      <c r="J680" t="s">
        <v>1268</v>
      </c>
    </row>
    <row r="681" spans="1:20">
      <c r="J681" t="s">
        <v>1267</v>
      </c>
    </row>
    <row r="682" spans="1:20">
      <c r="K682" t="s">
        <v>1266</v>
      </c>
    </row>
    <row r="683" spans="1:20">
      <c r="K683" t="s">
        <v>1265</v>
      </c>
    </row>
    <row r="684" spans="1:20">
      <c r="K684" s="6" t="s">
        <v>1264</v>
      </c>
    </row>
    <row r="685" spans="1:20">
      <c r="K685" t="s">
        <v>1263</v>
      </c>
    </row>
    <row r="686" spans="1:20">
      <c r="C686" s="7" t="s">
        <v>1262</v>
      </c>
      <c r="K686" t="s">
        <v>1261</v>
      </c>
    </row>
    <row r="687" spans="1:20">
      <c r="B687" t="s">
        <v>1260</v>
      </c>
    </row>
    <row r="688" spans="1:20">
      <c r="C688" t="s">
        <v>1259</v>
      </c>
    </row>
    <row r="689" spans="1:20">
      <c r="C689" t="s">
        <v>1258</v>
      </c>
    </row>
    <row r="691" spans="1:20">
      <c r="A691" s="5" t="s">
        <v>1257</v>
      </c>
      <c r="C691" s="9" t="s">
        <v>261</v>
      </c>
      <c r="D691" s="10">
        <v>44828.53</v>
      </c>
      <c r="E691" s="8">
        <v>2.2513787536642446E-2</v>
      </c>
      <c r="F691" s="9" t="s">
        <v>262</v>
      </c>
      <c r="G691" s="10">
        <v>6279.35</v>
      </c>
      <c r="H691" s="8">
        <v>1.6925318703369083E-2</v>
      </c>
      <c r="I691" s="9" t="s">
        <v>263</v>
      </c>
      <c r="J691" s="10">
        <v>20601.099999999999</v>
      </c>
      <c r="K691" s="8">
        <v>1.5904005125939851E-2</v>
      </c>
      <c r="L691" s="9" t="s">
        <v>265</v>
      </c>
      <c r="M691" s="10">
        <v>315.35000000000002</v>
      </c>
      <c r="N691" s="8">
        <v>-2.6256540351989766E-2</v>
      </c>
      <c r="O691" s="9" t="s">
        <v>363</v>
      </c>
      <c r="P691" s="10">
        <v>243.34</v>
      </c>
      <c r="Q691" s="8">
        <v>1.8410454508095628E-2</v>
      </c>
      <c r="R691" s="9" t="s">
        <v>307</v>
      </c>
      <c r="S691" s="10">
        <v>2249.04</v>
      </c>
      <c r="T691" s="8">
        <v>3.4018959200369833E-2</v>
      </c>
    </row>
    <row r="692" spans="1:20">
      <c r="B692" t="s">
        <v>1256</v>
      </c>
    </row>
    <row r="693" spans="1:20">
      <c r="H693" t="s">
        <v>1255</v>
      </c>
    </row>
    <row r="694" spans="1:20">
      <c r="H694" t="s">
        <v>1254</v>
      </c>
    </row>
    <row r="695" spans="1:20">
      <c r="H695" t="s">
        <v>1253</v>
      </c>
    </row>
    <row r="696" spans="1:20">
      <c r="I696" t="s">
        <v>1252</v>
      </c>
    </row>
    <row r="697" spans="1:20">
      <c r="I697" t="s">
        <v>1251</v>
      </c>
    </row>
    <row r="698" spans="1:20">
      <c r="H698" t="s">
        <v>1250</v>
      </c>
    </row>
    <row r="699" spans="1:20">
      <c r="H699" t="s">
        <v>1249</v>
      </c>
    </row>
    <row r="700" spans="1:20">
      <c r="H700" s="6" t="s">
        <v>1248</v>
      </c>
    </row>
    <row r="701" spans="1:20">
      <c r="H701" s="6" t="s">
        <v>1247</v>
      </c>
    </row>
    <row r="702" spans="1:20">
      <c r="H702" t="s">
        <v>1246</v>
      </c>
    </row>
    <row r="703" spans="1:20">
      <c r="I703" t="s">
        <v>1245</v>
      </c>
    </row>
    <row r="704" spans="1:20">
      <c r="I704" t="s">
        <v>1244</v>
      </c>
    </row>
    <row r="705" spans="1:20">
      <c r="H705" s="6" t="s">
        <v>1243</v>
      </c>
      <c r="I705" s="6"/>
    </row>
    <row r="706" spans="1:20">
      <c r="B706" t="s">
        <v>1242</v>
      </c>
    </row>
    <row r="707" spans="1:20">
      <c r="C707" t="s">
        <v>1241</v>
      </c>
    </row>
    <row r="708" spans="1:20">
      <c r="C708" t="s">
        <v>1240</v>
      </c>
    </row>
    <row r="709" spans="1:20">
      <c r="C709" t="s">
        <v>1239</v>
      </c>
    </row>
    <row r="711" spans="1:20">
      <c r="B711" t="s">
        <v>1238</v>
      </c>
    </row>
    <row r="712" spans="1:20">
      <c r="C712" t="s">
        <v>1237</v>
      </c>
    </row>
    <row r="713" spans="1:20">
      <c r="C713" t="s">
        <v>1236</v>
      </c>
    </row>
    <row r="714" spans="1:20">
      <c r="C714" t="s">
        <v>1235</v>
      </c>
    </row>
    <row r="715" spans="1:20">
      <c r="C715" t="s">
        <v>1234</v>
      </c>
    </row>
    <row r="716" spans="1:20">
      <c r="C716" t="s">
        <v>1233</v>
      </c>
    </row>
    <row r="717" spans="1:20">
      <c r="B717" t="s">
        <v>1232</v>
      </c>
    </row>
    <row r="718" spans="1:20">
      <c r="B718" t="s">
        <v>1231</v>
      </c>
    </row>
    <row r="720" spans="1:20">
      <c r="A720" s="5" t="s">
        <v>1230</v>
      </c>
      <c r="C720" s="9" t="s">
        <v>261</v>
      </c>
      <c r="D720" s="10">
        <v>44371.51</v>
      </c>
      <c r="E720" s="8">
        <v>-1.0299852315145389E-2</v>
      </c>
      <c r="F720" s="9" t="s">
        <v>262</v>
      </c>
      <c r="G720" s="10">
        <v>6259.75</v>
      </c>
      <c r="H720" s="8">
        <v>-3.1311154598826414E-3</v>
      </c>
      <c r="I720" s="9" t="s">
        <v>263</v>
      </c>
      <c r="J720" s="10">
        <v>20585.53</v>
      </c>
      <c r="K720" s="8">
        <v>-7.5635652810492179E-4</v>
      </c>
      <c r="L720" s="9" t="s">
        <v>265</v>
      </c>
      <c r="M720" s="10">
        <v>313.51</v>
      </c>
      <c r="N720" s="8">
        <v>-5.8690312908680166E-3</v>
      </c>
      <c r="O720" s="9" t="s">
        <v>363</v>
      </c>
      <c r="P720" s="10">
        <v>246.17</v>
      </c>
      <c r="Q720" s="8">
        <v>1.1496120567087721E-2</v>
      </c>
      <c r="R720" s="9" t="s">
        <v>307</v>
      </c>
      <c r="S720" s="10">
        <v>2234.83</v>
      </c>
      <c r="T720" s="8">
        <v>-6.3584254730785061E-3</v>
      </c>
    </row>
    <row r="721" spans="2:16">
      <c r="B721" t="s">
        <v>1229</v>
      </c>
    </row>
    <row r="722" spans="2:16">
      <c r="K722" t="s">
        <v>1228</v>
      </c>
    </row>
    <row r="723" spans="2:16">
      <c r="L723" t="s">
        <v>1227</v>
      </c>
    </row>
    <row r="724" spans="2:16">
      <c r="L724" t="s">
        <v>1226</v>
      </c>
    </row>
    <row r="725" spans="2:16">
      <c r="L725" t="s">
        <v>1225</v>
      </c>
    </row>
    <row r="726" spans="2:16">
      <c r="K726" t="s">
        <v>1224</v>
      </c>
    </row>
    <row r="727" spans="2:16">
      <c r="L727" t="s">
        <v>1223</v>
      </c>
    </row>
    <row r="728" spans="2:16">
      <c r="L728" t="s">
        <v>1222</v>
      </c>
    </row>
    <row r="729" spans="2:16">
      <c r="K729" t="s">
        <v>1221</v>
      </c>
    </row>
    <row r="730" spans="2:16">
      <c r="O730" t="s">
        <v>1220</v>
      </c>
    </row>
    <row r="731" spans="2:16">
      <c r="P731" s="6" t="s">
        <v>1219</v>
      </c>
    </row>
    <row r="732" spans="2:16">
      <c r="P732" s="6"/>
    </row>
    <row r="740" spans="3:21">
      <c r="C740" t="s">
        <v>1218</v>
      </c>
    </row>
    <row r="741" spans="3:21">
      <c r="D741" t="s">
        <v>1217</v>
      </c>
    </row>
    <row r="742" spans="3:21">
      <c r="E742" t="s">
        <v>1216</v>
      </c>
    </row>
    <row r="743" spans="3:21">
      <c r="E743" t="s">
        <v>1215</v>
      </c>
    </row>
    <row r="744" spans="3:21">
      <c r="E744" t="s">
        <v>1214</v>
      </c>
    </row>
    <row r="745" spans="3:21">
      <c r="E745" s="6" t="s">
        <v>1213</v>
      </c>
      <c r="T745" s="6"/>
      <c r="U745" s="6"/>
    </row>
    <row r="746" spans="3:21">
      <c r="D746" t="s">
        <v>1212</v>
      </c>
    </row>
    <row r="747" spans="3:21">
      <c r="C747" t="s">
        <v>1211</v>
      </c>
    </row>
    <row r="748" spans="3:21">
      <c r="C748" t="s">
        <v>1210</v>
      </c>
    </row>
    <row r="749" spans="3:21">
      <c r="C749" t="s">
        <v>1209</v>
      </c>
    </row>
    <row r="750" spans="3:21">
      <c r="C750" t="s">
        <v>1208</v>
      </c>
    </row>
    <row r="751" spans="3:21">
      <c r="C751" t="s">
        <v>1207</v>
      </c>
    </row>
    <row r="752" spans="3:21">
      <c r="D752" t="s">
        <v>1206</v>
      </c>
    </row>
    <row r="753" spans="1:20">
      <c r="D753" t="s">
        <v>1205</v>
      </c>
    </row>
    <row r="754" spans="1:20">
      <c r="B754" t="s">
        <v>1204</v>
      </c>
    </row>
    <row r="758" spans="1:20">
      <c r="C758" t="s">
        <v>1203</v>
      </c>
    </row>
    <row r="759" spans="1:20">
      <c r="C759" t="s">
        <v>1202</v>
      </c>
    </row>
    <row r="761" spans="1:20">
      <c r="A761" s="5" t="s">
        <v>1201</v>
      </c>
      <c r="C761" s="9" t="s">
        <v>261</v>
      </c>
      <c r="D761" s="10">
        <v>44342.19</v>
      </c>
      <c r="E761" s="8">
        <v>-6.6122128834862929E-4</v>
      </c>
      <c r="F761" s="9" t="s">
        <v>262</v>
      </c>
      <c r="G761" s="10">
        <v>6296.79</v>
      </c>
      <c r="H761" s="8">
        <v>5.8823622830045091E-3</v>
      </c>
      <c r="I761" s="9" t="s">
        <v>263</v>
      </c>
      <c r="J761" s="10">
        <v>20895.66</v>
      </c>
      <c r="K761" s="8">
        <v>1.4841837970181416E-2</v>
      </c>
      <c r="L761" s="9" t="s">
        <v>265</v>
      </c>
      <c r="M761" s="10">
        <v>329.65</v>
      </c>
      <c r="N761" s="8">
        <v>4.8961019262854504E-2</v>
      </c>
      <c r="O761" s="9" t="s">
        <v>363</v>
      </c>
      <c r="P761" s="10">
        <v>246.73</v>
      </c>
      <c r="Q761" s="8">
        <v>2.2696875126656762E-3</v>
      </c>
      <c r="R761" s="9" t="s">
        <v>307</v>
      </c>
      <c r="S761" s="10">
        <v>2240.0100000000002</v>
      </c>
      <c r="T761" s="8">
        <v>2.3124896763855028E-3</v>
      </c>
    </row>
    <row r="762" spans="1:20">
      <c r="B762" t="s">
        <v>1200</v>
      </c>
    </row>
    <row r="763" spans="1:20">
      <c r="C763" t="s">
        <v>1199</v>
      </c>
    </row>
    <row r="764" spans="1:20">
      <c r="C764" t="s">
        <v>1198</v>
      </c>
    </row>
    <row r="765" spans="1:20">
      <c r="C765" t="s">
        <v>1197</v>
      </c>
    </row>
    <row r="766" spans="1:20">
      <c r="D766" t="s">
        <v>1196</v>
      </c>
    </row>
    <row r="767" spans="1:20">
      <c r="D767" t="s">
        <v>1195</v>
      </c>
    </row>
    <row r="768" spans="1:20">
      <c r="D768" t="s">
        <v>1194</v>
      </c>
    </row>
    <row r="769" spans="2:9">
      <c r="D769" t="s">
        <v>1193</v>
      </c>
    </row>
    <row r="770" spans="2:9">
      <c r="D770" t="s">
        <v>1192</v>
      </c>
    </row>
    <row r="771" spans="2:9">
      <c r="D771" t="s">
        <v>1191</v>
      </c>
    </row>
    <row r="772" spans="2:9">
      <c r="C772" s="6" t="s">
        <v>1190</v>
      </c>
    </row>
    <row r="773" spans="2:9">
      <c r="B773" t="s">
        <v>1189</v>
      </c>
    </row>
    <row r="774" spans="2:9">
      <c r="I774" t="s">
        <v>1188</v>
      </c>
    </row>
    <row r="775" spans="2:9">
      <c r="I775" t="s">
        <v>1187</v>
      </c>
    </row>
    <row r="776" spans="2:9">
      <c r="I776" t="s">
        <v>1186</v>
      </c>
    </row>
    <row r="782" spans="2:9">
      <c r="B782" t="s">
        <v>1185</v>
      </c>
    </row>
    <row r="783" spans="2:9">
      <c r="C783" t="s">
        <v>1184</v>
      </c>
    </row>
    <row r="784" spans="2:9">
      <c r="C784" t="s">
        <v>1183</v>
      </c>
    </row>
    <row r="786" spans="1:20">
      <c r="A786" s="5" t="s">
        <v>1182</v>
      </c>
      <c r="C786" s="9" t="s">
        <v>777</v>
      </c>
      <c r="D786" s="10">
        <v>44901.919999999998</v>
      </c>
      <c r="E786" s="8">
        <v>1.2465613942566286E-2</v>
      </c>
      <c r="F786" s="9" t="s">
        <v>776</v>
      </c>
      <c r="G786" s="10">
        <v>6388.64</v>
      </c>
      <c r="H786" s="8">
        <v>1.4377081820230966E-2</v>
      </c>
      <c r="I786" s="9" t="s">
        <v>775</v>
      </c>
      <c r="J786" s="10">
        <v>21108.32</v>
      </c>
      <c r="K786" s="8">
        <v>1.0074700402495312E-2</v>
      </c>
      <c r="L786" s="9" t="s">
        <v>774</v>
      </c>
      <c r="M786" s="10">
        <v>316.06</v>
      </c>
      <c r="N786" s="8">
        <v>-4.299816490539763E-2</v>
      </c>
      <c r="O786" s="9" t="s">
        <v>773</v>
      </c>
      <c r="P786" s="10">
        <v>241.54</v>
      </c>
      <c r="Q786" s="8">
        <v>-2.1487124285832566E-2</v>
      </c>
      <c r="R786" s="9" t="s">
        <v>772</v>
      </c>
      <c r="S786" s="10">
        <v>2261.0700000000002</v>
      </c>
      <c r="T786" s="8">
        <v>9.3141742626278463E-3</v>
      </c>
    </row>
    <row r="787" spans="1:20">
      <c r="B787" t="s">
        <v>1181</v>
      </c>
    </row>
    <row r="788" spans="1:20">
      <c r="G788" t="s">
        <v>1180</v>
      </c>
    </row>
    <row r="789" spans="1:20">
      <c r="G789" t="s">
        <v>1179</v>
      </c>
    </row>
    <row r="790" spans="1:20">
      <c r="H790" t="s">
        <v>1178</v>
      </c>
    </row>
    <row r="791" spans="1:20">
      <c r="H791" t="s">
        <v>1177</v>
      </c>
    </row>
    <row r="792" spans="1:20">
      <c r="H792" t="s">
        <v>1176</v>
      </c>
    </row>
    <row r="793" spans="1:20">
      <c r="H793" t="s">
        <v>1175</v>
      </c>
    </row>
    <row r="794" spans="1:20">
      <c r="H794" t="s">
        <v>1174</v>
      </c>
    </row>
    <row r="795" spans="1:20">
      <c r="G795" t="s">
        <v>1173</v>
      </c>
    </row>
    <row r="796" spans="1:20">
      <c r="G796" t="s">
        <v>1172</v>
      </c>
      <c r="J796" s="7"/>
    </row>
    <row r="797" spans="1:20">
      <c r="G797" t="s">
        <v>1171</v>
      </c>
      <c r="J797" s="7"/>
    </row>
    <row r="798" spans="1:20">
      <c r="B798" t="s">
        <v>1170</v>
      </c>
    </row>
    <row r="799" spans="1:20">
      <c r="C799" t="s">
        <v>1169</v>
      </c>
    </row>
    <row r="800" spans="1:20">
      <c r="C800" t="s">
        <v>1168</v>
      </c>
    </row>
    <row r="801" spans="1:20">
      <c r="H801" t="s">
        <v>1167</v>
      </c>
    </row>
    <row r="802" spans="1:20">
      <c r="C802" t="s">
        <v>1166</v>
      </c>
    </row>
    <row r="803" spans="1:20">
      <c r="C803" t="s">
        <v>1165</v>
      </c>
    </row>
    <row r="804" spans="1:20">
      <c r="B804" t="s">
        <v>1164</v>
      </c>
    </row>
    <row r="805" spans="1:20">
      <c r="C805" s="20" t="s">
        <v>1163</v>
      </c>
      <c r="N805" s="7" t="s">
        <v>1162</v>
      </c>
    </row>
    <row r="807" spans="1:20">
      <c r="A807" s="5" t="s">
        <v>1161</v>
      </c>
      <c r="C807" s="9" t="s">
        <v>777</v>
      </c>
      <c r="D807" s="10">
        <v>44173.64</v>
      </c>
      <c r="E807" s="8">
        <v>-1.6486755449630117E-2</v>
      </c>
      <c r="F807" s="9" t="s">
        <v>776</v>
      </c>
      <c r="G807" s="10">
        <v>6329.94</v>
      </c>
      <c r="H807" s="8">
        <v>-9.2733896371846695E-3</v>
      </c>
      <c r="I807" s="9" t="s">
        <v>775</v>
      </c>
      <c r="J807" s="10">
        <v>21053.58</v>
      </c>
      <c r="K807" s="8">
        <v>-2.6000328685191762E-3</v>
      </c>
      <c r="L807" s="9" t="s">
        <v>774</v>
      </c>
      <c r="M807" s="10">
        <v>309.26</v>
      </c>
      <c r="N807" s="8">
        <v>-2.1987971286296357E-2</v>
      </c>
      <c r="O807" s="9" t="s">
        <v>773</v>
      </c>
      <c r="P807" s="10">
        <v>240.4</v>
      </c>
      <c r="Q807" s="8">
        <v>-4.74209650582357E-3</v>
      </c>
      <c r="R807" s="9" t="s">
        <v>772</v>
      </c>
      <c r="S807" s="10">
        <v>2212.3000000000002</v>
      </c>
      <c r="T807" s="8">
        <v>9.3141742626278463E-3</v>
      </c>
    </row>
    <row r="808" spans="1:20">
      <c r="B808" t="s">
        <v>1160</v>
      </c>
    </row>
    <row r="809" spans="1:20">
      <c r="G809" t="s">
        <v>1159</v>
      </c>
    </row>
    <row r="810" spans="1:20">
      <c r="H810" s="6" t="s">
        <v>1158</v>
      </c>
    </row>
    <row r="811" spans="1:20">
      <c r="H811" s="6" t="s">
        <v>1157</v>
      </c>
    </row>
    <row r="812" spans="1:20">
      <c r="H812" s="6" t="s">
        <v>1156</v>
      </c>
    </row>
    <row r="813" spans="1:20">
      <c r="H813" s="6" t="s">
        <v>1155</v>
      </c>
    </row>
    <row r="814" spans="1:20">
      <c r="H814" s="6" t="s">
        <v>1154</v>
      </c>
    </row>
    <row r="815" spans="1:20">
      <c r="G815" t="s">
        <v>1153</v>
      </c>
    </row>
    <row r="816" spans="1:20">
      <c r="G816" t="s">
        <v>1152</v>
      </c>
    </row>
    <row r="817" spans="2:8">
      <c r="G817" t="s">
        <v>1151</v>
      </c>
    </row>
    <row r="818" spans="2:8">
      <c r="G818" t="s">
        <v>1150</v>
      </c>
    </row>
    <row r="819" spans="2:8">
      <c r="H819" s="6" t="s">
        <v>1149</v>
      </c>
    </row>
    <row r="820" spans="2:8">
      <c r="H820" s="6" t="s">
        <v>1148</v>
      </c>
    </row>
    <row r="821" spans="2:8">
      <c r="H821" s="6" t="s">
        <v>1147</v>
      </c>
    </row>
    <row r="822" spans="2:8">
      <c r="H822" s="6" t="s">
        <v>1146</v>
      </c>
    </row>
    <row r="823" spans="2:8">
      <c r="G823" t="s">
        <v>1145</v>
      </c>
    </row>
    <row r="824" spans="2:8">
      <c r="H824" s="6" t="s">
        <v>1144</v>
      </c>
    </row>
    <row r="825" spans="2:8">
      <c r="H825" s="6" t="s">
        <v>1143</v>
      </c>
    </row>
    <row r="826" spans="2:8">
      <c r="C826" s="6" t="s">
        <v>1142</v>
      </c>
    </row>
    <row r="827" spans="2:8">
      <c r="C827" s="6" t="s">
        <v>1141</v>
      </c>
    </row>
    <row r="828" spans="2:8">
      <c r="B828" t="s">
        <v>1140</v>
      </c>
    </row>
    <row r="829" spans="2:8">
      <c r="C829" t="s">
        <v>1139</v>
      </c>
    </row>
    <row r="830" spans="2:8">
      <c r="C830" t="s">
        <v>1138</v>
      </c>
    </row>
    <row r="831" spans="2:8">
      <c r="C831" t="s">
        <v>1137</v>
      </c>
    </row>
    <row r="833" spans="1:20">
      <c r="A833" s="5" t="s">
        <v>1136</v>
      </c>
      <c r="C833" s="9" t="s">
        <v>777</v>
      </c>
      <c r="D833" s="10">
        <v>44175.61</v>
      </c>
      <c r="E833" s="8">
        <v>4.4594743570064205E-5</v>
      </c>
      <c r="F833" s="9" t="s">
        <v>776</v>
      </c>
      <c r="G833" s="10">
        <v>6389.45</v>
      </c>
      <c r="H833" s="8">
        <v>9.3137907018601314E-3</v>
      </c>
      <c r="I833" s="9" t="s">
        <v>775</v>
      </c>
      <c r="J833" s="10">
        <v>21450.02</v>
      </c>
      <c r="K833" s="8">
        <v>1.8482034049385442E-2</v>
      </c>
      <c r="L833" s="9" t="s">
        <v>774</v>
      </c>
      <c r="M833" s="10">
        <v>329.65</v>
      </c>
      <c r="N833" s="8">
        <v>6.1853480964659452E-2</v>
      </c>
      <c r="O833" s="9" t="s">
        <v>773</v>
      </c>
      <c r="P833" s="10">
        <v>242.87</v>
      </c>
      <c r="Q833" s="8">
        <v>1.0170049820891831E-2</v>
      </c>
      <c r="R833" s="9" t="s">
        <v>772</v>
      </c>
      <c r="S833" s="10">
        <v>2218.42</v>
      </c>
      <c r="T833" s="8">
        <v>2.7587201702111821E-3</v>
      </c>
    </row>
    <row r="834" spans="1:20">
      <c r="B834" t="s">
        <v>1135</v>
      </c>
    </row>
    <row r="835" spans="1:20">
      <c r="C835" s="6" t="s">
        <v>1134</v>
      </c>
    </row>
    <row r="836" spans="1:20">
      <c r="B836" t="s">
        <v>1133</v>
      </c>
    </row>
    <row r="837" spans="1:20">
      <c r="C837" s="6" t="s">
        <v>1132</v>
      </c>
    </row>
    <row r="838" spans="1:20">
      <c r="C838" s="6" t="s">
        <v>1131</v>
      </c>
    </row>
    <row r="839" spans="1:20">
      <c r="B839" t="s">
        <v>1130</v>
      </c>
    </row>
    <row r="840" spans="1:20">
      <c r="C840" s="6" t="s">
        <v>1029</v>
      </c>
      <c r="K840" s="6" t="s">
        <v>1028</v>
      </c>
    </row>
    <row r="850" spans="2:11">
      <c r="C850" s="7" t="s">
        <v>1027</v>
      </c>
      <c r="K850" s="7" t="s">
        <v>1026</v>
      </c>
    </row>
    <row r="851" spans="2:11">
      <c r="C851" t="s">
        <v>1129</v>
      </c>
    </row>
    <row r="852" spans="2:11">
      <c r="C852" t="s">
        <v>1128</v>
      </c>
    </row>
    <row r="853" spans="2:11">
      <c r="C853" t="s">
        <v>1127</v>
      </c>
    </row>
    <row r="854" spans="2:11">
      <c r="C854" t="s">
        <v>1126</v>
      </c>
    </row>
    <row r="855" spans="2:11">
      <c r="C855" s="6" t="s">
        <v>1125</v>
      </c>
    </row>
    <row r="856" spans="2:11">
      <c r="B856" t="s">
        <v>1124</v>
      </c>
      <c r="H856" s="7" t="s">
        <v>1123</v>
      </c>
    </row>
    <row r="858" spans="2:11">
      <c r="J858" t="s">
        <v>1122</v>
      </c>
    </row>
    <row r="859" spans="2:11">
      <c r="J859" t="s">
        <v>1121</v>
      </c>
    </row>
    <row r="860" spans="2:11">
      <c r="J860" t="s">
        <v>1120</v>
      </c>
    </row>
    <row r="867" spans="1:20">
      <c r="A867" s="5" t="s">
        <v>1119</v>
      </c>
      <c r="C867" s="9" t="s">
        <v>777</v>
      </c>
      <c r="D867" s="10">
        <v>44946.12</v>
      </c>
      <c r="E867" s="8">
        <v>1.7142970294210091E-2</v>
      </c>
      <c r="F867" s="9" t="s">
        <v>776</v>
      </c>
      <c r="G867" s="10">
        <v>6449.8</v>
      </c>
      <c r="H867" s="8">
        <v>9.3568792830786007E-3</v>
      </c>
      <c r="I867" s="9" t="s">
        <v>775</v>
      </c>
      <c r="J867" s="10">
        <v>21622.98</v>
      </c>
      <c r="K867" s="8">
        <v>7.9988974692664534E-3</v>
      </c>
      <c r="L867" s="9" t="s">
        <v>774</v>
      </c>
      <c r="M867" s="10">
        <v>330.56</v>
      </c>
      <c r="N867" s="8">
        <v>2.752904162633183E-3</v>
      </c>
      <c r="O867" s="9" t="s">
        <v>773</v>
      </c>
      <c r="P867" s="10">
        <v>248.32</v>
      </c>
      <c r="Q867" s="8">
        <v>2.1947487113402015E-2</v>
      </c>
      <c r="R867" s="9" t="s">
        <v>772</v>
      </c>
      <c r="S867" s="10">
        <v>2286.52</v>
      </c>
      <c r="T867" s="8">
        <v>2.9783251403880093E-2</v>
      </c>
    </row>
    <row r="868" spans="1:20">
      <c r="B868" t="s">
        <v>1118</v>
      </c>
    </row>
    <row r="869" spans="1:20">
      <c r="C869" s="6" t="s">
        <v>1117</v>
      </c>
    </row>
    <row r="870" spans="1:20">
      <c r="C870" s="6" t="s">
        <v>1116</v>
      </c>
    </row>
    <row r="871" spans="1:20">
      <c r="C871" s="6" t="s">
        <v>1115</v>
      </c>
    </row>
    <row r="872" spans="1:20">
      <c r="B872" t="s">
        <v>1114</v>
      </c>
    </row>
    <row r="873" spans="1:20">
      <c r="C873" s="6" t="s">
        <v>1113</v>
      </c>
    </row>
    <row r="874" spans="1:20">
      <c r="C874" s="6" t="s">
        <v>1112</v>
      </c>
    </row>
    <row r="875" spans="1:20">
      <c r="C875" s="6" t="s">
        <v>1111</v>
      </c>
    </row>
    <row r="877" spans="1:20">
      <c r="A877" s="5" t="s">
        <v>1110</v>
      </c>
      <c r="C877" s="9" t="s">
        <v>777</v>
      </c>
      <c r="D877" s="10">
        <v>45631.74</v>
      </c>
      <c r="E877" s="8">
        <v>1.5025068077614296E-2</v>
      </c>
      <c r="F877" s="9" t="s">
        <v>776</v>
      </c>
      <c r="G877" s="10">
        <v>6466.91</v>
      </c>
      <c r="H877" s="8">
        <v>2.645776731081718E-3</v>
      </c>
      <c r="I877" s="9" t="s">
        <v>775</v>
      </c>
      <c r="J877" s="10">
        <v>21496.54</v>
      </c>
      <c r="K877" s="8">
        <v>-5.8818768043600823E-3</v>
      </c>
      <c r="L877" s="9" t="s">
        <v>774</v>
      </c>
      <c r="M877" s="10">
        <v>340.01</v>
      </c>
      <c r="N877" s="8">
        <v>2.7793300197052995E-2</v>
      </c>
      <c r="O877" s="9" t="s">
        <v>773</v>
      </c>
      <c r="P877" s="10">
        <v>249.09</v>
      </c>
      <c r="Q877" s="8">
        <v>3.0912521578546318E-3</v>
      </c>
      <c r="R877" s="9" t="s">
        <v>772</v>
      </c>
      <c r="S877" s="10">
        <v>2361.9499999999998</v>
      </c>
      <c r="T877" s="8">
        <v>3.1935477042274327E-2</v>
      </c>
    </row>
    <row r="878" spans="1:20">
      <c r="B878" t="s">
        <v>1109</v>
      </c>
    </row>
    <row r="879" spans="1:20">
      <c r="C879" t="s">
        <v>1108</v>
      </c>
    </row>
    <row r="880" spans="1:20">
      <c r="C880" t="s">
        <v>1107</v>
      </c>
    </row>
    <row r="881" spans="1:20">
      <c r="J881" s="6" t="s">
        <v>1106</v>
      </c>
    </row>
    <row r="882" spans="1:20">
      <c r="J882" s="6" t="s">
        <v>1105</v>
      </c>
    </row>
    <row r="883" spans="1:20">
      <c r="J883" s="6" t="s">
        <v>1104</v>
      </c>
    </row>
    <row r="884" spans="1:20">
      <c r="J884" s="6" t="s">
        <v>1103</v>
      </c>
    </row>
    <row r="889" spans="1:20">
      <c r="B889" t="s">
        <v>1102</v>
      </c>
    </row>
    <row r="890" spans="1:20">
      <c r="B890" t="s">
        <v>1101</v>
      </c>
    </row>
    <row r="892" spans="1:20">
      <c r="A892" s="5" t="s">
        <v>1100</v>
      </c>
      <c r="C892" s="9" t="s">
        <v>777</v>
      </c>
      <c r="D892" s="10">
        <v>45544.88</v>
      </c>
      <c r="E892" s="8">
        <v>-1.907129846428415E-3</v>
      </c>
      <c r="F892" s="9" t="s">
        <v>776</v>
      </c>
      <c r="G892" s="10">
        <v>6460.26</v>
      </c>
      <c r="H892" s="8">
        <v>-1.0293703349400236E-3</v>
      </c>
      <c r="I892" s="9" t="s">
        <v>775</v>
      </c>
      <c r="J892" s="10">
        <v>21455.55</v>
      </c>
      <c r="K892" s="8">
        <v>-1.9104613957694678E-3</v>
      </c>
      <c r="L892" s="9" t="s">
        <v>774</v>
      </c>
      <c r="M892" s="10">
        <v>333.87</v>
      </c>
      <c r="N892" s="8">
        <v>-1.8390391469733688E-2</v>
      </c>
      <c r="O892" s="9" t="s">
        <v>773</v>
      </c>
      <c r="P892" s="10">
        <v>245.32</v>
      </c>
      <c r="Q892" s="8">
        <v>-1.5367683026251468E-2</v>
      </c>
      <c r="R892" s="9" t="s">
        <v>772</v>
      </c>
      <c r="S892" s="10">
        <v>2366.42</v>
      </c>
      <c r="T892" s="8">
        <v>1.8889292686844494E-3</v>
      </c>
    </row>
    <row r="893" spans="1:20">
      <c r="B893" t="s">
        <v>1099</v>
      </c>
    </row>
    <row r="894" spans="1:20">
      <c r="C894" t="s">
        <v>1098</v>
      </c>
    </row>
    <row r="895" spans="1:20">
      <c r="B895" t="s">
        <v>1097</v>
      </c>
    </row>
    <row r="903" spans="1:20">
      <c r="C903" t="s">
        <v>1096</v>
      </c>
    </row>
    <row r="904" spans="1:20">
      <c r="C904" t="s">
        <v>1095</v>
      </c>
    </row>
    <row r="905" spans="1:20">
      <c r="D905" s="6" t="s">
        <v>1094</v>
      </c>
    </row>
    <row r="907" spans="1:20">
      <c r="A907" s="5" t="s">
        <v>1093</v>
      </c>
      <c r="C907" s="9" t="s">
        <v>777</v>
      </c>
      <c r="D907" s="10">
        <v>45400.86</v>
      </c>
      <c r="E907" s="8">
        <v>-3.172186606156729E-3</v>
      </c>
      <c r="F907" s="9" t="s">
        <v>776</v>
      </c>
      <c r="G907" s="10">
        <v>6481.5</v>
      </c>
      <c r="H907" s="8">
        <v>3.2770192085165135E-3</v>
      </c>
      <c r="I907" s="9" t="s">
        <v>775</v>
      </c>
      <c r="J907" s="10">
        <v>21700.39</v>
      </c>
      <c r="K907" s="8">
        <v>1.1282746531283546E-2</v>
      </c>
      <c r="L907" s="9" t="s">
        <v>774</v>
      </c>
      <c r="M907" s="10">
        <v>350.84</v>
      </c>
      <c r="N907" s="8">
        <v>4.8369627180481052E-2</v>
      </c>
      <c r="O907" s="9" t="s">
        <v>773</v>
      </c>
      <c r="P907" s="10">
        <v>247.05</v>
      </c>
      <c r="Q907" s="8">
        <v>7.0026310463469667E-3</v>
      </c>
      <c r="R907" s="9" t="s">
        <v>772</v>
      </c>
      <c r="S907" s="10">
        <v>2391.0500000000002</v>
      </c>
      <c r="T907" s="8">
        <v>1.0300913824470466E-2</v>
      </c>
    </row>
    <row r="908" spans="1:20">
      <c r="B908" t="s">
        <v>1092</v>
      </c>
    </row>
    <row r="909" spans="1:20">
      <c r="C909" t="s">
        <v>1091</v>
      </c>
    </row>
    <row r="910" spans="1:20">
      <c r="C910" t="s">
        <v>1090</v>
      </c>
    </row>
    <row r="911" spans="1:20">
      <c r="C911" t="s">
        <v>1089</v>
      </c>
    </row>
    <row r="912" spans="1:20">
      <c r="B912" t="s">
        <v>1088</v>
      </c>
    </row>
    <row r="913" spans="1:20">
      <c r="B913" t="s">
        <v>1087</v>
      </c>
    </row>
    <row r="914" spans="1:20">
      <c r="J914" t="s">
        <v>1086</v>
      </c>
    </row>
    <row r="915" spans="1:20">
      <c r="J915" t="s">
        <v>1085</v>
      </c>
    </row>
    <row r="921" spans="1:20">
      <c r="A921" s="5" t="s">
        <v>1084</v>
      </c>
      <c r="C921" s="9" t="s">
        <v>777</v>
      </c>
      <c r="D921" s="10">
        <v>45384.22</v>
      </c>
      <c r="E921" s="8">
        <v>-3.6664726197782881E-4</v>
      </c>
      <c r="F921" s="9" t="s">
        <v>776</v>
      </c>
      <c r="G921" s="10">
        <v>6584.29</v>
      </c>
      <c r="H921" s="8">
        <v>1.5611402292426361E-2</v>
      </c>
      <c r="I921" s="9" t="s">
        <v>775</v>
      </c>
      <c r="J921" s="10">
        <v>22141.1</v>
      </c>
      <c r="K921" s="8">
        <v>1.9904611785322282E-2</v>
      </c>
      <c r="L921" s="9" t="s">
        <v>774</v>
      </c>
      <c r="M921" s="10">
        <v>395.94</v>
      </c>
      <c r="N921" s="8">
        <v>0.11390614739607018</v>
      </c>
      <c r="O921" s="9" t="s">
        <v>773</v>
      </c>
      <c r="P921" s="10">
        <v>255.64</v>
      </c>
      <c r="Q921" s="8">
        <v>3.3601940228446155E-2</v>
      </c>
      <c r="R921" s="9" t="s">
        <v>772</v>
      </c>
      <c r="S921" s="10">
        <v>2397.06</v>
      </c>
      <c r="T921" s="8">
        <v>2.5072380332573085E-3</v>
      </c>
    </row>
    <row r="922" spans="1:20">
      <c r="B922" t="s">
        <v>1083</v>
      </c>
    </row>
    <row r="923" spans="1:20">
      <c r="C923" t="s">
        <v>1082</v>
      </c>
    </row>
    <row r="924" spans="1:20">
      <c r="C924" t="s">
        <v>1081</v>
      </c>
    </row>
    <row r="925" spans="1:20">
      <c r="C925" t="s">
        <v>1080</v>
      </c>
    </row>
    <row r="926" spans="1:20">
      <c r="C926" t="s">
        <v>1079</v>
      </c>
    </row>
    <row r="927" spans="1:20">
      <c r="C927" t="s">
        <v>1078</v>
      </c>
    </row>
    <row r="928" spans="1:20">
      <c r="C928" t="s">
        <v>1077</v>
      </c>
    </row>
    <row r="929" spans="2:12">
      <c r="B929" t="s">
        <v>1076</v>
      </c>
    </row>
    <row r="930" spans="2:12">
      <c r="C930" t="s">
        <v>1075</v>
      </c>
      <c r="K930" t="s">
        <v>1074</v>
      </c>
    </row>
    <row r="938" spans="2:12">
      <c r="C938" s="7"/>
      <c r="K938" s="7"/>
    </row>
    <row r="939" spans="2:12">
      <c r="C939" s="7"/>
      <c r="K939" s="7"/>
    </row>
    <row r="940" spans="2:12">
      <c r="C940" s="7"/>
      <c r="D940" s="7" t="s">
        <v>1073</v>
      </c>
      <c r="K940" s="7"/>
      <c r="L940" s="7" t="s">
        <v>1072</v>
      </c>
    </row>
    <row r="941" spans="2:12">
      <c r="D941" t="s">
        <v>1071</v>
      </c>
      <c r="L941" t="s">
        <v>1070</v>
      </c>
    </row>
    <row r="942" spans="2:12">
      <c r="D942" t="s">
        <v>1069</v>
      </c>
      <c r="L942" t="s">
        <v>1068</v>
      </c>
    </row>
    <row r="943" spans="2:12">
      <c r="C943" t="s">
        <v>1067</v>
      </c>
    </row>
    <row r="944" spans="2:12">
      <c r="C944" t="s">
        <v>1066</v>
      </c>
    </row>
    <row r="945" spans="1:20">
      <c r="C945" t="s">
        <v>1065</v>
      </c>
    </row>
    <row r="946" spans="1:20">
      <c r="C946" t="s">
        <v>1064</v>
      </c>
    </row>
    <row r="947" spans="1:20">
      <c r="B947" t="s">
        <v>1063</v>
      </c>
    </row>
    <row r="948" spans="1:20">
      <c r="C948" t="s">
        <v>1062</v>
      </c>
    </row>
    <row r="949" spans="1:20">
      <c r="C949" t="s">
        <v>1061</v>
      </c>
    </row>
    <row r="950" spans="1:20">
      <c r="C950" t="s">
        <v>1060</v>
      </c>
    </row>
    <row r="951" spans="1:20">
      <c r="C951" t="s">
        <v>1059</v>
      </c>
    </row>
    <row r="952" spans="1:20">
      <c r="C952" t="s">
        <v>1058</v>
      </c>
    </row>
    <row r="953" spans="1:20">
      <c r="C953" t="s">
        <v>1057</v>
      </c>
    </row>
    <row r="954" spans="1:20">
      <c r="C954" t="s">
        <v>1056</v>
      </c>
    </row>
    <row r="955" spans="1:20">
      <c r="C955" t="s">
        <v>1055</v>
      </c>
    </row>
    <row r="957" spans="1:20">
      <c r="A957" s="5" t="s">
        <v>1054</v>
      </c>
      <c r="C957" s="9" t="s">
        <v>777</v>
      </c>
      <c r="D957" s="10">
        <v>46315.27</v>
      </c>
      <c r="E957" s="8">
        <v>2.0102441376245797E-2</v>
      </c>
      <c r="F957" s="9" t="s">
        <v>776</v>
      </c>
      <c r="G957" s="10">
        <v>6664.36</v>
      </c>
      <c r="H957" s="8">
        <v>1.2014657071346644E-2</v>
      </c>
      <c r="I957" s="9" t="s">
        <v>775</v>
      </c>
      <c r="J957" s="10">
        <v>22631.48</v>
      </c>
      <c r="K957" s="8">
        <v>2.1668048223094601E-2</v>
      </c>
      <c r="L957" s="9" t="s">
        <v>774</v>
      </c>
      <c r="M957" s="10">
        <v>426.07</v>
      </c>
      <c r="N957" s="8">
        <v>7.0716079517450181E-2</v>
      </c>
      <c r="O957" s="9" t="s">
        <v>773</v>
      </c>
      <c r="P957" s="10">
        <v>265.86</v>
      </c>
      <c r="Q957" s="8">
        <v>3.8441284886782619E-2</v>
      </c>
      <c r="R957" s="9" t="s">
        <v>772</v>
      </c>
      <c r="S957" s="10">
        <v>2448.77</v>
      </c>
      <c r="T957" s="8">
        <v>2.111672390628766E-2</v>
      </c>
    </row>
    <row r="958" spans="1:20">
      <c r="B958" t="s">
        <v>1053</v>
      </c>
    </row>
    <row r="959" spans="1:20">
      <c r="G959" t="s">
        <v>1052</v>
      </c>
    </row>
    <row r="960" spans="1:20">
      <c r="G960" t="s">
        <v>1051</v>
      </c>
    </row>
    <row r="961" spans="2:21">
      <c r="G961" t="s">
        <v>1050</v>
      </c>
    </row>
    <row r="962" spans="2:21">
      <c r="G962" t="s">
        <v>1049</v>
      </c>
    </row>
    <row r="963" spans="2:21">
      <c r="G963" t="s">
        <v>1048</v>
      </c>
    </row>
    <row r="964" spans="2:21">
      <c r="G964" t="s">
        <v>1047</v>
      </c>
    </row>
    <row r="965" spans="2:21">
      <c r="G965" t="s">
        <v>1046</v>
      </c>
    </row>
    <row r="966" spans="2:21">
      <c r="G966" t="s">
        <v>1045</v>
      </c>
    </row>
    <row r="967" spans="2:21">
      <c r="H967" s="19" t="s">
        <v>1044</v>
      </c>
      <c r="I967" s="18">
        <v>0.05</v>
      </c>
      <c r="J967">
        <v>2026</v>
      </c>
      <c r="K967">
        <v>2027</v>
      </c>
      <c r="L967">
        <v>2028</v>
      </c>
      <c r="M967">
        <v>2029</v>
      </c>
      <c r="N967">
        <v>2030</v>
      </c>
      <c r="O967">
        <v>2031</v>
      </c>
      <c r="P967">
        <v>2032</v>
      </c>
      <c r="Q967">
        <v>2033</v>
      </c>
      <c r="R967">
        <v>2034</v>
      </c>
      <c r="S967">
        <v>2035</v>
      </c>
      <c r="T967">
        <v>2036</v>
      </c>
      <c r="U967">
        <v>2037</v>
      </c>
    </row>
    <row r="968" spans="2:21">
      <c r="H968" t="s">
        <v>1043</v>
      </c>
      <c r="I968" s="17">
        <v>1000000</v>
      </c>
      <c r="J968" s="17">
        <f t="shared" ref="J968:U968" si="0">I968*(1+$I$967)</f>
        <v>1050000</v>
      </c>
      <c r="K968" s="17">
        <f t="shared" si="0"/>
        <v>1102500</v>
      </c>
      <c r="L968" s="17">
        <f t="shared" si="0"/>
        <v>1157625</v>
      </c>
      <c r="M968" s="17">
        <f t="shared" si="0"/>
        <v>1215506.25</v>
      </c>
      <c r="N968" s="17">
        <f t="shared" si="0"/>
        <v>1276281.5625</v>
      </c>
      <c r="O968" s="17">
        <f t="shared" si="0"/>
        <v>1340095.640625</v>
      </c>
      <c r="P968" s="17">
        <f t="shared" si="0"/>
        <v>1407100.42265625</v>
      </c>
      <c r="Q968" s="17">
        <f t="shared" si="0"/>
        <v>1477455.4437890626</v>
      </c>
      <c r="R968" s="17">
        <f t="shared" si="0"/>
        <v>1551328.2159785158</v>
      </c>
      <c r="S968" s="17">
        <f t="shared" si="0"/>
        <v>1628894.6267774417</v>
      </c>
      <c r="T968" s="17">
        <f t="shared" si="0"/>
        <v>1710339.3581163138</v>
      </c>
      <c r="U968" s="17">
        <f t="shared" si="0"/>
        <v>1795856.3260221295</v>
      </c>
    </row>
    <row r="969" spans="2:21">
      <c r="G969" t="str">
        <f>"   -. 현금흐름 할인법은 위 복리 이자를 역으로 계산하는 방법. 즉 2037년의 "&amp;TEXT(U968,"#,#,#,##0")&amp;"원을 2025년의 금리 5%의 가치로 할인을 하면 "&amp;TEXT(L970,"#,#,#,##0")&amp;"원임. 수식은 "&amp;TEXT(U968,"#,#,#,##0")&amp;" / 1.05(1+금리)^12"</f>
        <v xml:space="preserve">   -. 현금흐름 할인법은 위 복리 이자를 역으로 계산하는 방법. 즉 2037년의 1,795,856원을 2025년의 금리 5%의 가치로 할인을 하면 1,000,000원임. 수식은 1,795,856 / 1.05(1+금리)^12</v>
      </c>
    </row>
    <row r="970" spans="2:21">
      <c r="G970" t="str">
        <f>"      2037년 "&amp;TEXT(U968,"#,#,#,##0")&amp;"원과 금리"&amp;I967*100&amp;"% 적용시 2025년 가치"</f>
        <v xml:space="preserve">      2037년 1,795,856원과 금리5% 적용시 2025년 가치</v>
      </c>
      <c r="J970" s="16"/>
      <c r="L970" s="15">
        <f>$U$968/(1+$I$967)^12</f>
        <v>1000000.0000000002</v>
      </c>
    </row>
    <row r="971" spans="2:21">
      <c r="G971" t="s">
        <v>1042</v>
      </c>
    </row>
    <row r="972" spans="2:21">
      <c r="G972" t="s">
        <v>1041</v>
      </c>
    </row>
    <row r="973" spans="2:21">
      <c r="G973" t="s">
        <v>1040</v>
      </c>
    </row>
    <row r="974" spans="2:21">
      <c r="G974" t="s">
        <v>1039</v>
      </c>
    </row>
    <row r="975" spans="2:21">
      <c r="G975" t="s">
        <v>1038</v>
      </c>
    </row>
    <row r="976" spans="2:21">
      <c r="B976" t="s">
        <v>1037</v>
      </c>
    </row>
    <row r="977" spans="1:20">
      <c r="C977" t="s">
        <v>1036</v>
      </c>
    </row>
    <row r="978" spans="1:20">
      <c r="C978" t="s">
        <v>1035</v>
      </c>
    </row>
    <row r="979" spans="1:20">
      <c r="B979" t="s">
        <v>1034</v>
      </c>
    </row>
    <row r="980" spans="1:20">
      <c r="C980" t="s">
        <v>1033</v>
      </c>
    </row>
    <row r="981" spans="1:20">
      <c r="B981" t="s">
        <v>1032</v>
      </c>
    </row>
    <row r="983" spans="1:20">
      <c r="A983" s="5" t="s">
        <v>1031</v>
      </c>
      <c r="C983" s="9" t="s">
        <v>777</v>
      </c>
      <c r="D983" s="10">
        <v>46247.29</v>
      </c>
      <c r="E983" s="8">
        <v>-1.4699239674367066E-3</v>
      </c>
      <c r="F983" s="9" t="s">
        <v>776</v>
      </c>
      <c r="G983" s="10">
        <v>6643.7</v>
      </c>
      <c r="H983" s="8">
        <v>-3.1097129611511441E-3</v>
      </c>
      <c r="I983" s="9" t="s">
        <v>775</v>
      </c>
      <c r="J983" s="10">
        <v>22484.07</v>
      </c>
      <c r="K983" s="8">
        <v>-6.5561973432745873E-3</v>
      </c>
      <c r="L983" s="9" t="s">
        <v>774</v>
      </c>
      <c r="M983" s="10">
        <v>440.4</v>
      </c>
      <c r="N983" s="8">
        <v>3.2538601271571266E-2</v>
      </c>
      <c r="O983" s="9" t="s">
        <v>773</v>
      </c>
      <c r="P983" s="10">
        <v>268.83</v>
      </c>
      <c r="Q983" s="8">
        <v>1.1047874121191723E-2</v>
      </c>
      <c r="R983" s="9" t="s">
        <v>772</v>
      </c>
      <c r="S983" s="10">
        <v>2434.3200000000002</v>
      </c>
      <c r="T983" s="8">
        <v>-5.93594925893055E-3</v>
      </c>
    </row>
    <row r="984" spans="1:20">
      <c r="B984" t="s">
        <v>1030</v>
      </c>
    </row>
    <row r="985" spans="1:20">
      <c r="C985" s="6" t="s">
        <v>1029</v>
      </c>
      <c r="K985" s="6" t="s">
        <v>1028</v>
      </c>
    </row>
    <row r="986" spans="1:20">
      <c r="C986" s="7"/>
      <c r="K986" s="7"/>
    </row>
    <row r="996" spans="2:12">
      <c r="C996" s="7" t="s">
        <v>1027</v>
      </c>
      <c r="K996" s="7" t="s">
        <v>1026</v>
      </c>
    </row>
    <row r="997" spans="2:12">
      <c r="C997" s="6" t="s">
        <v>1025</v>
      </c>
      <c r="K997" s="7"/>
      <c r="L997" s="6" t="s">
        <v>1024</v>
      </c>
    </row>
    <row r="998" spans="2:12">
      <c r="C998" s="6" t="s">
        <v>1023</v>
      </c>
      <c r="L998" s="6" t="s">
        <v>1022</v>
      </c>
    </row>
    <row r="999" spans="2:12">
      <c r="C999" s="6" t="s">
        <v>1021</v>
      </c>
      <c r="L999" s="6" t="s">
        <v>1020</v>
      </c>
    </row>
    <row r="1000" spans="2:12">
      <c r="C1000" s="6" t="s">
        <v>1019</v>
      </c>
      <c r="L1000" t="s">
        <v>1018</v>
      </c>
    </row>
    <row r="1001" spans="2:12">
      <c r="C1001" s="6" t="s">
        <v>1017</v>
      </c>
      <c r="L1001" s="6" t="s">
        <v>1016</v>
      </c>
    </row>
    <row r="1002" spans="2:12">
      <c r="C1002" s="6" t="s">
        <v>1015</v>
      </c>
    </row>
    <row r="1003" spans="2:12">
      <c r="C1003" t="s">
        <v>1014</v>
      </c>
    </row>
    <row r="1004" spans="2:12">
      <c r="C1004" t="s">
        <v>1013</v>
      </c>
    </row>
    <row r="1005" spans="2:12">
      <c r="B1005" t="s">
        <v>1012</v>
      </c>
    </row>
    <row r="1006" spans="2:12">
      <c r="C1006" s="6" t="s">
        <v>1011</v>
      </c>
    </row>
    <row r="1007" spans="2:12">
      <c r="C1007" s="6" t="s">
        <v>1010</v>
      </c>
    </row>
    <row r="1008" spans="2:12">
      <c r="C1008" s="6" t="s">
        <v>1009</v>
      </c>
    </row>
    <row r="1009" spans="2:3">
      <c r="C1009" s="6" t="s">
        <v>1008</v>
      </c>
    </row>
    <row r="1018" spans="2:3">
      <c r="B1018" t="s">
        <v>1007</v>
      </c>
      <c r="C1018" s="6"/>
    </row>
    <row r="1028" spans="1:20">
      <c r="C1028" s="7" t="s">
        <v>1006</v>
      </c>
    </row>
    <row r="1029" spans="1:20">
      <c r="C1029" s="6" t="s">
        <v>1005</v>
      </c>
    </row>
    <row r="1030" spans="1:20">
      <c r="C1030" s="6" t="s">
        <v>1004</v>
      </c>
    </row>
    <row r="1032" spans="1:20">
      <c r="A1032" s="5" t="s">
        <v>1003</v>
      </c>
      <c r="C1032" s="9" t="s">
        <v>777</v>
      </c>
      <c r="D1032" s="10">
        <v>45479.6</v>
      </c>
      <c r="E1032" s="8">
        <v>-1.687987581245223E-2</v>
      </c>
      <c r="F1032" s="9" t="s">
        <v>776</v>
      </c>
      <c r="G1032" s="10">
        <v>6552.51</v>
      </c>
      <c r="H1032" s="8">
        <v>-1.3916804400145836E-2</v>
      </c>
      <c r="I1032" s="9" t="s">
        <v>775</v>
      </c>
      <c r="J1032" s="10">
        <v>22204.43</v>
      </c>
      <c r="K1032" s="8">
        <v>-1.259388329265824E-2</v>
      </c>
      <c r="L1032" s="9" t="s">
        <v>774</v>
      </c>
      <c r="M1032" s="10">
        <v>413.49</v>
      </c>
      <c r="N1032" s="8">
        <v>-6.5080171225422548E-2</v>
      </c>
      <c r="O1032" s="9" t="s">
        <v>773</v>
      </c>
      <c r="P1032" s="10">
        <v>271.99</v>
      </c>
      <c r="Q1032" s="8">
        <v>1.1618074193904279E-2</v>
      </c>
      <c r="R1032" s="9" t="s">
        <v>772</v>
      </c>
      <c r="S1032" s="10">
        <v>2394.59</v>
      </c>
      <c r="T1032" s="8">
        <v>-1.6591566823548089E-2</v>
      </c>
    </row>
    <row r="1033" spans="1:20">
      <c r="B1033" t="s">
        <v>1002</v>
      </c>
    </row>
    <row r="1034" spans="1:20">
      <c r="C1034" t="s">
        <v>1001</v>
      </c>
    </row>
    <row r="1035" spans="1:20">
      <c r="C1035" t="s">
        <v>1000</v>
      </c>
    </row>
    <row r="1036" spans="1:20">
      <c r="C1036" t="s">
        <v>999</v>
      </c>
    </row>
    <row r="1037" spans="1:20">
      <c r="B1037" t="s">
        <v>998</v>
      </c>
    </row>
    <row r="1038" spans="1:20">
      <c r="J1038" t="s">
        <v>997</v>
      </c>
    </row>
    <row r="1039" spans="1:20">
      <c r="J1039" t="s">
        <v>996</v>
      </c>
    </row>
    <row r="1040" spans="1:20">
      <c r="J1040" t="s">
        <v>995</v>
      </c>
    </row>
    <row r="1041" spans="1:20">
      <c r="J1041" t="s">
        <v>994</v>
      </c>
    </row>
    <row r="1042" spans="1:20">
      <c r="J1042" t="s">
        <v>993</v>
      </c>
    </row>
    <row r="1043" spans="1:20">
      <c r="J1043" t="s">
        <v>992</v>
      </c>
    </row>
    <row r="1044" spans="1:20">
      <c r="J1044" t="s">
        <v>991</v>
      </c>
    </row>
    <row r="1045" spans="1:20">
      <c r="J1045" t="s">
        <v>990</v>
      </c>
    </row>
    <row r="1053" spans="1:20">
      <c r="A1053" s="5" t="s">
        <v>989</v>
      </c>
      <c r="C1053" s="9" t="s">
        <v>777</v>
      </c>
      <c r="D1053" s="10">
        <v>46190.61</v>
      </c>
      <c r="E1053" s="8">
        <v>1.539295540803644E-2</v>
      </c>
      <c r="F1053" s="9" t="s">
        <v>776</v>
      </c>
      <c r="G1053" s="10">
        <v>6664.01</v>
      </c>
      <c r="H1053" s="8">
        <v>1.6731667569526456E-2</v>
      </c>
      <c r="I1053" s="9" t="s">
        <v>775</v>
      </c>
      <c r="J1053" s="10">
        <v>22679.98</v>
      </c>
      <c r="K1053" s="8">
        <v>2.0967831541297624E-2</v>
      </c>
      <c r="L1053" s="9" t="s">
        <v>774</v>
      </c>
      <c r="M1053" s="10">
        <v>439.31</v>
      </c>
      <c r="N1053" s="8">
        <v>5.8773986478796281E-2</v>
      </c>
      <c r="O1053" s="9" t="s">
        <v>773</v>
      </c>
      <c r="P1053" s="10">
        <v>288.17</v>
      </c>
      <c r="Q1053" s="8">
        <v>5.6147412985390589E-2</v>
      </c>
      <c r="R1053" s="9" t="s">
        <v>772</v>
      </c>
      <c r="S1053" s="10">
        <v>2452.17</v>
      </c>
      <c r="T1053" s="8">
        <v>2.3481243143827681E-2</v>
      </c>
    </row>
    <row r="1054" spans="1:20">
      <c r="B1054" t="s">
        <v>988</v>
      </c>
    </row>
    <row r="1055" spans="1:20">
      <c r="C1055" t="s">
        <v>987</v>
      </c>
    </row>
    <row r="1056" spans="1:20">
      <c r="C1056" t="s">
        <v>986</v>
      </c>
    </row>
    <row r="1057" spans="2:17">
      <c r="B1057" t="s">
        <v>985</v>
      </c>
    </row>
    <row r="1058" spans="2:17">
      <c r="C1058" t="s">
        <v>984</v>
      </c>
      <c r="G1058" t="s">
        <v>983</v>
      </c>
      <c r="K1058" t="s">
        <v>982</v>
      </c>
      <c r="O1058" t="s">
        <v>981</v>
      </c>
      <c r="Q1058" s="7" t="s">
        <v>946</v>
      </c>
    </row>
    <row r="1068" spans="2:17">
      <c r="C1068" t="s">
        <v>980</v>
      </c>
    </row>
    <row r="1069" spans="2:17">
      <c r="C1069" t="s">
        <v>979</v>
      </c>
    </row>
    <row r="1070" spans="2:17">
      <c r="C1070" t="s">
        <v>978</v>
      </c>
    </row>
    <row r="1071" spans="2:17">
      <c r="C1071" t="s">
        <v>977</v>
      </c>
    </row>
    <row r="1072" spans="2:17">
      <c r="C1072" t="s">
        <v>976</v>
      </c>
    </row>
    <row r="1073" spans="1:20">
      <c r="C1073" t="s">
        <v>975</v>
      </c>
    </row>
    <row r="1074" spans="1:20">
      <c r="C1074" t="s">
        <v>974</v>
      </c>
    </row>
    <row r="1075" spans="1:20">
      <c r="B1075" t="s">
        <v>973</v>
      </c>
    </row>
    <row r="1084" spans="1:20">
      <c r="C1084" t="s">
        <v>972</v>
      </c>
    </row>
    <row r="1085" spans="1:20">
      <c r="C1085" t="s">
        <v>971</v>
      </c>
    </row>
    <row r="1086" spans="1:20">
      <c r="C1086" t="s">
        <v>970</v>
      </c>
    </row>
    <row r="1088" spans="1:20">
      <c r="A1088" s="5" t="s">
        <v>969</v>
      </c>
      <c r="C1088" s="9" t="s">
        <v>777</v>
      </c>
      <c r="D1088" s="10">
        <v>47207.12</v>
      </c>
      <c r="E1088" s="8">
        <v>2.1532980618177978E-2</v>
      </c>
      <c r="F1088" s="9" t="s">
        <v>776</v>
      </c>
      <c r="G1088" s="10">
        <v>6791.69</v>
      </c>
      <c r="H1088" s="8">
        <v>1.8799444615404913E-2</v>
      </c>
      <c r="I1088" s="9" t="s">
        <v>775</v>
      </c>
      <c r="J1088" s="10">
        <v>23204.87</v>
      </c>
      <c r="K1088" s="8">
        <v>2.2619820753143605E-2</v>
      </c>
      <c r="L1088" s="9" t="s">
        <v>774</v>
      </c>
      <c r="M1088" s="10">
        <v>433.72</v>
      </c>
      <c r="N1088" s="8">
        <v>-1.2888499492760247E-2</v>
      </c>
      <c r="O1088" s="9" t="s">
        <v>773</v>
      </c>
      <c r="P1088" s="10">
        <v>295.86</v>
      </c>
      <c r="Q1088" s="8">
        <v>2.5992023254241863E-2</v>
      </c>
      <c r="R1088" s="9" t="s">
        <v>772</v>
      </c>
      <c r="S1088" s="10">
        <v>2513.4699999999998</v>
      </c>
      <c r="T1088" s="8">
        <v>2.4388594254158485E-2</v>
      </c>
    </row>
    <row r="1089" spans="2:4">
      <c r="B1089" t="s">
        <v>968</v>
      </c>
    </row>
    <row r="1090" spans="2:4">
      <c r="B1090" t="s">
        <v>967</v>
      </c>
    </row>
    <row r="1091" spans="2:4">
      <c r="C1091" s="11" t="s">
        <v>966</v>
      </c>
    </row>
    <row r="1092" spans="2:4">
      <c r="C1092" t="s">
        <v>965</v>
      </c>
    </row>
    <row r="1093" spans="2:4">
      <c r="C1093" t="s">
        <v>964</v>
      </c>
    </row>
    <row r="1094" spans="2:4">
      <c r="C1094" t="s">
        <v>963</v>
      </c>
    </row>
    <row r="1095" spans="2:4">
      <c r="C1095" t="s">
        <v>962</v>
      </c>
    </row>
    <row r="1096" spans="2:4">
      <c r="D1096" s="6" t="s">
        <v>961</v>
      </c>
    </row>
    <row r="1103" spans="2:4">
      <c r="C1103" s="6" t="s">
        <v>960</v>
      </c>
    </row>
    <row r="1105" spans="1:20">
      <c r="A1105" s="5" t="s">
        <v>959</v>
      </c>
      <c r="C1105" s="9" t="s">
        <v>777</v>
      </c>
      <c r="D1105" s="10">
        <v>47562.87</v>
      </c>
      <c r="E1105" s="8">
        <v>7.479573877690728E-3</v>
      </c>
      <c r="F1105" s="9" t="s">
        <v>776</v>
      </c>
      <c r="G1105" s="10">
        <v>6840.2</v>
      </c>
      <c r="H1105" s="8">
        <v>7.0918978977223207E-3</v>
      </c>
      <c r="I1105" s="9" t="s">
        <v>775</v>
      </c>
      <c r="J1105" s="10">
        <v>23724.959999999999</v>
      </c>
      <c r="K1105" s="8">
        <v>2.1921638645544615E-2</v>
      </c>
      <c r="L1105" s="9" t="s">
        <v>774</v>
      </c>
      <c r="M1105" s="10">
        <v>456.56</v>
      </c>
      <c r="N1105" s="8">
        <v>5.0026283511477081E-2</v>
      </c>
      <c r="O1105" s="9" t="s">
        <v>773</v>
      </c>
      <c r="P1105" s="10">
        <v>306.55</v>
      </c>
      <c r="Q1105" s="8">
        <v>3.4871962159517197E-2</v>
      </c>
      <c r="R1105" s="9" t="s">
        <v>772</v>
      </c>
      <c r="S1105" s="10">
        <v>2479.38</v>
      </c>
      <c r="T1105" s="8">
        <v>-1.3749405093208661E-2</v>
      </c>
    </row>
    <row r="1106" spans="1:20">
      <c r="B1106" t="s">
        <v>958</v>
      </c>
    </row>
    <row r="1107" spans="1:20">
      <c r="C1107" t="s">
        <v>957</v>
      </c>
    </row>
    <row r="1108" spans="1:20">
      <c r="C1108" t="s">
        <v>956</v>
      </c>
    </row>
    <row r="1109" spans="1:20">
      <c r="C1109" t="s">
        <v>955</v>
      </c>
    </row>
    <row r="1110" spans="1:20">
      <c r="C1110" t="s">
        <v>954</v>
      </c>
    </row>
    <row r="1111" spans="1:20">
      <c r="C1111" t="s">
        <v>953</v>
      </c>
    </row>
    <row r="1112" spans="1:20">
      <c r="B1112" t="s">
        <v>952</v>
      </c>
    </row>
    <row r="1113" spans="1:20">
      <c r="C1113" t="s">
        <v>951</v>
      </c>
    </row>
    <row r="1114" spans="1:20">
      <c r="C1114" t="s">
        <v>950</v>
      </c>
    </row>
    <row r="1115" spans="1:20">
      <c r="C1115" t="s">
        <v>949</v>
      </c>
    </row>
    <row r="1116" spans="1:20">
      <c r="C1116" t="s">
        <v>948</v>
      </c>
    </row>
    <row r="1117" spans="1:20">
      <c r="D1117" t="s">
        <v>947</v>
      </c>
      <c r="F1117" s="7" t="s">
        <v>946</v>
      </c>
      <c r="L1117" t="s">
        <v>945</v>
      </c>
      <c r="M1117" s="7" t="s">
        <v>944</v>
      </c>
    </row>
    <row r="1124" spans="2:3">
      <c r="B1124" t="s">
        <v>943</v>
      </c>
    </row>
    <row r="1125" spans="2:3">
      <c r="C1125" t="s">
        <v>942</v>
      </c>
    </row>
    <row r="1126" spans="2:3">
      <c r="C1126" t="s">
        <v>941</v>
      </c>
    </row>
    <row r="1127" spans="2:3">
      <c r="B1127" t="s">
        <v>940</v>
      </c>
    </row>
    <row r="1128" spans="2:3">
      <c r="C1128" t="s">
        <v>939</v>
      </c>
    </row>
    <row r="1129" spans="2:3">
      <c r="C1129" t="s">
        <v>938</v>
      </c>
    </row>
    <row r="1130" spans="2:3">
      <c r="C1130" t="s">
        <v>937</v>
      </c>
    </row>
    <row r="1131" spans="2:3">
      <c r="C1131" t="s">
        <v>936</v>
      </c>
    </row>
    <row r="1141" spans="1:20">
      <c r="A1141" s="5" t="s">
        <v>935</v>
      </c>
      <c r="C1141" s="9" t="s">
        <v>777</v>
      </c>
      <c r="D1141" s="10">
        <v>46987.1</v>
      </c>
      <c r="E1141" s="8">
        <v>-1.2253788805863823E-2</v>
      </c>
      <c r="F1141" s="9" t="s">
        <v>776</v>
      </c>
      <c r="G1141" s="10">
        <v>6728.8</v>
      </c>
      <c r="H1141" s="8">
        <v>-1.6555700867911013E-2</v>
      </c>
      <c r="I1141" s="9" t="s">
        <v>775</v>
      </c>
      <c r="J1141" s="10">
        <v>23004.54</v>
      </c>
      <c r="K1141" s="8">
        <v>-3.1316427105258275E-2</v>
      </c>
      <c r="L1141" s="9" t="s">
        <v>774</v>
      </c>
      <c r="M1141" s="10">
        <v>429.52</v>
      </c>
      <c r="N1141" s="8">
        <v>-6.2953995157385034E-2</v>
      </c>
      <c r="O1141" s="9" t="s">
        <v>773</v>
      </c>
      <c r="P1141" s="10">
        <v>294.38</v>
      </c>
      <c r="Q1141" s="8">
        <v>-4.1341123717643917E-2</v>
      </c>
      <c r="R1141" s="9" t="s">
        <v>772</v>
      </c>
      <c r="S1141" s="10">
        <v>2432.8200000000002</v>
      </c>
      <c r="T1141" s="8">
        <v>-1.9138283966754606E-2</v>
      </c>
    </row>
    <row r="1142" spans="1:20">
      <c r="B1142" t="s">
        <v>934</v>
      </c>
    </row>
    <row r="1143" spans="1:20">
      <c r="C1143" t="s">
        <v>933</v>
      </c>
    </row>
    <row r="1144" spans="1:20">
      <c r="C1144" t="s">
        <v>932</v>
      </c>
    </row>
    <row r="1145" spans="1:20">
      <c r="B1145" t="s">
        <v>931</v>
      </c>
    </row>
    <row r="1146" spans="1:20">
      <c r="H1146" t="s">
        <v>930</v>
      </c>
    </row>
    <row r="1147" spans="1:20">
      <c r="H1147" t="s">
        <v>929</v>
      </c>
    </row>
    <row r="1151" spans="1:20">
      <c r="H1151" t="s">
        <v>928</v>
      </c>
    </row>
    <row r="1152" spans="1:20">
      <c r="B1152" t="s">
        <v>927</v>
      </c>
    </row>
    <row r="1163" spans="1:20">
      <c r="C1163" t="s">
        <v>926</v>
      </c>
    </row>
    <row r="1164" spans="1:20">
      <c r="C1164" t="s">
        <v>925</v>
      </c>
    </row>
    <row r="1166" spans="1:20">
      <c r="A1166" s="5" t="s">
        <v>924</v>
      </c>
      <c r="C1166" s="9" t="s">
        <v>777</v>
      </c>
      <c r="D1166" s="10">
        <v>47147.48</v>
      </c>
      <c r="E1166" s="8">
        <v>3.4016664305283051E-3</v>
      </c>
      <c r="F1166" s="9" t="s">
        <v>776</v>
      </c>
      <c r="G1166" s="10">
        <v>6734.11</v>
      </c>
      <c r="H1166" s="8">
        <v>7.8852290800113017E-4</v>
      </c>
      <c r="I1166" s="9" t="s">
        <v>775</v>
      </c>
      <c r="J1166" s="10">
        <v>22900.59</v>
      </c>
      <c r="K1166" s="8">
        <v>-4.5391843616256495E-3</v>
      </c>
      <c r="L1166" s="9" t="s">
        <v>774</v>
      </c>
      <c r="M1166" s="10">
        <v>404.35</v>
      </c>
      <c r="N1166" s="8">
        <v>-6.2248052429825541E-2</v>
      </c>
      <c r="O1166" s="9" t="s">
        <v>773</v>
      </c>
      <c r="P1166" s="10">
        <v>288.52</v>
      </c>
      <c r="Q1166" s="8">
        <v>-2.0310550395119972E-2</v>
      </c>
      <c r="R1166" s="9" t="s">
        <v>772</v>
      </c>
      <c r="S1166" s="10">
        <v>2388.23</v>
      </c>
      <c r="T1166" s="8">
        <v>-1.8670731043492522E-2</v>
      </c>
    </row>
    <row r="1167" spans="1:20">
      <c r="B1167" t="s">
        <v>923</v>
      </c>
    </row>
    <row r="1168" spans="1:20">
      <c r="C1168" t="s">
        <v>922</v>
      </c>
    </row>
    <row r="1169" spans="1:20">
      <c r="C1169" t="s">
        <v>921</v>
      </c>
    </row>
    <row r="1170" spans="1:20">
      <c r="C1170" t="s">
        <v>920</v>
      </c>
    </row>
    <row r="1171" spans="1:20">
      <c r="C1171" t="s">
        <v>919</v>
      </c>
    </row>
    <row r="1179" spans="1:20">
      <c r="B1179" t="s">
        <v>918</v>
      </c>
    </row>
    <row r="1180" spans="1:20">
      <c r="C1180" t="s">
        <v>917</v>
      </c>
    </row>
    <row r="1181" spans="1:20">
      <c r="C1181" t="s">
        <v>916</v>
      </c>
    </row>
    <row r="1182" spans="1:20">
      <c r="C1182" t="s">
        <v>915</v>
      </c>
    </row>
    <row r="1184" spans="1:20">
      <c r="A1184" s="5" t="s">
        <v>914</v>
      </c>
      <c r="C1184" s="9" t="s">
        <v>777</v>
      </c>
      <c r="D1184" s="10">
        <v>46245.41</v>
      </c>
      <c r="E1184" s="8">
        <v>-1.9506152070010833E-2</v>
      </c>
      <c r="F1184" s="9" t="s">
        <v>776</v>
      </c>
      <c r="G1184" s="10">
        <v>6602.99</v>
      </c>
      <c r="H1184" s="8">
        <v>-1.9857670540164366E-2</v>
      </c>
      <c r="I1184" s="9" t="s">
        <v>775</v>
      </c>
      <c r="J1184" s="10">
        <v>22273.08</v>
      </c>
      <c r="K1184" s="8">
        <v>-2.8173472191542363E-2</v>
      </c>
      <c r="L1184" s="9" t="s">
        <v>774</v>
      </c>
      <c r="M1184" s="10">
        <v>391.09</v>
      </c>
      <c r="N1184" s="8">
        <v>-3.3905239203252571E-2</v>
      </c>
      <c r="O1184" s="9" t="s">
        <v>773</v>
      </c>
      <c r="P1184" s="10">
        <v>270.83</v>
      </c>
      <c r="Q1184" s="8">
        <v>-6.5317726987409078E-2</v>
      </c>
      <c r="R1184" s="9" t="s">
        <v>772</v>
      </c>
      <c r="S1184" s="10">
        <v>2369.59</v>
      </c>
      <c r="T1184" s="8">
        <v>-7.8663397465383762E-3</v>
      </c>
    </row>
    <row r="1185" spans="2:23">
      <c r="B1185" t="s">
        <v>913</v>
      </c>
    </row>
    <row r="1186" spans="2:23">
      <c r="C1186" t="s">
        <v>912</v>
      </c>
    </row>
    <row r="1187" spans="2:23">
      <c r="D1187" t="s">
        <v>911</v>
      </c>
    </row>
    <row r="1188" spans="2:23">
      <c r="C1188" t="s">
        <v>262</v>
      </c>
      <c r="D1188" s="7" t="s">
        <v>910</v>
      </c>
      <c r="H1188" t="s">
        <v>909</v>
      </c>
      <c r="L1188" t="s">
        <v>908</v>
      </c>
      <c r="O1188" t="s">
        <v>907</v>
      </c>
      <c r="S1188" t="s">
        <v>906</v>
      </c>
      <c r="W1188" t="s">
        <v>905</v>
      </c>
    </row>
    <row r="1194" spans="2:23">
      <c r="D1194" s="6" t="s">
        <v>904</v>
      </c>
    </row>
    <row r="1195" spans="2:23">
      <c r="D1195" s="6" t="s">
        <v>903</v>
      </c>
    </row>
    <row r="1196" spans="2:23">
      <c r="D1196" s="6" t="s">
        <v>902</v>
      </c>
    </row>
    <row r="1197" spans="2:23">
      <c r="D1197" s="6" t="s">
        <v>901</v>
      </c>
    </row>
    <row r="1198" spans="2:23">
      <c r="D1198" s="6" t="s">
        <v>900</v>
      </c>
    </row>
    <row r="1199" spans="2:23">
      <c r="D1199" s="6" t="s">
        <v>899</v>
      </c>
    </row>
    <row r="1200" spans="2:23">
      <c r="C1200" s="6" t="s">
        <v>898</v>
      </c>
    </row>
    <row r="1201" spans="1:20">
      <c r="C1201" s="6" t="s">
        <v>897</v>
      </c>
    </row>
    <row r="1203" spans="1:20">
      <c r="A1203" s="5" t="s">
        <v>896</v>
      </c>
      <c r="C1203" s="9" t="s">
        <v>777</v>
      </c>
      <c r="D1203" s="10">
        <v>47716.42</v>
      </c>
      <c r="E1203" s="8">
        <v>3.0828171937458737E-2</v>
      </c>
      <c r="F1203" s="9" t="s">
        <v>776</v>
      </c>
      <c r="G1203" s="10">
        <v>6849.09</v>
      </c>
      <c r="H1203" s="8">
        <v>3.5931780718314453E-2</v>
      </c>
      <c r="I1203" s="9" t="s">
        <v>775</v>
      </c>
      <c r="J1203" s="10">
        <v>23365.69</v>
      </c>
      <c r="K1203" s="8">
        <v>4.6761298296776041E-2</v>
      </c>
      <c r="L1203" s="9" t="s">
        <v>774</v>
      </c>
      <c r="M1203" s="10">
        <v>430.17</v>
      </c>
      <c r="N1203" s="8">
        <v>9.0847804356417317E-2</v>
      </c>
      <c r="O1203" s="9" t="s">
        <v>773</v>
      </c>
      <c r="P1203" s="10">
        <v>296.74</v>
      </c>
      <c r="Q1203" s="8">
        <v>8.7315495046168451E-2</v>
      </c>
      <c r="R1203" s="9" t="s">
        <v>772</v>
      </c>
      <c r="S1203" s="10">
        <v>2500.4299999999998</v>
      </c>
      <c r="T1203" s="8">
        <v>5.2326999756041839E-2</v>
      </c>
    </row>
    <row r="1204" spans="1:20">
      <c r="B1204" t="s">
        <v>895</v>
      </c>
    </row>
    <row r="1205" spans="1:20">
      <c r="C1205" t="s">
        <v>894</v>
      </c>
      <c r="H1205" t="s">
        <v>893</v>
      </c>
      <c r="L1205" t="s">
        <v>892</v>
      </c>
    </row>
    <row r="1214" spans="1:20">
      <c r="C1214" s="6" t="s">
        <v>891</v>
      </c>
    </row>
    <row r="1215" spans="1:20">
      <c r="C1215" s="6" t="s">
        <v>890</v>
      </c>
    </row>
    <row r="1216" spans="1:20">
      <c r="C1216" s="6" t="s">
        <v>889</v>
      </c>
    </row>
    <row r="1217" spans="2:9">
      <c r="C1217" s="6" t="s">
        <v>888</v>
      </c>
    </row>
    <row r="1218" spans="2:9">
      <c r="C1218" s="6" t="s">
        <v>887</v>
      </c>
    </row>
    <row r="1219" spans="2:9">
      <c r="B1219" t="s">
        <v>886</v>
      </c>
    </row>
    <row r="1220" spans="2:9">
      <c r="C1220" s="6" t="s">
        <v>885</v>
      </c>
    </row>
    <row r="1224" spans="2:9">
      <c r="C1224" t="s">
        <v>884</v>
      </c>
      <c r="I1224" t="s">
        <v>883</v>
      </c>
    </row>
    <row r="1228" spans="2:9">
      <c r="C1228" s="6"/>
    </row>
    <row r="1231" spans="2:9">
      <c r="C1231" s="6" t="s">
        <v>882</v>
      </c>
    </row>
    <row r="1232" spans="2:9">
      <c r="C1232" s="6" t="s">
        <v>881</v>
      </c>
    </row>
    <row r="1233" spans="1:20">
      <c r="C1233" t="s">
        <v>880</v>
      </c>
    </row>
    <row r="1234" spans="1:20">
      <c r="C1234" t="s">
        <v>879</v>
      </c>
    </row>
    <row r="1235" spans="1:20">
      <c r="C1235" t="s">
        <v>878</v>
      </c>
    </row>
    <row r="1236" spans="1:20">
      <c r="C1236" s="6" t="s">
        <v>877</v>
      </c>
    </row>
    <row r="1238" spans="1:20">
      <c r="A1238" s="5" t="s">
        <v>876</v>
      </c>
      <c r="C1238" s="9" t="s">
        <v>777</v>
      </c>
      <c r="D1238" s="10">
        <v>47956.99</v>
      </c>
      <c r="E1238" s="8">
        <v>5.0163698764246825E-3</v>
      </c>
      <c r="F1238" s="9" t="s">
        <v>776</v>
      </c>
      <c r="G1238" s="10">
        <v>6870.4</v>
      </c>
      <c r="H1238" s="8">
        <v>3.1017116907311789E-3</v>
      </c>
      <c r="I1238" s="9" t="s">
        <v>775</v>
      </c>
      <c r="J1238" s="10">
        <v>23578.13</v>
      </c>
      <c r="K1238" s="8">
        <v>9.0100444776579965E-3</v>
      </c>
      <c r="L1238" s="9" t="s">
        <v>774</v>
      </c>
      <c r="M1238" s="10">
        <v>455</v>
      </c>
      <c r="N1238" s="8">
        <v>5.4571428571428535E-2</v>
      </c>
      <c r="O1238" s="9" t="s">
        <v>773</v>
      </c>
      <c r="P1238" s="10">
        <v>309.39999999999998</v>
      </c>
      <c r="Q1238" s="8">
        <v>4.091790562378788E-2</v>
      </c>
      <c r="R1238" s="9" t="s">
        <v>772</v>
      </c>
      <c r="S1238" s="10">
        <v>2521.48</v>
      </c>
      <c r="T1238" s="8">
        <v>8.3482716499834152E-3</v>
      </c>
    </row>
    <row r="1239" spans="1:20">
      <c r="B1239" t="s">
        <v>875</v>
      </c>
    </row>
    <row r="1240" spans="1:20">
      <c r="C1240" t="s">
        <v>874</v>
      </c>
    </row>
    <row r="1241" spans="1:20">
      <c r="C1241" t="s">
        <v>873</v>
      </c>
    </row>
    <row r="1242" spans="1:20">
      <c r="C1242" t="s">
        <v>872</v>
      </c>
    </row>
    <row r="1243" spans="1:20">
      <c r="C1243" t="s">
        <v>871</v>
      </c>
    </row>
    <row r="1244" spans="1:20">
      <c r="D1244" s="6" t="s">
        <v>870</v>
      </c>
      <c r="H1244" s="6" t="s">
        <v>869</v>
      </c>
      <c r="L1244" s="6" t="s">
        <v>868</v>
      </c>
      <c r="O1244" s="6" t="s">
        <v>867</v>
      </c>
    </row>
    <row r="1254" spans="3:4">
      <c r="C1254" t="s">
        <v>866</v>
      </c>
    </row>
    <row r="1255" spans="3:4">
      <c r="C1255" t="s">
        <v>865</v>
      </c>
    </row>
    <row r="1256" spans="3:4">
      <c r="D1256" t="s">
        <v>864</v>
      </c>
    </row>
    <row r="1257" spans="3:4">
      <c r="C1257" t="s">
        <v>863</v>
      </c>
    </row>
    <row r="1258" spans="3:4">
      <c r="C1258" t="s">
        <v>862</v>
      </c>
    </row>
    <row r="1259" spans="3:4">
      <c r="C1259" t="s">
        <v>861</v>
      </c>
    </row>
    <row r="1260" spans="3:4">
      <c r="C1260" t="s">
        <v>860</v>
      </c>
    </row>
    <row r="1261" spans="3:4">
      <c r="C1261" t="s">
        <v>859</v>
      </c>
    </row>
    <row r="1262" spans="3:4">
      <c r="C1262" t="s">
        <v>858</v>
      </c>
    </row>
    <row r="1263" spans="3:4">
      <c r="C1263" t="s">
        <v>857</v>
      </c>
    </row>
    <row r="1264" spans="3:4">
      <c r="C1264" t="s">
        <v>856</v>
      </c>
    </row>
    <row r="1265" spans="2:16">
      <c r="B1265" t="s">
        <v>855</v>
      </c>
    </row>
    <row r="1266" spans="2:16">
      <c r="C1266" t="s">
        <v>854</v>
      </c>
    </row>
    <row r="1267" spans="2:16">
      <c r="C1267" t="s">
        <v>853</v>
      </c>
      <c r="P1267" s="6"/>
    </row>
    <row r="1268" spans="2:16">
      <c r="C1268" t="s">
        <v>852</v>
      </c>
    </row>
    <row r="1269" spans="2:16">
      <c r="K1269" s="6" t="s">
        <v>851</v>
      </c>
    </row>
    <row r="1270" spans="2:16">
      <c r="K1270" s="6" t="s">
        <v>850</v>
      </c>
    </row>
    <row r="1271" spans="2:16">
      <c r="K1271" s="6" t="s">
        <v>849</v>
      </c>
    </row>
    <row r="1272" spans="2:16">
      <c r="K1272" s="6" t="s">
        <v>848</v>
      </c>
    </row>
    <row r="1273" spans="2:16">
      <c r="K1273" s="6" t="s">
        <v>847</v>
      </c>
    </row>
    <row r="1274" spans="2:16">
      <c r="K1274" s="6" t="s">
        <v>846</v>
      </c>
    </row>
    <row r="1275" spans="2:16">
      <c r="K1275" s="6" t="s">
        <v>845</v>
      </c>
    </row>
    <row r="1276" spans="2:16">
      <c r="K1276" s="6" t="s">
        <v>844</v>
      </c>
    </row>
    <row r="1277" spans="2:16">
      <c r="K1277" s="6" t="s">
        <v>843</v>
      </c>
    </row>
    <row r="1278" spans="2:16">
      <c r="K1278" s="6" t="s">
        <v>842</v>
      </c>
    </row>
    <row r="1279" spans="2:16">
      <c r="K1279" t="s">
        <v>841</v>
      </c>
    </row>
    <row r="1280" spans="2:16">
      <c r="C1280" t="s">
        <v>840</v>
      </c>
    </row>
    <row r="1281" spans="2:3">
      <c r="B1281" t="s">
        <v>839</v>
      </c>
    </row>
    <row r="1282" spans="2:3">
      <c r="C1282" t="s">
        <v>838</v>
      </c>
    </row>
    <row r="1283" spans="2:3">
      <c r="C1283" t="s">
        <v>837</v>
      </c>
    </row>
    <row r="1284" spans="2:3">
      <c r="C1284" t="s">
        <v>836</v>
      </c>
    </row>
    <row r="1285" spans="2:3">
      <c r="C1285" t="s">
        <v>835</v>
      </c>
    </row>
    <row r="1286" spans="2:3">
      <c r="C1286" t="s">
        <v>834</v>
      </c>
    </row>
    <row r="1287" spans="2:3">
      <c r="C1287" t="s">
        <v>833</v>
      </c>
    </row>
    <row r="1288" spans="2:3">
      <c r="C1288" t="s">
        <v>832</v>
      </c>
    </row>
    <row r="1289" spans="2:3">
      <c r="C1289" t="s">
        <v>831</v>
      </c>
    </row>
    <row r="1290" spans="2:3">
      <c r="C1290" t="s">
        <v>830</v>
      </c>
    </row>
    <row r="1291" spans="2:3">
      <c r="C1291" t="s">
        <v>829</v>
      </c>
    </row>
    <row r="1292" spans="2:3">
      <c r="C1292" t="s">
        <v>828</v>
      </c>
    </row>
    <row r="1293" spans="2:3">
      <c r="C1293" t="s">
        <v>827</v>
      </c>
    </row>
    <row r="1294" spans="2:3">
      <c r="C1294" t="s">
        <v>826</v>
      </c>
    </row>
    <row r="1295" spans="2:3">
      <c r="C1295" t="s">
        <v>825</v>
      </c>
    </row>
    <row r="1296" spans="2:3">
      <c r="B1296" t="s">
        <v>824</v>
      </c>
    </row>
    <row r="1297" spans="1:20">
      <c r="C1297" t="s">
        <v>823</v>
      </c>
    </row>
    <row r="1298" spans="1:20">
      <c r="C1298" t="s">
        <v>822</v>
      </c>
    </row>
    <row r="1299" spans="1:20">
      <c r="C1299" t="s">
        <v>821</v>
      </c>
    </row>
    <row r="1300" spans="1:20">
      <c r="C1300" t="s">
        <v>820</v>
      </c>
    </row>
    <row r="1301" spans="1:20">
      <c r="C1301" t="s">
        <v>819</v>
      </c>
    </row>
    <row r="1302" spans="1:20">
      <c r="C1302" t="s">
        <v>818</v>
      </c>
    </row>
    <row r="1303" spans="1:20">
      <c r="C1303" t="s">
        <v>817</v>
      </c>
    </row>
    <row r="1304" spans="1:20">
      <c r="C1304" t="s">
        <v>816</v>
      </c>
    </row>
    <row r="1305" spans="1:20">
      <c r="C1305" t="s">
        <v>815</v>
      </c>
    </row>
    <row r="1306" spans="1:20">
      <c r="C1306" t="s">
        <v>814</v>
      </c>
    </row>
    <row r="1307" spans="1:20">
      <c r="C1307" t="s">
        <v>813</v>
      </c>
    </row>
    <row r="1308" spans="1:20">
      <c r="C1308" t="s">
        <v>812</v>
      </c>
    </row>
    <row r="1309" spans="1:20">
      <c r="C1309" t="s">
        <v>811</v>
      </c>
    </row>
    <row r="1311" spans="1:20">
      <c r="A1311" s="5" t="s">
        <v>810</v>
      </c>
      <c r="C1311" s="9" t="s">
        <v>777</v>
      </c>
      <c r="D1311" s="10">
        <v>48458.05</v>
      </c>
      <c r="E1311" s="8">
        <v>1.0340077654796363E-2</v>
      </c>
      <c r="F1311" s="9" t="s">
        <v>776</v>
      </c>
      <c r="G1311" s="10">
        <v>6827.41</v>
      </c>
      <c r="H1311" s="8">
        <v>-6.2966776566809055E-3</v>
      </c>
      <c r="I1311" s="9" t="s">
        <v>775</v>
      </c>
      <c r="J1311" s="10">
        <v>23195.19</v>
      </c>
      <c r="K1311" s="8">
        <v>-1.6509457348700414E-2</v>
      </c>
      <c r="L1311" s="9" t="s">
        <v>774</v>
      </c>
      <c r="M1311" s="10">
        <v>458.96</v>
      </c>
      <c r="N1311" s="8">
        <v>8.6282028934982994E-3</v>
      </c>
      <c r="O1311" s="9" t="s">
        <v>773</v>
      </c>
      <c r="P1311" s="10">
        <v>299.48</v>
      </c>
      <c r="Q1311" s="8">
        <v>-3.3124081741685449E-2</v>
      </c>
      <c r="R1311" s="9" t="s">
        <v>772</v>
      </c>
      <c r="S1311" s="10">
        <v>2551.46</v>
      </c>
      <c r="T1311" s="8">
        <v>1.1750135216699466E-2</v>
      </c>
    </row>
    <row r="1312" spans="1:20">
      <c r="B1312" t="s">
        <v>809</v>
      </c>
    </row>
    <row r="1313" spans="2:7">
      <c r="C1313" s="6" t="s">
        <v>808</v>
      </c>
    </row>
    <row r="1314" spans="2:7">
      <c r="C1314" s="6" t="s">
        <v>807</v>
      </c>
    </row>
    <row r="1315" spans="2:7">
      <c r="C1315" s="6" t="s">
        <v>806</v>
      </c>
    </row>
    <row r="1316" spans="2:7">
      <c r="B1316" t="s">
        <v>805</v>
      </c>
    </row>
    <row r="1317" spans="2:7">
      <c r="G1317" s="6" t="s">
        <v>804</v>
      </c>
    </row>
    <row r="1318" spans="2:7">
      <c r="G1318" s="6" t="s">
        <v>803</v>
      </c>
    </row>
    <row r="1319" spans="2:7">
      <c r="G1319" s="6" t="s">
        <v>802</v>
      </c>
    </row>
    <row r="1320" spans="2:7">
      <c r="G1320" s="6" t="s">
        <v>801</v>
      </c>
    </row>
    <row r="1321" spans="2:7">
      <c r="G1321" s="6" t="s">
        <v>800</v>
      </c>
    </row>
    <row r="1322" spans="2:7">
      <c r="G1322" s="6" t="s">
        <v>799</v>
      </c>
    </row>
    <row r="1323" spans="2:7">
      <c r="G1323" t="s">
        <v>798</v>
      </c>
    </row>
    <row r="1324" spans="2:7">
      <c r="C1324" s="6"/>
      <c r="G1324" s="6" t="s">
        <v>797</v>
      </c>
    </row>
    <row r="1325" spans="2:7">
      <c r="G1325" s="6" t="s">
        <v>796</v>
      </c>
    </row>
    <row r="1326" spans="2:7">
      <c r="B1326" t="s">
        <v>795</v>
      </c>
    </row>
    <row r="1327" spans="2:7">
      <c r="C1327" t="s">
        <v>794</v>
      </c>
    </row>
    <row r="1328" spans="2:7">
      <c r="C1328" t="s">
        <v>793</v>
      </c>
    </row>
    <row r="1329" spans="1:20">
      <c r="C1329" t="s">
        <v>792</v>
      </c>
    </row>
    <row r="1330" spans="1:20">
      <c r="C1330" t="s">
        <v>791</v>
      </c>
    </row>
    <row r="1331" spans="1:20">
      <c r="C1331" t="s">
        <v>790</v>
      </c>
    </row>
    <row r="1332" spans="1:20">
      <c r="C1332" t="s">
        <v>789</v>
      </c>
    </row>
    <row r="1333" spans="1:20">
      <c r="C1333" t="s">
        <v>788</v>
      </c>
    </row>
    <row r="1334" spans="1:20">
      <c r="C1334" t="s">
        <v>787</v>
      </c>
    </row>
    <row r="1335" spans="1:20">
      <c r="C1335" t="s">
        <v>786</v>
      </c>
    </row>
    <row r="1336" spans="1:20">
      <c r="C1336" t="s">
        <v>785</v>
      </c>
    </row>
    <row r="1337" spans="1:20">
      <c r="C1337" t="s">
        <v>784</v>
      </c>
    </row>
    <row r="1338" spans="1:20">
      <c r="C1338" t="s">
        <v>783</v>
      </c>
    </row>
    <row r="1339" spans="1:20">
      <c r="C1339" t="s">
        <v>782</v>
      </c>
    </row>
    <row r="1340" spans="1:20">
      <c r="C1340" t="s">
        <v>781</v>
      </c>
    </row>
    <row r="1341" spans="1:20">
      <c r="C1341" t="s">
        <v>780</v>
      </c>
    </row>
    <row r="1342" spans="1:20">
      <c r="C1342" s="6" t="s">
        <v>779</v>
      </c>
    </row>
    <row r="1344" spans="1:20">
      <c r="A1344" s="5" t="s">
        <v>778</v>
      </c>
      <c r="C1344" s="9" t="s">
        <v>777</v>
      </c>
      <c r="D1344" s="10">
        <v>48134.89</v>
      </c>
      <c r="E1344" s="8">
        <v>-6.7136332917765778E-3</v>
      </c>
      <c r="F1344" s="9" t="s">
        <v>776</v>
      </c>
      <c r="G1344" s="10">
        <v>6834.5</v>
      </c>
      <c r="H1344" s="8">
        <v>1.0373838612919959E-3</v>
      </c>
      <c r="I1344" s="9" t="s">
        <v>775</v>
      </c>
      <c r="J1344" s="10">
        <v>23307.62</v>
      </c>
      <c r="K1344" s="8">
        <v>4.8237443376887169E-3</v>
      </c>
      <c r="L1344" s="9" t="s">
        <v>774</v>
      </c>
      <c r="M1344" s="10">
        <v>481.2</v>
      </c>
      <c r="N1344" s="8">
        <v>4.6217788861180401E-2</v>
      </c>
      <c r="O1344" s="9" t="s">
        <v>773</v>
      </c>
      <c r="P1344" s="10">
        <v>299.81</v>
      </c>
      <c r="Q1344" s="8">
        <v>1.1006971081684537E-3</v>
      </c>
      <c r="R1344" s="9" t="s">
        <v>772</v>
      </c>
      <c r="S1344" s="10">
        <v>2529.42</v>
      </c>
      <c r="T1344" s="8">
        <v>-8.7134600026883488E-3</v>
      </c>
    </row>
    <row r="1345" spans="1:20">
      <c r="A1345" s="5"/>
      <c r="B1345" t="s">
        <v>771</v>
      </c>
      <c r="C1345" s="9"/>
      <c r="D1345" s="10"/>
      <c r="E1345" s="8"/>
      <c r="F1345" s="9"/>
      <c r="G1345" s="10" t="s">
        <v>770</v>
      </c>
      <c r="H1345" s="8"/>
      <c r="I1345" s="9"/>
      <c r="J1345" s="10"/>
      <c r="K1345" s="8"/>
      <c r="L1345" s="9"/>
      <c r="M1345" s="10"/>
      <c r="N1345" s="8"/>
      <c r="O1345" s="9"/>
      <c r="P1345" s="10"/>
      <c r="Q1345" s="8"/>
      <c r="R1345" s="9"/>
      <c r="S1345" s="10"/>
      <c r="T1345" s="8"/>
    </row>
    <row r="1346" spans="1:20">
      <c r="A1346" s="5"/>
      <c r="C1346" s="9"/>
      <c r="D1346" s="10"/>
      <c r="E1346" s="8"/>
      <c r="F1346" s="9"/>
      <c r="G1346" s="10"/>
      <c r="H1346" s="8"/>
      <c r="I1346" s="9"/>
      <c r="J1346" s="6" t="s">
        <v>769</v>
      </c>
      <c r="K1346" s="8"/>
      <c r="L1346" s="9"/>
      <c r="M1346" s="10"/>
      <c r="N1346" s="8"/>
      <c r="O1346" s="9"/>
      <c r="P1346" s="10"/>
      <c r="Q1346" s="8"/>
      <c r="R1346" s="9"/>
      <c r="S1346" s="10"/>
      <c r="T1346" s="8"/>
    </row>
    <row r="1347" spans="1:20">
      <c r="A1347" s="5"/>
      <c r="C1347" s="9"/>
      <c r="D1347" s="10"/>
      <c r="E1347" s="8"/>
      <c r="F1347" s="9"/>
      <c r="G1347" s="10"/>
      <c r="H1347" s="8"/>
      <c r="I1347" s="9"/>
      <c r="J1347" s="6" t="s">
        <v>768</v>
      </c>
      <c r="K1347" s="8"/>
      <c r="L1347" s="9"/>
      <c r="M1347" s="10"/>
      <c r="N1347" s="8"/>
      <c r="O1347" s="9"/>
      <c r="P1347" s="10"/>
      <c r="Q1347" s="8"/>
      <c r="R1347" s="9"/>
      <c r="S1347" s="10"/>
      <c r="T1347" s="8"/>
    </row>
    <row r="1348" spans="1:20">
      <c r="A1348" s="5"/>
      <c r="C1348" s="9"/>
      <c r="D1348" s="10"/>
      <c r="E1348" s="8"/>
      <c r="F1348" s="9"/>
      <c r="G1348" s="10"/>
      <c r="H1348" s="8"/>
      <c r="I1348" s="9"/>
      <c r="J1348" s="6" t="s">
        <v>767</v>
      </c>
      <c r="K1348" s="8"/>
      <c r="L1348" s="9"/>
      <c r="M1348" s="10"/>
      <c r="N1348" s="8"/>
      <c r="O1348" s="9"/>
      <c r="P1348" s="10"/>
      <c r="Q1348" s="8"/>
      <c r="R1348" s="9"/>
      <c r="S1348" s="10"/>
      <c r="T1348" s="8"/>
    </row>
    <row r="1349" spans="1:20">
      <c r="A1349" s="5"/>
      <c r="C1349" s="9"/>
      <c r="D1349" s="10"/>
      <c r="E1349" s="8"/>
      <c r="F1349" s="9"/>
      <c r="G1349" s="10"/>
      <c r="H1349" s="8"/>
      <c r="I1349" s="9"/>
      <c r="J1349" s="6" t="s">
        <v>766</v>
      </c>
      <c r="K1349" s="8"/>
      <c r="L1349" s="9"/>
      <c r="M1349" s="10"/>
      <c r="N1349" s="8"/>
      <c r="O1349" s="9"/>
      <c r="P1349" s="10"/>
      <c r="Q1349" s="8"/>
      <c r="R1349" s="9"/>
      <c r="S1349" s="10"/>
      <c r="T1349" s="8"/>
    </row>
    <row r="1350" spans="1:20">
      <c r="A1350" s="5"/>
      <c r="C1350" s="9"/>
      <c r="D1350" s="10"/>
      <c r="E1350" s="8"/>
      <c r="F1350" s="9"/>
      <c r="G1350" s="10"/>
      <c r="H1350" s="8"/>
      <c r="I1350" s="9"/>
      <c r="J1350" s="6" t="s">
        <v>765</v>
      </c>
      <c r="K1350" s="8"/>
      <c r="L1350" s="9"/>
      <c r="M1350" s="10"/>
      <c r="N1350" s="8"/>
      <c r="O1350" s="9"/>
      <c r="P1350" s="10"/>
      <c r="Q1350" s="8"/>
      <c r="R1350" s="9"/>
      <c r="S1350" s="10"/>
      <c r="T1350" s="8"/>
    </row>
    <row r="1351" spans="1:20">
      <c r="A1351" s="5"/>
      <c r="C1351" s="9"/>
      <c r="D1351" s="10"/>
      <c r="E1351" s="8"/>
      <c r="F1351" s="9"/>
      <c r="G1351" s="10"/>
      <c r="H1351" s="8"/>
      <c r="I1351" s="9"/>
      <c r="J1351" s="10"/>
      <c r="K1351" s="8"/>
      <c r="L1351" s="9"/>
      <c r="M1351" s="10"/>
      <c r="N1351" s="8"/>
      <c r="O1351" s="9"/>
      <c r="P1351" s="10"/>
      <c r="Q1351" s="8"/>
      <c r="R1351" s="9"/>
      <c r="S1351" s="10"/>
      <c r="T1351" s="8"/>
    </row>
    <row r="1352" spans="1:20">
      <c r="A1352" s="5"/>
      <c r="C1352" s="9"/>
      <c r="D1352" s="10"/>
      <c r="E1352" s="8"/>
      <c r="F1352" s="9"/>
      <c r="G1352" s="10"/>
      <c r="H1352" s="8"/>
      <c r="I1352" s="9"/>
      <c r="J1352" s="10"/>
      <c r="K1352" s="8"/>
      <c r="L1352" s="9"/>
      <c r="M1352" s="10"/>
      <c r="N1352" s="8"/>
      <c r="O1352" s="9"/>
      <c r="P1352" s="10"/>
      <c r="Q1352" s="8"/>
      <c r="R1352" s="9"/>
      <c r="S1352" s="10"/>
      <c r="T1352" s="8"/>
    </row>
    <row r="1353" spans="1:20">
      <c r="A1353" s="5"/>
      <c r="C1353" s="9"/>
      <c r="D1353" s="10"/>
      <c r="E1353" s="8"/>
      <c r="F1353" s="9"/>
      <c r="G1353" s="10"/>
      <c r="H1353" s="8"/>
      <c r="I1353" s="9"/>
      <c r="J1353" s="10"/>
      <c r="K1353" s="8"/>
      <c r="L1353" s="9"/>
      <c r="M1353" s="10"/>
      <c r="N1353" s="8"/>
      <c r="O1353" s="9"/>
      <c r="P1353" s="10"/>
      <c r="Q1353" s="8"/>
      <c r="R1353" s="9"/>
      <c r="S1353" s="10"/>
      <c r="T1353" s="8"/>
    </row>
    <row r="1354" spans="1:20">
      <c r="B1354" t="s">
        <v>764</v>
      </c>
    </row>
    <row r="1355" spans="1:20">
      <c r="C1355" s="6" t="s">
        <v>763</v>
      </c>
    </row>
    <row r="1356" spans="1:20">
      <c r="C1356" t="s">
        <v>762</v>
      </c>
    </row>
    <row r="1357" spans="1:20">
      <c r="C1357" t="s">
        <v>761</v>
      </c>
    </row>
    <row r="1358" spans="1:20">
      <c r="C1358" t="s">
        <v>760</v>
      </c>
    </row>
    <row r="1359" spans="1:20">
      <c r="C1359" t="s">
        <v>759</v>
      </c>
    </row>
    <row r="1360" spans="1:20">
      <c r="C1360" t="s">
        <v>758</v>
      </c>
    </row>
    <row r="1361" spans="2:4">
      <c r="C1361" t="s">
        <v>757</v>
      </c>
    </row>
    <row r="1362" spans="2:4">
      <c r="C1362" t="s">
        <v>756</v>
      </c>
    </row>
    <row r="1363" spans="2:4">
      <c r="C1363" t="s">
        <v>755</v>
      </c>
    </row>
    <row r="1369" spans="2:4">
      <c r="D1369" s="6" t="s">
        <v>754</v>
      </c>
    </row>
    <row r="1370" spans="2:4">
      <c r="D1370" s="6" t="s">
        <v>753</v>
      </c>
    </row>
    <row r="1371" spans="2:4">
      <c r="D1371" s="6" t="s">
        <v>752</v>
      </c>
    </row>
    <row r="1372" spans="2:4">
      <c r="D1372" s="6" t="s">
        <v>751</v>
      </c>
    </row>
    <row r="1373" spans="2:4">
      <c r="D1373" t="s">
        <v>750</v>
      </c>
    </row>
    <row r="1374" spans="2:4">
      <c r="B1374" t="s">
        <v>749</v>
      </c>
    </row>
    <row r="1375" spans="2:4">
      <c r="C1375" t="s">
        <v>748</v>
      </c>
    </row>
    <row r="1376" spans="2:4">
      <c r="C1376" t="s">
        <v>747</v>
      </c>
    </row>
    <row r="1377" spans="3:4">
      <c r="C1377" t="s">
        <v>746</v>
      </c>
    </row>
    <row r="1378" spans="3:4">
      <c r="C1378" t="s">
        <v>745</v>
      </c>
    </row>
    <row r="1379" spans="3:4">
      <c r="C1379" t="s">
        <v>744</v>
      </c>
    </row>
    <row r="1380" spans="3:4">
      <c r="C1380" s="6" t="s">
        <v>743</v>
      </c>
      <c r="D1380" s="6"/>
    </row>
    <row r="1381" spans="3:4">
      <c r="C1381" s="6" t="s">
        <v>742</v>
      </c>
      <c r="D1381" s="6"/>
    </row>
    <row r="1382" spans="3:4">
      <c r="C1382" t="s">
        <v>741</v>
      </c>
      <c r="D1382" s="6"/>
    </row>
    <row r="1383" spans="3:4">
      <c r="C1383" t="s">
        <v>740</v>
      </c>
    </row>
    <row r="1384" spans="3:4">
      <c r="C1384" t="s">
        <v>739</v>
      </c>
    </row>
    <row r="1385" spans="3:4">
      <c r="C1385" t="s">
        <v>738</v>
      </c>
    </row>
    <row r="1386" spans="3:4">
      <c r="D1386" s="6" t="s">
        <v>737</v>
      </c>
    </row>
    <row r="1387" spans="3:4">
      <c r="C1387" t="s">
        <v>736</v>
      </c>
    </row>
    <row r="1388" spans="3:4">
      <c r="C1388" t="s">
        <v>735</v>
      </c>
    </row>
    <row r="1389" spans="3:4">
      <c r="C1389" t="s">
        <v>734</v>
      </c>
    </row>
    <row r="1390" spans="3:4">
      <c r="C1390" s="6" t="s">
        <v>733</v>
      </c>
    </row>
    <row r="1391" spans="3:4">
      <c r="C1391" s="6" t="s">
        <v>732</v>
      </c>
    </row>
    <row r="1392" spans="3:4">
      <c r="C1392" t="s">
        <v>731</v>
      </c>
    </row>
    <row r="1393" spans="2:9">
      <c r="C1393" t="s">
        <v>730</v>
      </c>
    </row>
    <row r="1394" spans="2:9">
      <c r="C1394" s="6" t="s">
        <v>729</v>
      </c>
    </row>
    <row r="1395" spans="2:9">
      <c r="B1395" t="s">
        <v>728</v>
      </c>
    </row>
    <row r="1396" spans="2:9">
      <c r="C1396" s="6" t="s">
        <v>727</v>
      </c>
    </row>
    <row r="1397" spans="2:9">
      <c r="C1397" s="6" t="s">
        <v>726</v>
      </c>
      <c r="I1397" s="7" t="s">
        <v>725</v>
      </c>
    </row>
    <row r="1398" spans="2:9">
      <c r="C1398" s="6" t="s">
        <v>724</v>
      </c>
    </row>
  </sheetData>
  <phoneticPr fontId="1" type="noConversion"/>
  <conditionalFormatting sqref="C5:E5 C287:E287 C319:E339 C867:E867">
    <cfRule type="expression" dxfId="530" priority="294">
      <formula>$E5&gt;0</formula>
    </cfRule>
  </conditionalFormatting>
  <conditionalFormatting sqref="C26:E26">
    <cfRule type="expression" dxfId="529" priority="288">
      <formula>$E26&gt;0</formula>
    </cfRule>
  </conditionalFormatting>
  <conditionalFormatting sqref="C52:E52">
    <cfRule type="expression" dxfId="528" priority="282">
      <formula>$E52&gt;0</formula>
    </cfRule>
  </conditionalFormatting>
  <conditionalFormatting sqref="C65:E65">
    <cfRule type="expression" dxfId="527" priority="276">
      <formula>$E65&gt;0</formula>
    </cfRule>
  </conditionalFormatting>
  <conditionalFormatting sqref="C84:E84">
    <cfRule type="expression" dxfId="526" priority="270">
      <formula>$E84&gt;0</formula>
    </cfRule>
  </conditionalFormatting>
  <conditionalFormatting sqref="C100:E100">
    <cfRule type="expression" dxfId="525" priority="264">
      <formula>$E100&gt;0</formula>
    </cfRule>
  </conditionalFormatting>
  <conditionalFormatting sqref="C131:E131">
    <cfRule type="expression" dxfId="524" priority="258">
      <formula>$E131&gt;0</formula>
    </cfRule>
  </conditionalFormatting>
  <conditionalFormatting sqref="C147:E147">
    <cfRule type="expression" dxfId="523" priority="252">
      <formula>$E147&gt;0</formula>
    </cfRule>
  </conditionalFormatting>
  <conditionalFormatting sqref="C171:E171">
    <cfRule type="expression" dxfId="522" priority="246">
      <formula>$E171&gt;0</formula>
    </cfRule>
  </conditionalFormatting>
  <conditionalFormatting sqref="C196:E196">
    <cfRule type="expression" dxfId="521" priority="240">
      <formula>$E196&gt;0</formula>
    </cfRule>
  </conditionalFormatting>
  <conditionalFormatting sqref="C224:E224">
    <cfRule type="expression" dxfId="520" priority="234">
      <formula>$E224&gt;0</formula>
    </cfRule>
  </conditionalFormatting>
  <conditionalFormatting sqref="C261:E261">
    <cfRule type="expression" dxfId="519" priority="228">
      <formula>$E261&gt;0</formula>
    </cfRule>
  </conditionalFormatting>
  <conditionalFormatting sqref="C364:E364">
    <cfRule type="expression" dxfId="518" priority="210">
      <formula>$E364&gt;0</formula>
    </cfRule>
  </conditionalFormatting>
  <conditionalFormatting sqref="C386:E386">
    <cfRule type="expression" dxfId="517" priority="204">
      <formula>$E386&gt;0</formula>
    </cfRule>
  </conditionalFormatting>
  <conditionalFormatting sqref="C438:E438">
    <cfRule type="expression" dxfId="516" priority="198">
      <formula>$E438&gt;0</formula>
    </cfRule>
  </conditionalFormatting>
  <conditionalFormatting sqref="C454:E454">
    <cfRule type="expression" dxfId="515" priority="192">
      <formula>$E454&gt;0</formula>
    </cfRule>
  </conditionalFormatting>
  <conditionalFormatting sqref="C482:E482">
    <cfRule type="expression" dxfId="514" priority="186">
      <formula>$E482&gt;0</formula>
    </cfRule>
  </conditionalFormatting>
  <conditionalFormatting sqref="C512:E512">
    <cfRule type="expression" dxfId="513" priority="180">
      <formula>$E512&gt;0</formula>
    </cfRule>
  </conditionalFormatting>
  <conditionalFormatting sqref="C547:E558">
    <cfRule type="expression" dxfId="512" priority="174">
      <formula>$E547&gt;0</formula>
    </cfRule>
  </conditionalFormatting>
  <conditionalFormatting sqref="C588:E588">
    <cfRule type="expression" dxfId="511" priority="168">
      <formula>$E588&gt;0</formula>
    </cfRule>
  </conditionalFormatting>
  <conditionalFormatting sqref="C611:E611">
    <cfRule type="expression" dxfId="510" priority="162">
      <formula>$E611&gt;0</formula>
    </cfRule>
  </conditionalFormatting>
  <conditionalFormatting sqref="C647:E647">
    <cfRule type="expression" dxfId="509" priority="156">
      <formula>$E647&gt;0</formula>
    </cfRule>
  </conditionalFormatting>
  <conditionalFormatting sqref="C675:E675">
    <cfRule type="expression" dxfId="508" priority="150">
      <formula>$E675&gt;0</formula>
    </cfRule>
  </conditionalFormatting>
  <conditionalFormatting sqref="C691:E691">
    <cfRule type="expression" dxfId="507" priority="144">
      <formula>$E691&gt;0</formula>
    </cfRule>
  </conditionalFormatting>
  <conditionalFormatting sqref="C720:E720">
    <cfRule type="expression" dxfId="506" priority="138">
      <formula>$E720&gt;0</formula>
    </cfRule>
  </conditionalFormatting>
  <conditionalFormatting sqref="C761:E761">
    <cfRule type="expression" dxfId="505" priority="132">
      <formula>$E761&gt;0</formula>
    </cfRule>
  </conditionalFormatting>
  <conditionalFormatting sqref="C786:E786">
    <cfRule type="expression" dxfId="504" priority="126">
      <formula>$E786&gt;0</formula>
    </cfRule>
  </conditionalFormatting>
  <conditionalFormatting sqref="C807:E807">
    <cfRule type="expression" dxfId="503" priority="120">
      <formula>$E807&gt;0</formula>
    </cfRule>
  </conditionalFormatting>
  <conditionalFormatting sqref="C833:E833">
    <cfRule type="expression" dxfId="502" priority="114">
      <formula>$E833&gt;0</formula>
    </cfRule>
  </conditionalFormatting>
  <conditionalFormatting sqref="C877:E877">
    <cfRule type="expression" dxfId="501" priority="103">
      <formula>$E877&gt;0</formula>
    </cfRule>
  </conditionalFormatting>
  <conditionalFormatting sqref="C892:E892">
    <cfRule type="expression" dxfId="500" priority="97">
      <formula>$E892&gt;0</formula>
    </cfRule>
  </conditionalFormatting>
  <conditionalFormatting sqref="C907:E907">
    <cfRule type="expression" dxfId="499" priority="91">
      <formula>$E907&gt;0</formula>
    </cfRule>
  </conditionalFormatting>
  <conditionalFormatting sqref="C921:E921">
    <cfRule type="expression" dxfId="498" priority="85">
      <formula>$E921&gt;0</formula>
    </cfRule>
  </conditionalFormatting>
  <conditionalFormatting sqref="C957:E957">
    <cfRule type="expression" dxfId="497" priority="79">
      <formula>$E957&gt;0</formula>
    </cfRule>
  </conditionalFormatting>
  <conditionalFormatting sqref="C983:E983">
    <cfRule type="expression" dxfId="496" priority="73">
      <formula>$E983&gt;0</formula>
    </cfRule>
  </conditionalFormatting>
  <conditionalFormatting sqref="C1032:E1032">
    <cfRule type="expression" dxfId="495" priority="67">
      <formula>$E1032&gt;0</formula>
    </cfRule>
  </conditionalFormatting>
  <conditionalFormatting sqref="C1053:E1053">
    <cfRule type="expression" dxfId="494" priority="61">
      <formula>$E1053&gt;0</formula>
    </cfRule>
  </conditionalFormatting>
  <conditionalFormatting sqref="C1088:E1088">
    <cfRule type="expression" dxfId="493" priority="55">
      <formula>$E1088&gt;0</formula>
    </cfRule>
  </conditionalFormatting>
  <conditionalFormatting sqref="C1105:E1105">
    <cfRule type="expression" dxfId="492" priority="49">
      <formula>$E1105&gt;0</formula>
    </cfRule>
  </conditionalFormatting>
  <conditionalFormatting sqref="C1141:E1141">
    <cfRule type="expression" dxfId="491" priority="43">
      <formula>$E1141&gt;0</formula>
    </cfRule>
  </conditionalFormatting>
  <conditionalFormatting sqref="C1166:E1166">
    <cfRule type="expression" dxfId="490" priority="37">
      <formula>$E1166&gt;0</formula>
    </cfRule>
  </conditionalFormatting>
  <conditionalFormatting sqref="C1184:E1184">
    <cfRule type="expression" dxfId="489" priority="31">
      <formula>$E1184&gt;0</formula>
    </cfRule>
  </conditionalFormatting>
  <conditionalFormatting sqref="C1203:E1203">
    <cfRule type="expression" dxfId="488" priority="25">
      <formula>$E1203&gt;0</formula>
    </cfRule>
  </conditionalFormatting>
  <conditionalFormatting sqref="C1238:E1238">
    <cfRule type="expression" dxfId="487" priority="19">
      <formula>$E1238&gt;0</formula>
    </cfRule>
  </conditionalFormatting>
  <conditionalFormatting sqref="C1311:E1311">
    <cfRule type="expression" dxfId="486" priority="13">
      <formula>$E1311&gt;0</formula>
    </cfRule>
  </conditionalFormatting>
  <conditionalFormatting sqref="C1344:E1353">
    <cfRule type="expression" dxfId="485" priority="6">
      <formula>$E1344&gt;0</formula>
    </cfRule>
  </conditionalFormatting>
  <conditionalFormatting sqref="F5:H5">
    <cfRule type="expression" dxfId="484" priority="293">
      <formula>$H5&gt;0</formula>
    </cfRule>
  </conditionalFormatting>
  <conditionalFormatting sqref="F26:H26">
    <cfRule type="expression" dxfId="483" priority="287">
      <formula>$H26&gt;0</formula>
    </cfRule>
  </conditionalFormatting>
  <conditionalFormatting sqref="F52:H52">
    <cfRule type="expression" dxfId="482" priority="281">
      <formula>$H52&gt;0</formula>
    </cfRule>
  </conditionalFormatting>
  <conditionalFormatting sqref="F65:H65">
    <cfRule type="expression" dxfId="481" priority="275">
      <formula>$H65&gt;0</formula>
    </cfRule>
  </conditionalFormatting>
  <conditionalFormatting sqref="F84:H84">
    <cfRule type="expression" dxfId="480" priority="269">
      <formula>$H84&gt;0</formula>
    </cfRule>
  </conditionalFormatting>
  <conditionalFormatting sqref="F100:H100">
    <cfRule type="expression" dxfId="479" priority="263">
      <formula>$H100&gt;0</formula>
    </cfRule>
  </conditionalFormatting>
  <conditionalFormatting sqref="F131:H131">
    <cfRule type="expression" dxfId="478" priority="257">
      <formula>$H131&gt;0</formula>
    </cfRule>
  </conditionalFormatting>
  <conditionalFormatting sqref="F147:H147">
    <cfRule type="expression" dxfId="477" priority="251">
      <formula>$H147&gt;0</formula>
    </cfRule>
  </conditionalFormatting>
  <conditionalFormatting sqref="F171:H171">
    <cfRule type="expression" dxfId="476" priority="245">
      <formula>$H171&gt;0</formula>
    </cfRule>
  </conditionalFormatting>
  <conditionalFormatting sqref="F196:H196">
    <cfRule type="expression" dxfId="475" priority="239">
      <formula>$H196&gt;0</formula>
    </cfRule>
  </conditionalFormatting>
  <conditionalFormatting sqref="F224:H224">
    <cfRule type="expression" dxfId="474" priority="233">
      <formula>$H224&gt;0</formula>
    </cfRule>
  </conditionalFormatting>
  <conditionalFormatting sqref="F261:H261">
    <cfRule type="expression" dxfId="473" priority="227">
      <formula>$H261&gt;0</formula>
    </cfRule>
  </conditionalFormatting>
  <conditionalFormatting sqref="F287:H287">
    <cfRule type="expression" dxfId="472" priority="222">
      <formula>$H287&gt;0</formula>
    </cfRule>
  </conditionalFormatting>
  <conditionalFormatting sqref="F319:H324 F325:G325 F326:H334 F335:G338 F339:H339">
    <cfRule type="expression" dxfId="471" priority="217">
      <formula>$H319&gt;0</formula>
    </cfRule>
  </conditionalFormatting>
  <conditionalFormatting sqref="F364:H364">
    <cfRule type="expression" dxfId="470" priority="209">
      <formula>$H364&gt;0</formula>
    </cfRule>
  </conditionalFormatting>
  <conditionalFormatting sqref="F386:H386">
    <cfRule type="expression" dxfId="469" priority="203">
      <formula>$H386&gt;0</formula>
    </cfRule>
  </conditionalFormatting>
  <conditionalFormatting sqref="F438:H438">
    <cfRule type="expression" dxfId="468" priority="197">
      <formula>$H438&gt;0</formula>
    </cfRule>
  </conditionalFormatting>
  <conditionalFormatting sqref="F454:H454">
    <cfRule type="expression" dxfId="467" priority="191">
      <formula>$H454&gt;0</formula>
    </cfRule>
  </conditionalFormatting>
  <conditionalFormatting sqref="F482:H482">
    <cfRule type="expression" dxfId="466" priority="185">
      <formula>$H482&gt;0</formula>
    </cfRule>
  </conditionalFormatting>
  <conditionalFormatting sqref="F512:H512">
    <cfRule type="expression" dxfId="465" priority="179">
      <formula>$H512&gt;0</formula>
    </cfRule>
  </conditionalFormatting>
  <conditionalFormatting sqref="F547:H558">
    <cfRule type="expression" dxfId="464" priority="173">
      <formula>$H547&gt;0</formula>
    </cfRule>
  </conditionalFormatting>
  <conditionalFormatting sqref="F588:H588">
    <cfRule type="expression" dxfId="463" priority="167">
      <formula>$H588&gt;0</formula>
    </cfRule>
  </conditionalFormatting>
  <conditionalFormatting sqref="F611:H611">
    <cfRule type="expression" dxfId="462" priority="161">
      <formula>$H611&gt;0</formula>
    </cfRule>
  </conditionalFormatting>
  <conditionalFormatting sqref="F647:H647">
    <cfRule type="expression" dxfId="461" priority="155">
      <formula>$H647&gt;0</formula>
    </cfRule>
  </conditionalFormatting>
  <conditionalFormatting sqref="F675:H675">
    <cfRule type="expression" dxfId="460" priority="149">
      <formula>$H675&gt;0</formula>
    </cfRule>
  </conditionalFormatting>
  <conditionalFormatting sqref="F691:H691">
    <cfRule type="expression" dxfId="459" priority="143">
      <formula>$H691&gt;0</formula>
    </cfRule>
  </conditionalFormatting>
  <conditionalFormatting sqref="F720:H720">
    <cfRule type="expression" dxfId="458" priority="137">
      <formula>$H720&gt;0</formula>
    </cfRule>
  </conditionalFormatting>
  <conditionalFormatting sqref="F761:H761">
    <cfRule type="expression" dxfId="457" priority="131">
      <formula>$H761&gt;0</formula>
    </cfRule>
  </conditionalFormatting>
  <conditionalFormatting sqref="F786:H786">
    <cfRule type="expression" dxfId="456" priority="125">
      <formula>$H786&gt;0</formula>
    </cfRule>
  </conditionalFormatting>
  <conditionalFormatting sqref="F807:H807">
    <cfRule type="expression" dxfId="455" priority="119">
      <formula>$H807&gt;0</formula>
    </cfRule>
  </conditionalFormatting>
  <conditionalFormatting sqref="F833:H833">
    <cfRule type="expression" dxfId="454" priority="113">
      <formula>$H833&gt;0</formula>
    </cfRule>
  </conditionalFormatting>
  <conditionalFormatting sqref="F867:H867">
    <cfRule type="expression" dxfId="453" priority="108">
      <formula>$H867&gt;0</formula>
    </cfRule>
  </conditionalFormatting>
  <conditionalFormatting sqref="F877:H877">
    <cfRule type="expression" dxfId="452" priority="102">
      <formula>$H877&gt;0</formula>
    </cfRule>
  </conditionalFormatting>
  <conditionalFormatting sqref="F892:H892">
    <cfRule type="expression" dxfId="451" priority="96">
      <formula>$H892&gt;0</formula>
    </cfRule>
  </conditionalFormatting>
  <conditionalFormatting sqref="F907:H907">
    <cfRule type="expression" dxfId="450" priority="90">
      <formula>$H907&gt;0</formula>
    </cfRule>
  </conditionalFormatting>
  <conditionalFormatting sqref="F921:H921">
    <cfRule type="expression" dxfId="449" priority="84">
      <formula>$H921&gt;0</formula>
    </cfRule>
  </conditionalFormatting>
  <conditionalFormatting sqref="F957:H957">
    <cfRule type="expression" dxfId="448" priority="78">
      <formula>$H957&gt;0</formula>
    </cfRule>
  </conditionalFormatting>
  <conditionalFormatting sqref="F983:H983">
    <cfRule type="expression" dxfId="447" priority="72">
      <formula>$H983&gt;0</formula>
    </cfRule>
  </conditionalFormatting>
  <conditionalFormatting sqref="F1032:H1032">
    <cfRule type="expression" dxfId="446" priority="66">
      <formula>$H1032&gt;0</formula>
    </cfRule>
  </conditionalFormatting>
  <conditionalFormatting sqref="F1053:H1053">
    <cfRule type="expression" dxfId="445" priority="60">
      <formula>$H1053&gt;0</formula>
    </cfRule>
  </conditionalFormatting>
  <conditionalFormatting sqref="F1088:H1088">
    <cfRule type="expression" dxfId="444" priority="54">
      <formula>$H1088&gt;0</formula>
    </cfRule>
  </conditionalFormatting>
  <conditionalFormatting sqref="F1105:H1105">
    <cfRule type="expression" dxfId="443" priority="48">
      <formula>$H1105&gt;0</formula>
    </cfRule>
  </conditionalFormatting>
  <conditionalFormatting sqref="F1141:H1141">
    <cfRule type="expression" dxfId="442" priority="42">
      <formula>$H1141&gt;0</formula>
    </cfRule>
  </conditionalFormatting>
  <conditionalFormatting sqref="F1166:H1166">
    <cfRule type="expression" dxfId="441" priority="36">
      <formula>$H1166&gt;0</formula>
    </cfRule>
  </conditionalFormatting>
  <conditionalFormatting sqref="F1184:H1184">
    <cfRule type="expression" dxfId="440" priority="30">
      <formula>$H1184&gt;0</formula>
    </cfRule>
  </conditionalFormatting>
  <conditionalFormatting sqref="F1203:H1203">
    <cfRule type="expression" dxfId="439" priority="24">
      <formula>$H1203&gt;0</formula>
    </cfRule>
  </conditionalFormatting>
  <conditionalFormatting sqref="F1238:H1238">
    <cfRule type="expression" dxfId="438" priority="18">
      <formula>$H1238&gt;0</formula>
    </cfRule>
  </conditionalFormatting>
  <conditionalFormatting sqref="F1311:H1311">
    <cfRule type="expression" dxfId="437" priority="12">
      <formula>$H1311&gt;0</formula>
    </cfRule>
  </conditionalFormatting>
  <conditionalFormatting sqref="F1344:H1353">
    <cfRule type="expression" dxfId="436" priority="5">
      <formula>$H1344&gt;0</formula>
    </cfRule>
  </conditionalFormatting>
  <conditionalFormatting sqref="H325">
    <cfRule type="expression" dxfId="435" priority="212">
      <formula>$E325&gt;0</formula>
    </cfRule>
  </conditionalFormatting>
  <conditionalFormatting sqref="H335:H338">
    <cfRule type="expression" dxfId="434" priority="211">
      <formula>$E335&gt;0</formula>
    </cfRule>
  </conditionalFormatting>
  <conditionalFormatting sqref="I1346:I1350 K1346:K1350">
    <cfRule type="expression" dxfId="433" priority="7">
      <formula>$K1346&gt;0</formula>
    </cfRule>
  </conditionalFormatting>
  <conditionalFormatting sqref="I5:K5 I1351:K1353">
    <cfRule type="expression" dxfId="432" priority="292">
      <formula>$K5&gt;0</formula>
    </cfRule>
  </conditionalFormatting>
  <conditionalFormatting sqref="I26:K26">
    <cfRule type="expression" dxfId="431" priority="286">
      <formula>$K26&gt;0</formula>
    </cfRule>
  </conditionalFormatting>
  <conditionalFormatting sqref="I52:K52">
    <cfRule type="expression" dxfId="430" priority="280">
      <formula>$K52&gt;0</formula>
    </cfRule>
  </conditionalFormatting>
  <conditionalFormatting sqref="I65:K65">
    <cfRule type="expression" dxfId="429" priority="274">
      <formula>$K65&gt;0</formula>
    </cfRule>
  </conditionalFormatting>
  <conditionalFormatting sqref="I84:K84">
    <cfRule type="expression" dxfId="428" priority="268">
      <formula>$K84&gt;0</formula>
    </cfRule>
  </conditionalFormatting>
  <conditionalFormatting sqref="I100:K100">
    <cfRule type="expression" dxfId="427" priority="262">
      <formula>$K100&gt;0</formula>
    </cfRule>
  </conditionalFormatting>
  <conditionalFormatting sqref="I131:K131">
    <cfRule type="expression" dxfId="426" priority="256">
      <formula>$K131&gt;0</formula>
    </cfRule>
  </conditionalFormatting>
  <conditionalFormatting sqref="I147:K147">
    <cfRule type="expression" dxfId="425" priority="250">
      <formula>$K147&gt;0</formula>
    </cfRule>
  </conditionalFormatting>
  <conditionalFormatting sqref="I171:K171">
    <cfRule type="expression" dxfId="424" priority="244">
      <formula>$K171&gt;0</formula>
    </cfRule>
  </conditionalFormatting>
  <conditionalFormatting sqref="I196:K196">
    <cfRule type="expression" dxfId="423" priority="238">
      <formula>$K196&gt;0</formula>
    </cfRule>
  </conditionalFormatting>
  <conditionalFormatting sqref="I224:K224">
    <cfRule type="expression" dxfId="422" priority="232">
      <formula>$K224&gt;0</formula>
    </cfRule>
  </conditionalFormatting>
  <conditionalFormatting sqref="I261:K261">
    <cfRule type="expression" dxfId="421" priority="226">
      <formula>$K261&gt;0</formula>
    </cfRule>
  </conditionalFormatting>
  <conditionalFormatting sqref="I287:K287">
    <cfRule type="expression" dxfId="420" priority="221">
      <formula>$K287&gt;0</formula>
    </cfRule>
  </conditionalFormatting>
  <conditionalFormatting sqref="I319:K339">
    <cfRule type="expression" dxfId="419" priority="216">
      <formula>$K319&gt;0</formula>
    </cfRule>
  </conditionalFormatting>
  <conditionalFormatting sqref="I364:K364">
    <cfRule type="expression" dxfId="418" priority="208">
      <formula>$K364&gt;0</formula>
    </cfRule>
  </conditionalFormatting>
  <conditionalFormatting sqref="I386:K386">
    <cfRule type="expression" dxfId="417" priority="202">
      <formula>$K386&gt;0</formula>
    </cfRule>
  </conditionalFormatting>
  <conditionalFormatting sqref="I438:K438">
    <cfRule type="expression" dxfId="416" priority="196">
      <formula>$K438&gt;0</formula>
    </cfRule>
  </conditionalFormatting>
  <conditionalFormatting sqref="I454:K454">
    <cfRule type="expression" dxfId="415" priority="190">
      <formula>$K454&gt;0</formula>
    </cfRule>
  </conditionalFormatting>
  <conditionalFormatting sqref="I482:K482">
    <cfRule type="expression" dxfId="414" priority="184">
      <formula>$K482&gt;0</formula>
    </cfRule>
  </conditionalFormatting>
  <conditionalFormatting sqref="I512:K512">
    <cfRule type="expression" dxfId="413" priority="178">
      <formula>$K512&gt;0</formula>
    </cfRule>
  </conditionalFormatting>
  <conditionalFormatting sqref="I547:K558">
    <cfRule type="expression" dxfId="412" priority="172">
      <formula>$K547&gt;0</formula>
    </cfRule>
  </conditionalFormatting>
  <conditionalFormatting sqref="I588:K588">
    <cfRule type="expression" dxfId="411" priority="166">
      <formula>$K588&gt;0</formula>
    </cfRule>
  </conditionalFormatting>
  <conditionalFormatting sqref="I611:K611">
    <cfRule type="expression" dxfId="410" priority="160">
      <formula>$K611&gt;0</formula>
    </cfRule>
  </conditionalFormatting>
  <conditionalFormatting sqref="I647:K647">
    <cfRule type="expression" dxfId="409" priority="154">
      <formula>$K647&gt;0</formula>
    </cfRule>
  </conditionalFormatting>
  <conditionalFormatting sqref="I675:K675">
    <cfRule type="expression" dxfId="408" priority="148">
      <formula>$K675&gt;0</formula>
    </cfRule>
  </conditionalFormatting>
  <conditionalFormatting sqref="I691:K691">
    <cfRule type="expression" dxfId="407" priority="142">
      <formula>$K691&gt;0</formula>
    </cfRule>
  </conditionalFormatting>
  <conditionalFormatting sqref="I720:K720">
    <cfRule type="expression" dxfId="406" priority="136">
      <formula>$K720&gt;0</formula>
    </cfRule>
  </conditionalFormatting>
  <conditionalFormatting sqref="I761:K761">
    <cfRule type="expression" dxfId="405" priority="130">
      <formula>$K761&gt;0</formula>
    </cfRule>
  </conditionalFormatting>
  <conditionalFormatting sqref="I786:K786">
    <cfRule type="expression" dxfId="404" priority="124">
      <formula>$K786&gt;0</formula>
    </cfRule>
  </conditionalFormatting>
  <conditionalFormatting sqref="I807:K807">
    <cfRule type="expression" dxfId="403" priority="118">
      <formula>$K807&gt;0</formula>
    </cfRule>
  </conditionalFormatting>
  <conditionalFormatting sqref="I833:K833">
    <cfRule type="expression" dxfId="402" priority="112">
      <formula>$K833&gt;0</formula>
    </cfRule>
  </conditionalFormatting>
  <conditionalFormatting sqref="I867:K867">
    <cfRule type="expression" dxfId="401" priority="107">
      <formula>$K867&gt;0</formula>
    </cfRule>
  </conditionalFormatting>
  <conditionalFormatting sqref="I877:K877">
    <cfRule type="expression" dxfId="400" priority="101">
      <formula>$K877&gt;0</formula>
    </cfRule>
  </conditionalFormatting>
  <conditionalFormatting sqref="I892:K892">
    <cfRule type="expression" dxfId="399" priority="95">
      <formula>$K892&gt;0</formula>
    </cfRule>
  </conditionalFormatting>
  <conditionalFormatting sqref="I907:K907">
    <cfRule type="expression" dxfId="398" priority="89">
      <formula>$K907&gt;0</formula>
    </cfRule>
  </conditionalFormatting>
  <conditionalFormatting sqref="I921:K921">
    <cfRule type="expression" dxfId="397" priority="83">
      <formula>$K921&gt;0</formula>
    </cfRule>
  </conditionalFormatting>
  <conditionalFormatting sqref="I957:K957">
    <cfRule type="expression" dxfId="396" priority="77">
      <formula>$K957&gt;0</formula>
    </cfRule>
  </conditionalFormatting>
  <conditionalFormatting sqref="I983:K983">
    <cfRule type="expression" dxfId="395" priority="71">
      <formula>$K983&gt;0</formula>
    </cfRule>
  </conditionalFormatting>
  <conditionalFormatting sqref="I1032:K1032">
    <cfRule type="expression" dxfId="394" priority="65">
      <formula>$K1032&gt;0</formula>
    </cfRule>
  </conditionalFormatting>
  <conditionalFormatting sqref="I1053:K1053">
    <cfRule type="expression" dxfId="393" priority="59">
      <formula>$K1053&gt;0</formula>
    </cfRule>
  </conditionalFormatting>
  <conditionalFormatting sqref="I1088:K1088">
    <cfRule type="expression" dxfId="392" priority="53">
      <formula>$K1088&gt;0</formula>
    </cfRule>
  </conditionalFormatting>
  <conditionalFormatting sqref="I1105:K1105">
    <cfRule type="expression" dxfId="391" priority="47">
      <formula>$K1105&gt;0</formula>
    </cfRule>
  </conditionalFormatting>
  <conditionalFormatting sqref="I1141:K1141">
    <cfRule type="expression" dxfId="390" priority="41">
      <formula>$K1141&gt;0</formula>
    </cfRule>
  </conditionalFormatting>
  <conditionalFormatting sqref="I1166:K1166">
    <cfRule type="expression" dxfId="389" priority="35">
      <formula>$K1166&gt;0</formula>
    </cfRule>
  </conditionalFormatting>
  <conditionalFormatting sqref="I1184:K1184">
    <cfRule type="expression" dxfId="388" priority="29">
      <formula>$K1184&gt;0</formula>
    </cfRule>
  </conditionalFormatting>
  <conditionalFormatting sqref="I1203:K1203">
    <cfRule type="expression" dxfId="387" priority="23">
      <formula>$K1203&gt;0</formula>
    </cfRule>
  </conditionalFormatting>
  <conditionalFormatting sqref="I1238:K1238">
    <cfRule type="expression" dxfId="386" priority="17">
      <formula>$K1238&gt;0</formula>
    </cfRule>
  </conditionalFormatting>
  <conditionalFormatting sqref="I1311:K1311">
    <cfRule type="expression" dxfId="385" priority="11">
      <formula>$K1311&gt;0</formula>
    </cfRule>
  </conditionalFormatting>
  <conditionalFormatting sqref="I1344:K1345">
    <cfRule type="expression" dxfId="384" priority="1">
      <formula>$K1344&gt;0</formula>
    </cfRule>
  </conditionalFormatting>
  <conditionalFormatting sqref="L5:N5">
    <cfRule type="expression" dxfId="383" priority="291">
      <formula>$N5&gt;0</formula>
    </cfRule>
  </conditionalFormatting>
  <conditionalFormatting sqref="L26:N26">
    <cfRule type="expression" dxfId="382" priority="285">
      <formula>$N26&gt;0</formula>
    </cfRule>
  </conditionalFormatting>
  <conditionalFormatting sqref="L52:N52">
    <cfRule type="expression" dxfId="381" priority="279">
      <formula>$N52&gt;0</formula>
    </cfRule>
  </conditionalFormatting>
  <conditionalFormatting sqref="L65:N65">
    <cfRule type="expression" dxfId="380" priority="273">
      <formula>$N65&gt;0</formula>
    </cfRule>
  </conditionalFormatting>
  <conditionalFormatting sqref="L84:N84">
    <cfRule type="expression" dxfId="379" priority="267">
      <formula>$N84&gt;0</formula>
    </cfRule>
  </conditionalFormatting>
  <conditionalFormatting sqref="L100:N100">
    <cfRule type="expression" dxfId="378" priority="261">
      <formula>$N100&gt;0</formula>
    </cfRule>
  </conditionalFormatting>
  <conditionalFormatting sqref="L131:N131">
    <cfRule type="expression" dxfId="377" priority="255">
      <formula>$N131&gt;0</formula>
    </cfRule>
  </conditionalFormatting>
  <conditionalFormatting sqref="L147:N147">
    <cfRule type="expression" dxfId="376" priority="249">
      <formula>$N147&gt;0</formula>
    </cfRule>
  </conditionalFormatting>
  <conditionalFormatting sqref="L171:N171">
    <cfRule type="expression" dxfId="375" priority="243">
      <formula>$N171&gt;0</formula>
    </cfRule>
  </conditionalFormatting>
  <conditionalFormatting sqref="L196:N196">
    <cfRule type="expression" dxfId="374" priority="237">
      <formula>$N196&gt;0</formula>
    </cfRule>
  </conditionalFormatting>
  <conditionalFormatting sqref="L224:N224">
    <cfRule type="expression" dxfId="373" priority="231">
      <formula>$N224&gt;0</formula>
    </cfRule>
  </conditionalFormatting>
  <conditionalFormatting sqref="L261:N261">
    <cfRule type="expression" dxfId="372" priority="225">
      <formula>$N261&gt;0</formula>
    </cfRule>
  </conditionalFormatting>
  <conditionalFormatting sqref="L287:N287">
    <cfRule type="expression" dxfId="371" priority="220">
      <formula>$N287&gt;0</formula>
    </cfRule>
  </conditionalFormatting>
  <conditionalFormatting sqref="L319:N339">
    <cfRule type="expression" dxfId="370" priority="215">
      <formula>$N319&gt;0</formula>
    </cfRule>
  </conditionalFormatting>
  <conditionalFormatting sqref="L364:N364">
    <cfRule type="expression" dxfId="369" priority="207">
      <formula>$N364&gt;0</formula>
    </cfRule>
  </conditionalFormatting>
  <conditionalFormatting sqref="L386:N386">
    <cfRule type="expression" dxfId="368" priority="201">
      <formula>$N386&gt;0</formula>
    </cfRule>
  </conditionalFormatting>
  <conditionalFormatting sqref="L438:N438">
    <cfRule type="expression" dxfId="367" priority="195">
      <formula>$N438&gt;0</formula>
    </cfRule>
  </conditionalFormatting>
  <conditionalFormatting sqref="L454:N454">
    <cfRule type="expression" dxfId="366" priority="189">
      <formula>$N454&gt;0</formula>
    </cfRule>
  </conditionalFormatting>
  <conditionalFormatting sqref="L482:N482">
    <cfRule type="expression" dxfId="365" priority="183">
      <formula>$N482&gt;0</formula>
    </cfRule>
  </conditionalFormatting>
  <conditionalFormatting sqref="L512:N512">
    <cfRule type="expression" dxfId="364" priority="177">
      <formula>$N512&gt;0</formula>
    </cfRule>
  </conditionalFormatting>
  <conditionalFormatting sqref="L547:N558">
    <cfRule type="expression" dxfId="363" priority="171">
      <formula>$N547&gt;0</formula>
    </cfRule>
  </conditionalFormatting>
  <conditionalFormatting sqref="L588:N588">
    <cfRule type="expression" dxfId="362" priority="165">
      <formula>$N588&gt;0</formula>
    </cfRule>
  </conditionalFormatting>
  <conditionalFormatting sqref="L611:N611">
    <cfRule type="expression" dxfId="361" priority="159">
      <formula>$N611&gt;0</formula>
    </cfRule>
  </conditionalFormatting>
  <conditionalFormatting sqref="L647:N647">
    <cfRule type="expression" dxfId="360" priority="153">
      <formula>$N647&gt;0</formula>
    </cfRule>
  </conditionalFormatting>
  <conditionalFormatting sqref="L675:N675">
    <cfRule type="expression" dxfId="359" priority="147">
      <formula>$N675&gt;0</formula>
    </cfRule>
  </conditionalFormatting>
  <conditionalFormatting sqref="L691:N691">
    <cfRule type="expression" dxfId="358" priority="141">
      <formula>$N691&gt;0</formula>
    </cfRule>
  </conditionalFormatting>
  <conditionalFormatting sqref="L720:N720">
    <cfRule type="expression" dxfId="357" priority="135">
      <formula>$N720&gt;0</formula>
    </cfRule>
  </conditionalFormatting>
  <conditionalFormatting sqref="L761:N761">
    <cfRule type="expression" dxfId="356" priority="129">
      <formula>$N761&gt;0</formula>
    </cfRule>
  </conditionalFormatting>
  <conditionalFormatting sqref="L786:N786">
    <cfRule type="expression" dxfId="355" priority="123">
      <formula>$N786&gt;0</formula>
    </cfRule>
  </conditionalFormatting>
  <conditionalFormatting sqref="L807:N807">
    <cfRule type="expression" dxfId="354" priority="117">
      <formula>$N807&gt;0</formula>
    </cfRule>
  </conditionalFormatting>
  <conditionalFormatting sqref="L833:N833">
    <cfRule type="expression" dxfId="353" priority="111">
      <formula>$N833&gt;0</formula>
    </cfRule>
  </conditionalFormatting>
  <conditionalFormatting sqref="L867:N867">
    <cfRule type="expression" dxfId="352" priority="106">
      <formula>$N867&gt;0</formula>
    </cfRule>
  </conditionalFormatting>
  <conditionalFormatting sqref="L877:N877">
    <cfRule type="expression" dxfId="351" priority="100">
      <formula>$N877&gt;0</formula>
    </cfRule>
  </conditionalFormatting>
  <conditionalFormatting sqref="L892:N892">
    <cfRule type="expression" dxfId="350" priority="94">
      <formula>$N892&gt;0</formula>
    </cfRule>
  </conditionalFormatting>
  <conditionalFormatting sqref="L907:N907">
    <cfRule type="expression" dxfId="349" priority="88">
      <formula>$N907&gt;0</formula>
    </cfRule>
  </conditionalFormatting>
  <conditionalFormatting sqref="L921:N921">
    <cfRule type="expression" dxfId="348" priority="82">
      <formula>$N921&gt;0</formula>
    </cfRule>
  </conditionalFormatting>
  <conditionalFormatting sqref="L957:N957">
    <cfRule type="expression" dxfId="347" priority="76">
      <formula>$N957&gt;0</formula>
    </cfRule>
  </conditionalFormatting>
  <conditionalFormatting sqref="L983:N983">
    <cfRule type="expression" dxfId="346" priority="70">
      <formula>$N983&gt;0</formula>
    </cfRule>
  </conditionalFormatting>
  <conditionalFormatting sqref="L1032:N1032">
    <cfRule type="expression" dxfId="345" priority="64">
      <formula>$N1032&gt;0</formula>
    </cfRule>
  </conditionalFormatting>
  <conditionalFormatting sqref="L1053:N1053">
    <cfRule type="expression" dxfId="344" priority="58">
      <formula>$N1053&gt;0</formula>
    </cfRule>
  </conditionalFormatting>
  <conditionalFormatting sqref="L1088:N1088">
    <cfRule type="expression" dxfId="343" priority="52">
      <formula>$N1088&gt;0</formula>
    </cfRule>
  </conditionalFormatting>
  <conditionalFormatting sqref="L1105:N1105">
    <cfRule type="expression" dxfId="342" priority="46">
      <formula>$N1105&gt;0</formula>
    </cfRule>
  </conditionalFormatting>
  <conditionalFormatting sqref="L1141:N1141">
    <cfRule type="expression" dxfId="341" priority="40">
      <formula>$N1141&gt;0</formula>
    </cfRule>
  </conditionalFormatting>
  <conditionalFormatting sqref="L1166:N1166">
    <cfRule type="expression" dxfId="340" priority="34">
      <formula>$N1166&gt;0</formula>
    </cfRule>
  </conditionalFormatting>
  <conditionalFormatting sqref="L1184:N1184">
    <cfRule type="expression" dxfId="339" priority="28">
      <formula>$N1184&gt;0</formula>
    </cfRule>
  </conditionalFormatting>
  <conditionalFormatting sqref="L1203:N1203">
    <cfRule type="expression" dxfId="338" priority="22">
      <formula>$N1203&gt;0</formula>
    </cfRule>
  </conditionalFormatting>
  <conditionalFormatting sqref="L1238:N1238">
    <cfRule type="expression" dxfId="337" priority="16">
      <formula>$N1238&gt;0</formula>
    </cfRule>
  </conditionalFormatting>
  <conditionalFormatting sqref="L1311:N1311">
    <cfRule type="expression" dxfId="336" priority="10">
      <formula>$N1311&gt;0</formula>
    </cfRule>
  </conditionalFormatting>
  <conditionalFormatting sqref="L1344:N1353">
    <cfRule type="expression" dxfId="335" priority="4">
      <formula>$N1344&gt;0</formula>
    </cfRule>
  </conditionalFormatting>
  <conditionalFormatting sqref="O5:Q5">
    <cfRule type="expression" dxfId="334" priority="290">
      <formula>$Q5&gt;0</formula>
    </cfRule>
  </conditionalFormatting>
  <conditionalFormatting sqref="O26:Q26">
    <cfRule type="expression" dxfId="333" priority="284">
      <formula>$Q26&gt;0</formula>
    </cfRule>
  </conditionalFormatting>
  <conditionalFormatting sqref="O52:Q52">
    <cfRule type="expression" dxfId="332" priority="278">
      <formula>$Q52&gt;0</formula>
    </cfRule>
  </conditionalFormatting>
  <conditionalFormatting sqref="O65:Q65">
    <cfRule type="expression" dxfId="331" priority="272">
      <formula>$Q65&gt;0</formula>
    </cfRule>
  </conditionalFormatting>
  <conditionalFormatting sqref="O84:Q84">
    <cfRule type="expression" dxfId="330" priority="266">
      <formula>$Q84&gt;0</formula>
    </cfRule>
  </conditionalFormatting>
  <conditionalFormatting sqref="O100:Q100">
    <cfRule type="expression" dxfId="329" priority="260">
      <formula>$Q100&gt;0</formula>
    </cfRule>
  </conditionalFormatting>
  <conditionalFormatting sqref="O131:Q131">
    <cfRule type="expression" dxfId="328" priority="254">
      <formula>$Q131&gt;0</formula>
    </cfRule>
  </conditionalFormatting>
  <conditionalFormatting sqref="O147:Q147">
    <cfRule type="expression" dxfId="327" priority="248">
      <formula>$Q147&gt;0</formula>
    </cfRule>
  </conditionalFormatting>
  <conditionalFormatting sqref="O171:Q171">
    <cfRule type="expression" dxfId="326" priority="242">
      <formula>$Q171&gt;0</formula>
    </cfRule>
  </conditionalFormatting>
  <conditionalFormatting sqref="O196:Q196">
    <cfRule type="expression" dxfId="325" priority="236">
      <formula>$Q196&gt;0</formula>
    </cfRule>
  </conditionalFormatting>
  <conditionalFormatting sqref="O224:Q224">
    <cfRule type="expression" dxfId="324" priority="230">
      <formula>$Q224&gt;0</formula>
    </cfRule>
  </conditionalFormatting>
  <conditionalFormatting sqref="O261:Q261">
    <cfRule type="expression" dxfId="323" priority="224">
      <formula>$Q261&gt;0</formula>
    </cfRule>
  </conditionalFormatting>
  <conditionalFormatting sqref="O287:Q287">
    <cfRule type="expression" dxfId="322" priority="219">
      <formula>$Q287&gt;0</formula>
    </cfRule>
  </conditionalFormatting>
  <conditionalFormatting sqref="O319:Q339">
    <cfRule type="expression" dxfId="321" priority="214">
      <formula>$Q319&gt;0</formula>
    </cfRule>
  </conditionalFormatting>
  <conditionalFormatting sqref="O364:Q364">
    <cfRule type="expression" dxfId="320" priority="206">
      <formula>$Q364&gt;0</formula>
    </cfRule>
  </conditionalFormatting>
  <conditionalFormatting sqref="O386:Q386">
    <cfRule type="expression" dxfId="319" priority="200">
      <formula>$Q386&gt;0</formula>
    </cfRule>
  </conditionalFormatting>
  <conditionalFormatting sqref="O438:Q438">
    <cfRule type="expression" dxfId="318" priority="194">
      <formula>$Q438&gt;0</formula>
    </cfRule>
  </conditionalFormatting>
  <conditionalFormatting sqref="O454:Q454">
    <cfRule type="expression" dxfId="317" priority="188">
      <formula>$Q454&gt;0</formula>
    </cfRule>
  </conditionalFormatting>
  <conditionalFormatting sqref="O482:Q482">
    <cfRule type="expression" dxfId="316" priority="182">
      <formula>$Q482&gt;0</formula>
    </cfRule>
  </conditionalFormatting>
  <conditionalFormatting sqref="O512:Q512">
    <cfRule type="expression" dxfId="315" priority="176">
      <formula>$Q512&gt;0</formula>
    </cfRule>
  </conditionalFormatting>
  <conditionalFormatting sqref="O547:Q558">
    <cfRule type="expression" dxfId="314" priority="170">
      <formula>$Q547&gt;0</formula>
    </cfRule>
  </conditionalFormatting>
  <conditionalFormatting sqref="O588:Q588">
    <cfRule type="expression" dxfId="313" priority="164">
      <formula>$Q588&gt;0</formula>
    </cfRule>
  </conditionalFormatting>
  <conditionalFormatting sqref="O611:Q611">
    <cfRule type="expression" dxfId="312" priority="158">
      <formula>$Q611&gt;0</formula>
    </cfRule>
  </conditionalFormatting>
  <conditionalFormatting sqref="O647:Q647">
    <cfRule type="expression" dxfId="311" priority="152">
      <formula>$Q647&gt;0</formula>
    </cfRule>
  </conditionalFormatting>
  <conditionalFormatting sqref="O675:Q675">
    <cfRule type="expression" dxfId="310" priority="146">
      <formula>$Q675&gt;0</formula>
    </cfRule>
  </conditionalFormatting>
  <conditionalFormatting sqref="O691:Q691">
    <cfRule type="expression" dxfId="309" priority="140">
      <formula>$Q691&gt;0</formula>
    </cfRule>
  </conditionalFormatting>
  <conditionalFormatting sqref="O720:Q720">
    <cfRule type="expression" dxfId="308" priority="134">
      <formula>$Q720&gt;0</formula>
    </cfRule>
  </conditionalFormatting>
  <conditionalFormatting sqref="O761:Q761">
    <cfRule type="expression" dxfId="307" priority="128">
      <formula>$Q761&gt;0</formula>
    </cfRule>
  </conditionalFormatting>
  <conditionalFormatting sqref="O786:Q786">
    <cfRule type="expression" dxfId="306" priority="122">
      <formula>$Q786&gt;0</formula>
    </cfRule>
  </conditionalFormatting>
  <conditionalFormatting sqref="O807:Q807">
    <cfRule type="expression" dxfId="305" priority="116">
      <formula>$Q807&gt;0</formula>
    </cfRule>
  </conditionalFormatting>
  <conditionalFormatting sqref="O833:Q833">
    <cfRule type="expression" dxfId="304" priority="110">
      <formula>$Q833&gt;0</formula>
    </cfRule>
  </conditionalFormatting>
  <conditionalFormatting sqref="O867:Q867">
    <cfRule type="expression" dxfId="303" priority="105">
      <formula>$Q867&gt;0</formula>
    </cfRule>
  </conditionalFormatting>
  <conditionalFormatting sqref="O877:Q877">
    <cfRule type="expression" dxfId="302" priority="99">
      <formula>$Q877&gt;0</formula>
    </cfRule>
  </conditionalFormatting>
  <conditionalFormatting sqref="O892:Q892">
    <cfRule type="expression" dxfId="301" priority="93">
      <formula>$Q892&gt;0</formula>
    </cfRule>
  </conditionalFormatting>
  <conditionalFormatting sqref="O907:Q907">
    <cfRule type="expression" dxfId="300" priority="87">
      <formula>$Q907&gt;0</formula>
    </cfRule>
  </conditionalFormatting>
  <conditionalFormatting sqref="O921:Q921">
    <cfRule type="expression" dxfId="299" priority="81">
      <formula>$Q921&gt;0</formula>
    </cfRule>
  </conditionalFormatting>
  <conditionalFormatting sqref="O957:Q957">
    <cfRule type="expression" dxfId="298" priority="75">
      <formula>$Q957&gt;0</formula>
    </cfRule>
  </conditionalFormatting>
  <conditionalFormatting sqref="O983:Q983">
    <cfRule type="expression" dxfId="297" priority="69">
      <formula>$Q983&gt;0</formula>
    </cfRule>
  </conditionalFormatting>
  <conditionalFormatting sqref="O1032:Q1032">
    <cfRule type="expression" dxfId="296" priority="63">
      <formula>$Q1032&gt;0</formula>
    </cfRule>
  </conditionalFormatting>
  <conditionalFormatting sqref="O1053:Q1053">
    <cfRule type="expression" dxfId="295" priority="57">
      <formula>$Q1053&gt;0</formula>
    </cfRule>
  </conditionalFormatting>
  <conditionalFormatting sqref="O1088:Q1088">
    <cfRule type="expression" dxfId="294" priority="51">
      <formula>$Q1088&gt;0</formula>
    </cfRule>
  </conditionalFormatting>
  <conditionalFormatting sqref="O1105:Q1105">
    <cfRule type="expression" dxfId="293" priority="45">
      <formula>$Q1105&gt;0</formula>
    </cfRule>
  </conditionalFormatting>
  <conditionalFormatting sqref="O1141:Q1141">
    <cfRule type="expression" dxfId="292" priority="39">
      <formula>$Q1141&gt;0</formula>
    </cfRule>
  </conditionalFormatting>
  <conditionalFormatting sqref="O1166:Q1166">
    <cfRule type="expression" dxfId="291" priority="33">
      <formula>$Q1166&gt;0</formula>
    </cfRule>
  </conditionalFormatting>
  <conditionalFormatting sqref="O1184:Q1184">
    <cfRule type="expression" dxfId="290" priority="27">
      <formula>$Q1184&gt;0</formula>
    </cfRule>
  </conditionalFormatting>
  <conditionalFormatting sqref="O1203:Q1203">
    <cfRule type="expression" dxfId="289" priority="21">
      <formula>$Q1203&gt;0</formula>
    </cfRule>
  </conditionalFormatting>
  <conditionalFormatting sqref="O1238:Q1238">
    <cfRule type="expression" dxfId="288" priority="15">
      <formula>$Q1238&gt;0</formula>
    </cfRule>
  </conditionalFormatting>
  <conditionalFormatting sqref="O1311:Q1311">
    <cfRule type="expression" dxfId="287" priority="9">
      <formula>$Q1311&gt;0</formula>
    </cfRule>
  </conditionalFormatting>
  <conditionalFormatting sqref="O1344:Q1353">
    <cfRule type="expression" dxfId="286" priority="3">
      <formula>$Q1344&gt;0</formula>
    </cfRule>
  </conditionalFormatting>
  <conditionalFormatting sqref="R5:T5">
    <cfRule type="expression" dxfId="285" priority="289">
      <formula>$T5&gt;0</formula>
    </cfRule>
  </conditionalFormatting>
  <conditionalFormatting sqref="R26:T26">
    <cfRule type="expression" dxfId="284" priority="283">
      <formula>$T26&gt;0</formula>
    </cfRule>
  </conditionalFormatting>
  <conditionalFormatting sqref="R52:T52">
    <cfRule type="expression" dxfId="283" priority="277">
      <formula>$T52&gt;0</formula>
    </cfRule>
  </conditionalFormatting>
  <conditionalFormatting sqref="R65:T65">
    <cfRule type="expression" dxfId="282" priority="271">
      <formula>$T65&gt;0</formula>
    </cfRule>
  </conditionalFormatting>
  <conditionalFormatting sqref="R84:T84">
    <cfRule type="expression" dxfId="281" priority="265">
      <formula>$T84&gt;0</formula>
    </cfRule>
  </conditionalFormatting>
  <conditionalFormatting sqref="R100:T100">
    <cfRule type="expression" dxfId="280" priority="259">
      <formula>$T100&gt;0</formula>
    </cfRule>
  </conditionalFormatting>
  <conditionalFormatting sqref="R131:T131">
    <cfRule type="expression" dxfId="279" priority="253">
      <formula>$T131&gt;0</formula>
    </cfRule>
  </conditionalFormatting>
  <conditionalFormatting sqref="R147:T147">
    <cfRule type="expression" dxfId="278" priority="247">
      <formula>$T147&gt;0</formula>
    </cfRule>
  </conditionalFormatting>
  <conditionalFormatting sqref="R171:T171">
    <cfRule type="expression" dxfId="277" priority="241">
      <formula>$T171&gt;0</formula>
    </cfRule>
  </conditionalFormatting>
  <conditionalFormatting sqref="R196:T196">
    <cfRule type="expression" dxfId="276" priority="235">
      <formula>$T196&gt;0</formula>
    </cfRule>
  </conditionalFormatting>
  <conditionalFormatting sqref="R224:T224">
    <cfRule type="expression" dxfId="275" priority="229">
      <formula>$T224&gt;0</formula>
    </cfRule>
  </conditionalFormatting>
  <conditionalFormatting sqref="R261:T261">
    <cfRule type="expression" dxfId="274" priority="223">
      <formula>$T261&gt;0</formula>
    </cfRule>
  </conditionalFormatting>
  <conditionalFormatting sqref="R287:T287">
    <cfRule type="expression" dxfId="273" priority="218">
      <formula>$T287&gt;0</formula>
    </cfRule>
  </conditionalFormatting>
  <conditionalFormatting sqref="R319:T339">
    <cfRule type="expression" dxfId="272" priority="213">
      <formula>$T319&gt;0</formula>
    </cfRule>
  </conditionalFormatting>
  <conditionalFormatting sqref="R364:T364">
    <cfRule type="expression" dxfId="271" priority="205">
      <formula>$T364&gt;0</formula>
    </cfRule>
  </conditionalFormatting>
  <conditionalFormatting sqref="R386:T386">
    <cfRule type="expression" dxfId="270" priority="199">
      <formula>$T386&gt;0</formula>
    </cfRule>
  </conditionalFormatting>
  <conditionalFormatting sqref="R438:T438">
    <cfRule type="expression" dxfId="269" priority="193">
      <formula>$T438&gt;0</formula>
    </cfRule>
  </conditionalFormatting>
  <conditionalFormatting sqref="R454:T454">
    <cfRule type="expression" dxfId="268" priority="187">
      <formula>$T454&gt;0</formula>
    </cfRule>
  </conditionalFormatting>
  <conditionalFormatting sqref="R482:T482">
    <cfRule type="expression" dxfId="267" priority="181">
      <formula>$T482&gt;0</formula>
    </cfRule>
  </conditionalFormatting>
  <conditionalFormatting sqref="R512:T512">
    <cfRule type="expression" dxfId="266" priority="175">
      <formula>$T512&gt;0</formula>
    </cfRule>
  </conditionalFormatting>
  <conditionalFormatting sqref="R547:T558">
    <cfRule type="expression" dxfId="265" priority="169">
      <formula>$T547&gt;0</formula>
    </cfRule>
  </conditionalFormatting>
  <conditionalFormatting sqref="R588:T588">
    <cfRule type="expression" dxfId="264" priority="163">
      <formula>$T588&gt;0</formula>
    </cfRule>
  </conditionalFormatting>
  <conditionalFormatting sqref="R611:T611">
    <cfRule type="expression" dxfId="263" priority="157">
      <formula>$T611&gt;0</formula>
    </cfRule>
  </conditionalFormatting>
  <conditionalFormatting sqref="R647:T647">
    <cfRule type="expression" dxfId="262" priority="151">
      <formula>$T647&gt;0</formula>
    </cfRule>
  </conditionalFormatting>
  <conditionalFormatting sqref="R675:T675">
    <cfRule type="expression" dxfId="261" priority="145">
      <formula>$T675&gt;0</formula>
    </cfRule>
  </conditionalFormatting>
  <conditionalFormatting sqref="R691:T691">
    <cfRule type="expression" dxfId="260" priority="139">
      <formula>$T691&gt;0</formula>
    </cfRule>
  </conditionalFormatting>
  <conditionalFormatting sqref="R720:T720">
    <cfRule type="expression" dxfId="259" priority="133">
      <formula>$T720&gt;0</formula>
    </cfRule>
  </conditionalFormatting>
  <conditionalFormatting sqref="R761:T761">
    <cfRule type="expression" dxfId="258" priority="127">
      <formula>$T761&gt;0</formula>
    </cfRule>
  </conditionalFormatting>
  <conditionalFormatting sqref="R786:T786">
    <cfRule type="expression" dxfId="257" priority="121">
      <formula>$T786&gt;0</formula>
    </cfRule>
  </conditionalFormatting>
  <conditionalFormatting sqref="R807:T807">
    <cfRule type="expression" dxfId="256" priority="115">
      <formula>$T807&gt;0</formula>
    </cfRule>
  </conditionalFormatting>
  <conditionalFormatting sqref="R833:T833">
    <cfRule type="expression" dxfId="255" priority="109">
      <formula>$T833&gt;0</formula>
    </cfRule>
  </conditionalFormatting>
  <conditionalFormatting sqref="R867:T867">
    <cfRule type="expression" dxfId="254" priority="104">
      <formula>$T867&gt;0</formula>
    </cfRule>
  </conditionalFormatting>
  <conditionalFormatting sqref="R877:T877">
    <cfRule type="expression" dxfId="253" priority="98">
      <formula>$T877&gt;0</formula>
    </cfRule>
  </conditionalFormatting>
  <conditionalFormatting sqref="R892:T892">
    <cfRule type="expression" dxfId="252" priority="92">
      <formula>$T892&gt;0</formula>
    </cfRule>
  </conditionalFormatting>
  <conditionalFormatting sqref="R907:T907">
    <cfRule type="expression" dxfId="251" priority="86">
      <formula>$T907&gt;0</formula>
    </cfRule>
  </conditionalFormatting>
  <conditionalFormatting sqref="R921:T921">
    <cfRule type="expression" dxfId="250" priority="80">
      <formula>$T921&gt;0</formula>
    </cfRule>
  </conditionalFormatting>
  <conditionalFormatting sqref="R957:T957">
    <cfRule type="expression" dxfId="249" priority="74">
      <formula>$T957&gt;0</formula>
    </cfRule>
  </conditionalFormatting>
  <conditionalFormatting sqref="R983:T983">
    <cfRule type="expression" dxfId="248" priority="68">
      <formula>$T983&gt;0</formula>
    </cfRule>
  </conditionalFormatting>
  <conditionalFormatting sqref="R1032:T1032">
    <cfRule type="expression" dxfId="247" priority="62">
      <formula>$T1032&gt;0</formula>
    </cfRule>
  </conditionalFormatting>
  <conditionalFormatting sqref="R1053:T1053">
    <cfRule type="expression" dxfId="246" priority="56">
      <formula>$T1053&gt;0</formula>
    </cfRule>
  </conditionalFormatting>
  <conditionalFormatting sqref="R1088:T1088">
    <cfRule type="expression" dxfId="245" priority="50">
      <formula>$T1088&gt;0</formula>
    </cfRule>
  </conditionalFormatting>
  <conditionalFormatting sqref="R1105:T1105">
    <cfRule type="expression" dxfId="244" priority="44">
      <formula>$T1105&gt;0</formula>
    </cfRule>
  </conditionalFormatting>
  <conditionalFormatting sqref="R1141:T1141">
    <cfRule type="expression" dxfId="243" priority="38">
      <formula>$T1141&gt;0</formula>
    </cfRule>
  </conditionalFormatting>
  <conditionalFormatting sqref="R1166:T1166">
    <cfRule type="expression" dxfId="242" priority="32">
      <formula>$T1166&gt;0</formula>
    </cfRule>
  </conditionalFormatting>
  <conditionalFormatting sqref="R1184:T1184">
    <cfRule type="expression" dxfId="241" priority="26">
      <formula>$T1184&gt;0</formula>
    </cfRule>
  </conditionalFormatting>
  <conditionalFormatting sqref="R1203:T1203">
    <cfRule type="expression" dxfId="240" priority="20">
      <formula>$T1203&gt;0</formula>
    </cfRule>
  </conditionalFormatting>
  <conditionalFormatting sqref="R1238:T1238">
    <cfRule type="expression" dxfId="239" priority="14">
      <formula>$T1238&gt;0</formula>
    </cfRule>
  </conditionalFormatting>
  <conditionalFormatting sqref="R1311:T1311">
    <cfRule type="expression" dxfId="238" priority="8">
      <formula>$T1311&gt;0</formula>
    </cfRule>
  </conditionalFormatting>
  <conditionalFormatting sqref="R1344:T1353">
    <cfRule type="expression" dxfId="237" priority="2">
      <formula>$T1344&gt;0</formula>
    </cfRule>
  </conditionalFormatting>
  <hyperlinks>
    <hyperlink ref="H335" r:id="rId1" xr:uid="{E0B41331-BA86-470B-91ED-63A78534A9D9}"/>
    <hyperlink ref="H342" r:id="rId2" xr:uid="{4D50FA77-0353-43EC-BB5D-95F8D76AC552}"/>
    <hyperlink ref="E395" r:id="rId3" location="Tab3" xr:uid="{68587621-B094-4176-8B38-FCA1266636FC}"/>
    <hyperlink ref="H477" r:id="rId4" xr:uid="{A0CD02FC-3D66-40ED-AB31-4521490E687A}"/>
    <hyperlink ref="L495" r:id="rId5" xr:uid="{81F27E87-B7B2-443D-802B-B210CF216F79}"/>
    <hyperlink ref="E492" r:id="rId6" xr:uid="{D88E1545-9F43-4D06-86FD-AC8FCDB8138F}"/>
    <hyperlink ref="E513" r:id="rId7" xr:uid="{90FD92AC-864F-403F-8157-B1D542EE97E4}"/>
    <hyperlink ref="E527" r:id="rId8" location="Tab3" xr:uid="{4558D7E5-0B15-4EEA-A8F2-A5C8891D1212}"/>
    <hyperlink ref="F562" r:id="rId9" xr:uid="{9197BD6A-7C64-4CAF-85C4-A5F7DE263054}"/>
    <hyperlink ref="K590" r:id="rId10" xr:uid="{DA9B3DC4-A7D7-444E-8CE4-6F5ABCC00266}"/>
    <hyperlink ref="L601" r:id="rId11" xr:uid="{FA2A1C75-66C4-485F-84A3-44232D69703F}"/>
    <hyperlink ref="O608" r:id="rId12" xr:uid="{EC80E046-FD7C-4B12-84E6-54AA72F464F5}"/>
    <hyperlink ref="M638" r:id="rId13" xr:uid="{39D15749-EE12-4680-A56A-77C30669A684}"/>
    <hyperlink ref="M639" r:id="rId14" xr:uid="{BC8F21C8-7657-4FAE-A627-58BB0A003B4C}"/>
    <hyperlink ref="K651" r:id="rId15" xr:uid="{0F269DEA-A4DE-45DA-B444-5A9FFE17327C}"/>
    <hyperlink ref="C686" r:id="rId16" xr:uid="{5AA81495-3EC8-4108-9F8F-E9CC806ABC62}"/>
    <hyperlink ref="N805" r:id="rId17" xr:uid="{3EFFDA64-10C2-4533-B341-CCB4A295336F}"/>
    <hyperlink ref="K850" r:id="rId18" xr:uid="{36CEC60F-7D98-4DB0-9B9B-A7F00DDAA11B}"/>
    <hyperlink ref="C850" r:id="rId19" xr:uid="{CFDF1818-7292-4C4F-9495-76C4C21C7A78}"/>
    <hyperlink ref="H856" r:id="rId20" xr:uid="{B0519572-3E85-4CAE-94C5-41152888F329}"/>
    <hyperlink ref="L940" r:id="rId21" xr:uid="{8DC256C6-62AB-443F-A7EA-ECD149EA01BF}"/>
    <hyperlink ref="D940" r:id="rId22" xr:uid="{A0079865-89A3-4071-A519-A1B029384938}"/>
    <hyperlink ref="C996" r:id="rId23" xr:uid="{06D91206-CC56-4A1C-8B0A-DCD1784D8FF2}"/>
    <hyperlink ref="K996" r:id="rId24" xr:uid="{10D4A083-C20A-4EE7-A5CC-B4801CD0004E}"/>
    <hyperlink ref="C1028" r:id="rId25" location="Tab3" xr:uid="{664EEE55-87B5-4EA8-8E3E-C46165AB0062}"/>
    <hyperlink ref="Q1058" r:id="rId26" xr:uid="{625FB949-CDF6-43C4-83F7-46556D2A8A9C}"/>
    <hyperlink ref="G1" r:id="rId27" xr:uid="{B876AC45-4C6B-42E6-A86A-387CC0F698DE}"/>
    <hyperlink ref="D2" r:id="rId28" xr:uid="{6CA82FE5-1AE2-402F-B46D-27E06CE8B53D}"/>
    <hyperlink ref="E3" r:id="rId29" xr:uid="{172C320E-5476-43D8-8102-17062A260124}"/>
    <hyperlink ref="C4" r:id="rId30" xr:uid="{F2CE8D68-0F39-4F04-AC9A-B505D848F72D}"/>
    <hyperlink ref="O1" r:id="rId31" location="Tab3" xr:uid="{0A1121F3-A96F-488B-BBEA-B3AED85F7835}"/>
    <hyperlink ref="O2" r:id="rId32" xr:uid="{6F0D2AB4-5728-4070-B877-521FD0666E3B}"/>
    <hyperlink ref="M1117" r:id="rId33" xr:uid="{DE89C48C-E639-4F8B-A36E-1B07572D4BD2}"/>
    <hyperlink ref="F1117" r:id="rId34" xr:uid="{E10667F0-1349-4E7E-84EA-7A456DCDA836}"/>
    <hyperlink ref="D1188" r:id="rId35" xr:uid="{43C2A348-CEB7-4159-904D-1071E1001ED5}"/>
    <hyperlink ref="I1397" r:id="rId36" xr:uid="{1ABAD439-971F-4DAA-B28C-B3FEB886A508}"/>
  </hyperlinks>
  <pageMargins left="0.7" right="0.7" top="0.75" bottom="0.75" header="0.3" footer="0.3"/>
  <pageSetup paperSize="9" orientation="portrait" r:id="rId37"/>
  <drawing r:id="rId3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1AC80-1C5F-4BA6-9A4E-91140307961A}">
  <sheetPr codeName="Sheet4"/>
  <dimension ref="A1:W735"/>
  <sheetViews>
    <sheetView tabSelected="1" zoomScaleNormal="100" workbookViewId="0">
      <pane ySplit="4" topLeftCell="A711" activePane="bottomLeft" state="frozen"/>
      <selection pane="bottomLeft" activeCell="B734" sqref="B734"/>
    </sheetView>
  </sheetViews>
  <sheetFormatPr defaultRowHeight="17.399999999999999"/>
  <cols>
    <col min="1" max="1" width="5.3984375" customWidth="1"/>
    <col min="2" max="2" width="3.59765625" customWidth="1"/>
    <col min="3" max="3" width="8.796875" customWidth="1"/>
    <col min="4" max="4" width="10.09765625" customWidth="1"/>
    <col min="5" max="5" width="7" customWidth="1"/>
    <col min="8" max="8" width="7" customWidth="1"/>
    <col min="9" max="9" width="9" customWidth="1"/>
    <col min="10" max="10" width="10.09765625" customWidth="1"/>
    <col min="11" max="11" width="7" customWidth="1"/>
    <col min="12" max="12" width="7.59765625" customWidth="1"/>
    <col min="14" max="14" width="7.59765625" customWidth="1"/>
    <col min="15" max="15" width="7.09765625" customWidth="1"/>
    <col min="16" max="16" width="9.59765625" bestFit="1" customWidth="1"/>
    <col min="17" max="17" width="8.19921875" customWidth="1"/>
    <col min="19" max="19" width="9.59765625" bestFit="1" customWidth="1"/>
    <col min="20" max="20" width="7" customWidth="1"/>
    <col min="22" max="22" width="7.5" customWidth="1"/>
    <col min="23" max="23" width="8.3984375" customWidth="1"/>
  </cols>
  <sheetData>
    <row r="1" spans="1:23">
      <c r="A1" s="5" t="s">
        <v>1596</v>
      </c>
      <c r="G1" s="7" t="s">
        <v>205</v>
      </c>
      <c r="M1" s="5" t="s">
        <v>1595</v>
      </c>
      <c r="O1" s="7" t="s">
        <v>1006</v>
      </c>
    </row>
    <row r="2" spans="1:23">
      <c r="A2" s="5" t="s">
        <v>204</v>
      </c>
      <c r="D2" s="7" t="s">
        <v>202</v>
      </c>
      <c r="M2" s="5" t="s">
        <v>1594</v>
      </c>
      <c r="O2" s="7" t="s">
        <v>1123</v>
      </c>
    </row>
    <row r="3" spans="1:23">
      <c r="A3" s="5" t="s">
        <v>206</v>
      </c>
      <c r="E3" s="7" t="s">
        <v>207</v>
      </c>
    </row>
    <row r="4" spans="1:23">
      <c r="A4" s="5" t="s">
        <v>1593</v>
      </c>
      <c r="B4" s="7"/>
      <c r="C4" s="7" t="s">
        <v>1592</v>
      </c>
    </row>
    <row r="5" spans="1:23">
      <c r="A5" s="5" t="s">
        <v>1598</v>
      </c>
      <c r="C5" s="9" t="s">
        <v>777</v>
      </c>
      <c r="D5" s="10">
        <v>48382.39</v>
      </c>
      <c r="E5" s="8">
        <v>5.1154976015033568E-3</v>
      </c>
      <c r="F5" s="9" t="s">
        <v>776</v>
      </c>
      <c r="G5" s="10">
        <v>6858.47</v>
      </c>
      <c r="H5" s="8">
        <v>3.4949485818265959E-3</v>
      </c>
      <c r="I5" s="9" t="s">
        <v>775</v>
      </c>
      <c r="J5" s="10">
        <v>23235.63</v>
      </c>
      <c r="K5" s="8">
        <v>-3.0982590099772615E-3</v>
      </c>
      <c r="L5" s="9" t="s">
        <v>774</v>
      </c>
      <c r="M5" s="10">
        <v>438.07</v>
      </c>
      <c r="N5" s="8">
        <v>-9.8454584883694379E-2</v>
      </c>
      <c r="O5" s="9" t="s">
        <v>773</v>
      </c>
      <c r="P5" s="10">
        <v>313.69</v>
      </c>
      <c r="Q5" s="8">
        <v>4.4247505499059564E-2</v>
      </c>
      <c r="R5" s="9" t="s">
        <v>772</v>
      </c>
      <c r="S5" s="10">
        <v>2508.34</v>
      </c>
      <c r="T5" s="8">
        <v>-8.4039643748454861E-3</v>
      </c>
      <c r="U5" s="9" t="s">
        <v>1599</v>
      </c>
      <c r="V5" s="10">
        <v>31.19</v>
      </c>
      <c r="W5" s="8">
        <v>6.0916960564283834E-3</v>
      </c>
    </row>
    <row r="6" spans="1:23">
      <c r="A6" s="34"/>
      <c r="B6" s="34" t="s">
        <v>1600</v>
      </c>
    </row>
    <row r="7" spans="1:23">
      <c r="C7" s="6" t="s">
        <v>1601</v>
      </c>
    </row>
    <row r="8" spans="1:23">
      <c r="A8" s="34"/>
      <c r="B8" s="34" t="s">
        <v>1602</v>
      </c>
    </row>
    <row r="9" spans="1:23">
      <c r="I9" t="s">
        <v>1603</v>
      </c>
    </row>
    <row r="10" spans="1:23">
      <c r="I10" t="s">
        <v>1604</v>
      </c>
    </row>
    <row r="11" spans="1:23">
      <c r="I11" t="s">
        <v>1605</v>
      </c>
    </row>
    <row r="14" spans="1:23">
      <c r="B14" t="s">
        <v>1606</v>
      </c>
    </row>
    <row r="15" spans="1:23">
      <c r="C15" t="s">
        <v>1607</v>
      </c>
    </row>
    <row r="16" spans="1:23">
      <c r="C16" t="s">
        <v>1608</v>
      </c>
    </row>
    <row r="17" spans="1:23">
      <c r="C17" t="s">
        <v>1609</v>
      </c>
    </row>
    <row r="18" spans="1:23">
      <c r="D18" s="6" t="s">
        <v>1610</v>
      </c>
    </row>
    <row r="19" spans="1:23">
      <c r="D19" s="6" t="s">
        <v>1611</v>
      </c>
    </row>
    <row r="20" spans="1:23">
      <c r="B20" t="s">
        <v>1612</v>
      </c>
    </row>
    <row r="21" spans="1:23">
      <c r="C21" t="s">
        <v>1613</v>
      </c>
    </row>
    <row r="22" spans="1:23">
      <c r="C22" t="s">
        <v>1614</v>
      </c>
    </row>
    <row r="23" spans="1:23">
      <c r="C23" t="s">
        <v>1615</v>
      </c>
    </row>
    <row r="24" spans="1:23">
      <c r="D24" s="6" t="s">
        <v>1616</v>
      </c>
    </row>
    <row r="25" spans="1:23">
      <c r="D25" s="6" t="s">
        <v>1617</v>
      </c>
    </row>
    <row r="26" spans="1:23">
      <c r="D26" s="6" t="s">
        <v>1618</v>
      </c>
    </row>
    <row r="27" spans="1:23">
      <c r="D27" s="6" t="s">
        <v>1619</v>
      </c>
    </row>
    <row r="28" spans="1:23">
      <c r="D28" t="s">
        <v>1620</v>
      </c>
    </row>
    <row r="30" spans="1:23">
      <c r="A30" s="5" t="s">
        <v>1621</v>
      </c>
      <c r="C30" s="9" t="s">
        <v>777</v>
      </c>
      <c r="D30" s="10">
        <v>49504.07</v>
      </c>
      <c r="E30" s="8">
        <v>2.2658339001217481E-2</v>
      </c>
      <c r="F30" s="9" t="s">
        <v>776</v>
      </c>
      <c r="G30" s="10">
        <v>6966.28</v>
      </c>
      <c r="H30" s="8">
        <v>1.5475978571059373E-2</v>
      </c>
      <c r="I30" s="9" t="s">
        <v>775</v>
      </c>
      <c r="J30" s="10">
        <v>23671.35</v>
      </c>
      <c r="K30" s="8">
        <v>1.8407061701170298E-2</v>
      </c>
      <c r="L30" s="9" t="s">
        <v>774</v>
      </c>
      <c r="M30" s="10">
        <v>445.01</v>
      </c>
      <c r="N30" s="8">
        <v>1.5595155165052466E-2</v>
      </c>
      <c r="O30" s="9" t="s">
        <v>773</v>
      </c>
      <c r="P30" s="10">
        <v>328.78</v>
      </c>
      <c r="Q30" s="8">
        <v>4.589695236936546E-2</v>
      </c>
      <c r="R30" s="9" t="s">
        <v>772</v>
      </c>
      <c r="S30" s="10">
        <v>2624.22</v>
      </c>
      <c r="T30" s="8">
        <v>4.4157883104312776E-2</v>
      </c>
      <c r="U30" s="9" t="s">
        <v>1599</v>
      </c>
      <c r="V30" s="10">
        <v>30.06</v>
      </c>
      <c r="W30" s="8">
        <v>-3.7600000000000001E-2</v>
      </c>
    </row>
    <row r="31" spans="1:23">
      <c r="B31" t="s">
        <v>1622</v>
      </c>
      <c r="E31" s="7" t="s">
        <v>1006</v>
      </c>
    </row>
    <row r="39" spans="2:10">
      <c r="J39" t="s">
        <v>1623</v>
      </c>
    </row>
    <row r="40" spans="2:10">
      <c r="J40" t="s">
        <v>1624</v>
      </c>
    </row>
    <row r="46" spans="2:10">
      <c r="B46" t="s">
        <v>1625</v>
      </c>
    </row>
    <row r="47" spans="2:10">
      <c r="C47" s="6" t="s">
        <v>1626</v>
      </c>
    </row>
    <row r="48" spans="2:10">
      <c r="C48" s="6" t="s">
        <v>1627</v>
      </c>
    </row>
    <row r="49" spans="2:4">
      <c r="C49" s="6" t="s">
        <v>1628</v>
      </c>
    </row>
    <row r="50" spans="2:4">
      <c r="C50" s="6" t="s">
        <v>1629</v>
      </c>
    </row>
    <row r="51" spans="2:4">
      <c r="B51" t="s">
        <v>1630</v>
      </c>
    </row>
    <row r="52" spans="2:4">
      <c r="C52" t="s">
        <v>1631</v>
      </c>
    </row>
    <row r="53" spans="2:4">
      <c r="D53" s="6" t="s">
        <v>1632</v>
      </c>
    </row>
    <row r="54" spans="2:4">
      <c r="D54" s="6" t="s">
        <v>1633</v>
      </c>
    </row>
    <row r="55" spans="2:4">
      <c r="D55" s="6" t="s">
        <v>1634</v>
      </c>
    </row>
    <row r="56" spans="2:4">
      <c r="D56" s="6" t="s">
        <v>1635</v>
      </c>
    </row>
    <row r="57" spans="2:4">
      <c r="D57" s="6" t="s">
        <v>1636</v>
      </c>
    </row>
    <row r="58" spans="2:4">
      <c r="D58" s="6" t="s">
        <v>1637</v>
      </c>
    </row>
    <row r="59" spans="2:4">
      <c r="C59" t="s">
        <v>1638</v>
      </c>
    </row>
    <row r="60" spans="2:4">
      <c r="D60" s="6" t="s">
        <v>1639</v>
      </c>
    </row>
    <row r="61" spans="2:4">
      <c r="D61" s="6" t="s">
        <v>1640</v>
      </c>
    </row>
    <row r="62" spans="2:4">
      <c r="D62" s="6" t="s">
        <v>1641</v>
      </c>
    </row>
    <row r="63" spans="2:4">
      <c r="D63" s="6" t="s">
        <v>1642</v>
      </c>
    </row>
    <row r="64" spans="2:4">
      <c r="C64" t="s">
        <v>1643</v>
      </c>
    </row>
    <row r="65" spans="1:23">
      <c r="D65" s="6" t="s">
        <v>1644</v>
      </c>
    </row>
    <row r="66" spans="1:23">
      <c r="D66" s="6" t="s">
        <v>1645</v>
      </c>
    </row>
    <row r="67" spans="1:23">
      <c r="C67" t="s">
        <v>1646</v>
      </c>
    </row>
    <row r="69" spans="1:23">
      <c r="A69" s="5" t="s">
        <v>1647</v>
      </c>
      <c r="C69" s="9" t="s">
        <v>777</v>
      </c>
      <c r="D69" s="10">
        <v>49359.33</v>
      </c>
      <c r="E69" s="8">
        <v>-2.9323736768711805E-3</v>
      </c>
      <c r="F69" s="9" t="s">
        <v>776</v>
      </c>
      <c r="G69" s="10">
        <v>6940.01</v>
      </c>
      <c r="H69" s="8">
        <v>-3.7852971393412295E-3</v>
      </c>
      <c r="I69" s="9" t="s">
        <v>775</v>
      </c>
      <c r="J69" s="10">
        <v>23515.39</v>
      </c>
      <c r="K69" s="8">
        <v>-6.6322523249667193E-3</v>
      </c>
      <c r="L69" s="9" t="s">
        <v>774</v>
      </c>
      <c r="M69" s="10">
        <v>437.5</v>
      </c>
      <c r="N69" s="8">
        <v>-1.7165714285714263E-2</v>
      </c>
      <c r="O69" s="9" t="s">
        <v>773</v>
      </c>
      <c r="P69" s="10">
        <v>342.47</v>
      </c>
      <c r="Q69" s="8">
        <v>3.9974304318626606E-2</v>
      </c>
      <c r="R69" s="9" t="s">
        <v>772</v>
      </c>
      <c r="S69" s="10">
        <v>2677.74</v>
      </c>
      <c r="T69" s="8">
        <v>1.998700396603105E-2</v>
      </c>
      <c r="U69" s="9" t="s">
        <v>1599</v>
      </c>
      <c r="V69" s="10">
        <v>31.16</v>
      </c>
      <c r="W69" s="8">
        <v>3.5301668806161791E-2</v>
      </c>
    </row>
    <row r="70" spans="1:23">
      <c r="B70" t="s">
        <v>1648</v>
      </c>
    </row>
    <row r="71" spans="1:23">
      <c r="C71" t="s">
        <v>1649</v>
      </c>
      <c r="F71" s="7" t="s">
        <v>1650</v>
      </c>
    </row>
    <row r="72" spans="1:23">
      <c r="D72" s="6"/>
      <c r="H72" s="6" t="s">
        <v>1651</v>
      </c>
      <c r="K72" s="6"/>
    </row>
    <row r="73" spans="1:23">
      <c r="D73" s="6"/>
      <c r="H73" s="6" t="s">
        <v>1652</v>
      </c>
      <c r="K73" s="6"/>
    </row>
    <row r="74" spans="1:23">
      <c r="H74" s="6" t="s">
        <v>1653</v>
      </c>
    </row>
    <row r="75" spans="1:23">
      <c r="H75" s="6" t="s">
        <v>1654</v>
      </c>
    </row>
    <row r="80" spans="1:23">
      <c r="B80" s="6" t="s">
        <v>1655</v>
      </c>
    </row>
    <row r="81" spans="1:23">
      <c r="C81" s="6" t="s">
        <v>1656</v>
      </c>
    </row>
    <row r="82" spans="1:23">
      <c r="B82" t="s">
        <v>1657</v>
      </c>
    </row>
    <row r="83" spans="1:23">
      <c r="C83" t="s">
        <v>1658</v>
      </c>
    </row>
    <row r="84" spans="1:23">
      <c r="C84" t="s">
        <v>1659</v>
      </c>
    </row>
    <row r="85" spans="1:23">
      <c r="C85" t="s">
        <v>1660</v>
      </c>
      <c r="F85" s="7" t="s">
        <v>1661</v>
      </c>
    </row>
    <row r="86" spans="1:23">
      <c r="H86" s="6" t="s">
        <v>1662</v>
      </c>
    </row>
    <row r="95" spans="1:23">
      <c r="A95" s="5" t="s">
        <v>1663</v>
      </c>
      <c r="C95" s="9" t="s">
        <v>777</v>
      </c>
      <c r="D95" s="10">
        <v>49098.71</v>
      </c>
      <c r="E95" s="8">
        <v>-8.2560213903787004E-3</v>
      </c>
      <c r="F95" s="9" t="s">
        <v>776</v>
      </c>
      <c r="G95" s="10">
        <v>6915.61</v>
      </c>
      <c r="H95" s="8">
        <v>-7.3269024713655158E-3</v>
      </c>
      <c r="I95" s="9" t="s">
        <v>775</v>
      </c>
      <c r="J95" s="10">
        <v>23501.24</v>
      </c>
      <c r="K95" s="8">
        <v>-7.2383414662373956E-3</v>
      </c>
      <c r="L95" s="9" t="s">
        <v>774</v>
      </c>
      <c r="M95" s="10">
        <v>449.06</v>
      </c>
      <c r="N95" s="8">
        <v>9.0188393533158408E-3</v>
      </c>
      <c r="O95" s="9" t="s">
        <v>773</v>
      </c>
      <c r="P95" s="10">
        <v>344.71</v>
      </c>
      <c r="Q95" s="8">
        <v>4.6212758550665797E-2</v>
      </c>
      <c r="R95" s="9" t="s">
        <v>772</v>
      </c>
      <c r="S95" s="10">
        <v>2669.16</v>
      </c>
      <c r="T95" s="8">
        <v>1.6836757631614463E-2</v>
      </c>
      <c r="U95" s="9" t="s">
        <v>1599</v>
      </c>
      <c r="V95" s="10">
        <v>28.8</v>
      </c>
      <c r="W95" s="8">
        <v>-4.3749999999999928E-2</v>
      </c>
    </row>
    <row r="96" spans="1:23">
      <c r="B96" t="s">
        <v>1664</v>
      </c>
    </row>
    <row r="97" spans="2:5">
      <c r="C97" t="s">
        <v>1665</v>
      </c>
    </row>
    <row r="98" spans="2:5">
      <c r="C98" t="s">
        <v>1666</v>
      </c>
    </row>
    <row r="99" spans="2:5">
      <c r="C99" t="s">
        <v>1667</v>
      </c>
    </row>
    <row r="100" spans="2:5">
      <c r="C100" t="s">
        <v>1668</v>
      </c>
    </row>
    <row r="101" spans="2:5">
      <c r="C101" t="s">
        <v>1669</v>
      </c>
    </row>
    <row r="102" spans="2:5">
      <c r="C102" s="6" t="s">
        <v>1670</v>
      </c>
    </row>
    <row r="103" spans="2:5">
      <c r="B103" t="s">
        <v>1671</v>
      </c>
    </row>
    <row r="104" spans="2:5">
      <c r="C104" t="s">
        <v>1672</v>
      </c>
    </row>
    <row r="105" spans="2:5">
      <c r="C105" t="s">
        <v>1673</v>
      </c>
    </row>
    <row r="106" spans="2:5">
      <c r="C106" t="s">
        <v>1674</v>
      </c>
    </row>
    <row r="107" spans="2:5">
      <c r="C107" t="s">
        <v>1675</v>
      </c>
    </row>
    <row r="108" spans="2:5">
      <c r="C108" t="s">
        <v>1676</v>
      </c>
    </row>
    <row r="109" spans="2:5">
      <c r="C109" t="s">
        <v>1677</v>
      </c>
    </row>
    <row r="110" spans="2:5">
      <c r="B110" t="s">
        <v>1678</v>
      </c>
      <c r="E110" s="7" t="s">
        <v>1679</v>
      </c>
    </row>
    <row r="111" spans="2:5">
      <c r="C111" s="6" t="s">
        <v>1680</v>
      </c>
    </row>
    <row r="112" spans="2:5">
      <c r="C112" s="6" t="s">
        <v>1681</v>
      </c>
    </row>
    <row r="113" spans="3:4">
      <c r="C113" s="6" t="s">
        <v>1682</v>
      </c>
    </row>
    <row r="114" spans="3:4">
      <c r="C114" s="23"/>
      <c r="D114" s="23" t="s">
        <v>1683</v>
      </c>
    </row>
    <row r="115" spans="3:4">
      <c r="C115" s="25"/>
      <c r="D115" s="25" t="s">
        <v>1684</v>
      </c>
    </row>
    <row r="116" spans="3:4">
      <c r="C116" s="25"/>
      <c r="D116" s="25" t="s">
        <v>1685</v>
      </c>
    </row>
    <row r="117" spans="3:4">
      <c r="C117" s="24"/>
      <c r="D117" s="24" t="s">
        <v>1686</v>
      </c>
    </row>
    <row r="118" spans="3:4">
      <c r="C118" s="24"/>
      <c r="D118" s="24" t="s">
        <v>1687</v>
      </c>
    </row>
    <row r="119" spans="3:4">
      <c r="C119" s="24"/>
      <c r="D119" s="24" t="s">
        <v>1688</v>
      </c>
    </row>
    <row r="120" spans="3:4">
      <c r="C120" s="25"/>
      <c r="D120" s="25" t="s">
        <v>1689</v>
      </c>
    </row>
    <row r="121" spans="3:4">
      <c r="C121" s="24"/>
      <c r="D121" s="24" t="s">
        <v>1690</v>
      </c>
    </row>
    <row r="122" spans="3:4">
      <c r="C122" s="24"/>
      <c r="D122" s="24" t="s">
        <v>1691</v>
      </c>
    </row>
    <row r="123" spans="3:4">
      <c r="C123" s="24"/>
      <c r="D123" s="24" t="s">
        <v>1692</v>
      </c>
    </row>
    <row r="124" spans="3:4">
      <c r="C124" s="24"/>
      <c r="D124" s="24" t="s">
        <v>1693</v>
      </c>
    </row>
    <row r="125" spans="3:4">
      <c r="C125" s="24"/>
      <c r="D125" s="24" t="s">
        <v>1694</v>
      </c>
    </row>
    <row r="126" spans="3:4">
      <c r="C126" s="24"/>
      <c r="D126" s="24" t="s">
        <v>1695</v>
      </c>
    </row>
    <row r="127" spans="3:4">
      <c r="C127" s="25"/>
      <c r="D127" s="25" t="s">
        <v>1696</v>
      </c>
    </row>
    <row r="128" spans="3:4">
      <c r="C128" s="6" t="s">
        <v>1697</v>
      </c>
    </row>
    <row r="130" spans="1:23">
      <c r="A130" s="5" t="s">
        <v>1698</v>
      </c>
      <c r="C130" s="9" t="s">
        <v>777</v>
      </c>
      <c r="D130" s="10">
        <v>48892.47</v>
      </c>
      <c r="E130" s="8">
        <v>-4.2182364687240789E-3</v>
      </c>
      <c r="F130" s="9" t="s">
        <v>776</v>
      </c>
      <c r="G130" s="10">
        <v>6939.03</v>
      </c>
      <c r="H130" s="8">
        <v>3.3751115069397416E-3</v>
      </c>
      <c r="I130" s="9" t="s">
        <v>775</v>
      </c>
      <c r="J130" s="10">
        <v>23461.82</v>
      </c>
      <c r="K130" s="8">
        <v>-1.6801765591928457E-3</v>
      </c>
      <c r="L130" s="9" t="s">
        <v>774</v>
      </c>
      <c r="M130" s="10">
        <v>430.41</v>
      </c>
      <c r="N130" s="8">
        <v>-4.3330777630631201E-2</v>
      </c>
      <c r="O130" s="9" t="s">
        <v>773</v>
      </c>
      <c r="P130" s="10">
        <v>346.3</v>
      </c>
      <c r="Q130" s="8">
        <v>4.5913947444413275E-3</v>
      </c>
      <c r="R130" s="9" t="s">
        <v>772</v>
      </c>
      <c r="S130" s="10">
        <v>2613.7399999999998</v>
      </c>
      <c r="T130" s="8">
        <v>-2.1203333154789717E-2</v>
      </c>
      <c r="U130" s="9" t="s">
        <v>1599</v>
      </c>
      <c r="V130" s="10">
        <v>25.1</v>
      </c>
      <c r="W130" s="8">
        <v>-0.147410358565737</v>
      </c>
    </row>
    <row r="131" spans="1:23">
      <c r="B131" t="s">
        <v>1699</v>
      </c>
    </row>
    <row r="132" spans="1:23">
      <c r="B132" t="s">
        <v>1700</v>
      </c>
    </row>
    <row r="142" spans="1:23">
      <c r="B142" t="s">
        <v>1701</v>
      </c>
    </row>
    <row r="143" spans="1:23">
      <c r="C143" t="s">
        <v>1702</v>
      </c>
    </row>
    <row r="144" spans="1:23">
      <c r="C144" t="s">
        <v>1703</v>
      </c>
    </row>
    <row r="145" spans="1:23">
      <c r="D145" s="6" t="s">
        <v>1704</v>
      </c>
    </row>
    <row r="146" spans="1:23">
      <c r="D146" s="6" t="s">
        <v>1705</v>
      </c>
    </row>
    <row r="147" spans="1:23">
      <c r="D147" s="6" t="s">
        <v>1706</v>
      </c>
    </row>
    <row r="148" spans="1:23">
      <c r="D148" s="6" t="s">
        <v>1707</v>
      </c>
    </row>
    <row r="149" spans="1:23">
      <c r="D149" s="6" t="s">
        <v>1708</v>
      </c>
    </row>
    <row r="150" spans="1:23">
      <c r="D150" s="6" t="s">
        <v>1709</v>
      </c>
    </row>
    <row r="151" spans="1:23">
      <c r="C151" t="s">
        <v>1710</v>
      </c>
    </row>
    <row r="153" spans="1:23">
      <c r="A153" s="5" t="s">
        <v>1711</v>
      </c>
      <c r="C153" s="9" t="s">
        <v>777</v>
      </c>
      <c r="D153" s="10">
        <v>50115.67</v>
      </c>
      <c r="E153" s="8">
        <v>2.4407535607126416E-2</v>
      </c>
      <c r="F153" s="9" t="s">
        <v>776</v>
      </c>
      <c r="G153" s="10">
        <v>6932.3</v>
      </c>
      <c r="H153" s="8">
        <v>-9.7081776610930903E-4</v>
      </c>
      <c r="I153" s="9" t="s">
        <v>775</v>
      </c>
      <c r="J153" s="10">
        <v>23031.21</v>
      </c>
      <c r="K153" s="8">
        <v>-1.8696803164054369E-2</v>
      </c>
      <c r="L153" s="9" t="s">
        <v>774</v>
      </c>
      <c r="M153" s="10">
        <v>411.11</v>
      </c>
      <c r="N153" s="8">
        <v>-4.6946072827223885E-2</v>
      </c>
      <c r="O153" s="9" t="s">
        <v>773</v>
      </c>
      <c r="P153" s="10">
        <v>348.51</v>
      </c>
      <c r="Q153" s="8">
        <v>6.3412814553383823E-3</v>
      </c>
      <c r="R153" s="9" t="s">
        <v>772</v>
      </c>
      <c r="S153" s="10">
        <v>2670.34</v>
      </c>
      <c r="T153" s="8">
        <v>2.1195802781668386E-2</v>
      </c>
      <c r="U153" s="9" t="s">
        <v>1599</v>
      </c>
      <c r="V153" s="10">
        <v>20.47</v>
      </c>
      <c r="W153" s="8">
        <v>-0.22618466047874952</v>
      </c>
    </row>
    <row r="154" spans="1:23">
      <c r="B154" t="s">
        <v>1712</v>
      </c>
    </row>
    <row r="155" spans="1:23">
      <c r="C155" s="6" t="s">
        <v>1713</v>
      </c>
    </row>
    <row r="156" spans="1:23">
      <c r="C156" s="6" t="s">
        <v>1714</v>
      </c>
    </row>
    <row r="157" spans="1:23">
      <c r="C157" s="6" t="s">
        <v>1715</v>
      </c>
    </row>
    <row r="158" spans="1:23">
      <c r="B158" t="s">
        <v>1716</v>
      </c>
    </row>
    <row r="159" spans="1:23">
      <c r="I159" s="6" t="s">
        <v>1717</v>
      </c>
    </row>
    <row r="160" spans="1:23">
      <c r="I160" s="6" t="s">
        <v>1718</v>
      </c>
    </row>
    <row r="161" spans="2:9">
      <c r="I161" s="6" t="s">
        <v>1719</v>
      </c>
    </row>
    <row r="162" spans="2:9">
      <c r="I162" s="6" t="s">
        <v>1720</v>
      </c>
    </row>
    <row r="163" spans="2:9">
      <c r="I163" s="6" t="s">
        <v>1721</v>
      </c>
    </row>
    <row r="165" spans="2:9">
      <c r="B165" t="s">
        <v>1722</v>
      </c>
    </row>
    <row r="166" spans="2:9">
      <c r="C166" s="6" t="s">
        <v>1723</v>
      </c>
    </row>
    <row r="167" spans="2:9">
      <c r="C167" s="6" t="s">
        <v>1724</v>
      </c>
    </row>
    <row r="168" spans="2:9">
      <c r="C168" s="6" t="s">
        <v>1725</v>
      </c>
    </row>
    <row r="169" spans="2:9">
      <c r="C169" t="s">
        <v>1726</v>
      </c>
    </row>
    <row r="170" spans="2:9">
      <c r="C170" t="s">
        <v>1727</v>
      </c>
    </row>
    <row r="171" spans="2:9">
      <c r="C171" t="s">
        <v>1728</v>
      </c>
    </row>
    <row r="172" spans="2:9">
      <c r="C172" t="s">
        <v>1729</v>
      </c>
    </row>
    <row r="173" spans="2:9">
      <c r="C173" t="s">
        <v>1730</v>
      </c>
    </row>
    <row r="174" spans="2:9">
      <c r="C174" t="s">
        <v>1731</v>
      </c>
    </row>
    <row r="175" spans="2:9">
      <c r="C175" t="s">
        <v>1732</v>
      </c>
    </row>
    <row r="177" spans="1:23">
      <c r="A177" s="5" t="s">
        <v>1733</v>
      </c>
      <c r="C177" s="9" t="s">
        <v>777</v>
      </c>
      <c r="D177" s="10">
        <v>49625.51</v>
      </c>
      <c r="E177" s="8">
        <v>-9.8771780884467728E-3</v>
      </c>
      <c r="F177" s="9" t="s">
        <v>776</v>
      </c>
      <c r="G177" s="10">
        <v>6909.51</v>
      </c>
      <c r="H177" s="8">
        <v>-3.298352560456525E-3</v>
      </c>
      <c r="I177" s="9" t="s">
        <v>775</v>
      </c>
      <c r="J177" s="10">
        <v>22886.07</v>
      </c>
      <c r="K177" s="8">
        <v>-6.3418489937328432E-3</v>
      </c>
      <c r="L177" s="9" t="s">
        <v>774</v>
      </c>
      <c r="M177" s="10">
        <v>411.82</v>
      </c>
      <c r="N177" s="8">
        <v>1.7240541984361603E-3</v>
      </c>
      <c r="O177" s="9" t="s">
        <v>773</v>
      </c>
      <c r="P177" s="10">
        <v>359.43</v>
      </c>
      <c r="Q177" s="8">
        <v>3.0381437275686547E-2</v>
      </c>
      <c r="R177" s="9" t="s">
        <v>772</v>
      </c>
      <c r="S177" s="10">
        <v>2663.78</v>
      </c>
      <c r="T177" s="8">
        <v>-2.4626658357671974E-3</v>
      </c>
      <c r="U177" s="9" t="s">
        <v>1599</v>
      </c>
      <c r="V177" s="10">
        <v>20.13</v>
      </c>
      <c r="W177" s="8">
        <v>-1.6890213611525082E-2</v>
      </c>
    </row>
    <row r="178" spans="1:23">
      <c r="B178" t="s">
        <v>1734</v>
      </c>
    </row>
    <row r="179" spans="1:23">
      <c r="C179" s="6"/>
      <c r="K179" s="6" t="s">
        <v>1735</v>
      </c>
      <c r="M179" s="6"/>
    </row>
    <row r="180" spans="1:23">
      <c r="C180" s="6"/>
      <c r="K180" s="6" t="s">
        <v>1736</v>
      </c>
      <c r="M180" s="6"/>
    </row>
    <row r="181" spans="1:23">
      <c r="K181" s="6" t="s">
        <v>1737</v>
      </c>
    </row>
    <row r="182" spans="1:23">
      <c r="K182" s="6" t="s">
        <v>1738</v>
      </c>
    </row>
    <row r="183" spans="1:23">
      <c r="K183" s="6" t="s">
        <v>1739</v>
      </c>
    </row>
    <row r="184" spans="1:23">
      <c r="K184" s="6" t="s">
        <v>1740</v>
      </c>
    </row>
    <row r="185" spans="1:23">
      <c r="K185" s="6" t="s">
        <v>1741</v>
      </c>
    </row>
    <row r="187" spans="1:23">
      <c r="K187" s="6"/>
    </row>
    <row r="191" spans="1:23">
      <c r="B191" t="s">
        <v>1742</v>
      </c>
    </row>
    <row r="192" spans="1:23">
      <c r="C192" s="6" t="s">
        <v>1743</v>
      </c>
    </row>
    <row r="193" spans="1:23">
      <c r="M193" s="6" t="s">
        <v>1744</v>
      </c>
    </row>
    <row r="194" spans="1:23">
      <c r="M194" s="6" t="s">
        <v>1745</v>
      </c>
    </row>
    <row r="195" spans="1:23">
      <c r="M195" s="6" t="s">
        <v>1746</v>
      </c>
    </row>
    <row r="196" spans="1:23">
      <c r="M196" s="6" t="s">
        <v>1747</v>
      </c>
    </row>
    <row r="204" spans="1:23">
      <c r="B204" t="s">
        <v>1748</v>
      </c>
    </row>
    <row r="205" spans="1:23">
      <c r="C205" s="6" t="s">
        <v>1749</v>
      </c>
    </row>
    <row r="206" spans="1:23">
      <c r="C206" s="6" t="s">
        <v>1750</v>
      </c>
    </row>
    <row r="208" spans="1:23">
      <c r="A208" s="5" t="s">
        <v>1751</v>
      </c>
      <c r="C208" s="9" t="s">
        <v>777</v>
      </c>
      <c r="D208" s="10">
        <v>48904.78</v>
      </c>
      <c r="E208" s="8">
        <v>-1.4737414215951962E-2</v>
      </c>
      <c r="F208" s="9" t="s">
        <v>776</v>
      </c>
      <c r="G208" s="10">
        <v>6881.6</v>
      </c>
      <c r="H208" s="8">
        <v>-4.0557428504998626E-3</v>
      </c>
      <c r="I208" s="9" t="s">
        <v>775</v>
      </c>
      <c r="J208" s="10">
        <v>22748.86</v>
      </c>
      <c r="K208" s="8">
        <v>-6.0315110295636404E-3</v>
      </c>
      <c r="L208" s="9" t="s">
        <v>774</v>
      </c>
      <c r="M208" s="10">
        <v>403.32</v>
      </c>
      <c r="N208" s="8">
        <v>-2.1075076862045027E-2</v>
      </c>
      <c r="O208" s="9" t="s">
        <v>773</v>
      </c>
      <c r="P208" s="10">
        <v>352.09</v>
      </c>
      <c r="Q208" s="8">
        <v>-2.0846942543099867E-2</v>
      </c>
      <c r="R208" s="9" t="s">
        <v>772</v>
      </c>
      <c r="S208" s="10">
        <v>2654.99</v>
      </c>
      <c r="T208" s="8">
        <v>-3.3107469331336158E-3</v>
      </c>
      <c r="U208" s="9" t="s">
        <v>1599</v>
      </c>
      <c r="V208" s="10">
        <v>20.43</v>
      </c>
      <c r="W208" s="8">
        <v>1.468428781204115E-2</v>
      </c>
    </row>
    <row r="209" spans="2:8">
      <c r="B209" t="s">
        <v>1752</v>
      </c>
    </row>
    <row r="210" spans="2:8">
      <c r="C210" s="6" t="s">
        <v>1753</v>
      </c>
    </row>
    <row r="211" spans="2:8">
      <c r="C211" s="6" t="s">
        <v>1754</v>
      </c>
    </row>
    <row r="212" spans="2:8">
      <c r="C212" s="6" t="s">
        <v>1755</v>
      </c>
    </row>
    <row r="213" spans="2:8">
      <c r="C213" s="6" t="s">
        <v>1756</v>
      </c>
    </row>
    <row r="214" spans="2:8">
      <c r="C214" s="6" t="s">
        <v>1757</v>
      </c>
    </row>
    <row r="215" spans="2:8">
      <c r="B215" t="s">
        <v>1758</v>
      </c>
    </row>
    <row r="216" spans="2:8">
      <c r="H216" s="6" t="s">
        <v>1759</v>
      </c>
    </row>
    <row r="217" spans="2:8">
      <c r="H217" t="s">
        <v>1760</v>
      </c>
    </row>
    <row r="218" spans="2:8">
      <c r="H218" t="s">
        <v>1761</v>
      </c>
    </row>
    <row r="219" spans="2:8">
      <c r="H219" t="s">
        <v>1762</v>
      </c>
    </row>
    <row r="220" spans="2:8">
      <c r="H220" t="s">
        <v>1763</v>
      </c>
    </row>
    <row r="226" spans="1:23">
      <c r="A226" s="5" t="s">
        <v>1774</v>
      </c>
      <c r="C226" s="9" t="s">
        <v>777</v>
      </c>
      <c r="D226" s="10">
        <v>47501.55</v>
      </c>
      <c r="E226" s="8">
        <v>-2.9540720250181222E-2</v>
      </c>
      <c r="F226" s="9" t="s">
        <v>776</v>
      </c>
      <c r="G226" s="10">
        <v>6740.02</v>
      </c>
      <c r="H226" s="8">
        <v>-2.1005872386135341E-2</v>
      </c>
      <c r="I226" s="9" t="s">
        <v>775</v>
      </c>
      <c r="J226" s="10">
        <v>22387.68</v>
      </c>
      <c r="K226" s="8">
        <v>-1.6132980282012262E-2</v>
      </c>
      <c r="L226" s="9" t="s">
        <v>774</v>
      </c>
      <c r="M226" s="10">
        <v>396.73</v>
      </c>
      <c r="N226" s="8">
        <v>-1.6610793234693555E-2</v>
      </c>
      <c r="O226" s="9" t="s">
        <v>773</v>
      </c>
      <c r="P226" s="10">
        <v>323.51</v>
      </c>
      <c r="Q226" s="8">
        <v>-8.8343482427127404E-2</v>
      </c>
      <c r="R226" s="9" t="s">
        <v>772</v>
      </c>
      <c r="S226" s="10">
        <v>2525.3000000000002</v>
      </c>
      <c r="T226" s="8">
        <v>-5.1356274502039202E-2</v>
      </c>
      <c r="U226" s="9" t="s">
        <v>1599</v>
      </c>
      <c r="V226" s="10">
        <v>18.88</v>
      </c>
      <c r="W226" s="8">
        <v>-8.2097457627118689E-2</v>
      </c>
    </row>
    <row r="227" spans="1:23">
      <c r="B227" t="s">
        <v>1752</v>
      </c>
    </row>
    <row r="228" spans="1:23">
      <c r="C228" s="6" t="s">
        <v>1775</v>
      </c>
    </row>
    <row r="229" spans="1:23">
      <c r="C229" s="6" t="s">
        <v>1776</v>
      </c>
    </row>
    <row r="230" spans="1:23">
      <c r="C230" t="s">
        <v>1777</v>
      </c>
    </row>
    <row r="231" spans="1:23">
      <c r="C231" t="s">
        <v>1778</v>
      </c>
    </row>
    <row r="232" spans="1:23">
      <c r="B232" t="s">
        <v>1779</v>
      </c>
    </row>
    <row r="233" spans="1:23">
      <c r="C233" t="s">
        <v>1780</v>
      </c>
      <c r="L233" t="s">
        <v>1781</v>
      </c>
    </row>
    <row r="234" spans="1:23">
      <c r="L234" t="s">
        <v>1782</v>
      </c>
    </row>
    <row r="235" spans="1:23">
      <c r="L235" t="s">
        <v>1783</v>
      </c>
    </row>
    <row r="236" spans="1:23">
      <c r="L236" t="s">
        <v>1784</v>
      </c>
    </row>
    <row r="237" spans="1:23">
      <c r="L237" t="s">
        <v>1785</v>
      </c>
    </row>
    <row r="238" spans="1:23">
      <c r="L238" t="s">
        <v>1786</v>
      </c>
    </row>
    <row r="239" spans="1:23">
      <c r="L239" t="s">
        <v>1787</v>
      </c>
    </row>
    <row r="249" spans="1:23">
      <c r="L249" s="6" t="s">
        <v>1788</v>
      </c>
    </row>
    <row r="250" spans="1:23">
      <c r="L250" t="s">
        <v>1789</v>
      </c>
    </row>
    <row r="251" spans="1:23">
      <c r="L251" s="6"/>
    </row>
    <row r="254" spans="1:23">
      <c r="A254" s="5" t="s">
        <v>1790</v>
      </c>
      <c r="C254" s="9" t="s">
        <v>777</v>
      </c>
      <c r="D254" s="10">
        <v>46558.47</v>
      </c>
      <c r="E254" s="8">
        <v>-2.025582026213494E-2</v>
      </c>
      <c r="F254" s="9" t="s">
        <v>776</v>
      </c>
      <c r="G254" s="10">
        <v>6632.19</v>
      </c>
      <c r="H254" s="8">
        <v>-1.6258581252949756E-2</v>
      </c>
      <c r="I254" s="9" t="s">
        <v>775</v>
      </c>
      <c r="J254" s="10">
        <v>22105.360000000001</v>
      </c>
      <c r="K254" s="8">
        <v>-1.277156309600928E-2</v>
      </c>
      <c r="L254" s="9" t="s">
        <v>774</v>
      </c>
      <c r="M254" s="10">
        <v>391.2</v>
      </c>
      <c r="N254" s="8">
        <v>-1.4135991820040977E-2</v>
      </c>
      <c r="O254" s="9" t="s">
        <v>773</v>
      </c>
      <c r="P254" s="10">
        <v>331.32</v>
      </c>
      <c r="Q254" s="8">
        <v>2.3572377158034535E-2</v>
      </c>
      <c r="R254" s="9" t="s">
        <v>772</v>
      </c>
      <c r="S254" s="10">
        <v>2480.0500000000002</v>
      </c>
      <c r="T254" s="8">
        <v>-1.8245599887099048E-2</v>
      </c>
      <c r="U254" s="9" t="s">
        <v>1599</v>
      </c>
      <c r="V254" s="10">
        <v>20.54</v>
      </c>
      <c r="W254" s="8">
        <v>8.0817916260954248E-2</v>
      </c>
    </row>
    <row r="255" spans="1:23">
      <c r="B255" t="s">
        <v>1791</v>
      </c>
      <c r="E255" s="7" t="s">
        <v>946</v>
      </c>
    </row>
    <row r="256" spans="1:23">
      <c r="H256" s="6" t="s">
        <v>1792</v>
      </c>
    </row>
    <row r="257" spans="2:8">
      <c r="H257" s="6" t="s">
        <v>1793</v>
      </c>
    </row>
    <row r="258" spans="2:8">
      <c r="H258" s="6" t="s">
        <v>1794</v>
      </c>
    </row>
    <row r="259" spans="2:8">
      <c r="H259" s="6" t="s">
        <v>1795</v>
      </c>
    </row>
    <row r="263" spans="2:8">
      <c r="B263" t="s">
        <v>1796</v>
      </c>
    </row>
    <row r="264" spans="2:8">
      <c r="C264" t="s">
        <v>1797</v>
      </c>
      <c r="G264" s="7" t="s">
        <v>1798</v>
      </c>
    </row>
    <row r="265" spans="2:8">
      <c r="C265" t="s">
        <v>1799</v>
      </c>
    </row>
    <row r="266" spans="2:8">
      <c r="C266" t="s">
        <v>1800</v>
      </c>
    </row>
    <row r="267" spans="2:8">
      <c r="C267" t="s">
        <v>1801</v>
      </c>
    </row>
    <row r="268" spans="2:8">
      <c r="C268" s="6" t="s">
        <v>1802</v>
      </c>
    </row>
    <row r="269" spans="2:8">
      <c r="C269" t="s">
        <v>1803</v>
      </c>
    </row>
    <row r="270" spans="2:8">
      <c r="G270" t="s">
        <v>1804</v>
      </c>
    </row>
    <row r="271" spans="2:8">
      <c r="G271" t="s">
        <v>1805</v>
      </c>
    </row>
    <row r="272" spans="2:8">
      <c r="G272" t="s">
        <v>1806</v>
      </c>
    </row>
    <row r="273" spans="1:23">
      <c r="G273" t="s">
        <v>1807</v>
      </c>
    </row>
    <row r="274" spans="1:23">
      <c r="G274" t="s">
        <v>1808</v>
      </c>
    </row>
    <row r="275" spans="1:23">
      <c r="G275" t="s">
        <v>1809</v>
      </c>
    </row>
    <row r="276" spans="1:23">
      <c r="G276" s="6" t="s">
        <v>1810</v>
      </c>
    </row>
    <row r="280" spans="1:23">
      <c r="B280" t="s">
        <v>1811</v>
      </c>
    </row>
    <row r="281" spans="1:23">
      <c r="C281" s="6" t="s">
        <v>1812</v>
      </c>
    </row>
    <row r="282" spans="1:23">
      <c r="C282" s="6" t="s">
        <v>1813</v>
      </c>
    </row>
    <row r="283" spans="1:23">
      <c r="C283" s="6" t="s">
        <v>1814</v>
      </c>
    </row>
    <row r="284" spans="1:23">
      <c r="C284" s="6" t="s">
        <v>1815</v>
      </c>
    </row>
    <row r="286" spans="1:23">
      <c r="A286" s="5" t="s">
        <v>1816</v>
      </c>
      <c r="C286" s="9" t="s">
        <v>777</v>
      </c>
      <c r="D286" s="10">
        <v>45577.47</v>
      </c>
      <c r="E286" s="8">
        <v>-2.1523792347403224E-2</v>
      </c>
      <c r="F286" s="9" t="s">
        <v>776</v>
      </c>
      <c r="G286" s="10">
        <v>6506.48</v>
      </c>
      <c r="H286" s="8">
        <v>-1.9320738709717088E-2</v>
      </c>
      <c r="I286" s="9" t="s">
        <v>775</v>
      </c>
      <c r="J286" s="10">
        <v>21647.61</v>
      </c>
      <c r="K286" s="8">
        <v>-2.1145521376262782E-2</v>
      </c>
      <c r="L286" s="9" t="s">
        <v>774</v>
      </c>
      <c r="M286" s="10">
        <v>367.96</v>
      </c>
      <c r="N286" s="8">
        <v>-6.3159039025981106E-2</v>
      </c>
      <c r="O286" s="9" t="s">
        <v>773</v>
      </c>
      <c r="P286" s="10">
        <v>332.51</v>
      </c>
      <c r="Q286" s="8">
        <v>3.5788397341433272E-3</v>
      </c>
      <c r="R286" s="9" t="s">
        <v>772</v>
      </c>
      <c r="S286" s="10">
        <v>2438.4499999999998</v>
      </c>
      <c r="T286" s="8">
        <v>-1.7060017634152994E-2</v>
      </c>
      <c r="U286" s="9" t="s">
        <v>1599</v>
      </c>
      <c r="V286" s="10">
        <v>20.94</v>
      </c>
      <c r="W286" s="8">
        <v>1.9102196752626654E-2</v>
      </c>
    </row>
    <row r="287" spans="1:23">
      <c r="B287" t="s">
        <v>1817</v>
      </c>
      <c r="C287" s="6"/>
    </row>
    <row r="288" spans="1:23">
      <c r="C288" t="s">
        <v>1818</v>
      </c>
    </row>
    <row r="289" spans="2:3">
      <c r="C289" t="s">
        <v>1819</v>
      </c>
    </row>
    <row r="290" spans="2:3">
      <c r="C290" t="s">
        <v>1820</v>
      </c>
    </row>
    <row r="291" spans="2:3">
      <c r="B291" t="s">
        <v>1821</v>
      </c>
    </row>
    <row r="292" spans="2:3">
      <c r="C292" t="s">
        <v>1822</v>
      </c>
    </row>
    <row r="293" spans="2:3">
      <c r="C293" t="s">
        <v>1823</v>
      </c>
    </row>
    <row r="294" spans="2:3">
      <c r="C294" t="s">
        <v>1824</v>
      </c>
    </row>
    <row r="295" spans="2:3">
      <c r="C295" t="s">
        <v>1825</v>
      </c>
    </row>
    <row r="296" spans="2:3">
      <c r="C296" t="s">
        <v>1826</v>
      </c>
    </row>
    <row r="297" spans="2:3">
      <c r="C297" t="s">
        <v>1827</v>
      </c>
    </row>
    <row r="298" spans="2:3">
      <c r="C298" t="s">
        <v>1828</v>
      </c>
    </row>
    <row r="299" spans="2:3">
      <c r="C299" t="s">
        <v>1829</v>
      </c>
    </row>
    <row r="300" spans="2:3">
      <c r="C300" t="s">
        <v>1830</v>
      </c>
    </row>
    <row r="301" spans="2:3">
      <c r="C301" t="s">
        <v>1831</v>
      </c>
    </row>
    <row r="302" spans="2:3">
      <c r="C302" t="s">
        <v>1832</v>
      </c>
    </row>
    <row r="303" spans="2:3">
      <c r="C303" t="s">
        <v>1833</v>
      </c>
    </row>
    <row r="304" spans="2:3">
      <c r="C304" t="s">
        <v>1834</v>
      </c>
    </row>
    <row r="305" spans="1:23">
      <c r="C305" t="s">
        <v>1835</v>
      </c>
    </row>
    <row r="306" spans="1:23">
      <c r="C306" t="s">
        <v>1836</v>
      </c>
    </row>
    <row r="307" spans="1:23">
      <c r="C307" t="s">
        <v>1837</v>
      </c>
    </row>
    <row r="308" spans="1:23">
      <c r="C308" t="s">
        <v>1838</v>
      </c>
    </row>
    <row r="309" spans="1:23">
      <c r="B309" t="s">
        <v>1839</v>
      </c>
    </row>
    <row r="310" spans="1:23">
      <c r="C310" t="s">
        <v>1840</v>
      </c>
    </row>
    <row r="311" spans="1:23">
      <c r="C311" t="s">
        <v>1841</v>
      </c>
    </row>
    <row r="312" spans="1:23">
      <c r="C312" t="s">
        <v>1842</v>
      </c>
    </row>
    <row r="313" spans="1:23">
      <c r="C313" t="s">
        <v>1843</v>
      </c>
    </row>
    <row r="314" spans="1:23">
      <c r="C314" t="s">
        <v>1844</v>
      </c>
    </row>
    <row r="316" spans="1:23">
      <c r="A316" s="5" t="s">
        <v>1845</v>
      </c>
      <c r="C316" s="9" t="s">
        <v>777</v>
      </c>
      <c r="D316" s="10">
        <v>45166.64</v>
      </c>
      <c r="E316" s="8">
        <v>-9.0958725289284684E-3</v>
      </c>
      <c r="F316" s="9" t="s">
        <v>776</v>
      </c>
      <c r="G316" s="10">
        <v>6368.85</v>
      </c>
      <c r="H316" s="8">
        <v>-2.1609866773436209E-2</v>
      </c>
      <c r="I316" s="9" t="s">
        <v>775</v>
      </c>
      <c r="J316" s="10">
        <v>20948.36</v>
      </c>
      <c r="K316" s="8">
        <v>-3.3379701322681109E-2</v>
      </c>
      <c r="L316" s="9" t="s">
        <v>774</v>
      </c>
      <c r="M316" s="10">
        <v>361.83</v>
      </c>
      <c r="N316" s="8">
        <v>-1.694165768454798E-2</v>
      </c>
      <c r="O316" s="9" t="s">
        <v>773</v>
      </c>
      <c r="P316" s="10">
        <v>323.48</v>
      </c>
      <c r="Q316" s="8">
        <v>-2.7915172499072501E-2</v>
      </c>
      <c r="R316" s="9" t="s">
        <v>772</v>
      </c>
      <c r="S316" s="10">
        <v>2449.6999999999998</v>
      </c>
      <c r="T316" s="8">
        <v>4.5923990692737886E-3</v>
      </c>
      <c r="U316" s="9" t="s">
        <v>1599</v>
      </c>
      <c r="V316" s="10">
        <v>18.39</v>
      </c>
      <c r="W316" s="8">
        <v>-0.13866231647634589</v>
      </c>
    </row>
    <row r="317" spans="1:23">
      <c r="B317" t="s">
        <v>1846</v>
      </c>
    </row>
    <row r="318" spans="1:23">
      <c r="C318" s="6" t="s">
        <v>1847</v>
      </c>
      <c r="H318" s="6"/>
    </row>
    <row r="319" spans="1:23">
      <c r="C319" s="6" t="s">
        <v>1848</v>
      </c>
      <c r="H319" s="6"/>
    </row>
    <row r="320" spans="1:23">
      <c r="C320" s="6" t="s">
        <v>1849</v>
      </c>
      <c r="H320" s="6"/>
    </row>
    <row r="322" spans="2:11">
      <c r="B322" t="s">
        <v>1850</v>
      </c>
    </row>
    <row r="323" spans="2:11">
      <c r="C323" s="6" t="s">
        <v>1851</v>
      </c>
      <c r="F323" s="7" t="s">
        <v>1852</v>
      </c>
    </row>
    <row r="324" spans="2:11">
      <c r="C324" t="s">
        <v>1853</v>
      </c>
    </row>
    <row r="325" spans="2:11">
      <c r="C325" t="s">
        <v>1854</v>
      </c>
    </row>
    <row r="326" spans="2:11">
      <c r="C326" t="s">
        <v>1855</v>
      </c>
    </row>
    <row r="327" spans="2:11">
      <c r="C327" t="s">
        <v>1856</v>
      </c>
      <c r="G327" s="7"/>
      <c r="H327" s="7" t="s">
        <v>1857</v>
      </c>
    </row>
    <row r="328" spans="2:11">
      <c r="C328" t="s">
        <v>1858</v>
      </c>
    </row>
    <row r="332" spans="2:11">
      <c r="C332" t="s">
        <v>1859</v>
      </c>
      <c r="J332" s="7" t="s">
        <v>1860</v>
      </c>
    </row>
    <row r="334" spans="2:11">
      <c r="K334" s="6" t="s">
        <v>1861</v>
      </c>
    </row>
    <row r="335" spans="2:11">
      <c r="K335" s="6" t="s">
        <v>1862</v>
      </c>
    </row>
    <row r="336" spans="2:11">
      <c r="K336" s="6" t="s">
        <v>1863</v>
      </c>
    </row>
    <row r="337" spans="1:23">
      <c r="K337" s="6" t="s">
        <v>1864</v>
      </c>
    </row>
    <row r="338" spans="1:23">
      <c r="K338" s="6" t="s">
        <v>1865</v>
      </c>
    </row>
    <row r="339" spans="1:23">
      <c r="L339" t="s">
        <v>1866</v>
      </c>
    </row>
    <row r="340" spans="1:23">
      <c r="K340" s="6"/>
      <c r="L340" t="s">
        <v>1867</v>
      </c>
    </row>
    <row r="341" spans="1:23">
      <c r="L341" t="s">
        <v>1868</v>
      </c>
    </row>
    <row r="343" spans="1:23">
      <c r="A343" s="5" t="s">
        <v>1869</v>
      </c>
      <c r="C343" s="9" t="s">
        <v>777</v>
      </c>
      <c r="D343" s="10">
        <v>46504.67</v>
      </c>
      <c r="E343" s="8">
        <v>2.8771949139731533E-2</v>
      </c>
      <c r="F343" s="9" t="s">
        <v>776</v>
      </c>
      <c r="G343" s="10">
        <v>6582.69</v>
      </c>
      <c r="H343" s="8">
        <v>3.2485199819526557E-2</v>
      </c>
      <c r="I343" s="9" t="s">
        <v>775</v>
      </c>
      <c r="J343" s="10">
        <v>21879.18</v>
      </c>
      <c r="K343" s="8">
        <v>4.2543641946361781E-2</v>
      </c>
      <c r="L343" s="9" t="s">
        <v>774</v>
      </c>
      <c r="M343" s="10">
        <v>360.59</v>
      </c>
      <c r="N343" s="8">
        <v>-3.4388086192074356E-3</v>
      </c>
      <c r="O343" s="9" t="s">
        <v>773</v>
      </c>
      <c r="P343" s="10">
        <v>339.61</v>
      </c>
      <c r="Q343" s="8">
        <v>4.7495656782780234E-2</v>
      </c>
      <c r="R343" s="9" t="s">
        <v>772</v>
      </c>
      <c r="S343" s="10">
        <v>2530.04</v>
      </c>
      <c r="T343" s="8">
        <v>3.1754438665001404E-2</v>
      </c>
      <c r="U343" s="9" t="s">
        <v>1599</v>
      </c>
      <c r="V343" s="10">
        <v>19.45</v>
      </c>
      <c r="W343" s="8">
        <v>5.4498714652956234E-2</v>
      </c>
    </row>
    <row r="344" spans="1:23">
      <c r="B344" t="s">
        <v>1870</v>
      </c>
    </row>
    <row r="345" spans="1:23">
      <c r="C345" s="6" t="s">
        <v>1871</v>
      </c>
    </row>
    <row r="346" spans="1:23">
      <c r="B346" t="s">
        <v>1872</v>
      </c>
    </row>
    <row r="347" spans="1:23">
      <c r="B347" t="s">
        <v>1873</v>
      </c>
    </row>
    <row r="348" spans="1:23">
      <c r="C348" s="6" t="s">
        <v>1874</v>
      </c>
    </row>
    <row r="349" spans="1:23">
      <c r="B349" t="s">
        <v>1875</v>
      </c>
    </row>
    <row r="350" spans="1:23">
      <c r="C350" s="6" t="s">
        <v>1876</v>
      </c>
    </row>
    <row r="351" spans="1:23">
      <c r="C351" s="6" t="s">
        <v>1877</v>
      </c>
    </row>
    <row r="352" spans="1:23">
      <c r="C352" s="6" t="s">
        <v>1878</v>
      </c>
    </row>
    <row r="353" spans="1:23">
      <c r="C353" s="6" t="s">
        <v>1879</v>
      </c>
    </row>
    <row r="354" spans="1:23">
      <c r="C354" s="6" t="s">
        <v>1880</v>
      </c>
    </row>
    <row r="355" spans="1:23">
      <c r="B355" t="s">
        <v>1881</v>
      </c>
    </row>
    <row r="356" spans="1:23">
      <c r="C356" s="6" t="s">
        <v>1882</v>
      </c>
    </row>
    <row r="357" spans="1:23">
      <c r="C357" s="6" t="s">
        <v>1883</v>
      </c>
    </row>
    <row r="358" spans="1:23">
      <c r="C358" s="6" t="s">
        <v>1884</v>
      </c>
    </row>
    <row r="359" spans="1:23">
      <c r="C359" s="6" t="s">
        <v>1885</v>
      </c>
    </row>
    <row r="360" spans="1:23">
      <c r="C360" s="6" t="s">
        <v>1886</v>
      </c>
    </row>
    <row r="361" spans="1:23">
      <c r="C361" s="6" t="s">
        <v>1887</v>
      </c>
    </row>
    <row r="362" spans="1:23">
      <c r="C362" s="6" t="s">
        <v>1888</v>
      </c>
    </row>
    <row r="364" spans="1:23">
      <c r="A364" s="5" t="s">
        <v>1889</v>
      </c>
      <c r="C364" s="9" t="s">
        <v>777</v>
      </c>
      <c r="D364" s="10">
        <v>47916.57</v>
      </c>
      <c r="E364" s="8">
        <v>2.9465798574480635E-2</v>
      </c>
      <c r="F364" s="9" t="s">
        <v>776</v>
      </c>
      <c r="G364" s="10">
        <v>6816.89</v>
      </c>
      <c r="H364" s="8">
        <v>3.4355842620315234E-2</v>
      </c>
      <c r="I364" s="9" t="s">
        <v>775</v>
      </c>
      <c r="J364" s="10">
        <v>22902.89</v>
      </c>
      <c r="K364" s="8">
        <v>4.469785254175343E-2</v>
      </c>
      <c r="L364" s="9" t="s">
        <v>774</v>
      </c>
      <c r="M364" s="10">
        <v>348.95</v>
      </c>
      <c r="N364" s="8">
        <v>-3.3357214500644751E-2</v>
      </c>
      <c r="O364" s="9" t="s">
        <v>773</v>
      </c>
      <c r="P364" s="10">
        <v>386.6</v>
      </c>
      <c r="Q364" s="8">
        <v>0.12154681841696846</v>
      </c>
      <c r="R364" s="9" t="s">
        <v>772</v>
      </c>
      <c r="S364" s="10">
        <v>2630.59</v>
      </c>
      <c r="T364" s="8">
        <v>3.8223364340319158E-2</v>
      </c>
      <c r="U364" s="9" t="s">
        <v>1599</v>
      </c>
      <c r="V364" s="10">
        <v>21.28</v>
      </c>
      <c r="W364" s="8">
        <v>8.5996240601503848E-2</v>
      </c>
    </row>
    <row r="365" spans="1:23">
      <c r="B365" t="s">
        <v>1890</v>
      </c>
    </row>
    <row r="366" spans="1:23">
      <c r="C366" s="6" t="s">
        <v>1891</v>
      </c>
    </row>
    <row r="367" spans="1:23">
      <c r="C367" s="6" t="s">
        <v>1892</v>
      </c>
    </row>
    <row r="368" spans="1:23">
      <c r="C368" s="6" t="s">
        <v>1893</v>
      </c>
    </row>
    <row r="369" spans="2:11">
      <c r="B369" t="s">
        <v>1894</v>
      </c>
    </row>
    <row r="370" spans="2:11">
      <c r="K370" s="6" t="s">
        <v>1895</v>
      </c>
    </row>
    <row r="371" spans="2:11">
      <c r="K371" s="6" t="s">
        <v>1896</v>
      </c>
    </row>
    <row r="372" spans="2:11">
      <c r="K372" s="6" t="s">
        <v>1897</v>
      </c>
    </row>
    <row r="373" spans="2:11">
      <c r="K373" s="6" t="s">
        <v>1898</v>
      </c>
    </row>
    <row r="374" spans="2:11">
      <c r="K374" t="s">
        <v>1899</v>
      </c>
    </row>
    <row r="375" spans="2:11">
      <c r="K375" t="s">
        <v>1900</v>
      </c>
    </row>
    <row r="376" spans="2:11">
      <c r="K376" t="s">
        <v>1901</v>
      </c>
    </row>
    <row r="377" spans="2:11">
      <c r="K377" t="s">
        <v>1902</v>
      </c>
    </row>
    <row r="379" spans="2:11">
      <c r="G379" s="48" t="s">
        <v>1903</v>
      </c>
      <c r="H379" s="48"/>
      <c r="I379" s="48"/>
      <c r="J379" s="48"/>
      <c r="K379" s="48"/>
    </row>
    <row r="380" spans="2:11">
      <c r="G380" s="48"/>
      <c r="H380" s="48"/>
      <c r="I380" s="48"/>
      <c r="J380" s="48"/>
      <c r="K380" s="48"/>
    </row>
    <row r="381" spans="2:11">
      <c r="G381" s="48"/>
      <c r="H381" s="48"/>
      <c r="I381" s="48"/>
      <c r="J381" s="48"/>
      <c r="K381" s="48"/>
    </row>
    <row r="382" spans="2:11">
      <c r="G382" s="48"/>
      <c r="H382" s="48"/>
      <c r="I382" s="48"/>
      <c r="J382" s="48"/>
      <c r="K382" s="48"/>
    </row>
    <row r="383" spans="2:11" ht="17.399999999999999" customHeight="1">
      <c r="G383" s="48"/>
      <c r="H383" s="48"/>
      <c r="I383" s="48"/>
      <c r="J383" s="48"/>
      <c r="K383" s="48"/>
    </row>
    <row r="384" spans="2:11">
      <c r="G384" s="48"/>
      <c r="H384" s="48"/>
      <c r="I384" s="48"/>
      <c r="J384" s="48"/>
      <c r="K384" s="48"/>
    </row>
    <row r="385" spans="1:23">
      <c r="G385" s="48"/>
      <c r="H385" s="48"/>
      <c r="I385" s="48"/>
      <c r="J385" s="48"/>
      <c r="K385" s="48"/>
    </row>
    <row r="386" spans="1:23">
      <c r="G386" s="48"/>
      <c r="H386" s="48"/>
      <c r="I386" s="48"/>
      <c r="J386" s="48"/>
      <c r="K386" s="48"/>
    </row>
    <row r="387" spans="1:23">
      <c r="G387" s="48"/>
      <c r="H387" s="48"/>
      <c r="I387" s="48"/>
      <c r="J387" s="48"/>
      <c r="K387" s="48"/>
    </row>
    <row r="388" spans="1:23">
      <c r="A388" s="5" t="s">
        <v>1904</v>
      </c>
      <c r="C388" s="9" t="s">
        <v>777</v>
      </c>
      <c r="D388" s="10">
        <v>49609.16</v>
      </c>
      <c r="E388" s="8">
        <v>3.4118497471031635E-2</v>
      </c>
      <c r="F388" s="9" t="s">
        <v>776</v>
      </c>
      <c r="G388" s="10">
        <v>7398.93</v>
      </c>
      <c r="H388" s="8">
        <v>7.8665428649818278E-2</v>
      </c>
      <c r="I388" s="9" t="s">
        <v>775</v>
      </c>
      <c r="J388" s="10">
        <v>26247.08</v>
      </c>
      <c r="K388" s="8">
        <v>0.1274118873413729</v>
      </c>
      <c r="L388" s="9" t="s">
        <v>774</v>
      </c>
      <c r="M388" s="10">
        <v>428.35</v>
      </c>
      <c r="N388" s="8">
        <v>0.1853624372592507</v>
      </c>
      <c r="O388" s="9" t="s">
        <v>773</v>
      </c>
      <c r="P388" s="10">
        <v>520.29999999999995</v>
      </c>
      <c r="Q388" s="8">
        <v>0.25696713434556978</v>
      </c>
      <c r="R388" s="9" t="s">
        <v>772</v>
      </c>
      <c r="S388" s="10">
        <v>2861.21</v>
      </c>
      <c r="T388" s="8">
        <v>8.0602262679076289E-2</v>
      </c>
      <c r="U388" s="9" t="s">
        <v>1599</v>
      </c>
      <c r="V388" s="10">
        <v>22.17</v>
      </c>
      <c r="W388" s="8">
        <v>4.0144339197113237E-2</v>
      </c>
    </row>
    <row r="389" spans="1:23">
      <c r="B389" t="s">
        <v>1905</v>
      </c>
    </row>
    <row r="390" spans="1:23">
      <c r="C390" t="s">
        <v>1906</v>
      </c>
      <c r="G390" s="46"/>
      <c r="H390" s="46"/>
      <c r="I390" s="46"/>
      <c r="J390" s="46"/>
    </row>
    <row r="391" spans="1:23">
      <c r="C391" t="s">
        <v>1907</v>
      </c>
      <c r="G391" s="46"/>
      <c r="H391" s="46"/>
      <c r="I391" s="46"/>
      <c r="J391" s="46"/>
    </row>
    <row r="392" spans="1:23">
      <c r="B392" t="s">
        <v>1908</v>
      </c>
    </row>
    <row r="393" spans="1:23">
      <c r="I393" t="s">
        <v>1909</v>
      </c>
    </row>
    <row r="394" spans="1:23">
      <c r="I394" t="s">
        <v>1910</v>
      </c>
    </row>
    <row r="395" spans="1:23">
      <c r="I395" t="s">
        <v>1911</v>
      </c>
    </row>
    <row r="396" spans="1:23">
      <c r="I396" t="s">
        <v>1912</v>
      </c>
    </row>
    <row r="397" spans="1:23">
      <c r="I397" s="6" t="s">
        <v>1913</v>
      </c>
    </row>
    <row r="399" spans="1:23">
      <c r="B399" t="s">
        <v>1914</v>
      </c>
    </row>
    <row r="400" spans="1:23">
      <c r="C400" t="s">
        <v>1915</v>
      </c>
    </row>
    <row r="401" spans="1:23">
      <c r="C401" t="s">
        <v>1916</v>
      </c>
    </row>
    <row r="402" spans="1:23">
      <c r="C402" t="s">
        <v>1917</v>
      </c>
    </row>
    <row r="403" spans="1:23">
      <c r="C403" t="s">
        <v>1918</v>
      </c>
    </row>
    <row r="404" spans="1:23">
      <c r="D404" t="s">
        <v>1919</v>
      </c>
    </row>
    <row r="406" spans="1:23">
      <c r="A406" s="5" t="s">
        <v>1920</v>
      </c>
      <c r="C406" s="9" t="s">
        <v>777</v>
      </c>
      <c r="D406" s="10">
        <v>49526.17</v>
      </c>
      <c r="E406" s="8">
        <v>-1.6756797466875642E-3</v>
      </c>
      <c r="F406" s="9" t="s">
        <v>776</v>
      </c>
      <c r="G406" s="10">
        <v>7408.5</v>
      </c>
      <c r="H406" s="8">
        <v>1.2917594654788026E-3</v>
      </c>
      <c r="I406" s="9" t="s">
        <v>775</v>
      </c>
      <c r="J406" s="10">
        <v>26225.15</v>
      </c>
      <c r="K406" s="8">
        <v>-8.3622019321148938E-4</v>
      </c>
      <c r="L406" s="9" t="s">
        <v>774</v>
      </c>
      <c r="M406" s="10">
        <v>422.24</v>
      </c>
      <c r="N406" s="8">
        <v>-1.4470443349753727E-2</v>
      </c>
      <c r="O406" s="9" t="s">
        <v>773</v>
      </c>
      <c r="P406" s="10">
        <v>508.52</v>
      </c>
      <c r="Q406" s="8">
        <v>-2.316526390309127E-2</v>
      </c>
      <c r="R406" s="9" t="s">
        <v>772</v>
      </c>
      <c r="S406" s="10">
        <v>2793.3</v>
      </c>
      <c r="T406" s="8">
        <v>-2.4311745963555596E-2</v>
      </c>
      <c r="U406" s="9" t="s">
        <v>1599</v>
      </c>
      <c r="V406" s="10">
        <v>19.87</v>
      </c>
      <c r="W406" s="8">
        <v>-0.11575239053850028</v>
      </c>
    </row>
    <row r="407" spans="1:23">
      <c r="B407" t="s">
        <v>1921</v>
      </c>
    </row>
    <row r="408" spans="1:23">
      <c r="C408" s="6" t="s">
        <v>1922</v>
      </c>
      <c r="H408" t="s">
        <v>1923</v>
      </c>
    </row>
    <row r="409" spans="1:23">
      <c r="H409" t="s">
        <v>1924</v>
      </c>
    </row>
    <row r="410" spans="1:23">
      <c r="H410" t="s">
        <v>1925</v>
      </c>
    </row>
    <row r="411" spans="1:23">
      <c r="H411" t="s">
        <v>1926</v>
      </c>
    </row>
    <row r="412" spans="1:23">
      <c r="B412" t="s">
        <v>1927</v>
      </c>
    </row>
    <row r="413" spans="1:23">
      <c r="C413" s="6"/>
    </row>
    <row r="422" spans="1:23">
      <c r="C422" s="6" t="s">
        <v>1928</v>
      </c>
    </row>
    <row r="423" spans="1:23">
      <c r="C423" s="6" t="s">
        <v>1929</v>
      </c>
    </row>
    <row r="424" spans="1:23">
      <c r="C424" s="6" t="s">
        <v>1930</v>
      </c>
    </row>
    <row r="426" spans="1:23">
      <c r="A426" s="5" t="s">
        <v>1987</v>
      </c>
      <c r="C426" s="9" t="s">
        <v>777</v>
      </c>
      <c r="D426" s="10">
        <v>50579.7</v>
      </c>
      <c r="E426" s="8">
        <v>2.0829107329620358E-2</v>
      </c>
      <c r="F426" s="9" t="s">
        <v>776</v>
      </c>
      <c r="G426" s="10">
        <v>7473.47</v>
      </c>
      <c r="H426" s="8">
        <v>8.6934181845916628E-3</v>
      </c>
      <c r="I426" s="9" t="s">
        <v>775</v>
      </c>
      <c r="J426" s="10">
        <v>26343.97</v>
      </c>
      <c r="K426" s="8">
        <v>4.5103300679434312E-3</v>
      </c>
      <c r="L426" s="9" t="s">
        <v>774</v>
      </c>
      <c r="M426" s="10">
        <v>426.01</v>
      </c>
      <c r="N426" s="8">
        <v>8.849557522123852E-3</v>
      </c>
      <c r="O426" s="9" t="s">
        <v>773</v>
      </c>
      <c r="P426" s="10">
        <v>537.33000000000004</v>
      </c>
      <c r="Q426" s="8">
        <v>5.3616957921575302E-2</v>
      </c>
      <c r="R426" s="9" t="s">
        <v>772</v>
      </c>
      <c r="S426" s="10">
        <v>2869.23</v>
      </c>
      <c r="T426" s="8">
        <v>2.6463545968779024E-2</v>
      </c>
      <c r="U426" s="9" t="s">
        <v>1599</v>
      </c>
      <c r="V426" s="10">
        <v>18.88</v>
      </c>
      <c r="W426" s="8">
        <v>-5.2436440677966212E-2</v>
      </c>
    </row>
    <row r="427" spans="1:23">
      <c r="B427" t="s">
        <v>1931</v>
      </c>
    </row>
    <row r="428" spans="1:23">
      <c r="C428" s="6" t="s">
        <v>1932</v>
      </c>
    </row>
    <row r="429" spans="1:23">
      <c r="B429" t="s">
        <v>1933</v>
      </c>
    </row>
    <row r="430" spans="1:23">
      <c r="G430" s="6" t="s">
        <v>1934</v>
      </c>
    </row>
    <row r="431" spans="1:23">
      <c r="G431" s="6" t="s">
        <v>1935</v>
      </c>
    </row>
    <row r="432" spans="1:23">
      <c r="G432" t="s">
        <v>1936</v>
      </c>
      <c r="K432" s="7" t="s">
        <v>1937</v>
      </c>
    </row>
    <row r="433" spans="2:13">
      <c r="G433" s="6" t="s">
        <v>1938</v>
      </c>
    </row>
    <row r="434" spans="2:13">
      <c r="G434" s="6" t="s">
        <v>1939</v>
      </c>
    </row>
    <row r="435" spans="2:13">
      <c r="G435" s="6" t="s">
        <v>1940</v>
      </c>
    </row>
    <row r="438" spans="2:13">
      <c r="B438" t="s">
        <v>1941</v>
      </c>
      <c r="J438" s="7" t="s">
        <v>1942</v>
      </c>
    </row>
    <row r="439" spans="2:13">
      <c r="C439" s="7"/>
      <c r="K439" s="6" t="s">
        <v>1943</v>
      </c>
      <c r="M439" s="6"/>
    </row>
    <row r="440" spans="2:13">
      <c r="K440" s="6" t="s">
        <v>1944</v>
      </c>
      <c r="M440" s="6"/>
    </row>
    <row r="441" spans="2:13">
      <c r="K441" t="s">
        <v>1945</v>
      </c>
    </row>
    <row r="442" spans="2:13">
      <c r="K442" t="s">
        <v>1946</v>
      </c>
    </row>
    <row r="443" spans="2:13">
      <c r="K443" t="s">
        <v>1947</v>
      </c>
    </row>
    <row r="444" spans="2:13">
      <c r="K444" s="6" t="s">
        <v>1948</v>
      </c>
      <c r="M444" s="6"/>
    </row>
    <row r="445" spans="2:13">
      <c r="L445" t="s">
        <v>1949</v>
      </c>
    </row>
    <row r="455" spans="1:23">
      <c r="A455" s="5" t="s">
        <v>1988</v>
      </c>
      <c r="C455" s="9" t="s">
        <v>777</v>
      </c>
      <c r="D455" s="10">
        <v>50579.7</v>
      </c>
      <c r="E455" s="8">
        <v>8.9514172681926154E-3</v>
      </c>
      <c r="F455" s="9" t="s">
        <v>776</v>
      </c>
      <c r="G455" s="10">
        <v>7473.47</v>
      </c>
      <c r="H455" s="8">
        <v>1.4262451043491196E-2</v>
      </c>
      <c r="I455" s="9" t="s">
        <v>775</v>
      </c>
      <c r="J455" s="10">
        <v>26343.97</v>
      </c>
      <c r="K455" s="8">
        <v>2.3863145911569052E-2</v>
      </c>
      <c r="L455" s="9" t="s">
        <v>774</v>
      </c>
      <c r="M455" s="10">
        <v>426.01</v>
      </c>
      <c r="N455" s="8">
        <v>2.2957207577286989E-2</v>
      </c>
      <c r="O455" s="9" t="s">
        <v>773</v>
      </c>
      <c r="P455" s="10">
        <v>537.33000000000004</v>
      </c>
      <c r="Q455" s="8">
        <v>5.9088455883721358E-2</v>
      </c>
      <c r="R455" s="9" t="s">
        <v>772</v>
      </c>
      <c r="S455" s="10">
        <v>2869.23</v>
      </c>
      <c r="T455" s="8">
        <v>1.7464615942256328E-2</v>
      </c>
      <c r="U455" s="9" t="s">
        <v>1599</v>
      </c>
      <c r="V455" s="10">
        <v>18.88</v>
      </c>
      <c r="W455" s="8">
        <v>2.0656779661016981E-2</v>
      </c>
    </row>
    <row r="456" spans="1:23">
      <c r="B456" t="s">
        <v>1950</v>
      </c>
    </row>
    <row r="457" spans="1:23">
      <c r="C457" t="s">
        <v>1951</v>
      </c>
    </row>
    <row r="458" spans="1:23">
      <c r="C458" t="s">
        <v>1952</v>
      </c>
    </row>
    <row r="459" spans="1:23">
      <c r="D459" t="s">
        <v>1953</v>
      </c>
    </row>
    <row r="460" spans="1:23">
      <c r="C460" t="s">
        <v>1954</v>
      </c>
    </row>
    <row r="461" spans="1:23">
      <c r="D461" t="s">
        <v>1955</v>
      </c>
    </row>
    <row r="462" spans="1:23">
      <c r="C462" t="s">
        <v>1956</v>
      </c>
    </row>
    <row r="463" spans="1:23">
      <c r="C463" t="s">
        <v>1957</v>
      </c>
    </row>
    <row r="464" spans="1:23">
      <c r="D464" t="s">
        <v>1958</v>
      </c>
    </row>
    <row r="465" spans="1:23">
      <c r="C465" t="s">
        <v>1959</v>
      </c>
    </row>
    <row r="466" spans="1:23">
      <c r="D466" t="s">
        <v>1960</v>
      </c>
    </row>
    <row r="467" spans="1:23">
      <c r="C467" t="s">
        <v>1961</v>
      </c>
    </row>
    <row r="468" spans="1:23">
      <c r="C468" t="s">
        <v>1962</v>
      </c>
    </row>
    <row r="469" spans="1:23">
      <c r="C469" t="s">
        <v>1963</v>
      </c>
    </row>
    <row r="470" spans="1:23">
      <c r="D470" t="s">
        <v>1964</v>
      </c>
    </row>
    <row r="472" spans="1:23">
      <c r="A472" s="5" t="s">
        <v>1989</v>
      </c>
      <c r="C472" s="9" t="s">
        <v>777</v>
      </c>
      <c r="D472" s="10">
        <v>50866.78</v>
      </c>
      <c r="E472" s="8">
        <v>5.6437619994818182E-3</v>
      </c>
      <c r="F472" s="9" t="s">
        <v>776</v>
      </c>
      <c r="G472" s="10">
        <v>7383.74</v>
      </c>
      <c r="H472" s="8">
        <v>-1.2152378063149633E-2</v>
      </c>
      <c r="I472" s="9" t="s">
        <v>775</v>
      </c>
      <c r="J472" s="10">
        <v>25709.43</v>
      </c>
      <c r="K472" s="8">
        <v>-2.4681216191879823E-2</v>
      </c>
      <c r="L472" s="9" t="s">
        <v>774</v>
      </c>
      <c r="M472" s="10">
        <v>391</v>
      </c>
      <c r="N472" s="8">
        <v>-8.9539641943733997E-2</v>
      </c>
      <c r="O472" s="9" t="s">
        <v>773</v>
      </c>
      <c r="P472" s="10">
        <v>539.77</v>
      </c>
      <c r="Q472" s="8">
        <v>4.520443892769033E-3</v>
      </c>
      <c r="R472" s="9" t="s">
        <v>772</v>
      </c>
      <c r="S472" s="10">
        <v>2833.5</v>
      </c>
      <c r="T472" s="8">
        <v>-1.2609846479618853E-2</v>
      </c>
      <c r="U472" s="9" t="s">
        <v>1599</v>
      </c>
      <c r="V472" s="10">
        <v>15.9</v>
      </c>
      <c r="W472" s="8">
        <v>-0.18742138364779865</v>
      </c>
    </row>
    <row r="473" spans="1:23">
      <c r="B473" t="s">
        <v>1965</v>
      </c>
    </row>
    <row r="474" spans="1:23">
      <c r="C474" t="s">
        <v>1966</v>
      </c>
    </row>
    <row r="475" spans="1:23">
      <c r="C475" t="s">
        <v>1967</v>
      </c>
    </row>
    <row r="476" spans="1:23">
      <c r="C476" t="s">
        <v>1968</v>
      </c>
    </row>
    <row r="477" spans="1:23">
      <c r="B477" t="s">
        <v>1969</v>
      </c>
    </row>
    <row r="478" spans="1:23">
      <c r="C478" t="s">
        <v>1970</v>
      </c>
    </row>
    <row r="479" spans="1:23">
      <c r="C479" t="s">
        <v>1971</v>
      </c>
    </row>
    <row r="480" spans="1:23">
      <c r="C480" t="s">
        <v>1972</v>
      </c>
    </row>
    <row r="481" spans="2:12">
      <c r="B481" t="s">
        <v>1973</v>
      </c>
      <c r="L481" s="7" t="s">
        <v>1974</v>
      </c>
    </row>
    <row r="482" spans="2:12">
      <c r="C482" t="s">
        <v>2004</v>
      </c>
    </row>
    <row r="483" spans="2:12">
      <c r="C483" t="s">
        <v>2005</v>
      </c>
    </row>
    <row r="484" spans="2:12">
      <c r="C484" t="s">
        <v>1975</v>
      </c>
    </row>
    <row r="485" spans="2:12">
      <c r="C485" t="s">
        <v>1976</v>
      </c>
    </row>
    <row r="486" spans="2:12">
      <c r="C486" t="s">
        <v>1977</v>
      </c>
    </row>
    <row r="487" spans="2:12">
      <c r="C487" t="s">
        <v>1978</v>
      </c>
    </row>
    <row r="488" spans="2:12">
      <c r="C488" t="s">
        <v>1979</v>
      </c>
    </row>
    <row r="489" spans="2:12">
      <c r="C489" t="s">
        <v>1980</v>
      </c>
    </row>
    <row r="490" spans="2:12">
      <c r="C490" t="s">
        <v>1981</v>
      </c>
    </row>
    <row r="491" spans="2:12">
      <c r="C491" t="s">
        <v>1982</v>
      </c>
    </row>
    <row r="492" spans="2:12">
      <c r="C492" t="s">
        <v>1983</v>
      </c>
    </row>
    <row r="493" spans="2:12">
      <c r="C493" t="s">
        <v>1984</v>
      </c>
    </row>
    <row r="494" spans="2:12">
      <c r="C494" t="s">
        <v>1985</v>
      </c>
    </row>
    <row r="495" spans="2:12">
      <c r="C495" t="s">
        <v>1986</v>
      </c>
    </row>
    <row r="497" spans="1:23">
      <c r="A497" s="33" t="s">
        <v>2016</v>
      </c>
      <c r="C497" s="9" t="s">
        <v>777</v>
      </c>
      <c r="D497" s="10">
        <v>51202.26</v>
      </c>
      <c r="E497" s="8">
        <v>6.5952670878715036E-3</v>
      </c>
      <c r="F497" s="9" t="s">
        <v>776</v>
      </c>
      <c r="G497" s="10">
        <v>7431.46</v>
      </c>
      <c r="H497" s="8">
        <v>6.4628494502785294E-3</v>
      </c>
      <c r="I497" s="9" t="s">
        <v>775</v>
      </c>
      <c r="J497" s="10">
        <v>25888.84</v>
      </c>
      <c r="K497" s="8">
        <v>6.9783733050479135E-3</v>
      </c>
      <c r="L497" s="9" t="s">
        <v>774</v>
      </c>
      <c r="M497" s="10">
        <v>406.43</v>
      </c>
      <c r="N497" s="8">
        <v>3.9462915601023107E-2</v>
      </c>
      <c r="O497" s="9" t="s">
        <v>773</v>
      </c>
      <c r="P497" s="10">
        <v>596.25</v>
      </c>
      <c r="Q497" s="8">
        <v>0.10463716027196779</v>
      </c>
      <c r="R497" s="9" t="s">
        <v>772</v>
      </c>
      <c r="S497" s="10">
        <v>2943.99</v>
      </c>
      <c r="T497" s="8">
        <v>3.8994176813128556E-2</v>
      </c>
      <c r="U497" s="9" t="s">
        <v>1990</v>
      </c>
      <c r="V497" s="10">
        <v>16.11</v>
      </c>
      <c r="W497" s="8">
        <v>1.3207547169811207E-2</v>
      </c>
    </row>
    <row r="498" spans="1:23">
      <c r="B498" s="34" t="s">
        <v>1991</v>
      </c>
    </row>
    <row r="499" spans="1:23">
      <c r="H499" s="34"/>
    </row>
    <row r="500" spans="1:23">
      <c r="H500" s="47" t="s">
        <v>2008</v>
      </c>
      <c r="I500" t="s">
        <v>2012</v>
      </c>
    </row>
    <row r="501" spans="1:23">
      <c r="H501" s="47" t="s">
        <v>2009</v>
      </c>
      <c r="I501" s="22" t="s">
        <v>2013</v>
      </c>
    </row>
    <row r="502" spans="1:23">
      <c r="H502" s="47" t="s">
        <v>2010</v>
      </c>
      <c r="I502" s="22" t="s">
        <v>2014</v>
      </c>
    </row>
    <row r="503" spans="1:23">
      <c r="H503" s="47"/>
      <c r="I503" s="6" t="s">
        <v>1992</v>
      </c>
      <c r="J503" s="6"/>
    </row>
    <row r="504" spans="1:23">
      <c r="H504" s="47"/>
      <c r="I504" s="6" t="s">
        <v>1993</v>
      </c>
      <c r="J504" s="6"/>
    </row>
    <row r="505" spans="1:23">
      <c r="H505" s="47"/>
      <c r="I505" t="s">
        <v>1994</v>
      </c>
    </row>
    <row r="506" spans="1:23">
      <c r="H506" s="47"/>
      <c r="I506" s="6" t="s">
        <v>1995</v>
      </c>
      <c r="J506" s="6"/>
    </row>
    <row r="507" spans="1:23">
      <c r="H507" s="47"/>
      <c r="I507" t="s">
        <v>1996</v>
      </c>
    </row>
    <row r="508" spans="1:23">
      <c r="H508" s="47"/>
      <c r="I508" t="s">
        <v>2006</v>
      </c>
    </row>
    <row r="509" spans="1:23">
      <c r="H509" s="47" t="s">
        <v>2011</v>
      </c>
      <c r="I509" t="s">
        <v>2015</v>
      </c>
    </row>
    <row r="510" spans="1:23">
      <c r="I510" s="6" t="s">
        <v>1997</v>
      </c>
      <c r="J510" s="6"/>
    </row>
    <row r="511" spans="1:23">
      <c r="I511" s="6" t="s">
        <v>1998</v>
      </c>
      <c r="J511" s="6"/>
    </row>
    <row r="512" spans="1:23">
      <c r="B512" s="34" t="s">
        <v>2002</v>
      </c>
    </row>
    <row r="513" spans="1:23">
      <c r="K513" s="6"/>
    </row>
    <row r="514" spans="1:23">
      <c r="K514" s="6" t="s">
        <v>1999</v>
      </c>
    </row>
    <row r="515" spans="1:23">
      <c r="K515" s="6" t="s">
        <v>2003</v>
      </c>
    </row>
    <row r="516" spans="1:23">
      <c r="K516" s="6" t="s">
        <v>2000</v>
      </c>
    </row>
    <row r="517" spans="1:23">
      <c r="K517" s="6" t="s">
        <v>2001</v>
      </c>
    </row>
    <row r="518" spans="1:23">
      <c r="K518" s="6" t="s">
        <v>2007</v>
      </c>
    </row>
    <row r="519" spans="1:23">
      <c r="K519" s="6"/>
    </row>
    <row r="520" spans="1:23">
      <c r="K520" s="6"/>
    </row>
    <row r="521" spans="1:23">
      <c r="K521" s="6"/>
    </row>
    <row r="523" spans="1:23">
      <c r="A523" s="33" t="s">
        <v>2017</v>
      </c>
      <c r="C523" s="9" t="s">
        <v>777</v>
      </c>
      <c r="D523" s="10">
        <v>51564.7</v>
      </c>
      <c r="E523" s="8">
        <v>7.0785937964457091E-3</v>
      </c>
      <c r="F523" s="9" t="s">
        <v>776</v>
      </c>
      <c r="G523" s="10">
        <v>7500.58</v>
      </c>
      <c r="H523" s="8">
        <v>9.3009987270333827E-3</v>
      </c>
      <c r="I523" s="9" t="s">
        <v>775</v>
      </c>
      <c r="J523" s="10">
        <v>26517.93</v>
      </c>
      <c r="K523" s="8">
        <v>2.4299659621674907E-2</v>
      </c>
      <c r="L523" s="9" t="s">
        <v>774</v>
      </c>
      <c r="M523" s="10">
        <v>400.49</v>
      </c>
      <c r="N523" s="8">
        <v>-1.4615062864453909E-2</v>
      </c>
      <c r="O523" s="9" t="s">
        <v>773</v>
      </c>
      <c r="P523" s="10">
        <v>639.45000000000005</v>
      </c>
      <c r="Q523" s="8">
        <v>7.2452830188679318E-2</v>
      </c>
      <c r="R523" s="9" t="s">
        <v>772</v>
      </c>
      <c r="S523" s="10">
        <v>2979.77</v>
      </c>
      <c r="T523" s="8">
        <v>1.2153573891215741E-2</v>
      </c>
      <c r="U523" s="9" t="s">
        <v>1990</v>
      </c>
      <c r="V523" s="10">
        <v>16.14</v>
      </c>
      <c r="W523" s="8">
        <v>1.8621973929238145E-3</v>
      </c>
    </row>
    <row r="524" spans="1:23">
      <c r="B524" s="22" t="s">
        <v>2019</v>
      </c>
      <c r="C524" s="34"/>
    </row>
    <row r="525" spans="1:23">
      <c r="I525" s="47"/>
    </row>
    <row r="526" spans="1:23">
      <c r="I526" s="47" t="s">
        <v>2018</v>
      </c>
      <c r="J526" t="s">
        <v>2020</v>
      </c>
    </row>
    <row r="527" spans="1:23">
      <c r="I527" s="47" t="s">
        <v>2021</v>
      </c>
      <c r="J527" t="s">
        <v>2022</v>
      </c>
    </row>
    <row r="528" spans="1:23">
      <c r="I528" s="47" t="s">
        <v>2023</v>
      </c>
      <c r="J528" t="s">
        <v>2024</v>
      </c>
    </row>
    <row r="529" spans="2:10">
      <c r="I529" s="47" t="s">
        <v>2025</v>
      </c>
      <c r="J529" t="s">
        <v>2026</v>
      </c>
    </row>
    <row r="530" spans="2:10">
      <c r="I530" s="47" t="s">
        <v>2027</v>
      </c>
      <c r="J530" t="s">
        <v>2028</v>
      </c>
    </row>
    <row r="531" spans="2:10">
      <c r="I531" s="47" t="s">
        <v>2029</v>
      </c>
      <c r="J531" t="s">
        <v>2030</v>
      </c>
    </row>
    <row r="532" spans="2:10">
      <c r="I532" s="47"/>
    </row>
    <row r="537" spans="2:10">
      <c r="B537" s="22" t="s">
        <v>2031</v>
      </c>
    </row>
    <row r="538" spans="2:10">
      <c r="C538" s="47"/>
    </row>
    <row r="539" spans="2:10">
      <c r="C539" s="47"/>
      <c r="I539" s="47" t="s">
        <v>2032</v>
      </c>
      <c r="J539" t="s">
        <v>2033</v>
      </c>
    </row>
    <row r="540" spans="2:10">
      <c r="C540" s="47"/>
      <c r="I540" s="47" t="s">
        <v>2034</v>
      </c>
      <c r="J540" t="s">
        <v>2035</v>
      </c>
    </row>
    <row r="541" spans="2:10">
      <c r="I541" s="47" t="s">
        <v>2036</v>
      </c>
      <c r="J541" t="s">
        <v>2037</v>
      </c>
    </row>
    <row r="542" spans="2:10">
      <c r="I542" s="47" t="s">
        <v>2038</v>
      </c>
      <c r="J542" t="s">
        <v>2049</v>
      </c>
    </row>
    <row r="543" spans="2:10">
      <c r="I543" s="47" t="s">
        <v>2039</v>
      </c>
      <c r="J543" t="s">
        <v>2040</v>
      </c>
    </row>
    <row r="544" spans="2:10">
      <c r="I544" s="47" t="s">
        <v>2041</v>
      </c>
      <c r="J544" t="s">
        <v>2042</v>
      </c>
    </row>
    <row r="545" spans="1:23">
      <c r="I545" s="47" t="s">
        <v>2043</v>
      </c>
      <c r="J545" t="s">
        <v>2044</v>
      </c>
    </row>
    <row r="546" spans="1:23">
      <c r="I546" s="47" t="s">
        <v>2045</v>
      </c>
      <c r="J546" t="s">
        <v>2046</v>
      </c>
    </row>
    <row r="547" spans="1:23">
      <c r="I547" s="47" t="s">
        <v>2047</v>
      </c>
      <c r="J547" t="s">
        <v>2048</v>
      </c>
    </row>
    <row r="549" spans="1:23">
      <c r="A549" s="33" t="s">
        <v>2050</v>
      </c>
      <c r="C549" s="9" t="s">
        <v>777</v>
      </c>
      <c r="D549" s="10">
        <v>51876.11</v>
      </c>
      <c r="E549" s="8">
        <v>6.0392089937497673E-3</v>
      </c>
      <c r="F549" s="9" t="s">
        <v>776</v>
      </c>
      <c r="G549" s="10">
        <v>7354.02</v>
      </c>
      <c r="H549" s="8">
        <v>-1.953982225374562E-2</v>
      </c>
      <c r="I549" s="9" t="s">
        <v>775</v>
      </c>
      <c r="J549" s="10">
        <v>25297.62</v>
      </c>
      <c r="K549" s="8">
        <v>-4.6018297808313124E-2</v>
      </c>
      <c r="L549" s="9" t="s">
        <v>774</v>
      </c>
      <c r="M549" s="10">
        <v>379.71</v>
      </c>
      <c r="N549" s="8">
        <v>-5.188643911208779E-2</v>
      </c>
      <c r="O549" s="9" t="s">
        <v>773</v>
      </c>
      <c r="P549" s="10">
        <v>589.94000000000005</v>
      </c>
      <c r="Q549" s="8">
        <v>-7.7425912893893223E-2</v>
      </c>
      <c r="R549" s="9" t="s">
        <v>772</v>
      </c>
      <c r="S549" s="10">
        <v>3010.08</v>
      </c>
      <c r="T549" s="8">
        <v>1.0171926021135924E-2</v>
      </c>
      <c r="U549" s="9" t="s">
        <v>1990</v>
      </c>
      <c r="V549" s="10">
        <v>13.56</v>
      </c>
      <c r="W549" s="8">
        <v>-0.1598513011152416</v>
      </c>
    </row>
    <row r="550" spans="1:23">
      <c r="B550" t="s">
        <v>2051</v>
      </c>
    </row>
    <row r="551" spans="1:23">
      <c r="I551" s="47"/>
    </row>
    <row r="552" spans="1:23">
      <c r="I552" s="47" t="s">
        <v>2018</v>
      </c>
      <c r="J552" t="s">
        <v>2052</v>
      </c>
    </row>
    <row r="553" spans="1:23">
      <c r="I553" s="47" t="s">
        <v>2021</v>
      </c>
      <c r="J553" t="s">
        <v>2054</v>
      </c>
    </row>
    <row r="554" spans="1:23">
      <c r="I554" s="47" t="s">
        <v>2023</v>
      </c>
      <c r="J554" t="s">
        <v>2053</v>
      </c>
    </row>
    <row r="558" spans="1:23">
      <c r="B558" t="s">
        <v>2055</v>
      </c>
    </row>
    <row r="560" spans="1:23">
      <c r="I560" s="47" t="s">
        <v>2032</v>
      </c>
      <c r="J560" t="s">
        <v>2056</v>
      </c>
    </row>
    <row r="561" spans="1:23">
      <c r="I561" s="47" t="s">
        <v>2034</v>
      </c>
      <c r="J561" t="s">
        <v>2057</v>
      </c>
    </row>
    <row r="562" spans="1:23">
      <c r="I562" s="47" t="s">
        <v>2036</v>
      </c>
      <c r="J562" t="s">
        <v>2058</v>
      </c>
    </row>
    <row r="563" spans="1:23">
      <c r="I563" s="47" t="s">
        <v>2038</v>
      </c>
      <c r="J563" t="s">
        <v>2059</v>
      </c>
    </row>
    <row r="564" spans="1:23">
      <c r="I564" s="47" t="s">
        <v>2039</v>
      </c>
      <c r="J564" t="s">
        <v>2060</v>
      </c>
    </row>
    <row r="565" spans="1:23">
      <c r="I565" s="47" t="s">
        <v>2041</v>
      </c>
      <c r="J565" t="s">
        <v>2061</v>
      </c>
    </row>
    <row r="567" spans="1:23">
      <c r="A567" s="33" t="s">
        <v>2062</v>
      </c>
      <c r="C567" s="9" t="s">
        <v>777</v>
      </c>
      <c r="D567" s="10">
        <v>52900.07</v>
      </c>
      <c r="E567" s="8">
        <v>1.9738565594066282E-2</v>
      </c>
      <c r="F567" s="9" t="s">
        <v>776</v>
      </c>
      <c r="G567" s="10">
        <v>7483.24</v>
      </c>
      <c r="H567" s="8">
        <v>1.7571341932711482E-2</v>
      </c>
      <c r="I567" s="9" t="s">
        <v>775</v>
      </c>
      <c r="J567" s="10">
        <v>25832.67</v>
      </c>
      <c r="K567" s="8">
        <v>2.1150210968462702E-2</v>
      </c>
      <c r="L567" s="9" t="s">
        <v>774</v>
      </c>
      <c r="M567" s="10">
        <v>393.45</v>
      </c>
      <c r="N567" s="8">
        <v>3.6185509994469456E-2</v>
      </c>
      <c r="O567" s="9" t="s">
        <v>773</v>
      </c>
      <c r="P567" s="10">
        <v>566.32000000000005</v>
      </c>
      <c r="Q567" s="8">
        <v>-4.0037969963047093E-2</v>
      </c>
      <c r="R567" s="9" t="s">
        <v>772</v>
      </c>
      <c r="S567" s="10">
        <v>2996.11</v>
      </c>
      <c r="T567" s="8">
        <v>-4.6410726625205623E-3</v>
      </c>
      <c r="U567" s="9" t="s">
        <v>1990</v>
      </c>
      <c r="V567" s="10">
        <v>14.36</v>
      </c>
      <c r="W567" s="8">
        <v>5.8997050147492569E-2</v>
      </c>
    </row>
    <row r="569" spans="1:23">
      <c r="A569" s="33" t="s">
        <v>2063</v>
      </c>
      <c r="C569" s="9" t="s">
        <v>777</v>
      </c>
      <c r="D569" s="10">
        <v>52637.01</v>
      </c>
      <c r="E569" s="8">
        <v>-4.9727722477493908E-3</v>
      </c>
      <c r="F569" s="9" t="s">
        <v>776</v>
      </c>
      <c r="G569" s="10">
        <v>7575.39</v>
      </c>
      <c r="H569" s="8">
        <v>1.2314184764887992E-2</v>
      </c>
      <c r="I569" s="9" t="s">
        <v>775</v>
      </c>
      <c r="J569" s="10">
        <v>26281.61</v>
      </c>
      <c r="K569" s="8">
        <v>1.737876882258016E-2</v>
      </c>
      <c r="L569" s="9" t="s">
        <v>774</v>
      </c>
      <c r="M569" s="10">
        <v>407.76</v>
      </c>
      <c r="N569" s="8">
        <v>3.6370568051849128E-2</v>
      </c>
      <c r="O569" s="9" t="s">
        <v>773</v>
      </c>
      <c r="P569" s="10">
        <v>581.34</v>
      </c>
      <c r="Q569" s="8">
        <v>2.6522107642322323E-2</v>
      </c>
      <c r="R569" s="9" t="s">
        <v>772</v>
      </c>
      <c r="S569" s="10">
        <v>2977.81</v>
      </c>
      <c r="T569" s="8">
        <v>-6.1079199361839809E-3</v>
      </c>
      <c r="U569" s="9" t="s">
        <v>1990</v>
      </c>
      <c r="V569" s="10">
        <v>14.98</v>
      </c>
      <c r="W569" s="8">
        <v>4.3175487465181073E-2</v>
      </c>
    </row>
    <row r="570" spans="1:23">
      <c r="B570" t="s">
        <v>2064</v>
      </c>
    </row>
    <row r="571" spans="1:23">
      <c r="C571" t="s">
        <v>2065</v>
      </c>
    </row>
    <row r="572" spans="1:23">
      <c r="C572" t="s">
        <v>2066</v>
      </c>
    </row>
    <row r="573" spans="1:23">
      <c r="C573" t="s">
        <v>2067</v>
      </c>
    </row>
    <row r="574" spans="1:23">
      <c r="B574" t="s">
        <v>2068</v>
      </c>
    </row>
    <row r="585" spans="1:23">
      <c r="C585" t="s">
        <v>2069</v>
      </c>
    </row>
    <row r="586" spans="1:23">
      <c r="C586" t="s">
        <v>2070</v>
      </c>
    </row>
    <row r="587" spans="1:23">
      <c r="C587" t="s">
        <v>2071</v>
      </c>
    </row>
    <row r="588" spans="1:23">
      <c r="C588" t="s">
        <v>2072</v>
      </c>
    </row>
    <row r="589" spans="1:23">
      <c r="C589" t="s">
        <v>2073</v>
      </c>
    </row>
    <row r="590" spans="1:23">
      <c r="C590" t="s">
        <v>2074</v>
      </c>
    </row>
    <row r="592" spans="1:23">
      <c r="A592" s="33" t="s">
        <v>2075</v>
      </c>
      <c r="C592" s="9" t="s">
        <v>777</v>
      </c>
      <c r="D592" s="10">
        <v>52146.42</v>
      </c>
      <c r="E592" s="8">
        <v>-9.3202482435837952E-3</v>
      </c>
      <c r="F592" s="9" t="s">
        <v>776</v>
      </c>
      <c r="G592" s="10">
        <v>7457.69</v>
      </c>
      <c r="H592" s="8">
        <v>-1.5537153862705488E-2</v>
      </c>
      <c r="I592" s="9" t="s">
        <v>775</v>
      </c>
      <c r="J592" s="10">
        <v>25520.240000000002</v>
      </c>
      <c r="K592" s="8">
        <v>-2.8969686408100492E-2</v>
      </c>
      <c r="L592" s="9" t="s">
        <v>774</v>
      </c>
      <c r="M592" s="10">
        <v>380.84</v>
      </c>
      <c r="N592" s="8">
        <v>-6.6019226996272384E-2</v>
      </c>
      <c r="O592" s="9" t="s">
        <v>773</v>
      </c>
      <c r="P592" s="10">
        <v>521.80999999999995</v>
      </c>
      <c r="Q592" s="8">
        <v>-0.10240134860838768</v>
      </c>
      <c r="R592" s="9" t="s">
        <v>772</v>
      </c>
      <c r="S592" s="10">
        <v>2962.22</v>
      </c>
      <c r="T592" s="8">
        <v>-5.2353911095738281E-3</v>
      </c>
      <c r="U592" s="9" t="s">
        <v>1990</v>
      </c>
      <c r="V592" s="10">
        <v>15.69</v>
      </c>
      <c r="W592" s="8">
        <v>4.7396528704939822E-2</v>
      </c>
    </row>
    <row r="593" spans="1:23">
      <c r="B593" t="s">
        <v>2076</v>
      </c>
    </row>
    <row r="594" spans="1:23">
      <c r="C594" t="s">
        <v>2077</v>
      </c>
    </row>
    <row r="595" spans="1:23">
      <c r="C595" t="s">
        <v>2078</v>
      </c>
    </row>
    <row r="596" spans="1:23">
      <c r="C596" t="s">
        <v>2079</v>
      </c>
    </row>
    <row r="597" spans="1:23">
      <c r="C597" t="s">
        <v>2080</v>
      </c>
    </row>
    <row r="599" spans="1:23">
      <c r="B599" t="s">
        <v>2081</v>
      </c>
    </row>
    <row r="600" spans="1:23">
      <c r="H600" t="s">
        <v>2082</v>
      </c>
    </row>
    <row r="601" spans="1:23">
      <c r="H601" t="s">
        <v>2083</v>
      </c>
    </row>
    <row r="602" spans="1:23">
      <c r="H602" t="s">
        <v>2084</v>
      </c>
    </row>
    <row r="603" spans="1:23">
      <c r="H603" t="s">
        <v>2085</v>
      </c>
    </row>
    <row r="604" spans="1:23">
      <c r="H604" t="s">
        <v>2086</v>
      </c>
    </row>
    <row r="606" spans="1:23">
      <c r="A606" s="33" t="s">
        <v>2087</v>
      </c>
      <c r="C606" s="9" t="s">
        <v>777</v>
      </c>
      <c r="D606" s="10">
        <v>51947.25</v>
      </c>
      <c r="E606" s="8">
        <v>-3.8194376526710094E-3</v>
      </c>
      <c r="F606" s="9" t="s">
        <v>776</v>
      </c>
      <c r="G606" s="10">
        <v>7411.98</v>
      </c>
      <c r="H606" s="8">
        <v>-6.1292437738763583E-3</v>
      </c>
      <c r="I606" s="9" t="s">
        <v>775</v>
      </c>
      <c r="J606" s="10">
        <v>24975.82</v>
      </c>
      <c r="K606" s="8">
        <v>-2.1332871477697801E-2</v>
      </c>
      <c r="L606" s="9" t="s">
        <v>774</v>
      </c>
      <c r="M606" s="10">
        <v>313.02999999999997</v>
      </c>
      <c r="N606" s="8">
        <v>-0.17805377586387983</v>
      </c>
      <c r="O606" s="9" t="s">
        <v>773</v>
      </c>
      <c r="P606" s="10">
        <v>527.01</v>
      </c>
      <c r="Q606" s="8">
        <v>9.9653130449781635E-3</v>
      </c>
      <c r="R606" s="9" t="s">
        <v>772</v>
      </c>
      <c r="S606" s="10">
        <v>2930</v>
      </c>
      <c r="T606" s="8">
        <v>-1.0876977402083488E-2</v>
      </c>
      <c r="U606" s="9" t="s">
        <v>1990</v>
      </c>
      <c r="V606" s="10">
        <v>15.79</v>
      </c>
      <c r="W606" s="8">
        <v>6.3734862970044048E-3</v>
      </c>
    </row>
    <row r="607" spans="1:23">
      <c r="B607" t="s">
        <v>2090</v>
      </c>
    </row>
    <row r="608" spans="1:23">
      <c r="A608" s="33" t="s">
        <v>2088</v>
      </c>
      <c r="C608" s="9" t="s">
        <v>777</v>
      </c>
      <c r="D608" s="10">
        <v>52485.03</v>
      </c>
      <c r="E608" s="8">
        <v>1.0352424815557981E-2</v>
      </c>
      <c r="F608" s="9" t="s">
        <v>776</v>
      </c>
      <c r="G608" s="10">
        <v>7489.72</v>
      </c>
      <c r="H608" s="8">
        <v>1.0488425494942E-2</v>
      </c>
      <c r="I608" s="9" t="s">
        <v>775</v>
      </c>
      <c r="J608" s="10">
        <v>25373.85</v>
      </c>
      <c r="K608" s="8">
        <v>1.5936613892957308E-2</v>
      </c>
      <c r="L608" s="9" t="s">
        <v>774</v>
      </c>
      <c r="M608" s="10">
        <v>311.20999999999998</v>
      </c>
      <c r="N608" s="8">
        <v>-5.8141392198830522E-3</v>
      </c>
      <c r="O608" s="9" t="s">
        <v>773</v>
      </c>
      <c r="P608" s="10">
        <v>504.89</v>
      </c>
      <c r="Q608" s="8">
        <v>-4.1972638090358783E-2</v>
      </c>
      <c r="R608" s="9" t="s">
        <v>772</v>
      </c>
      <c r="S608" s="10">
        <v>2931.34</v>
      </c>
      <c r="T608" s="8">
        <v>4.5733788395918573E-4</v>
      </c>
      <c r="U608" s="9" t="s">
        <v>1990</v>
      </c>
      <c r="V608" s="10">
        <v>17.28</v>
      </c>
      <c r="W608" s="8">
        <v>9.43635212159597E-2</v>
      </c>
    </row>
    <row r="609" spans="1:23">
      <c r="B609" t="s">
        <v>2091</v>
      </c>
    </row>
    <row r="610" spans="1:23">
      <c r="A610" s="33" t="s">
        <v>2089</v>
      </c>
      <c r="C610" s="9" t="s">
        <v>777</v>
      </c>
      <c r="D610" s="10">
        <v>54036.93</v>
      </c>
      <c r="E610" s="8">
        <v>2.9568431226961289E-2</v>
      </c>
      <c r="F610" s="9" t="s">
        <v>776</v>
      </c>
      <c r="G610" s="10">
        <v>7757.64</v>
      </c>
      <c r="H610" s="8">
        <v>3.5771697740369479E-2</v>
      </c>
      <c r="I610" s="9" t="s">
        <v>775</v>
      </c>
      <c r="J610" s="10">
        <v>26690.62</v>
      </c>
      <c r="K610" s="8">
        <v>5.1894765674109333E-2</v>
      </c>
      <c r="L610" s="9" t="s">
        <v>774</v>
      </c>
      <c r="M610" s="10">
        <v>328.58</v>
      </c>
      <c r="N610" s="8">
        <v>5.581440185084019E-2</v>
      </c>
      <c r="O610" s="9" t="s">
        <v>773</v>
      </c>
      <c r="P610" s="10">
        <v>543.27</v>
      </c>
      <c r="Q610" s="8">
        <v>7.6016558062152129E-2</v>
      </c>
      <c r="R610" s="9" t="s">
        <v>772</v>
      </c>
      <c r="S610" s="10">
        <v>3034.49</v>
      </c>
      <c r="T610" s="8">
        <v>3.5188685038241685E-2</v>
      </c>
      <c r="U610" s="9" t="s">
        <v>1990</v>
      </c>
      <c r="V610" s="10">
        <v>18.82</v>
      </c>
      <c r="W610" s="8">
        <v>8.9120370370370239E-2</v>
      </c>
    </row>
    <row r="611" spans="1:23">
      <c r="B611" t="s">
        <v>2092</v>
      </c>
    </row>
    <row r="612" spans="1:23">
      <c r="C612" s="6" t="s">
        <v>2093</v>
      </c>
    </row>
    <row r="613" spans="1:23">
      <c r="B613" t="s">
        <v>2094</v>
      </c>
    </row>
    <row r="614" spans="1:23">
      <c r="C614" s="6" t="s">
        <v>2095</v>
      </c>
    </row>
    <row r="615" spans="1:23">
      <c r="C615" s="6" t="s">
        <v>2096</v>
      </c>
    </row>
    <row r="616" spans="1:23">
      <c r="B616" t="s">
        <v>2097</v>
      </c>
    </row>
    <row r="617" spans="1:23">
      <c r="G617" s="6"/>
    </row>
    <row r="618" spans="1:23">
      <c r="G618" s="6" t="s">
        <v>2098</v>
      </c>
    </row>
    <row r="619" spans="1:23">
      <c r="G619" s="6" t="s">
        <v>2099</v>
      </c>
    </row>
    <row r="620" spans="1:23">
      <c r="G620" s="6" t="s">
        <v>2100</v>
      </c>
    </row>
    <row r="621" spans="1:23">
      <c r="G621" t="s">
        <v>2101</v>
      </c>
    </row>
    <row r="626" spans="1:23">
      <c r="A626" s="33" t="s">
        <v>2102</v>
      </c>
      <c r="C626" s="9" t="s">
        <v>777</v>
      </c>
      <c r="D626" s="10">
        <v>53732.41</v>
      </c>
      <c r="E626" s="8">
        <v>-5.6354052682119349E-3</v>
      </c>
      <c r="F626" s="9" t="s">
        <v>776</v>
      </c>
      <c r="G626" s="10">
        <v>7785.76</v>
      </c>
      <c r="H626" s="8">
        <v>3.6248137320111784E-3</v>
      </c>
      <c r="I626" s="9" t="s">
        <v>775</v>
      </c>
      <c r="J626" s="10">
        <v>26729.16</v>
      </c>
      <c r="K626" s="8">
        <v>1.4439529692453767E-3</v>
      </c>
      <c r="L626" s="9" t="s">
        <v>774</v>
      </c>
      <c r="M626" s="10">
        <v>342.27</v>
      </c>
      <c r="N626" s="8">
        <v>4.166413050094353E-2</v>
      </c>
      <c r="O626" s="9" t="s">
        <v>773</v>
      </c>
      <c r="P626" s="10">
        <v>550.41999999999996</v>
      </c>
      <c r="Q626" s="8">
        <v>1.3161043311797016E-2</v>
      </c>
      <c r="R626" s="9" t="s">
        <v>772</v>
      </c>
      <c r="S626" s="10">
        <v>3068.42</v>
      </c>
      <c r="T626" s="8">
        <v>1.118145058972031E-2</v>
      </c>
      <c r="U626" s="9" t="s">
        <v>1990</v>
      </c>
      <c r="V626" s="10">
        <v>18.079999999999998</v>
      </c>
      <c r="W626" s="8">
        <v>-3.9319872476089368E-2</v>
      </c>
    </row>
    <row r="627" spans="1:23">
      <c r="B627" t="s">
        <v>2090</v>
      </c>
    </row>
    <row r="629" spans="1:23">
      <c r="A629" s="33" t="s">
        <v>2103</v>
      </c>
      <c r="C629" s="9" t="s">
        <v>777</v>
      </c>
      <c r="D629" s="10">
        <v>53277.01</v>
      </c>
      <c r="E629" s="8">
        <v>-8.4753317411223605E-3</v>
      </c>
      <c r="F629" s="9" t="s">
        <v>776</v>
      </c>
      <c r="G629" s="10">
        <v>7674.37</v>
      </c>
      <c r="H629" s="8">
        <v>-1.4306888473315404E-2</v>
      </c>
      <c r="I629" s="9" t="s">
        <v>775</v>
      </c>
      <c r="J629" s="10">
        <v>26180.46</v>
      </c>
      <c r="K629" s="8">
        <v>-2.05281422985234E-2</v>
      </c>
      <c r="L629" s="9" t="s">
        <v>774</v>
      </c>
      <c r="M629" s="10">
        <v>362.86</v>
      </c>
      <c r="N629" s="8">
        <v>6.0157185847430572E-2</v>
      </c>
      <c r="O629" s="9" t="s">
        <v>773</v>
      </c>
      <c r="P629" s="10">
        <v>520.04999999999995</v>
      </c>
      <c r="Q629" s="8">
        <v>-5.5176047381999216E-2</v>
      </c>
      <c r="R629" s="9" t="s">
        <v>772</v>
      </c>
      <c r="S629" s="10">
        <v>3017.87</v>
      </c>
      <c r="T629" s="8">
        <v>-1.6474276663559828E-2</v>
      </c>
      <c r="U629" s="9" t="s">
        <v>1990</v>
      </c>
      <c r="V629" s="10">
        <v>22.83</v>
      </c>
      <c r="W629" s="8">
        <v>0.2627212389380531</v>
      </c>
    </row>
    <row r="630" spans="1:23">
      <c r="B630" t="s">
        <v>2104</v>
      </c>
    </row>
    <row r="631" spans="1:23">
      <c r="C631" s="6" t="s">
        <v>2105</v>
      </c>
    </row>
    <row r="632" spans="1:23">
      <c r="C632" s="6" t="s">
        <v>2106</v>
      </c>
    </row>
    <row r="633" spans="1:23">
      <c r="C633" s="6" t="s">
        <v>2107</v>
      </c>
    </row>
    <row r="634" spans="1:23">
      <c r="C634" s="6" t="s">
        <v>2108</v>
      </c>
    </row>
    <row r="635" spans="1:23">
      <c r="C635" s="6" t="s">
        <v>2109</v>
      </c>
    </row>
    <row r="636" spans="1:23">
      <c r="C636" s="6" t="s">
        <v>2110</v>
      </c>
    </row>
    <row r="637" spans="1:23">
      <c r="B637" t="s">
        <v>2111</v>
      </c>
    </row>
    <row r="638" spans="1:23">
      <c r="B638" t="s">
        <v>2112</v>
      </c>
    </row>
    <row r="639" spans="1:23">
      <c r="C639" s="6" t="s">
        <v>2113</v>
      </c>
    </row>
    <row r="641" spans="1:23">
      <c r="A641" s="33" t="s">
        <v>2114</v>
      </c>
      <c r="C641" s="9" t="s">
        <v>777</v>
      </c>
      <c r="D641" s="10">
        <v>53559.99</v>
      </c>
      <c r="E641" s="8">
        <v>5.311484259345578E-3</v>
      </c>
      <c r="F641" s="9" t="s">
        <v>776</v>
      </c>
      <c r="G641" s="10">
        <v>7711.76</v>
      </c>
      <c r="H641" s="8">
        <v>4.8720611594177399E-3</v>
      </c>
      <c r="I641" s="9" t="s">
        <v>775</v>
      </c>
      <c r="J641" s="10">
        <v>26402.42</v>
      </c>
      <c r="K641" s="8">
        <v>8.4780786892209026E-3</v>
      </c>
      <c r="L641" s="9" t="s">
        <v>774</v>
      </c>
      <c r="M641" s="10">
        <v>348.75</v>
      </c>
      <c r="N641" s="8">
        <v>-3.8885520586452116E-2</v>
      </c>
      <c r="O641" s="9" t="s">
        <v>773</v>
      </c>
      <c r="P641" s="10">
        <v>508.62</v>
      </c>
      <c r="Q641" s="8">
        <v>-2.1978655898471255E-2</v>
      </c>
      <c r="R641" s="9" t="s">
        <v>772</v>
      </c>
      <c r="S641" s="10">
        <v>2972.37</v>
      </c>
      <c r="T641" s="8">
        <v>-1.5076858844151664E-2</v>
      </c>
      <c r="U641" s="9" t="s">
        <v>1990</v>
      </c>
      <c r="V641" s="10">
        <v>23.8</v>
      </c>
      <c r="W641" s="8">
        <v>4.2487954445904696E-2</v>
      </c>
    </row>
    <row r="642" spans="1:23">
      <c r="B642" t="s">
        <v>2115</v>
      </c>
    </row>
    <row r="643" spans="1:23">
      <c r="C643" s="6" t="s">
        <v>2116</v>
      </c>
    </row>
    <row r="644" spans="1:23">
      <c r="C644" s="6" t="s">
        <v>2117</v>
      </c>
    </row>
    <row r="645" spans="1:23">
      <c r="C645" s="6" t="s">
        <v>2118</v>
      </c>
    </row>
    <row r="646" spans="1:23">
      <c r="B646" t="s">
        <v>2119</v>
      </c>
      <c r="J646" s="6" t="s">
        <v>2120</v>
      </c>
    </row>
    <row r="647" spans="1:23">
      <c r="C647" s="6"/>
      <c r="J647" s="6" t="s">
        <v>2121</v>
      </c>
    </row>
    <row r="648" spans="1:23">
      <c r="K648" t="s">
        <v>2122</v>
      </c>
    </row>
    <row r="649" spans="1:23">
      <c r="J649" s="6" t="s">
        <v>2123</v>
      </c>
    </row>
    <row r="656" spans="1:23">
      <c r="B656" t="s">
        <v>2124</v>
      </c>
      <c r="C656" s="6"/>
    </row>
    <row r="657" spans="1:23">
      <c r="H657" s="6" t="s">
        <v>2125</v>
      </c>
    </row>
    <row r="658" spans="1:23">
      <c r="H658" s="6" t="s">
        <v>2126</v>
      </c>
    </row>
    <row r="659" spans="1:23">
      <c r="H659" s="6" t="s">
        <v>2127</v>
      </c>
    </row>
    <row r="666" spans="1:23">
      <c r="B666" t="s">
        <v>2129</v>
      </c>
    </row>
    <row r="667" spans="1:23">
      <c r="C667" s="6" t="s">
        <v>2128</v>
      </c>
    </row>
    <row r="668" spans="1:23">
      <c r="C668" s="6" t="s">
        <v>2130</v>
      </c>
    </row>
    <row r="669" spans="1:23">
      <c r="C669" s="6"/>
      <c r="D669" t="s">
        <v>2131</v>
      </c>
    </row>
    <row r="670" spans="1:23">
      <c r="C670" s="6" t="s">
        <v>2132</v>
      </c>
    </row>
    <row r="672" spans="1:23">
      <c r="A672" s="33" t="s">
        <v>2133</v>
      </c>
      <c r="C672" s="9" t="s">
        <v>777</v>
      </c>
      <c r="D672" s="10">
        <v>53414.25</v>
      </c>
      <c r="E672" s="8">
        <v>-2.7210610009449354E-3</v>
      </c>
      <c r="F672" s="9" t="s">
        <v>776</v>
      </c>
      <c r="G672" s="10">
        <v>7718.6</v>
      </c>
      <c r="H672" s="8">
        <v>8.8695706297925447E-4</v>
      </c>
      <c r="I672" s="9" t="s">
        <v>775</v>
      </c>
      <c r="J672" s="10">
        <v>26506.99</v>
      </c>
      <c r="K672" s="8">
        <v>3.9606217914873731E-3</v>
      </c>
      <c r="L672" s="9" t="s">
        <v>774</v>
      </c>
      <c r="M672" s="10">
        <v>354.08</v>
      </c>
      <c r="N672" s="8">
        <v>1.5283154121863651E-2</v>
      </c>
      <c r="O672" s="9" t="s">
        <v>773</v>
      </c>
      <c r="P672" s="10">
        <v>519.86</v>
      </c>
      <c r="Q672" s="8">
        <v>2.2099013015610902E-2</v>
      </c>
      <c r="R672" s="9" t="s">
        <v>772</v>
      </c>
      <c r="S672" s="10">
        <v>2975.65</v>
      </c>
      <c r="T672" s="8">
        <v>1.1034965364340454E-3</v>
      </c>
      <c r="U672" s="9" t="s">
        <v>1990</v>
      </c>
      <c r="V672" s="10">
        <v>24.97</v>
      </c>
      <c r="W672" s="8">
        <v>4.9159663865546044E-2</v>
      </c>
    </row>
    <row r="673" spans="1:23">
      <c r="C673" t="s">
        <v>2134</v>
      </c>
    </row>
    <row r="674" spans="1:23">
      <c r="J674" s="6" t="s">
        <v>2135</v>
      </c>
    </row>
    <row r="675" spans="1:23">
      <c r="J675" s="6" t="s">
        <v>2136</v>
      </c>
    </row>
    <row r="676" spans="1:23">
      <c r="J676" s="6" t="s">
        <v>2137</v>
      </c>
    </row>
    <row r="677" spans="1:23">
      <c r="J677" s="6" t="s">
        <v>2138</v>
      </c>
    </row>
    <row r="678" spans="1:23">
      <c r="J678" t="s">
        <v>2139</v>
      </c>
    </row>
    <row r="682" spans="1:23">
      <c r="A682" s="33" t="s">
        <v>2140</v>
      </c>
      <c r="C682" s="9" t="s">
        <v>777</v>
      </c>
      <c r="D682" s="10">
        <v>52573.29</v>
      </c>
      <c r="E682" s="8">
        <v>-1.5744113228211565E-2</v>
      </c>
      <c r="F682" s="9" t="s">
        <v>776</v>
      </c>
      <c r="G682" s="10">
        <v>7656.98</v>
      </c>
      <c r="H682" s="8">
        <v>-7.9833130360429383E-3</v>
      </c>
      <c r="I682" s="9" t="s">
        <v>775</v>
      </c>
      <c r="J682" s="10">
        <v>26333.040000000001</v>
      </c>
      <c r="K682" s="8">
        <v>-6.562419950360332E-3</v>
      </c>
      <c r="L682" s="9" t="s">
        <v>774</v>
      </c>
      <c r="M682" s="10">
        <v>365.44</v>
      </c>
      <c r="N682" s="8">
        <v>3.2083145051965634E-2</v>
      </c>
      <c r="O682" s="9" t="s">
        <v>773</v>
      </c>
      <c r="P682" s="10">
        <v>527.07000000000005</v>
      </c>
      <c r="Q682" s="8">
        <v>1.3869118608856201E-2</v>
      </c>
      <c r="R682" s="9" t="s">
        <v>772</v>
      </c>
      <c r="S682" s="10">
        <v>2903.94</v>
      </c>
      <c r="T682" s="8">
        <v>-2.4098936366844237E-2</v>
      </c>
      <c r="U682" s="9" t="s">
        <v>1990</v>
      </c>
      <c r="V682" s="10">
        <v>25.03</v>
      </c>
      <c r="W682" s="8">
        <v>2.402883460152383E-3</v>
      </c>
    </row>
    <row r="683" spans="1:23">
      <c r="B683" t="s">
        <v>2141</v>
      </c>
    </row>
    <row r="684" spans="1:23">
      <c r="J684" s="6"/>
    </row>
    <row r="685" spans="1:23">
      <c r="J685" s="6"/>
    </row>
    <row r="686" spans="1:23">
      <c r="J686" s="6"/>
    </row>
    <row r="693" spans="1:23">
      <c r="C693" s="6" t="s">
        <v>2142</v>
      </c>
    </row>
    <row r="694" spans="1:23">
      <c r="C694" s="6" t="s">
        <v>2143</v>
      </c>
    </row>
    <row r="695" spans="1:23">
      <c r="C695" s="6" t="s">
        <v>2144</v>
      </c>
    </row>
    <row r="696" spans="1:23">
      <c r="C696" s="6" t="s">
        <v>2145</v>
      </c>
    </row>
    <row r="698" spans="1:23">
      <c r="A698" s="33" t="s">
        <v>2146</v>
      </c>
      <c r="C698" s="9" t="s">
        <v>777</v>
      </c>
      <c r="D698" s="10">
        <v>51682.64</v>
      </c>
      <c r="E698" s="8">
        <v>-1.6941112112253243E-2</v>
      </c>
      <c r="F698" s="9" t="s">
        <v>776</v>
      </c>
      <c r="G698" s="10">
        <v>7650.5</v>
      </c>
      <c r="H698" s="8">
        <v>-8.462866560967619E-4</v>
      </c>
      <c r="I698" s="9" t="s">
        <v>775</v>
      </c>
      <c r="J698" s="10">
        <v>26522.54</v>
      </c>
      <c r="K698" s="8">
        <v>7.1962826927691737E-3</v>
      </c>
      <c r="L698" s="9" t="s">
        <v>774</v>
      </c>
      <c r="M698" s="10">
        <v>364.27</v>
      </c>
      <c r="N698" s="8">
        <v>-3.201619964973812E-3</v>
      </c>
      <c r="O698" s="9" t="s">
        <v>773</v>
      </c>
      <c r="P698" s="10">
        <v>533.07000000000005</v>
      </c>
      <c r="Q698" s="8">
        <v>1.1383687176276469E-2</v>
      </c>
      <c r="R698" s="9" t="s">
        <v>772</v>
      </c>
      <c r="S698" s="10">
        <v>2860.4</v>
      </c>
      <c r="T698" s="8">
        <v>-1.4993422729119743E-2</v>
      </c>
      <c r="U698" s="9" t="s">
        <v>1990</v>
      </c>
      <c r="V698" s="10">
        <v>25.99</v>
      </c>
      <c r="W698" s="8">
        <v>3.8353975229724169E-2</v>
      </c>
    </row>
    <row r="699" spans="1:23">
      <c r="B699" t="s">
        <v>2147</v>
      </c>
    </row>
    <row r="700" spans="1:23">
      <c r="C700" s="6" t="s">
        <v>2148</v>
      </c>
    </row>
    <row r="701" spans="1:23">
      <c r="C701" s="6" t="s">
        <v>2149</v>
      </c>
    </row>
    <row r="702" spans="1:23">
      <c r="C702" s="6" t="s">
        <v>2150</v>
      </c>
    </row>
    <row r="703" spans="1:23">
      <c r="C703" s="6" t="s">
        <v>2151</v>
      </c>
    </row>
    <row r="704" spans="1:23">
      <c r="B704" t="s">
        <v>2152</v>
      </c>
    </row>
    <row r="705" spans="1:23">
      <c r="C705" s="6"/>
    </row>
    <row r="706" spans="1:23">
      <c r="C706" s="6"/>
    </row>
    <row r="715" spans="1:23">
      <c r="C715" s="6" t="s">
        <v>2153</v>
      </c>
    </row>
    <row r="716" spans="1:23">
      <c r="C716" s="6" t="s">
        <v>2154</v>
      </c>
    </row>
    <row r="718" spans="1:23">
      <c r="A718" s="33" t="s">
        <v>2155</v>
      </c>
      <c r="C718" s="9" t="s">
        <v>777</v>
      </c>
      <c r="D718" s="10">
        <v>51828.62</v>
      </c>
      <c r="E718" s="8">
        <v>2.8245461145173234E-3</v>
      </c>
      <c r="F718" s="9" t="s">
        <v>776</v>
      </c>
      <c r="G718" s="10">
        <v>7743.41</v>
      </c>
      <c r="H718" s="8">
        <v>1.2144304293836949E-2</v>
      </c>
      <c r="I718" s="9" t="s">
        <v>775</v>
      </c>
      <c r="J718" s="10">
        <v>27068.720000000001</v>
      </c>
      <c r="K718" s="8">
        <v>2.0593050288546966E-2</v>
      </c>
      <c r="L718" s="9" t="s">
        <v>774</v>
      </c>
      <c r="M718" s="10">
        <v>372.11</v>
      </c>
      <c r="N718" s="8">
        <v>2.1522497048892308E-2</v>
      </c>
      <c r="O718" s="9" t="s">
        <v>773</v>
      </c>
      <c r="P718" s="10">
        <v>572.67999999999995</v>
      </c>
      <c r="Q718" s="8">
        <v>7.4305438310165339E-2</v>
      </c>
      <c r="R718" s="9" t="s">
        <v>772</v>
      </c>
      <c r="S718" s="10">
        <v>2837.55</v>
      </c>
      <c r="T718" s="8">
        <v>-7.9883932317158513E-3</v>
      </c>
      <c r="U718" s="9" t="s">
        <v>1990</v>
      </c>
      <c r="V718" s="10">
        <v>27.56</v>
      </c>
      <c r="W718" s="8">
        <v>6.0407849172758876E-2</v>
      </c>
    </row>
    <row r="719" spans="1:23">
      <c r="A719" s="33"/>
      <c r="B719" t="s">
        <v>2158</v>
      </c>
      <c r="C719" s="9"/>
      <c r="D719" s="10"/>
      <c r="E719" s="8"/>
      <c r="F719" s="9"/>
      <c r="G719" s="10"/>
      <c r="H719" s="8"/>
      <c r="I719" s="9"/>
      <c r="J719" s="10"/>
      <c r="K719" s="8"/>
      <c r="L719" s="9"/>
      <c r="M719" s="10"/>
      <c r="N719" s="8"/>
      <c r="O719" s="9"/>
      <c r="P719" s="10"/>
      <c r="Q719" s="8"/>
      <c r="R719" s="9"/>
      <c r="S719" s="10"/>
      <c r="T719" s="8"/>
      <c r="U719" s="9"/>
      <c r="V719" s="10"/>
      <c r="W719" s="8"/>
    </row>
    <row r="721" spans="1:23">
      <c r="A721" s="33" t="s">
        <v>2156</v>
      </c>
      <c r="C721" s="9" t="s">
        <v>777</v>
      </c>
      <c r="D721" s="10">
        <v>51176.959999999999</v>
      </c>
      <c r="E721" s="8">
        <v>-1.2573361976452424E-2</v>
      </c>
      <c r="F721" s="9" t="s">
        <v>776</v>
      </c>
      <c r="G721" s="10">
        <v>7722.72</v>
      </c>
      <c r="H721" s="8">
        <v>-2.671949438296517E-3</v>
      </c>
      <c r="I721" s="9" t="s">
        <v>775</v>
      </c>
      <c r="J721" s="10">
        <v>27190.86</v>
      </c>
      <c r="K721" s="8">
        <v>4.5122192700652874E-3</v>
      </c>
      <c r="L721" s="9" t="s">
        <v>774</v>
      </c>
      <c r="M721" s="10">
        <v>370.59</v>
      </c>
      <c r="N721" s="8">
        <v>-4.0848136303782701E-3</v>
      </c>
      <c r="O721" s="9" t="s">
        <v>773</v>
      </c>
      <c r="P721" s="10">
        <v>588.9</v>
      </c>
      <c r="Q721" s="8">
        <v>2.8322972689809323E-2</v>
      </c>
      <c r="R721" s="9" t="s">
        <v>772</v>
      </c>
      <c r="S721" s="10">
        <v>2832.9</v>
      </c>
      <c r="T721" s="8">
        <v>-1.6387376433896206E-3</v>
      </c>
      <c r="U721" s="9" t="s">
        <v>1990</v>
      </c>
      <c r="V721" s="10">
        <v>26.27</v>
      </c>
      <c r="W721" s="8">
        <v>-4.6806966618287316E-2</v>
      </c>
    </row>
    <row r="722" spans="1:23">
      <c r="A722" s="33"/>
      <c r="B722" t="s">
        <v>2158</v>
      </c>
      <c r="C722" s="9"/>
      <c r="D722" s="10"/>
      <c r="E722" s="8"/>
      <c r="F722" s="9"/>
      <c r="G722" s="10"/>
      <c r="H722" s="8"/>
      <c r="I722" s="9"/>
      <c r="J722" s="10"/>
      <c r="K722" s="8"/>
      <c r="L722" s="9"/>
      <c r="M722" s="10"/>
      <c r="N722" s="8"/>
      <c r="O722" s="9"/>
      <c r="P722" s="10"/>
      <c r="Q722" s="8"/>
      <c r="R722" s="9"/>
      <c r="S722" s="10"/>
      <c r="T722" s="8"/>
      <c r="U722" s="9"/>
      <c r="V722" s="10"/>
      <c r="W722" s="8"/>
    </row>
    <row r="724" spans="1:23">
      <c r="A724" s="33" t="s">
        <v>2157</v>
      </c>
      <c r="C724" s="9" t="s">
        <v>777</v>
      </c>
      <c r="D724" s="10">
        <v>51654.95</v>
      </c>
      <c r="E724" s="8">
        <v>9.3399451628233265E-3</v>
      </c>
      <c r="F724" s="9" t="s">
        <v>776</v>
      </c>
      <c r="G724" s="10">
        <v>7811.54</v>
      </c>
      <c r="H724" s="8">
        <v>1.1501129135848442E-2</v>
      </c>
      <c r="I724" s="9" t="s">
        <v>775</v>
      </c>
      <c r="J724" s="10">
        <v>27366.17</v>
      </c>
      <c r="K724" s="8">
        <v>6.4473870999297578E-3</v>
      </c>
      <c r="L724" s="9" t="s">
        <v>774</v>
      </c>
      <c r="M724" s="10">
        <v>382.7</v>
      </c>
      <c r="N724" s="8">
        <v>3.26776221700531E-2</v>
      </c>
      <c r="O724" s="9" t="s">
        <v>773</v>
      </c>
      <c r="P724" s="10">
        <v>559.4</v>
      </c>
      <c r="Q724" s="8">
        <v>-5.0093394464255425E-2</v>
      </c>
      <c r="R724" s="9" t="s">
        <v>772</v>
      </c>
      <c r="S724" s="10">
        <v>2806.98</v>
      </c>
      <c r="T724" s="8">
        <v>-9.1496346500052894E-3</v>
      </c>
      <c r="U724" s="9" t="s">
        <v>1990</v>
      </c>
      <c r="V724" s="10">
        <v>24.03</v>
      </c>
      <c r="W724" s="8">
        <v>-8.5268366958507702E-2</v>
      </c>
    </row>
    <row r="725" spans="1:23">
      <c r="B725" t="s">
        <v>2159</v>
      </c>
    </row>
    <row r="726" spans="1:23">
      <c r="B726" t="s">
        <v>2160</v>
      </c>
    </row>
    <row r="730" spans="1:23">
      <c r="B730" s="6" t="s">
        <v>2161</v>
      </c>
    </row>
    <row r="731" spans="1:23">
      <c r="B731" s="6" t="s">
        <v>2162</v>
      </c>
    </row>
    <row r="732" spans="1:23">
      <c r="B732" s="6" t="s">
        <v>2163</v>
      </c>
    </row>
    <row r="733" spans="1:23">
      <c r="B733" s="6" t="s">
        <v>2164</v>
      </c>
    </row>
    <row r="735">
      <c r="A735" s="33" t="inlineStr">
        <is>
          <t>W2642</t>
        </is>
      </c>
      <c r="C735" s="9" t="inlineStr">
        <is>
          <t>Dow</t>
        </is>
      </c>
      <c r="D735" s="10">
        <v>52002.41</v>
      </c>
      <c r="E735" s="8">
        <v>0.006726557667755095</v>
      </c>
      <c r="F735" s="9" t="inlineStr">
        <is>
          <t>S&amp;P500</t>
        </is>
      </c>
      <c r="G735" s="10">
        <v>7659.44</v>
      </c>
      <c r="H735" s="8">
        <v>-0.01947119262014918</v>
      </c>
      <c r="I735" s="9" t="inlineStr">
        <is>
          <t>나스닥</t>
        </is>
      </c>
      <c r="J735" s="10">
        <v>26140.03</v>
      </c>
      <c r="K735" s="8">
        <v>-0.044804954438271816</v>
      </c>
      <c r="L735" s="9" t="inlineStr">
        <is>
          <t>TSLA</t>
        </is>
      </c>
      <c r="M735" s="10">
        <v>354.72</v>
      </c>
      <c r="N735" s="8">
        <v>-0.07311209824928133</v>
      </c>
      <c r="O735" s="9" t="inlineStr">
        <is>
          <t>SOXX</t>
        </is>
      </c>
      <c r="P735" s="10">
        <v>493.39</v>
      </c>
      <c r="Q735" s="8">
        <v>-0.11800143010368247</v>
      </c>
      <c r="R735" s="9" t="inlineStr">
        <is>
          <t>러셀2000</t>
        </is>
      </c>
      <c r="S735" s="10">
        <v>2721.37</v>
      </c>
      <c r="T735" s="8">
        <v>-0.03049897042372951</v>
      </c>
      <c r="U735" s="9" t="inlineStr">
        <is>
          <t>BMNR</t>
        </is>
      </c>
      <c r="V735" s="10">
        <v>21.66</v>
      </c>
      <c r="W735" s="8">
        <v>-0.09862671660424471</v>
      </c>
    </row>
  </sheetData>
  <mergeCells count="1">
    <mergeCell ref="G379:K387"/>
  </mergeCells>
  <phoneticPr fontId="1" type="noConversion"/>
  <conditionalFormatting sqref="C538:C540">
    <cfRule type="expression" dxfId="236" priority="31">
      <formula>AND(ISNUMBER($K538),$K538&gt;0,$K538&lt;1)</formula>
    </cfRule>
    <cfRule type="expression" dxfId="235" priority="32">
      <formula>AND(ISNUMBER($K538),$K538&lt;0,$K538&gt;-1)</formula>
    </cfRule>
    <cfRule type="expression" dxfId="234" priority="33">
      <formula>AND(ISNUMBER($K538),$K538&gt;0,$K538&lt;1)</formula>
    </cfRule>
  </conditionalFormatting>
  <conditionalFormatting sqref="C694:C695">
    <cfRule type="expression" dxfId="233" priority="7">
      <formula>AND(ISNUMBER($K694),$K694&lt;0,$K694&gt;-1)</formula>
    </cfRule>
    <cfRule type="expression" dxfId="232" priority="8">
      <formula>AND(ISNUMBER($K694),$K694&gt;0,$K694&lt;1)</formula>
    </cfRule>
    <cfRule type="expression" dxfId="231" priority="9">
      <formula>AND(ISNUMBER($K694),$K694&lt;0,$K694&gt;-1)</formula>
    </cfRule>
    <cfRule type="expression" dxfId="230" priority="10">
      <formula>AND(ISNUMBER($K694),$K694&gt;0,$K694&lt;1)</formula>
    </cfRule>
    <cfRule type="expression" dxfId="229" priority="11">
      <formula>AND(ISNUMBER($K694),$K694&lt;0,$K694&gt;-1)</formula>
    </cfRule>
    <cfRule type="expression" dxfId="228" priority="12">
      <formula>AND(ISNUMBER($K694),$K694&gt;0,$K694&lt;1)</formula>
    </cfRule>
    <cfRule type="expression" dxfId="227" priority="13">
      <formula>AND(ISNUMBER($K694),$K694&lt;0,$K694&gt;-1)</formula>
    </cfRule>
    <cfRule type="expression" dxfId="226" priority="14">
      <formula>AND(ISNUMBER($K694),$K694&gt;0,$K694&lt;1)</formula>
    </cfRule>
  </conditionalFormatting>
  <conditionalFormatting sqref="C715:C716">
    <cfRule type="expression" dxfId="225" priority="1">
      <formula>AND(ISNUMBER($E706),$E706&gt;0,$E706&lt;1)</formula>
    </cfRule>
    <cfRule type="expression" dxfId="224" priority="2">
      <formula>AND(ISNUMBER($E706),$E706&lt;0,$E706&gt;-1)</formula>
    </cfRule>
    <cfRule type="expression" dxfId="223" priority="3">
      <formula>AND(ISNUMBER($E706),$E706&gt;0,$E706&lt;1)</formula>
    </cfRule>
    <cfRule type="expression" dxfId="222" priority="4">
      <formula>AND(ISNUMBER($E706),$E706&lt;0,$E706&gt;-1)</formula>
    </cfRule>
    <cfRule type="expression" dxfId="221" priority="5">
      <formula>AND(ISNUMBER($E706),$E706&gt;0,$E706&lt;1)</formula>
    </cfRule>
    <cfRule type="expression" dxfId="220" priority="6">
      <formula>AND(ISNUMBER($E706),$E706&lt;0,$E706&gt;-1)</formula>
    </cfRule>
  </conditionalFormatting>
  <conditionalFormatting sqref="C1:E523 D524:E524 C525:E537 D538:E540">
    <cfRule type="expression" dxfId="219" priority="9135">
      <formula>AND(ISNUMBER($E1),$E1&gt;0,$E1&lt;1)</formula>
    </cfRule>
    <cfRule type="expression" dxfId="218" priority="9136">
      <formula>AND(ISNUMBER($E1),$E1&lt;0,$E1&gt;-1)</formula>
    </cfRule>
  </conditionalFormatting>
  <conditionalFormatting sqref="C1:E621 C623:E692 D693:E695 C696:E3003">
    <cfRule type="expression" dxfId="217" priority="9121">
      <formula>AND(ISNUMBER($E1),$E1&gt;0,$E1&lt;1)</formula>
    </cfRule>
    <cfRule type="expression" dxfId="216" priority="9122">
      <formula>AND(ISNUMBER($E1),$E1&lt;0,$E1&gt;-1)</formula>
    </cfRule>
    <cfRule type="expression" dxfId="215" priority="9123">
      <formula>AND(ISNUMBER($E1),$E1&gt;0,$E1&lt;1)</formula>
    </cfRule>
    <cfRule type="expression" dxfId="214" priority="9124">
      <formula>AND(ISNUMBER($E1),$E1&lt;0,$E1&gt;-1)</formula>
    </cfRule>
  </conditionalFormatting>
  <conditionalFormatting sqref="C1:E692 D693:E695">
    <cfRule type="expression" dxfId="213" priority="9115">
      <formula>AND(ISNUMBER($E1),$E1&gt;0,$E1&lt;1)</formula>
    </cfRule>
    <cfRule type="expression" dxfId="212" priority="9116">
      <formula>AND(ISNUMBER($E1),$E1&lt;0,$E1&gt;-1)</formula>
    </cfRule>
  </conditionalFormatting>
  <conditionalFormatting sqref="C1:E3002">
    <cfRule type="expression" dxfId="211" priority="9101">
      <formula>AND(ISNUMBER($E1),$E1&gt;0,$E1&lt;1)</formula>
    </cfRule>
    <cfRule type="expression" dxfId="210" priority="9102">
      <formula>AND(ISNUMBER($E1),$E1&lt;0,$E1&gt;-1)</formula>
    </cfRule>
  </conditionalFormatting>
  <conditionalFormatting sqref="C1:E3006">
    <cfRule type="expression" dxfId="209" priority="9139">
      <formula>AND(ISNUMBER($E1),$E1&gt;0,$E1&lt;1)</formula>
    </cfRule>
    <cfRule type="expression" dxfId="208" priority="9140">
      <formula>AND(ISNUMBER($E1),$E1&lt;0,$E1&gt;-1)</formula>
    </cfRule>
  </conditionalFormatting>
  <conditionalFormatting sqref="C5:E5 C364:E364">
    <cfRule type="expression" dxfId="207" priority="169">
      <formula>$E5&gt;0</formula>
    </cfRule>
  </conditionalFormatting>
  <conditionalFormatting sqref="C30:E30">
    <cfRule type="expression" dxfId="206" priority="163">
      <formula>$E30&gt;0</formula>
    </cfRule>
  </conditionalFormatting>
  <conditionalFormatting sqref="C69:E69">
    <cfRule type="expression" dxfId="205" priority="156">
      <formula>$E69&gt;0</formula>
    </cfRule>
  </conditionalFormatting>
  <conditionalFormatting sqref="C95:E95">
    <cfRule type="expression" dxfId="204" priority="149">
      <formula>$E95&gt;0</formula>
    </cfRule>
  </conditionalFormatting>
  <conditionalFormatting sqref="C130:E130">
    <cfRule type="expression" dxfId="203" priority="142">
      <formula>$E130&gt;0</formula>
    </cfRule>
  </conditionalFormatting>
  <conditionalFormatting sqref="C153:E153">
    <cfRule type="expression" dxfId="202" priority="135">
      <formula>$E153&gt;0</formula>
    </cfRule>
  </conditionalFormatting>
  <conditionalFormatting sqref="C177:E177">
    <cfRule type="expression" dxfId="201" priority="128">
      <formula>$E177&gt;0</formula>
    </cfRule>
  </conditionalFormatting>
  <conditionalFormatting sqref="C208:E208">
    <cfRule type="expression" dxfId="200" priority="121">
      <formula>$E208&gt;0</formula>
    </cfRule>
  </conditionalFormatting>
  <conditionalFormatting sqref="C226:E226">
    <cfRule type="expression" dxfId="199" priority="114">
      <formula>$E226&gt;0</formula>
    </cfRule>
  </conditionalFormatting>
  <conditionalFormatting sqref="C254:E254">
    <cfRule type="expression" dxfId="198" priority="107">
      <formula>$E254&gt;0</formula>
    </cfRule>
  </conditionalFormatting>
  <conditionalFormatting sqref="C286:E286">
    <cfRule type="expression" dxfId="197" priority="100">
      <formula>$E286&gt;0</formula>
    </cfRule>
  </conditionalFormatting>
  <conditionalFormatting sqref="C316:E316">
    <cfRule type="expression" dxfId="196" priority="93">
      <formula>$E316&gt;0</formula>
    </cfRule>
  </conditionalFormatting>
  <conditionalFormatting sqref="C343:E343">
    <cfRule type="expression" dxfId="195" priority="86">
      <formula>$E343&gt;0</formula>
    </cfRule>
  </conditionalFormatting>
  <conditionalFormatting sqref="C388:E388">
    <cfRule type="expression" dxfId="194" priority="73">
      <formula>$E388&gt;0</formula>
    </cfRule>
  </conditionalFormatting>
  <conditionalFormatting sqref="C406:E406">
    <cfRule type="expression" dxfId="193" priority="66">
      <formula>$E406&gt;0</formula>
    </cfRule>
  </conditionalFormatting>
  <conditionalFormatting sqref="C426:E426">
    <cfRule type="expression" dxfId="192" priority="59">
      <formula>$E426&gt;0</formula>
    </cfRule>
  </conditionalFormatting>
  <conditionalFormatting sqref="C455:E455">
    <cfRule type="expression" dxfId="191" priority="52">
      <formula>$E455&gt;0</formula>
    </cfRule>
  </conditionalFormatting>
  <conditionalFormatting sqref="C472:E472">
    <cfRule type="expression" dxfId="190" priority="45">
      <formula>$E472&gt;0</formula>
    </cfRule>
  </conditionalFormatting>
  <conditionalFormatting sqref="F500:G511 I500:I502 I509">
    <cfRule type="expression" dxfId="189" priority="9159">
      <formula>AND(ISNUMBER($I500),$I500&gt;0,$I500&lt;1)</formula>
    </cfRule>
  </conditionalFormatting>
  <conditionalFormatting sqref="F1:H621 F623:H3003">
    <cfRule type="expression" dxfId="188" priority="9125">
      <formula>AND(ISNUMBER($H1),$H1&gt;0,$H1&lt;1)</formula>
    </cfRule>
    <cfRule type="expression" dxfId="187" priority="9126">
      <formula>AND(ISNUMBER($H1),$H1&lt;0,$H1&gt;-1)</formula>
    </cfRule>
    <cfRule type="expression" dxfId="186" priority="9169">
      <formula>AND(ISNUMBER($H1),$H1&gt;0,$H1&lt;1)</formula>
    </cfRule>
  </conditionalFormatting>
  <conditionalFormatting sqref="F1:H621">
    <cfRule type="expression" dxfId="185" priority="9170">
      <formula>AND(ISNUMBER($H1),$H1&lt;0,$H1&gt;-1)</formula>
    </cfRule>
  </conditionalFormatting>
  <conditionalFormatting sqref="F1:H3002">
    <cfRule type="expression" dxfId="184" priority="9103">
      <formula>AND(ISNUMBER($H1),$H1&gt;0,$H1&lt;1)</formula>
    </cfRule>
    <cfRule type="expression" dxfId="183" priority="9104">
      <formula>AND(ISNUMBER($H1),$H1&lt;0,$H1&gt;-1)</formula>
    </cfRule>
  </conditionalFormatting>
  <conditionalFormatting sqref="F1:H3006">
    <cfRule type="expression" dxfId="182" priority="9141">
      <formula>AND(ISNUMBER($H1),$H1&gt;0,$H1&lt;1)</formula>
    </cfRule>
    <cfRule type="expression" dxfId="181" priority="9142">
      <formula>AND(ISNUMBER($H1),$H1&lt;0,$H1&gt;-1)</formula>
    </cfRule>
  </conditionalFormatting>
  <conditionalFormatting sqref="F5:H5">
    <cfRule type="expression" dxfId="180" priority="168">
      <formula>$H5&gt;0</formula>
    </cfRule>
  </conditionalFormatting>
  <conditionalFormatting sqref="F30:H30">
    <cfRule type="expression" dxfId="179" priority="162">
      <formula>$H30&gt;0</formula>
    </cfRule>
  </conditionalFormatting>
  <conditionalFormatting sqref="F69:H69">
    <cfRule type="expression" dxfId="178" priority="155">
      <formula>$H69&gt;0</formula>
    </cfRule>
  </conditionalFormatting>
  <conditionalFormatting sqref="F95:H95">
    <cfRule type="expression" dxfId="177" priority="148">
      <formula>$H95&gt;0</formula>
    </cfRule>
  </conditionalFormatting>
  <conditionalFormatting sqref="F130:H130">
    <cfRule type="expression" dxfId="176" priority="141">
      <formula>$H130&gt;0</formula>
    </cfRule>
  </conditionalFormatting>
  <conditionalFormatting sqref="F153:H153">
    <cfRule type="expression" dxfId="175" priority="134">
      <formula>$H153&gt;0</formula>
    </cfRule>
  </conditionalFormatting>
  <conditionalFormatting sqref="F177:H177">
    <cfRule type="expression" dxfId="174" priority="127">
      <formula>$H177&gt;0</formula>
    </cfRule>
  </conditionalFormatting>
  <conditionalFormatting sqref="F208:H208">
    <cfRule type="expression" dxfId="173" priority="120">
      <formula>$H208&gt;0</formula>
    </cfRule>
  </conditionalFormatting>
  <conditionalFormatting sqref="F226:H226">
    <cfRule type="expression" dxfId="172" priority="113">
      <formula>$H226&gt;0</formula>
    </cfRule>
  </conditionalFormatting>
  <conditionalFormatting sqref="F254:H254">
    <cfRule type="expression" dxfId="171" priority="106">
      <formula>$H254&gt;0</formula>
    </cfRule>
  </conditionalFormatting>
  <conditionalFormatting sqref="F286:H286">
    <cfRule type="expression" dxfId="170" priority="99">
      <formula>$H286&gt;0</formula>
    </cfRule>
  </conditionalFormatting>
  <conditionalFormatting sqref="F316:H316">
    <cfRule type="expression" dxfId="169" priority="92">
      <formula>$H316&gt;0</formula>
    </cfRule>
  </conditionalFormatting>
  <conditionalFormatting sqref="F343:H343">
    <cfRule type="expression" dxfId="168" priority="85">
      <formula>$H343&gt;0</formula>
    </cfRule>
  </conditionalFormatting>
  <conditionalFormatting sqref="F364:H364">
    <cfRule type="expression" dxfId="167" priority="79">
      <formula>$H364&gt;0</formula>
    </cfRule>
  </conditionalFormatting>
  <conditionalFormatting sqref="F388:H388">
    <cfRule type="expression" dxfId="166" priority="72">
      <formula>$H388&gt;0</formula>
    </cfRule>
  </conditionalFormatting>
  <conditionalFormatting sqref="F406:H406">
    <cfRule type="expression" dxfId="165" priority="65">
      <formula>$H406&gt;0</formula>
    </cfRule>
  </conditionalFormatting>
  <conditionalFormatting sqref="F426:H426">
    <cfRule type="expression" dxfId="164" priority="58">
      <formula>$H426&gt;0</formula>
    </cfRule>
  </conditionalFormatting>
  <conditionalFormatting sqref="F455:H455">
    <cfRule type="expression" dxfId="163" priority="51">
      <formula>$H455&gt;0</formula>
    </cfRule>
  </conditionalFormatting>
  <conditionalFormatting sqref="F472:H472">
    <cfRule type="expression" dxfId="162" priority="44">
      <formula>$H472&gt;0</formula>
    </cfRule>
  </conditionalFormatting>
  <conditionalFormatting sqref="H1:H499 E1:E621 K1:K621 N1:N621 Q1:Q621 T1:T621 W1:W621 I500:I502 I509 H512:H621 K623:K705 E623:E2988 H623:H2988 N623:N2988 Q623:Q2988 T623:T2988 W623:W2988 K708:K2988">
    <cfRule type="cellIs" dxfId="161" priority="9040" operator="between">
      <formula>-0.9999</formula>
      <formula>-0.000001</formula>
    </cfRule>
  </conditionalFormatting>
  <conditionalFormatting sqref="I500:I502 F500:G511 I509">
    <cfRule type="expression" dxfId="160" priority="9160">
      <formula>AND(ISNUMBER($I500),$I500&lt;0,$I500&gt;-1)</formula>
    </cfRule>
  </conditionalFormatting>
  <conditionalFormatting sqref="I510:I511">
    <cfRule type="expression" dxfId="159" priority="35">
      <formula>AND(ISNUMBER($K510),$K510&gt;0,$K510&lt;1)</formula>
    </cfRule>
    <cfRule type="expression" dxfId="158" priority="36">
      <formula>AND(ISNUMBER($K510),$K510&lt;0,$K510&gt;-1)</formula>
    </cfRule>
  </conditionalFormatting>
  <conditionalFormatting sqref="I539:I547">
    <cfRule type="expression" dxfId="157" priority="23">
      <formula>AND(ISNUMBER($K539),$K539&gt;0,$K539&lt;1)</formula>
    </cfRule>
    <cfRule type="expression" dxfId="156" priority="24">
      <formula>AND(ISNUMBER($K539),$K539&lt;0,$K539&gt;-1)</formula>
    </cfRule>
    <cfRule type="expression" dxfId="155" priority="25">
      <formula>AND(ISNUMBER($K539),$K539&gt;0,$K539&lt;1)</formula>
    </cfRule>
    <cfRule type="expression" dxfId="154" priority="9166">
      <formula>AND(ISNUMBER($K539),$K539&lt;0,$K539&gt;-1)</formula>
    </cfRule>
  </conditionalFormatting>
  <conditionalFormatting sqref="I560:I563 I685:K705 I708:K3006">
    <cfRule type="expression" dxfId="153" priority="21">
      <formula>AND(ISNUMBER($K560),$K560&lt;0,$K560&gt;-1)</formula>
    </cfRule>
  </conditionalFormatting>
  <conditionalFormatting sqref="I706:J707">
    <cfRule type="expression" dxfId="152" priority="9182">
      <formula>AND(ISNUMBER($C715),$C715&gt;0,$C715&lt;1)</formula>
    </cfRule>
    <cfRule type="expression" dxfId="151" priority="9183">
      <formula>AND(ISNUMBER($C715),$C715&lt;0,$C715&gt;-1)</formula>
    </cfRule>
    <cfRule type="expression" dxfId="150" priority="9185">
      <formula>AND(ISNUMBER($C715),$C715&gt;0,$C715&lt;1)</formula>
    </cfRule>
    <cfRule type="expression" dxfId="149" priority="9187">
      <formula>AND(ISNUMBER($C715),$C715&lt;0,$C715&gt;-1)</formula>
    </cfRule>
    <cfRule type="expression" dxfId="148" priority="9189">
      <formula>AND(ISNUMBER($C715),$C715&gt;0,$C715&lt;1)</formula>
    </cfRule>
  </conditionalFormatting>
  <conditionalFormatting sqref="I1:K499 J500:K511 I512:K538 K539:K541 J542:K547 I548:K621 I623:K645 I646 K646 I647:K683 I684 K684 I685:K705 I708:K3006">
    <cfRule type="expression" dxfId="147" priority="9143">
      <formula>AND(ISNUMBER($K1),$K1&gt;0,$K1&lt;1)</formula>
    </cfRule>
  </conditionalFormatting>
  <conditionalFormatting sqref="I1:K499 J500:K511 I512:K538 K539:K541 J542:K547">
    <cfRule type="expression" dxfId="146" priority="9144">
      <formula>AND(ISNUMBER($K1),$K1&lt;0,$K1&gt;-1)</formula>
    </cfRule>
  </conditionalFormatting>
  <conditionalFormatting sqref="I1:K538 K539:K541 J542:K547">
    <cfRule type="expression" dxfId="145" priority="9161">
      <formula>AND(ISNUMBER($K1),$K1&gt;0,$K1&lt;1)</formula>
    </cfRule>
  </conditionalFormatting>
  <conditionalFormatting sqref="I1:K621 I623:K645 I646 K646 I647:K683 I684 K684 I685:K705 I708:K3003">
    <cfRule type="expression" dxfId="144" priority="9127">
      <formula>AND(ISNUMBER($K1),$K1&gt;0,$K1&lt;1)</formula>
    </cfRule>
    <cfRule type="expression" dxfId="143" priority="9128">
      <formula>AND(ISNUMBER($K1),$K1&lt;0,$K1&gt;-1)</formula>
    </cfRule>
    <cfRule type="expression" dxfId="142" priority="9167">
      <formula>AND(ISNUMBER($K1),$K1&lt;0,$K1&gt;-1)</formula>
    </cfRule>
    <cfRule type="expression" dxfId="141" priority="9171">
      <formula>AND(ISNUMBER($K1),$K1&gt;0,$K1&lt;1)</formula>
    </cfRule>
  </conditionalFormatting>
  <conditionalFormatting sqref="I1:K683 I684 K684">
    <cfRule type="expression" dxfId="140" priority="9119">
      <formula>AND(ISNUMBER($K1),$K1&gt;0,$K1&lt;1)</formula>
    </cfRule>
    <cfRule type="expression" dxfId="139" priority="9120">
      <formula>AND(ISNUMBER($K1),$K1&lt;0,$K1&gt;-1)</formula>
    </cfRule>
  </conditionalFormatting>
  <conditionalFormatting sqref="I1:K705 I708:K3003">
    <cfRule type="expression" dxfId="138" priority="37">
      <formula>AND(ISNUMBER($K1),$K1&gt;0,$K1&lt;1)</formula>
    </cfRule>
    <cfRule type="expression" dxfId="137" priority="38">
      <formula>AND(ISNUMBER($K1),$K1&lt;0,$K1&gt;-1)</formula>
    </cfRule>
  </conditionalFormatting>
  <conditionalFormatting sqref="I1:K3002">
    <cfRule type="expression" dxfId="136" priority="9105">
      <formula>AND(ISNUMBER($K1),$K1&gt;0,$K1&lt;1)</formula>
    </cfRule>
    <cfRule type="expression" dxfId="135" priority="9106">
      <formula>AND(ISNUMBER($K1),$K1&lt;0,$K1&gt;-1)</formula>
    </cfRule>
  </conditionalFormatting>
  <conditionalFormatting sqref="I5:K5">
    <cfRule type="expression" dxfId="134" priority="164">
      <formula>$K5&gt;0</formula>
    </cfRule>
  </conditionalFormatting>
  <conditionalFormatting sqref="I30:K30">
    <cfRule type="expression" dxfId="133" priority="158">
      <formula>$K30&gt;0</formula>
    </cfRule>
  </conditionalFormatting>
  <conditionalFormatting sqref="I69:K69">
    <cfRule type="expression" dxfId="132" priority="151">
      <formula>$K69&gt;0</formula>
    </cfRule>
  </conditionalFormatting>
  <conditionalFormatting sqref="I95:K95">
    <cfRule type="expression" dxfId="131" priority="144">
      <formula>$K95&gt;0</formula>
    </cfRule>
  </conditionalFormatting>
  <conditionalFormatting sqref="I130:K130">
    <cfRule type="expression" dxfId="130" priority="137">
      <formula>$K130&gt;0</formula>
    </cfRule>
  </conditionalFormatting>
  <conditionalFormatting sqref="I153:K153">
    <cfRule type="expression" dxfId="129" priority="130">
      <formula>$K153&gt;0</formula>
    </cfRule>
  </conditionalFormatting>
  <conditionalFormatting sqref="I177:K177">
    <cfRule type="expression" dxfId="128" priority="123">
      <formula>$K177&gt;0</formula>
    </cfRule>
  </conditionalFormatting>
  <conditionalFormatting sqref="I208:K208">
    <cfRule type="expression" dxfId="127" priority="116">
      <formula>$K208&gt;0</formula>
    </cfRule>
  </conditionalFormatting>
  <conditionalFormatting sqref="I226:K226">
    <cfRule type="expression" dxfId="126" priority="109">
      <formula>$K226&gt;0</formula>
    </cfRule>
  </conditionalFormatting>
  <conditionalFormatting sqref="I254:K254">
    <cfRule type="expression" dxfId="125" priority="102">
      <formula>$K254&gt;0</formula>
    </cfRule>
  </conditionalFormatting>
  <conditionalFormatting sqref="I286:K286">
    <cfRule type="expression" dxfId="124" priority="95">
      <formula>$K286&gt;0</formula>
    </cfRule>
  </conditionalFormatting>
  <conditionalFormatting sqref="I316:K316">
    <cfRule type="expression" dxfId="123" priority="88">
      <formula>$K316&gt;0</formula>
    </cfRule>
  </conditionalFormatting>
  <conditionalFormatting sqref="I343:K343">
    <cfRule type="expression" dxfId="122" priority="81">
      <formula>$K343&gt;0</formula>
    </cfRule>
  </conditionalFormatting>
  <conditionalFormatting sqref="I364:K364">
    <cfRule type="expression" dxfId="121" priority="75">
      <formula>$K364&gt;0</formula>
    </cfRule>
  </conditionalFormatting>
  <conditionalFormatting sqref="I388:K388">
    <cfRule type="expression" dxfId="120" priority="68">
      <formula>$K388&gt;0</formula>
    </cfRule>
  </conditionalFormatting>
  <conditionalFormatting sqref="I406:K406">
    <cfRule type="expression" dxfId="119" priority="61">
      <formula>$K406&gt;0</formula>
    </cfRule>
  </conditionalFormatting>
  <conditionalFormatting sqref="I426:K426">
    <cfRule type="expression" dxfId="118" priority="54">
      <formula>$K426&gt;0</formula>
    </cfRule>
  </conditionalFormatting>
  <conditionalFormatting sqref="I455:K455">
    <cfRule type="expression" dxfId="117" priority="47">
      <formula>$K455&gt;0</formula>
    </cfRule>
  </conditionalFormatting>
  <conditionalFormatting sqref="I472:K472">
    <cfRule type="expression" dxfId="116" priority="40">
      <formula>$K472&gt;0</formula>
    </cfRule>
  </conditionalFormatting>
  <conditionalFormatting sqref="I548:K621 I623:K645 I646 K646 I647:K683 I684 K684">
    <cfRule type="expression" dxfId="115" priority="22">
      <formula>AND(ISNUMBER($K548),$K548&lt;0,$K548&gt;-1)</formula>
    </cfRule>
  </conditionalFormatting>
  <conditionalFormatting sqref="J539:J541">
    <cfRule type="expression" dxfId="114" priority="26">
      <formula>AND(ISNUMBER($E539),$E539&gt;0,$E539&lt;1)</formula>
    </cfRule>
    <cfRule type="expression" dxfId="113" priority="27">
      <formula>AND(ISNUMBER($E539),$E539&lt;0,$E539&gt;-1)</formula>
    </cfRule>
    <cfRule type="expression" dxfId="112" priority="28">
      <formula>AND(ISNUMBER($E539),$E539&gt;0,$E539&lt;1)</formula>
    </cfRule>
    <cfRule type="expression" dxfId="111" priority="29">
      <formula>AND(ISNUMBER($E539),$E539&lt;0,$E539&gt;-1)</formula>
    </cfRule>
  </conditionalFormatting>
  <conditionalFormatting sqref="J646">
    <cfRule type="expression" dxfId="110" priority="15">
      <formula>AND(ISNUMBER($E646),$E646&gt;0,$E646&lt;1)</formula>
    </cfRule>
    <cfRule type="expression" dxfId="109" priority="16">
      <formula>AND(ISNUMBER($E646),$E646&lt;0,$E646&gt;-1)</formula>
    </cfRule>
    <cfRule type="expression" dxfId="108" priority="17">
      <formula>AND(ISNUMBER($E646),$E646&gt;0,$E646&lt;1)</formula>
    </cfRule>
    <cfRule type="expression" dxfId="107" priority="18">
      <formula>AND(ISNUMBER($E646),$E646&lt;0,$E646&gt;-1)</formula>
    </cfRule>
    <cfRule type="expression" dxfId="106" priority="19">
      <formula>AND(ISNUMBER($E646),$E646&gt;0,$E646&lt;1)</formula>
    </cfRule>
    <cfRule type="expression" dxfId="105" priority="20">
      <formula>AND(ISNUMBER($E646),$E646&lt;0,$E646&gt;-1)</formula>
    </cfRule>
  </conditionalFormatting>
  <conditionalFormatting sqref="K1:K621 I500:I502 I509 K623:K705 K708:K2988 H1:H499 E1:E621 N1:N621 Q1:Q621 T1:T621 W1:W621 H512:H621 E623:E2988 H623:H2988 N623:N2988 Q623:Q2988 T623:T2988 W623:W2988">
    <cfRule type="cellIs" dxfId="104" priority="9039" operator="between">
      <formula>0.000001</formula>
      <formula>0.9999</formula>
    </cfRule>
  </conditionalFormatting>
  <conditionalFormatting sqref="L1:N621 L623:N2988">
    <cfRule type="expression" dxfId="103" priority="9145">
      <formula>AND(ISNUMBER($N1),$N1&gt;0,$N1&lt;1)</formula>
    </cfRule>
  </conditionalFormatting>
  <conditionalFormatting sqref="L1:N3002">
    <cfRule type="expression" dxfId="102" priority="9107">
      <formula>AND(ISNUMBER($N1),$N1&gt;0,$N1&lt;1)</formula>
    </cfRule>
    <cfRule type="expression" dxfId="101" priority="9108">
      <formula>AND(ISNUMBER($N1),$N1&lt;0,$N1&gt;-1)</formula>
    </cfRule>
  </conditionalFormatting>
  <conditionalFormatting sqref="L1:N3003">
    <cfRule type="expression" dxfId="100" priority="9129">
      <formula>AND(ISNUMBER($N1),$N1&gt;0,$N1&lt;1)</formula>
    </cfRule>
    <cfRule type="expression" dxfId="99" priority="9130">
      <formula>AND(ISNUMBER($N1),$N1&lt;0,$N1&gt;-1)</formula>
    </cfRule>
  </conditionalFormatting>
  <conditionalFormatting sqref="L1:N3006">
    <cfRule type="expression" dxfId="98" priority="9146">
      <formula>AND(ISNUMBER($N1),$N1&lt;0,$N1&gt;-1)</formula>
    </cfRule>
    <cfRule type="expression" dxfId="97" priority="9162">
      <formula>AND(ISNUMBER($N1),$N1&gt;0,$N1&lt;1)</formula>
    </cfRule>
  </conditionalFormatting>
  <conditionalFormatting sqref="L5:N5">
    <cfRule type="expression" dxfId="96" priority="167">
      <formula>$N5&gt;0</formula>
    </cfRule>
  </conditionalFormatting>
  <conditionalFormatting sqref="L30:N30">
    <cfRule type="expression" dxfId="95" priority="161">
      <formula>$N30&gt;0</formula>
    </cfRule>
  </conditionalFormatting>
  <conditionalFormatting sqref="L69:N69">
    <cfRule type="expression" dxfId="94" priority="154">
      <formula>$N69&gt;0</formula>
    </cfRule>
  </conditionalFormatting>
  <conditionalFormatting sqref="L95:N95">
    <cfRule type="expression" dxfId="93" priority="147">
      <formula>$N95&gt;0</formula>
    </cfRule>
  </conditionalFormatting>
  <conditionalFormatting sqref="L130:N130">
    <cfRule type="expression" dxfId="92" priority="140">
      <formula>$N130&gt;0</formula>
    </cfRule>
  </conditionalFormatting>
  <conditionalFormatting sqref="L153:N153">
    <cfRule type="expression" dxfId="91" priority="133">
      <formula>$N153&gt;0</formula>
    </cfRule>
  </conditionalFormatting>
  <conditionalFormatting sqref="L177:N177">
    <cfRule type="expression" dxfId="90" priority="126">
      <formula>$N177&gt;0</formula>
    </cfRule>
  </conditionalFormatting>
  <conditionalFormatting sqref="L208:N208">
    <cfRule type="expression" dxfId="89" priority="119">
      <formula>$N208&gt;0</formula>
    </cfRule>
  </conditionalFormatting>
  <conditionalFormatting sqref="L226:N226">
    <cfRule type="expression" dxfId="88" priority="112">
      <formula>$N226&gt;0</formula>
    </cfRule>
  </conditionalFormatting>
  <conditionalFormatting sqref="L254:N254">
    <cfRule type="expression" dxfId="87" priority="105">
      <formula>$N254&gt;0</formula>
    </cfRule>
  </conditionalFormatting>
  <conditionalFormatting sqref="L286:N286">
    <cfRule type="expression" dxfId="86" priority="98">
      <formula>$N286&gt;0</formula>
    </cfRule>
  </conditionalFormatting>
  <conditionalFormatting sqref="L316:N316">
    <cfRule type="expression" dxfId="85" priority="91">
      <formula>$N316&gt;0</formula>
    </cfRule>
  </conditionalFormatting>
  <conditionalFormatting sqref="L343:N343">
    <cfRule type="expression" dxfId="84" priority="84">
      <formula>$N343&gt;0</formula>
    </cfRule>
  </conditionalFormatting>
  <conditionalFormatting sqref="L364:N364">
    <cfRule type="expression" dxfId="83" priority="78">
      <formula>$N364&gt;0</formula>
    </cfRule>
  </conditionalFormatting>
  <conditionalFormatting sqref="L388:N388">
    <cfRule type="expression" dxfId="82" priority="71">
      <formula>$N388&gt;0</formula>
    </cfRule>
  </conditionalFormatting>
  <conditionalFormatting sqref="L406:N406">
    <cfRule type="expression" dxfId="81" priority="64">
      <formula>$N406&gt;0</formula>
    </cfRule>
  </conditionalFormatting>
  <conditionalFormatting sqref="L426:N426">
    <cfRule type="expression" dxfId="80" priority="57">
      <formula>$N426&gt;0</formula>
    </cfRule>
  </conditionalFormatting>
  <conditionalFormatting sqref="L455:N455">
    <cfRule type="expression" dxfId="79" priority="50">
      <formula>$N455&gt;0</formula>
    </cfRule>
  </conditionalFormatting>
  <conditionalFormatting sqref="L472:N472">
    <cfRule type="expression" dxfId="78" priority="43">
      <formula>$N472&gt;0</formula>
    </cfRule>
  </conditionalFormatting>
  <conditionalFormatting sqref="O1:Q621 O623:Q2988">
    <cfRule type="expression" dxfId="77" priority="9147">
      <formula>AND(ISNUMBER($Q1),$Q1&gt;0,$Q1&lt;1)</formula>
    </cfRule>
  </conditionalFormatting>
  <conditionalFormatting sqref="O1:Q621 O623:Q3003">
    <cfRule type="expression" dxfId="76" priority="9131">
      <formula>AND(ISNUMBER($Q1),$Q1&gt;0,$Q1&lt;1)</formula>
    </cfRule>
    <cfRule type="expression" dxfId="75" priority="9132">
      <formula>AND(ISNUMBER($Q1),$Q1&lt;0,$Q1&gt;-1)</formula>
    </cfRule>
  </conditionalFormatting>
  <conditionalFormatting sqref="O1:Q3001">
    <cfRule type="expression" dxfId="74" priority="9179">
      <formula>AND(ISNUMBER($Q1),$Q1&lt;0,$Q1&gt;-1)</formula>
    </cfRule>
  </conditionalFormatting>
  <conditionalFormatting sqref="O1:Q3002">
    <cfRule type="expression" dxfId="73" priority="9109">
      <formula>AND(ISNUMBER($Q1),$Q1&gt;0,$Q1&lt;1)</formula>
    </cfRule>
    <cfRule type="expression" dxfId="72" priority="9110">
      <formula>AND(ISNUMBER($Q1),$Q1&lt;0,$Q1&gt;-1)</formula>
    </cfRule>
  </conditionalFormatting>
  <conditionalFormatting sqref="O1:Q3006">
    <cfRule type="expression" dxfId="71" priority="9148">
      <formula>AND(ISNUMBER($Q1),$Q1&lt;0,$Q1&gt;-1)</formula>
    </cfRule>
    <cfRule type="expression" dxfId="70" priority="9163">
      <formula>AND(ISNUMBER($Q1),$Q1&gt;0,$Q1&lt;1)</formula>
    </cfRule>
  </conditionalFormatting>
  <conditionalFormatting sqref="O5:Q5">
    <cfRule type="expression" dxfId="69" priority="166">
      <formula>$Q5&gt;0</formula>
    </cfRule>
  </conditionalFormatting>
  <conditionalFormatting sqref="O30:Q30">
    <cfRule type="expression" dxfId="68" priority="160">
      <formula>$Q30&gt;0</formula>
    </cfRule>
  </conditionalFormatting>
  <conditionalFormatting sqref="O69:Q69">
    <cfRule type="expression" dxfId="67" priority="153">
      <formula>$Q69&gt;0</formula>
    </cfRule>
  </conditionalFormatting>
  <conditionalFormatting sqref="O95:Q95">
    <cfRule type="expression" dxfId="66" priority="146">
      <formula>$Q95&gt;0</formula>
    </cfRule>
  </conditionalFormatting>
  <conditionalFormatting sqref="O130:Q130">
    <cfRule type="expression" dxfId="65" priority="139">
      <formula>$Q130&gt;0</formula>
    </cfRule>
  </conditionalFormatting>
  <conditionalFormatting sqref="O153:Q153">
    <cfRule type="expression" dxfId="64" priority="132">
      <formula>$Q153&gt;0</formula>
    </cfRule>
  </conditionalFormatting>
  <conditionalFormatting sqref="O177:Q177">
    <cfRule type="expression" dxfId="63" priority="125">
      <formula>$Q177&gt;0</formula>
    </cfRule>
  </conditionalFormatting>
  <conditionalFormatting sqref="O208:Q208">
    <cfRule type="expression" dxfId="62" priority="118">
      <formula>$Q208&gt;0</formula>
    </cfRule>
  </conditionalFormatting>
  <conditionalFormatting sqref="O226:Q226">
    <cfRule type="expression" dxfId="61" priority="111">
      <formula>$Q226&gt;0</formula>
    </cfRule>
  </conditionalFormatting>
  <conditionalFormatting sqref="O254:Q254">
    <cfRule type="expression" dxfId="60" priority="104">
      <formula>$Q254&gt;0</formula>
    </cfRule>
  </conditionalFormatting>
  <conditionalFormatting sqref="O286:Q286">
    <cfRule type="expression" dxfId="59" priority="97">
      <formula>$Q286&gt;0</formula>
    </cfRule>
  </conditionalFormatting>
  <conditionalFormatting sqref="O316:Q316">
    <cfRule type="expression" dxfId="58" priority="90">
      <formula>$Q316&gt;0</formula>
    </cfRule>
  </conditionalFormatting>
  <conditionalFormatting sqref="O343:Q343">
    <cfRule type="expression" dxfId="57" priority="83">
      <formula>$Q343&gt;0</formula>
    </cfRule>
  </conditionalFormatting>
  <conditionalFormatting sqref="O364:Q364">
    <cfRule type="expression" dxfId="56" priority="77">
      <formula>$Q364&gt;0</formula>
    </cfRule>
  </conditionalFormatting>
  <conditionalFormatting sqref="O388:Q388">
    <cfRule type="expression" dxfId="55" priority="70">
      <formula>$Q388&gt;0</formula>
    </cfRule>
  </conditionalFormatting>
  <conditionalFormatting sqref="O406:Q406">
    <cfRule type="expression" dxfId="54" priority="63">
      <formula>$Q406&gt;0</formula>
    </cfRule>
  </conditionalFormatting>
  <conditionalFormatting sqref="O426:Q426">
    <cfRule type="expression" dxfId="53" priority="56">
      <formula>$Q426&gt;0</formula>
    </cfRule>
  </conditionalFormatting>
  <conditionalFormatting sqref="O455:Q455">
    <cfRule type="expression" dxfId="52" priority="49">
      <formula>$Q455&gt;0</formula>
    </cfRule>
  </conditionalFormatting>
  <conditionalFormatting sqref="O472:Q472">
    <cfRule type="expression" dxfId="51" priority="42">
      <formula>$Q472&gt;0</formula>
    </cfRule>
  </conditionalFormatting>
  <conditionalFormatting sqref="R1:T621 R623:T2988">
    <cfRule type="expression" dxfId="50" priority="9149">
      <formula>AND(ISNUMBER($T1),$T1&gt;0,$T1&lt;1)</formula>
    </cfRule>
  </conditionalFormatting>
  <conditionalFormatting sqref="R1:T621 R623:T3003">
    <cfRule type="expression" dxfId="49" priority="9133">
      <formula>AND(ISNUMBER($T1),$T1&gt;0,$T1&lt;1)</formula>
    </cfRule>
    <cfRule type="expression" dxfId="48" priority="9134">
      <formula>AND(ISNUMBER($T1),$T1&lt;0,$T1&gt;-1)</formula>
    </cfRule>
  </conditionalFormatting>
  <conditionalFormatting sqref="R1:T3001">
    <cfRule type="expression" dxfId="47" priority="9180">
      <formula>AND(ISNUMBER($T1),$T1&lt;0,$T1&gt;-1)</formula>
    </cfRule>
  </conditionalFormatting>
  <conditionalFormatting sqref="R1:T3002">
    <cfRule type="expression" dxfId="46" priority="9111">
      <formula>AND(ISNUMBER($T1),$T1&gt;0,$T1&lt;1)</formula>
    </cfRule>
    <cfRule type="expression" dxfId="45" priority="9112">
      <formula>AND(ISNUMBER($T1),$T1&lt;0,$T1&gt;-1)</formula>
    </cfRule>
  </conditionalFormatting>
  <conditionalFormatting sqref="R1:T3006">
    <cfRule type="expression" dxfId="44" priority="9150">
      <formula>AND(ISNUMBER($T1),$T1&lt;0,$T1&gt;-1)</formula>
    </cfRule>
    <cfRule type="expression" dxfId="43" priority="9164">
      <formula>AND(ISNUMBER($T1),$T1&gt;0,$T1&lt;1)</formula>
    </cfRule>
  </conditionalFormatting>
  <conditionalFormatting sqref="R30:T30">
    <cfRule type="expression" dxfId="42" priority="159">
      <formula>$T30&gt;0</formula>
    </cfRule>
  </conditionalFormatting>
  <conditionalFormatting sqref="R69:T69">
    <cfRule type="expression" dxfId="41" priority="152">
      <formula>$T69&gt;0</formula>
    </cfRule>
  </conditionalFormatting>
  <conditionalFormatting sqref="R95:T95">
    <cfRule type="expression" dxfId="40" priority="145">
      <formula>$T95&gt;0</formula>
    </cfRule>
  </conditionalFormatting>
  <conditionalFormatting sqref="R130:T130">
    <cfRule type="expression" dxfId="39" priority="138">
      <formula>$T130&gt;0</formula>
    </cfRule>
  </conditionalFormatting>
  <conditionalFormatting sqref="R153:T153">
    <cfRule type="expression" dxfId="38" priority="131">
      <formula>$T153&gt;0</formula>
    </cfRule>
  </conditionalFormatting>
  <conditionalFormatting sqref="R177:T177">
    <cfRule type="expression" dxfId="37" priority="124">
      <formula>$T177&gt;0</formula>
    </cfRule>
  </conditionalFormatting>
  <conditionalFormatting sqref="R208:T208">
    <cfRule type="expression" dxfId="36" priority="117">
      <formula>$T208&gt;0</formula>
    </cfRule>
  </conditionalFormatting>
  <conditionalFormatting sqref="R226:T226">
    <cfRule type="expression" dxfId="35" priority="110">
      <formula>$T226&gt;0</formula>
    </cfRule>
  </conditionalFormatting>
  <conditionalFormatting sqref="R254:T254">
    <cfRule type="expression" dxfId="34" priority="103">
      <formula>$T254&gt;0</formula>
    </cfRule>
  </conditionalFormatting>
  <conditionalFormatting sqref="R286:T286">
    <cfRule type="expression" dxfId="33" priority="96">
      <formula>$T286&gt;0</formula>
    </cfRule>
  </conditionalFormatting>
  <conditionalFormatting sqref="R316:T316">
    <cfRule type="expression" dxfId="32" priority="89">
      <formula>$T316&gt;0</formula>
    </cfRule>
  </conditionalFormatting>
  <conditionalFormatting sqref="R343:T343">
    <cfRule type="expression" dxfId="31" priority="82">
      <formula>$T343&gt;0</formula>
    </cfRule>
  </conditionalFormatting>
  <conditionalFormatting sqref="R364:T364">
    <cfRule type="expression" dxfId="30" priority="76">
      <formula>$T364&gt;0</formula>
    </cfRule>
  </conditionalFormatting>
  <conditionalFormatting sqref="R388:T388">
    <cfRule type="expression" dxfId="29" priority="69">
      <formula>$T388&gt;0</formula>
    </cfRule>
  </conditionalFormatting>
  <conditionalFormatting sqref="R406:T406">
    <cfRule type="expression" dxfId="28" priority="62">
      <formula>$T406&gt;0</formula>
    </cfRule>
  </conditionalFormatting>
  <conditionalFormatting sqref="R426:T426">
    <cfRule type="expression" dxfId="27" priority="55">
      <formula>$T426&gt;0</formula>
    </cfRule>
  </conditionalFormatting>
  <conditionalFormatting sqref="R455:T455">
    <cfRule type="expression" dxfId="26" priority="48">
      <formula>$T455&gt;0</formula>
    </cfRule>
  </conditionalFormatting>
  <conditionalFormatting sqref="R472:T472">
    <cfRule type="expression" dxfId="25" priority="41">
      <formula>$T472&gt;0</formula>
    </cfRule>
  </conditionalFormatting>
  <conditionalFormatting sqref="R5:W5">
    <cfRule type="expression" dxfId="24" priority="165">
      <formula>$T5&gt;0</formula>
    </cfRule>
  </conditionalFormatting>
  <conditionalFormatting sqref="U1:W3001">
    <cfRule type="expression" dxfId="23" priority="9181">
      <formula>AND(ISNUMBER($W1),$W1&gt;0,$W1&lt;1)</formula>
    </cfRule>
    <cfRule type="expression" dxfId="22" priority="9181">
      <formula>AND(ISNUMBER($W1),$W1&lt;0,$W1&gt;-1)</formula>
    </cfRule>
  </conditionalFormatting>
  <conditionalFormatting sqref="U1:W3002">
    <cfRule type="expression" dxfId="21" priority="9113">
      <formula>AND(ISNUMBER($W1),$W1&gt;0,$W1&lt;1)</formula>
    </cfRule>
    <cfRule type="expression" dxfId="20" priority="9114">
      <formula>AND(ISNUMBER($W1),$W1&lt;0,$W1&gt;-1)</formula>
    </cfRule>
  </conditionalFormatting>
  <conditionalFormatting sqref="U1:W3006">
    <cfRule type="expression" dxfId="19" priority="9151">
      <formula>AND(ISNUMBER($W1),$W1&gt;0,$W1&lt;1)</formula>
    </cfRule>
    <cfRule type="expression" dxfId="18" priority="9168">
      <formula>AND(ISNUMBER($W1),$W1&lt;0,$W1&gt;-1)</formula>
    </cfRule>
  </conditionalFormatting>
  <conditionalFormatting sqref="U30:W30">
    <cfRule type="expression" dxfId="17" priority="157">
      <formula>$W30&gt;0</formula>
    </cfRule>
  </conditionalFormatting>
  <conditionalFormatting sqref="U69:W69">
    <cfRule type="expression" dxfId="16" priority="150">
      <formula>$W69&gt;0</formula>
    </cfRule>
  </conditionalFormatting>
  <conditionalFormatting sqref="U95:W95">
    <cfRule type="expression" dxfId="15" priority="143">
      <formula>$W95&gt;0</formula>
    </cfRule>
  </conditionalFormatting>
  <conditionalFormatting sqref="U130:W130">
    <cfRule type="expression" dxfId="14" priority="136">
      <formula>$W130&gt;0</formula>
    </cfRule>
  </conditionalFormatting>
  <conditionalFormatting sqref="U153:W153">
    <cfRule type="expression" dxfId="13" priority="129">
      <formula>$W153&gt;0</formula>
    </cfRule>
  </conditionalFormatting>
  <conditionalFormatting sqref="U177:W177">
    <cfRule type="expression" dxfId="12" priority="122">
      <formula>$W177&gt;0</formula>
    </cfRule>
  </conditionalFormatting>
  <conditionalFormatting sqref="U208:W208">
    <cfRule type="expression" dxfId="11" priority="115">
      <formula>$W208&gt;0</formula>
    </cfRule>
  </conditionalFormatting>
  <conditionalFormatting sqref="U226:W226">
    <cfRule type="expression" dxfId="10" priority="108">
      <formula>$W226&gt;0</formula>
    </cfRule>
  </conditionalFormatting>
  <conditionalFormatting sqref="U254:W254">
    <cfRule type="expression" dxfId="9" priority="101">
      <formula>$W254&gt;0</formula>
    </cfRule>
  </conditionalFormatting>
  <conditionalFormatting sqref="U286:W286">
    <cfRule type="expression" dxfId="8" priority="94">
      <formula>$W286&gt;0</formula>
    </cfRule>
  </conditionalFormatting>
  <conditionalFormatting sqref="U316:W316">
    <cfRule type="expression" dxfId="7" priority="87">
      <formula>$W316&gt;0</formula>
    </cfRule>
  </conditionalFormatting>
  <conditionalFormatting sqref="U343:W343">
    <cfRule type="expression" dxfId="6" priority="80">
      <formula>$W343&gt;0</formula>
    </cfRule>
  </conditionalFormatting>
  <conditionalFormatting sqref="U364:W364">
    <cfRule type="expression" dxfId="5" priority="74">
      <formula>$W364&gt;0</formula>
    </cfRule>
  </conditionalFormatting>
  <conditionalFormatting sqref="U388:W388">
    <cfRule type="expression" dxfId="4" priority="67">
      <formula>$W388&gt;0</formula>
    </cfRule>
  </conditionalFormatting>
  <conditionalFormatting sqref="U406:W406">
    <cfRule type="expression" dxfId="3" priority="60">
      <formula>$W406&gt;0</formula>
    </cfRule>
  </conditionalFormatting>
  <conditionalFormatting sqref="U426:W426">
    <cfRule type="expression" dxfId="2" priority="53">
      <formula>$W426&gt;0</formula>
    </cfRule>
  </conditionalFormatting>
  <conditionalFormatting sqref="U455:W455">
    <cfRule type="expression" dxfId="1" priority="46">
      <formula>$W455&gt;0</formula>
    </cfRule>
  </conditionalFormatting>
  <conditionalFormatting sqref="U472:W472">
    <cfRule type="expression" dxfId="0" priority="39">
      <formula>$W472&gt;0</formula>
    </cfRule>
  </conditionalFormatting>
  <hyperlinks>
    <hyperlink ref="G1" r:id="rId1" xr:uid="{34946B5D-02D5-4C6A-8E87-B3DD5AA9A08E}"/>
    <hyperlink ref="D2" r:id="rId2" xr:uid="{204EEA23-7976-414B-B458-8C71E3F00E6C}"/>
    <hyperlink ref="E3" r:id="rId3" xr:uid="{23C6916A-3633-48E4-A7CF-86D08A16AA55}"/>
    <hyperlink ref="C4" r:id="rId4" xr:uid="{A21187B5-6B7F-4E1F-B9C4-B0FA5863C9EC}"/>
    <hyperlink ref="O1" r:id="rId5" location="Tab3" xr:uid="{855049E3-02F3-409E-A7FF-10A8D4752123}"/>
    <hyperlink ref="O2" r:id="rId6" xr:uid="{14854F11-FA57-4484-B6D8-89D86185CCFC}"/>
    <hyperlink ref="F71" r:id="rId7" xr:uid="{70C250E3-ED70-4333-865A-7BD6B22D9D0E}"/>
    <hyperlink ref="F85" r:id="rId8" xr:uid="{8363A2C6-C913-4A2C-BD4F-21554011ACCE}"/>
    <hyperlink ref="E110" r:id="rId9" xr:uid="{4A608756-244D-499F-BDD5-BE6E9EC73543}"/>
    <hyperlink ref="E255" r:id="rId10" xr:uid="{98BECC5C-9AA2-4C96-AEAA-9A4611C8FD53}"/>
    <hyperlink ref="G264" r:id="rId11" xr:uid="{E8749003-2F7A-4C3B-AF92-A194D68B3336}"/>
    <hyperlink ref="F323" r:id="rId12" xr:uid="{EAD576CB-D604-42B6-B328-2AF86B49F3CC}"/>
    <hyperlink ref="J332" r:id="rId13" xr:uid="{8EA59179-C4CA-41A5-AC2A-79830C38480F}"/>
    <hyperlink ref="H327" r:id="rId14" xr:uid="{1AE66203-8352-43B6-8F2A-E8E8E5189529}"/>
    <hyperlink ref="K432" r:id="rId15" xr:uid="{3F4D0AC8-F7D8-4836-AECF-9D1AA6BF7564}"/>
    <hyperlink ref="J438" r:id="rId16" xr:uid="{A09E230B-21EB-4376-8327-FA808F45C07F}"/>
    <hyperlink ref="L481" r:id="rId17" xr:uid="{F16C2485-E6EB-4690-A9F2-0A9A82761152}"/>
  </hyperlinks>
  <pageMargins left="0.7" right="0.7" top="0.75" bottom="0.75" header="0.3" footer="0.3"/>
  <pageSetup paperSize="9" orientation="portrait" r:id="rId18"/>
  <drawing r:id="rId1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86B01-3A62-4C87-AA9F-900CC26BA6A6}">
  <sheetPr codeName="Sheet5"/>
  <dimension ref="A1:I262"/>
  <sheetViews>
    <sheetView zoomScale="70" zoomScaleNormal="70" workbookViewId="0">
      <pane ySplit="1" topLeftCell="A224" activePane="bottomLeft" state="frozen"/>
      <selection activeCell="I44" sqref="I44"/>
      <selection pane="bottomLeft" activeCell="H261" sqref="H261"/>
    </sheetView>
  </sheetViews>
  <sheetFormatPr defaultRowHeight="17.399999999999999"/>
  <cols>
    <col min="1" max="1" width="12.69921875" customWidth="1"/>
    <col min="2" max="2" width="24.8984375" customWidth="1"/>
    <col min="3" max="3" width="22.09765625" bestFit="1" customWidth="1"/>
    <col min="4" max="4" width="20.69921875" bestFit="1" customWidth="1"/>
    <col min="5" max="5" width="11.5" style="39" customWidth="1"/>
    <col min="6" max="8" width="10.69921875" customWidth="1"/>
    <col min="9" max="9" width="9.69921875" customWidth="1"/>
  </cols>
  <sheetData>
    <row r="1" spans="1:9" ht="52.2">
      <c r="A1" s="37" t="s">
        <v>1765</v>
      </c>
      <c r="B1" s="38" t="s">
        <v>1766</v>
      </c>
      <c r="C1" t="s">
        <v>1767</v>
      </c>
      <c r="D1" t="s">
        <v>1768</v>
      </c>
      <c r="E1" t="s">
        <v>1769</v>
      </c>
      <c r="F1" s="38" t="s">
        <v>1770</v>
      </c>
      <c r="G1" s="38" t="s">
        <v>1771</v>
      </c>
      <c r="H1" s="38" t="s">
        <v>1772</v>
      </c>
      <c r="I1" s="38" t="s">
        <v>1773</v>
      </c>
    </row>
    <row r="2" spans="1:9">
      <c r="A2" s="1">
        <v>44078</v>
      </c>
      <c r="B2">
        <v>-22.4</v>
      </c>
      <c r="C2">
        <v>21</v>
      </c>
      <c r="D2">
        <v>44</v>
      </c>
      <c r="E2" s="39">
        <f>D2/(C2+D2)</f>
        <v>0.67692307692307696</v>
      </c>
      <c r="F2">
        <v>22.5</v>
      </c>
    </row>
    <row r="3" spans="1:9">
      <c r="A3" s="1">
        <v>44085</v>
      </c>
      <c r="B3">
        <v>-22.2</v>
      </c>
      <c r="C3">
        <v>22</v>
      </c>
      <c r="D3">
        <v>43</v>
      </c>
      <c r="E3" s="39">
        <f t="shared" ref="E3:E66" si="0">D3/(C3+D3)</f>
        <v>0.66153846153846152</v>
      </c>
      <c r="F3">
        <v>21.7</v>
      </c>
    </row>
    <row r="4" spans="1:9">
      <c r="A4" s="1">
        <v>44092</v>
      </c>
      <c r="B4">
        <v>-21.8</v>
      </c>
      <c r="C4">
        <v>22</v>
      </c>
      <c r="D4">
        <v>44</v>
      </c>
      <c r="E4" s="39">
        <f t="shared" si="0"/>
        <v>0.66666666666666663</v>
      </c>
      <c r="F4">
        <v>21.7</v>
      </c>
    </row>
    <row r="5" spans="1:9">
      <c r="A5" s="1">
        <v>44099</v>
      </c>
      <c r="B5">
        <v>-21.2</v>
      </c>
      <c r="C5">
        <v>22</v>
      </c>
      <c r="D5">
        <v>45</v>
      </c>
      <c r="E5" s="39">
        <f t="shared" si="0"/>
        <v>0.67164179104477617</v>
      </c>
      <c r="F5">
        <v>20.9</v>
      </c>
    </row>
    <row r="6" spans="1:9">
      <c r="A6" s="1">
        <v>44106</v>
      </c>
      <c r="B6">
        <v>-21</v>
      </c>
      <c r="C6">
        <v>22</v>
      </c>
      <c r="D6">
        <v>45</v>
      </c>
      <c r="E6" s="39">
        <f t="shared" si="0"/>
        <v>0.67164179104477617</v>
      </c>
      <c r="F6">
        <v>21.6</v>
      </c>
    </row>
    <row r="7" spans="1:9">
      <c r="A7" s="1">
        <v>44113</v>
      </c>
      <c r="B7">
        <v>-20.05</v>
      </c>
      <c r="C7">
        <v>23</v>
      </c>
      <c r="D7">
        <v>46</v>
      </c>
      <c r="E7" s="39">
        <f t="shared" si="0"/>
        <v>0.66666666666666663</v>
      </c>
      <c r="F7">
        <v>21.9</v>
      </c>
    </row>
    <row r="8" spans="1:9">
      <c r="A8" s="1">
        <v>44120</v>
      </c>
      <c r="B8">
        <v>-18.399999999999999</v>
      </c>
      <c r="C8">
        <v>2</v>
      </c>
      <c r="D8">
        <v>6</v>
      </c>
      <c r="E8" s="39">
        <f t="shared" si="0"/>
        <v>0.75</v>
      </c>
      <c r="F8">
        <v>22</v>
      </c>
    </row>
    <row r="9" spans="1:9">
      <c r="A9" s="1">
        <v>44127</v>
      </c>
      <c r="B9">
        <v>-16.5</v>
      </c>
      <c r="C9">
        <v>5</v>
      </c>
      <c r="D9">
        <v>19</v>
      </c>
      <c r="E9" s="39">
        <f t="shared" si="0"/>
        <v>0.79166666666666663</v>
      </c>
      <c r="F9">
        <v>21.7</v>
      </c>
    </row>
    <row r="10" spans="1:9">
      <c r="A10" s="1">
        <v>44134</v>
      </c>
      <c r="B10">
        <v>-9.8000000000000007</v>
      </c>
      <c r="C10">
        <v>15</v>
      </c>
      <c r="D10">
        <v>31</v>
      </c>
      <c r="E10" s="39">
        <f t="shared" si="0"/>
        <v>0.67391304347826086</v>
      </c>
      <c r="F10">
        <v>20.6</v>
      </c>
    </row>
    <row r="11" spans="1:9">
      <c r="A11" s="1">
        <v>44141</v>
      </c>
      <c r="B11">
        <v>-7.5</v>
      </c>
      <c r="C11">
        <v>19</v>
      </c>
      <c r="D11">
        <v>41</v>
      </c>
      <c r="E11" s="39">
        <f t="shared" si="0"/>
        <v>0.68333333333333335</v>
      </c>
      <c r="F11">
        <v>21.6</v>
      </c>
    </row>
    <row r="12" spans="1:9">
      <c r="A12" s="1">
        <v>44148</v>
      </c>
      <c r="B12">
        <v>-7.1</v>
      </c>
      <c r="C12">
        <v>19</v>
      </c>
      <c r="D12">
        <v>44</v>
      </c>
      <c r="E12" s="39">
        <f t="shared" si="0"/>
        <v>0.69841269841269837</v>
      </c>
      <c r="F12">
        <v>21.6</v>
      </c>
    </row>
    <row r="13" spans="1:9">
      <c r="A13" s="1">
        <v>44155</v>
      </c>
      <c r="B13">
        <v>-6.3</v>
      </c>
      <c r="C13">
        <v>20</v>
      </c>
      <c r="D13">
        <v>46</v>
      </c>
      <c r="E13" s="39">
        <f t="shared" si="0"/>
        <v>0.69696969696969702</v>
      </c>
      <c r="F13">
        <v>21.7</v>
      </c>
    </row>
    <row r="14" spans="1:9">
      <c r="A14" s="1">
        <v>44169</v>
      </c>
      <c r="B14">
        <v>-10.1</v>
      </c>
      <c r="C14">
        <v>25</v>
      </c>
      <c r="D14">
        <v>56</v>
      </c>
      <c r="E14" s="39">
        <f t="shared" si="0"/>
        <v>0.69135802469135799</v>
      </c>
      <c r="F14">
        <v>22</v>
      </c>
    </row>
    <row r="15" spans="1:9">
      <c r="A15" s="1">
        <v>44204</v>
      </c>
      <c r="B15">
        <v>-8.8000000000000007</v>
      </c>
      <c r="C15">
        <v>29</v>
      </c>
      <c r="D15">
        <v>56</v>
      </c>
      <c r="E15" s="39">
        <f t="shared" si="0"/>
        <v>0.6588235294117647</v>
      </c>
      <c r="F15">
        <v>22.6</v>
      </c>
      <c r="G15">
        <v>17.5</v>
      </c>
      <c r="H15">
        <v>15.7</v>
      </c>
    </row>
    <row r="16" spans="1:9">
      <c r="A16" s="1">
        <v>44211</v>
      </c>
      <c r="B16">
        <v>-6.8</v>
      </c>
      <c r="C16">
        <v>29</v>
      </c>
      <c r="D16">
        <v>56</v>
      </c>
      <c r="E16" s="39">
        <f t="shared" si="0"/>
        <v>0.6588235294117647</v>
      </c>
      <c r="F16">
        <v>22.4</v>
      </c>
      <c r="G16">
        <v>17.5</v>
      </c>
      <c r="H16">
        <v>15.7</v>
      </c>
    </row>
    <row r="17" spans="1:8">
      <c r="A17" s="1">
        <v>44232</v>
      </c>
      <c r="B17">
        <v>1.7</v>
      </c>
      <c r="C17">
        <v>20</v>
      </c>
      <c r="D17">
        <v>35</v>
      </c>
      <c r="E17" s="39">
        <f t="shared" si="0"/>
        <v>0.63636363636363635</v>
      </c>
      <c r="F17">
        <v>22</v>
      </c>
      <c r="G17">
        <v>17.600000000000001</v>
      </c>
      <c r="H17">
        <v>15.8</v>
      </c>
    </row>
    <row r="18" spans="1:8">
      <c r="A18" s="1">
        <v>44239</v>
      </c>
      <c r="B18">
        <v>2.9</v>
      </c>
      <c r="C18">
        <v>26</v>
      </c>
      <c r="D18">
        <v>46</v>
      </c>
      <c r="E18" s="39">
        <f t="shared" si="0"/>
        <v>0.63888888888888884</v>
      </c>
      <c r="F18">
        <v>22.2</v>
      </c>
      <c r="G18">
        <v>17.7</v>
      </c>
      <c r="H18">
        <v>15.8</v>
      </c>
    </row>
    <row r="19" spans="1:8">
      <c r="A19" s="1">
        <v>44246</v>
      </c>
      <c r="B19">
        <v>3.2</v>
      </c>
      <c r="C19">
        <v>31</v>
      </c>
      <c r="D19">
        <v>53</v>
      </c>
      <c r="E19" s="39">
        <f t="shared" si="0"/>
        <v>0.63095238095238093</v>
      </c>
      <c r="F19">
        <v>22.1</v>
      </c>
      <c r="G19">
        <v>17.7</v>
      </c>
      <c r="H19">
        <v>15.8</v>
      </c>
    </row>
    <row r="20" spans="1:8">
      <c r="A20" s="1">
        <v>44253</v>
      </c>
      <c r="B20">
        <v>3.9</v>
      </c>
      <c r="C20">
        <v>33</v>
      </c>
      <c r="D20">
        <v>59</v>
      </c>
      <c r="E20" s="39">
        <f t="shared" si="0"/>
        <v>0.64130434782608692</v>
      </c>
      <c r="F20">
        <v>21.5</v>
      </c>
      <c r="G20">
        <v>17.7</v>
      </c>
      <c r="H20">
        <v>15.8</v>
      </c>
    </row>
    <row r="21" spans="1:8">
      <c r="A21" s="1">
        <v>44260</v>
      </c>
      <c r="B21">
        <v>21.8</v>
      </c>
      <c r="C21">
        <v>34</v>
      </c>
      <c r="D21">
        <v>60</v>
      </c>
      <c r="E21" s="39">
        <f t="shared" si="0"/>
        <v>0.63829787234042556</v>
      </c>
      <c r="F21">
        <v>21.1</v>
      </c>
      <c r="G21">
        <v>17.7</v>
      </c>
      <c r="H21">
        <v>15.8</v>
      </c>
    </row>
    <row r="22" spans="1:8">
      <c r="A22" s="1">
        <v>44267</v>
      </c>
      <c r="B22">
        <v>22.1</v>
      </c>
      <c r="C22">
        <v>34</v>
      </c>
      <c r="D22">
        <v>60</v>
      </c>
      <c r="E22" s="39">
        <f t="shared" si="0"/>
        <v>0.63829787234042556</v>
      </c>
      <c r="F22">
        <v>21.9</v>
      </c>
      <c r="G22" s="40">
        <v>17.7</v>
      </c>
      <c r="H22" s="40">
        <v>15.9</v>
      </c>
    </row>
    <row r="23" spans="1:8">
      <c r="A23" s="1">
        <v>44274</v>
      </c>
      <c r="B23" s="41">
        <v>22.6</v>
      </c>
      <c r="C23" s="41">
        <v>34</v>
      </c>
      <c r="D23" s="41">
        <v>61</v>
      </c>
      <c r="E23" s="42">
        <f t="shared" si="0"/>
        <v>0.64210526315789473</v>
      </c>
      <c r="F23" s="41">
        <v>21.7</v>
      </c>
      <c r="G23" s="41">
        <v>17.7</v>
      </c>
      <c r="H23" s="41">
        <v>15.9</v>
      </c>
    </row>
    <row r="24" spans="1:8">
      <c r="A24" s="1">
        <v>44281</v>
      </c>
      <c r="B24">
        <v>23.3</v>
      </c>
      <c r="C24">
        <v>34</v>
      </c>
      <c r="D24">
        <v>60</v>
      </c>
      <c r="E24" s="39">
        <f t="shared" si="0"/>
        <v>0.63829787234042556</v>
      </c>
      <c r="F24">
        <v>21.6</v>
      </c>
      <c r="G24">
        <v>17.8</v>
      </c>
      <c r="H24">
        <v>15.9</v>
      </c>
    </row>
    <row r="25" spans="1:8">
      <c r="A25" s="1">
        <v>44288</v>
      </c>
      <c r="B25">
        <v>23.8</v>
      </c>
      <c r="C25">
        <v>34</v>
      </c>
      <c r="D25">
        <v>61</v>
      </c>
      <c r="E25" s="39">
        <f t="shared" si="0"/>
        <v>0.64210526315789473</v>
      </c>
      <c r="F25">
        <v>21.9</v>
      </c>
      <c r="G25">
        <v>17.8</v>
      </c>
      <c r="H25">
        <v>15.9</v>
      </c>
    </row>
    <row r="26" spans="1:8">
      <c r="A26" s="1">
        <v>44295</v>
      </c>
      <c r="B26">
        <v>24.5</v>
      </c>
      <c r="C26">
        <v>35</v>
      </c>
      <c r="D26">
        <v>61</v>
      </c>
      <c r="E26" s="39">
        <f t="shared" si="0"/>
        <v>0.63541666666666663</v>
      </c>
      <c r="F26">
        <v>22.4</v>
      </c>
      <c r="G26">
        <v>17.8</v>
      </c>
      <c r="H26">
        <v>15.9</v>
      </c>
    </row>
    <row r="27" spans="1:8">
      <c r="A27" s="1">
        <v>44302</v>
      </c>
      <c r="B27">
        <v>23.8</v>
      </c>
      <c r="C27">
        <v>0</v>
      </c>
      <c r="D27">
        <v>5</v>
      </c>
      <c r="E27" s="39">
        <f t="shared" si="0"/>
        <v>1</v>
      </c>
      <c r="F27">
        <v>22.5</v>
      </c>
      <c r="G27">
        <v>17.8</v>
      </c>
      <c r="H27">
        <v>15.9</v>
      </c>
    </row>
    <row r="28" spans="1:8">
      <c r="A28" s="1">
        <v>44309</v>
      </c>
      <c r="B28">
        <v>33.799999999999997</v>
      </c>
      <c r="C28">
        <v>5</v>
      </c>
      <c r="D28">
        <v>12</v>
      </c>
      <c r="E28" s="39">
        <f t="shared" si="0"/>
        <v>0.70588235294117652</v>
      </c>
      <c r="F28">
        <v>22.5</v>
      </c>
      <c r="G28">
        <v>17.899999999999999</v>
      </c>
      <c r="H28">
        <v>16</v>
      </c>
    </row>
    <row r="29" spans="1:8">
      <c r="A29" s="1">
        <v>44316</v>
      </c>
      <c r="B29">
        <v>45.8</v>
      </c>
      <c r="C29">
        <v>18</v>
      </c>
      <c r="D29">
        <v>30</v>
      </c>
      <c r="E29" s="39">
        <f t="shared" si="0"/>
        <v>0.625</v>
      </c>
      <c r="F29">
        <v>22</v>
      </c>
      <c r="G29">
        <v>17.899999999999999</v>
      </c>
      <c r="H29">
        <v>16</v>
      </c>
    </row>
    <row r="30" spans="1:8">
      <c r="A30" s="1">
        <v>44323</v>
      </c>
      <c r="B30">
        <v>49.4</v>
      </c>
      <c r="C30">
        <v>29</v>
      </c>
      <c r="D30">
        <v>42</v>
      </c>
      <c r="E30" s="39">
        <f t="shared" si="0"/>
        <v>0.59154929577464788</v>
      </c>
      <c r="F30">
        <v>21.6</v>
      </c>
      <c r="G30">
        <v>17.899999999999999</v>
      </c>
      <c r="H30">
        <v>16</v>
      </c>
    </row>
    <row r="31" spans="1:8">
      <c r="A31" s="1">
        <v>44330</v>
      </c>
      <c r="B31">
        <v>50.3</v>
      </c>
      <c r="C31">
        <v>31</v>
      </c>
      <c r="D31">
        <v>44</v>
      </c>
      <c r="E31" s="39">
        <f t="shared" si="0"/>
        <v>0.58666666666666667</v>
      </c>
      <c r="F31">
        <v>21</v>
      </c>
      <c r="G31">
        <v>17.899999999999999</v>
      </c>
      <c r="H31">
        <v>16</v>
      </c>
    </row>
    <row r="32" spans="1:8">
      <c r="A32" s="1">
        <v>44337</v>
      </c>
      <c r="B32">
        <v>51.9</v>
      </c>
      <c r="C32">
        <v>33</v>
      </c>
      <c r="D32">
        <v>54</v>
      </c>
      <c r="E32" s="39">
        <f t="shared" si="0"/>
        <v>0.62068965517241381</v>
      </c>
      <c r="F32">
        <v>21.2</v>
      </c>
      <c r="G32">
        <v>18</v>
      </c>
      <c r="H32">
        <v>16</v>
      </c>
    </row>
    <row r="33" spans="1:8">
      <c r="A33" s="1">
        <v>44351</v>
      </c>
      <c r="B33">
        <v>61</v>
      </c>
      <c r="C33">
        <v>39</v>
      </c>
      <c r="D33">
        <v>63</v>
      </c>
      <c r="E33" s="39">
        <f t="shared" si="0"/>
        <v>0.61764705882352944</v>
      </c>
      <c r="F33">
        <v>21.1</v>
      </c>
      <c r="G33">
        <v>18</v>
      </c>
      <c r="H33">
        <v>16.100000000000001</v>
      </c>
    </row>
    <row r="34" spans="1:8">
      <c r="A34" s="1">
        <v>44358</v>
      </c>
      <c r="B34">
        <v>61.5</v>
      </c>
      <c r="C34">
        <v>37</v>
      </c>
      <c r="D34">
        <v>65</v>
      </c>
      <c r="E34" s="39">
        <f t="shared" si="0"/>
        <v>0.63725490196078427</v>
      </c>
      <c r="F34">
        <v>21.3</v>
      </c>
      <c r="G34">
        <v>18</v>
      </c>
      <c r="H34">
        <v>16.100000000000001</v>
      </c>
    </row>
    <row r="35" spans="1:8">
      <c r="A35" s="1">
        <v>44372</v>
      </c>
      <c r="B35">
        <v>62.8</v>
      </c>
      <c r="C35">
        <v>37</v>
      </c>
      <c r="D35">
        <v>66</v>
      </c>
      <c r="E35" s="39">
        <f t="shared" si="0"/>
        <v>0.64077669902912626</v>
      </c>
    </row>
    <row r="36" spans="1:8">
      <c r="A36" s="1">
        <v>44379</v>
      </c>
      <c r="B36">
        <v>63.6</v>
      </c>
      <c r="C36">
        <v>37</v>
      </c>
      <c r="D36">
        <v>66</v>
      </c>
      <c r="E36" s="39">
        <f t="shared" si="0"/>
        <v>0.64077669902912626</v>
      </c>
      <c r="F36">
        <v>21.4</v>
      </c>
      <c r="G36">
        <v>18.100000000000001</v>
      </c>
      <c r="H36">
        <v>16.100000000000001</v>
      </c>
    </row>
    <row r="37" spans="1:8">
      <c r="A37" s="1">
        <v>44386</v>
      </c>
      <c r="B37">
        <v>64</v>
      </c>
      <c r="C37">
        <v>37</v>
      </c>
      <c r="D37">
        <v>66</v>
      </c>
      <c r="E37" s="39">
        <f t="shared" si="0"/>
        <v>0.64077669902912626</v>
      </c>
      <c r="F37">
        <v>21.4</v>
      </c>
      <c r="G37">
        <v>18.100000000000001</v>
      </c>
      <c r="H37">
        <v>16.2</v>
      </c>
    </row>
    <row r="38" spans="1:8">
      <c r="A38" s="1">
        <v>44393</v>
      </c>
      <c r="B38">
        <v>69.3</v>
      </c>
      <c r="C38">
        <v>0</v>
      </c>
      <c r="D38">
        <v>3</v>
      </c>
      <c r="E38" s="39">
        <f t="shared" si="0"/>
        <v>1</v>
      </c>
      <c r="F38">
        <v>21.4</v>
      </c>
      <c r="G38">
        <v>18.100000000000001</v>
      </c>
      <c r="H38">
        <v>16.2</v>
      </c>
    </row>
    <row r="39" spans="1:8">
      <c r="A39" s="1">
        <v>44400</v>
      </c>
      <c r="B39">
        <v>74.2</v>
      </c>
      <c r="C39">
        <v>4</v>
      </c>
      <c r="D39">
        <v>8</v>
      </c>
      <c r="E39" s="39">
        <f t="shared" si="0"/>
        <v>0.66666666666666663</v>
      </c>
      <c r="F39">
        <v>21.3</v>
      </c>
      <c r="G39">
        <v>18.100000000000001</v>
      </c>
      <c r="H39">
        <v>16.2</v>
      </c>
    </row>
    <row r="40" spans="1:8">
      <c r="A40" s="1">
        <v>44407</v>
      </c>
      <c r="B40">
        <v>85.1</v>
      </c>
      <c r="C40">
        <v>19</v>
      </c>
      <c r="D40">
        <v>29</v>
      </c>
      <c r="E40" s="39">
        <f t="shared" si="0"/>
        <v>0.60416666666666663</v>
      </c>
      <c r="F40">
        <v>21.2</v>
      </c>
      <c r="G40">
        <v>18.100000000000001</v>
      </c>
      <c r="H40">
        <v>16.2</v>
      </c>
    </row>
    <row r="41" spans="1:8">
      <c r="A41" s="1">
        <v>44414</v>
      </c>
      <c r="B41">
        <v>88.8</v>
      </c>
      <c r="C41">
        <v>29</v>
      </c>
      <c r="D41">
        <v>42</v>
      </c>
      <c r="E41" s="39">
        <f t="shared" si="0"/>
        <v>0.59154929577464788</v>
      </c>
      <c r="F41">
        <v>21.1</v>
      </c>
      <c r="G41">
        <v>18.100000000000001</v>
      </c>
      <c r="H41">
        <v>16.2</v>
      </c>
    </row>
    <row r="42" spans="1:8">
      <c r="A42" s="1">
        <v>44421</v>
      </c>
      <c r="B42">
        <v>89.3</v>
      </c>
      <c r="C42">
        <v>31</v>
      </c>
      <c r="D42">
        <v>42</v>
      </c>
      <c r="E42" s="39">
        <f t="shared" si="0"/>
        <v>0.57534246575342463</v>
      </c>
      <c r="F42">
        <v>21.1</v>
      </c>
      <c r="G42">
        <v>18.2</v>
      </c>
      <c r="H42">
        <v>16.3</v>
      </c>
    </row>
    <row r="43" spans="1:8">
      <c r="A43" s="1">
        <v>44442</v>
      </c>
      <c r="B43">
        <v>90.9</v>
      </c>
      <c r="C43">
        <v>46</v>
      </c>
      <c r="D43">
        <v>55</v>
      </c>
      <c r="E43" s="39">
        <f t="shared" si="0"/>
        <v>0.54455445544554459</v>
      </c>
      <c r="F43">
        <v>21.3</v>
      </c>
      <c r="G43">
        <v>18.2</v>
      </c>
      <c r="H43">
        <v>16.3</v>
      </c>
    </row>
    <row r="44" spans="1:8">
      <c r="A44" s="1">
        <v>44449</v>
      </c>
      <c r="B44">
        <v>27.9</v>
      </c>
      <c r="C44">
        <v>47</v>
      </c>
      <c r="D44">
        <v>54</v>
      </c>
      <c r="E44" s="39">
        <f t="shared" si="0"/>
        <v>0.53465346534653468</v>
      </c>
      <c r="F44">
        <v>21</v>
      </c>
      <c r="G44">
        <v>18.2</v>
      </c>
      <c r="H44">
        <v>16.3</v>
      </c>
    </row>
    <row r="45" spans="1:8">
      <c r="A45" s="1">
        <v>44456</v>
      </c>
      <c r="B45">
        <v>27.6</v>
      </c>
      <c r="C45">
        <v>47</v>
      </c>
      <c r="D45">
        <v>55</v>
      </c>
      <c r="E45" s="39">
        <f t="shared" si="0"/>
        <v>0.53921568627450978</v>
      </c>
      <c r="F45">
        <v>20.9</v>
      </c>
      <c r="G45">
        <v>18.2</v>
      </c>
      <c r="H45">
        <v>16.3</v>
      </c>
    </row>
    <row r="46" spans="1:8">
      <c r="A46" s="1">
        <v>44463</v>
      </c>
      <c r="B46">
        <v>27.6</v>
      </c>
      <c r="C46">
        <v>47</v>
      </c>
      <c r="D46">
        <v>55</v>
      </c>
      <c r="E46" s="39">
        <f t="shared" si="0"/>
        <v>0.53921568627450978</v>
      </c>
      <c r="F46">
        <v>20.8</v>
      </c>
      <c r="G46">
        <v>18.3</v>
      </c>
      <c r="H46">
        <v>16.399999999999999</v>
      </c>
    </row>
    <row r="47" spans="1:8">
      <c r="A47" s="1">
        <v>44470</v>
      </c>
      <c r="B47">
        <v>27.6</v>
      </c>
      <c r="C47">
        <v>47</v>
      </c>
      <c r="D47">
        <v>56</v>
      </c>
      <c r="E47" s="39">
        <f t="shared" si="0"/>
        <v>0.5436893203883495</v>
      </c>
      <c r="F47">
        <v>20.100000000000001</v>
      </c>
      <c r="G47">
        <v>18.3</v>
      </c>
      <c r="H47">
        <v>16.399999999999999</v>
      </c>
    </row>
    <row r="48" spans="1:8">
      <c r="A48" s="1">
        <v>44477</v>
      </c>
      <c r="B48">
        <v>27.6</v>
      </c>
      <c r="C48">
        <v>47</v>
      </c>
      <c r="D48">
        <v>56</v>
      </c>
      <c r="E48" s="39">
        <f t="shared" si="0"/>
        <v>0.5436893203883495</v>
      </c>
      <c r="F48">
        <v>20.5</v>
      </c>
      <c r="G48">
        <v>18.3</v>
      </c>
      <c r="H48">
        <v>16.399999999999999</v>
      </c>
    </row>
    <row r="49" spans="1:8">
      <c r="A49" s="1">
        <v>44484</v>
      </c>
      <c r="B49">
        <v>30</v>
      </c>
      <c r="C49">
        <v>3</v>
      </c>
      <c r="D49">
        <v>2</v>
      </c>
      <c r="E49" s="39">
        <f t="shared" si="0"/>
        <v>0.4</v>
      </c>
      <c r="F49">
        <v>20.3</v>
      </c>
      <c r="G49">
        <v>18.3</v>
      </c>
      <c r="H49">
        <v>16.399999999999999</v>
      </c>
    </row>
    <row r="50" spans="1:8">
      <c r="A50" s="1">
        <v>44491</v>
      </c>
      <c r="B50">
        <v>32.700000000000003</v>
      </c>
      <c r="C50">
        <v>8</v>
      </c>
      <c r="D50">
        <v>4</v>
      </c>
      <c r="E50" s="39">
        <f t="shared" si="0"/>
        <v>0.33333333333333331</v>
      </c>
      <c r="F50">
        <v>21</v>
      </c>
      <c r="G50">
        <v>18.3</v>
      </c>
      <c r="H50">
        <v>16.399999999999999</v>
      </c>
    </row>
    <row r="51" spans="1:8">
      <c r="A51" s="1">
        <v>44498</v>
      </c>
      <c r="B51">
        <v>36.6</v>
      </c>
      <c r="C51">
        <v>25</v>
      </c>
      <c r="D51">
        <v>15</v>
      </c>
      <c r="E51" s="39">
        <f t="shared" si="0"/>
        <v>0.375</v>
      </c>
      <c r="F51">
        <v>21.1</v>
      </c>
      <c r="G51">
        <v>18.3</v>
      </c>
      <c r="H51">
        <v>16.5</v>
      </c>
    </row>
    <row r="52" spans="1:8">
      <c r="A52" s="1">
        <v>44505</v>
      </c>
      <c r="B52">
        <v>39.1</v>
      </c>
      <c r="C52">
        <v>41</v>
      </c>
      <c r="D52">
        <v>26</v>
      </c>
      <c r="E52" s="39">
        <f t="shared" si="0"/>
        <v>0.38805970149253732</v>
      </c>
      <c r="F52">
        <v>21.4</v>
      </c>
      <c r="G52">
        <v>18.399999999999999</v>
      </c>
      <c r="H52">
        <v>16.5</v>
      </c>
    </row>
    <row r="53" spans="1:8">
      <c r="A53" s="1">
        <v>44512</v>
      </c>
      <c r="B53">
        <v>39.1</v>
      </c>
      <c r="C53">
        <v>40</v>
      </c>
      <c r="D53">
        <v>27</v>
      </c>
      <c r="E53" s="39">
        <f t="shared" si="0"/>
        <v>0.40298507462686567</v>
      </c>
      <c r="F53">
        <v>21.2</v>
      </c>
      <c r="G53">
        <v>18.399999999999999</v>
      </c>
      <c r="H53">
        <v>16.5</v>
      </c>
    </row>
    <row r="54" spans="1:8">
      <c r="A54" s="1">
        <v>44519</v>
      </c>
      <c r="B54">
        <v>39.6</v>
      </c>
      <c r="C54">
        <v>46</v>
      </c>
      <c r="D54">
        <v>28</v>
      </c>
      <c r="E54" s="39">
        <f t="shared" si="0"/>
        <v>0.3783783783783784</v>
      </c>
      <c r="F54">
        <v>21.4</v>
      </c>
      <c r="G54">
        <v>18.399999999999999</v>
      </c>
      <c r="H54">
        <v>16.5</v>
      </c>
    </row>
    <row r="55" spans="1:8">
      <c r="A55" s="1">
        <v>44532</v>
      </c>
      <c r="B55">
        <v>20.9</v>
      </c>
      <c r="C55">
        <v>55</v>
      </c>
      <c r="D55">
        <v>37</v>
      </c>
      <c r="E55" s="39">
        <f t="shared" si="0"/>
        <v>0.40217391304347827</v>
      </c>
      <c r="F55">
        <v>20.399999999999999</v>
      </c>
      <c r="G55">
        <v>18.399999999999999</v>
      </c>
      <c r="H55">
        <v>16.600000000000001</v>
      </c>
    </row>
    <row r="56" spans="1:8">
      <c r="A56" s="1">
        <v>44540</v>
      </c>
      <c r="B56">
        <v>21.2</v>
      </c>
      <c r="C56">
        <v>56</v>
      </c>
      <c r="D56">
        <v>37</v>
      </c>
      <c r="E56" s="39">
        <f t="shared" si="0"/>
        <v>0.39784946236559138</v>
      </c>
      <c r="F56">
        <v>21.1</v>
      </c>
      <c r="G56">
        <v>18.399999999999999</v>
      </c>
      <c r="H56">
        <v>16.600000000000001</v>
      </c>
    </row>
    <row r="57" spans="1:8">
      <c r="A57" s="1">
        <v>44547</v>
      </c>
      <c r="B57">
        <v>21.3</v>
      </c>
      <c r="C57">
        <v>57</v>
      </c>
      <c r="D57">
        <v>38</v>
      </c>
      <c r="E57" s="39">
        <f t="shared" si="0"/>
        <v>0.4</v>
      </c>
      <c r="F57">
        <v>21.2</v>
      </c>
      <c r="G57">
        <v>18.5</v>
      </c>
      <c r="H57">
        <v>16.600000000000001</v>
      </c>
    </row>
    <row r="58" spans="1:8">
      <c r="A58" s="1">
        <v>44568</v>
      </c>
      <c r="B58">
        <v>21.7</v>
      </c>
      <c r="C58">
        <v>56</v>
      </c>
      <c r="D58">
        <v>37</v>
      </c>
      <c r="E58" s="39">
        <f t="shared" si="0"/>
        <v>0.39784946236559138</v>
      </c>
      <c r="F58">
        <v>21.2</v>
      </c>
    </row>
    <row r="59" spans="1:8">
      <c r="A59" s="1">
        <v>44574</v>
      </c>
      <c r="B59">
        <v>21.8</v>
      </c>
      <c r="E59" s="39" t="e">
        <f t="shared" si="0"/>
        <v>#DIV/0!</v>
      </c>
      <c r="F59">
        <v>21.1</v>
      </c>
    </row>
    <row r="60" spans="1:8">
      <c r="A60" s="1">
        <v>44596</v>
      </c>
      <c r="B60">
        <v>29.2</v>
      </c>
      <c r="C60">
        <v>34</v>
      </c>
      <c r="D60">
        <v>13</v>
      </c>
      <c r="E60" s="39">
        <f t="shared" si="0"/>
        <v>0.27659574468085107</v>
      </c>
      <c r="F60">
        <v>19.7</v>
      </c>
      <c r="G60">
        <v>18.600000000000001</v>
      </c>
      <c r="H60">
        <v>16.7</v>
      </c>
    </row>
    <row r="61" spans="1:8">
      <c r="A61" s="1">
        <v>44603</v>
      </c>
      <c r="B61">
        <v>21.3</v>
      </c>
      <c r="C61">
        <v>47</v>
      </c>
      <c r="D61">
        <v>17</v>
      </c>
      <c r="E61" s="39">
        <f t="shared" si="0"/>
        <v>0.265625</v>
      </c>
      <c r="F61">
        <v>19.7</v>
      </c>
      <c r="G61">
        <v>18.600000000000001</v>
      </c>
      <c r="H61">
        <v>16.7</v>
      </c>
    </row>
    <row r="62" spans="1:8">
      <c r="A62" s="1">
        <v>44610</v>
      </c>
      <c r="B62">
        <v>30.9</v>
      </c>
      <c r="C62">
        <v>55</v>
      </c>
      <c r="D62">
        <v>22</v>
      </c>
      <c r="E62" s="39">
        <f t="shared" si="0"/>
        <v>0.2857142857142857</v>
      </c>
      <c r="F62">
        <v>19.2</v>
      </c>
      <c r="G62">
        <v>18.600000000000001</v>
      </c>
      <c r="H62">
        <v>16.7</v>
      </c>
    </row>
    <row r="63" spans="1:8">
      <c r="A63" s="1">
        <v>44617</v>
      </c>
      <c r="B63">
        <v>30.7</v>
      </c>
      <c r="C63">
        <v>62</v>
      </c>
      <c r="D63">
        <v>26</v>
      </c>
      <c r="E63" s="39">
        <f t="shared" si="0"/>
        <v>0.29545454545454547</v>
      </c>
      <c r="F63">
        <v>18.8</v>
      </c>
      <c r="G63">
        <v>18.600000000000001</v>
      </c>
      <c r="H63">
        <v>16.7</v>
      </c>
    </row>
    <row r="64" spans="1:8">
      <c r="A64" s="1">
        <v>44624</v>
      </c>
      <c r="B64">
        <v>4.8</v>
      </c>
      <c r="C64">
        <v>64</v>
      </c>
      <c r="D64">
        <v>29</v>
      </c>
      <c r="E64" s="39">
        <f t="shared" si="0"/>
        <v>0.31182795698924731</v>
      </c>
      <c r="F64">
        <v>19</v>
      </c>
      <c r="G64">
        <v>18.600000000000001</v>
      </c>
      <c r="H64">
        <v>16.8</v>
      </c>
    </row>
    <row r="65" spans="1:8">
      <c r="A65" s="1">
        <v>44631</v>
      </c>
      <c r="B65">
        <v>4.8</v>
      </c>
      <c r="C65">
        <v>65</v>
      </c>
      <c r="D65">
        <v>29</v>
      </c>
      <c r="E65" s="39">
        <f t="shared" si="0"/>
        <v>0.30851063829787234</v>
      </c>
      <c r="F65">
        <v>18.5</v>
      </c>
      <c r="G65">
        <v>18.600000000000001</v>
      </c>
      <c r="H65">
        <v>16.8</v>
      </c>
    </row>
    <row r="66" spans="1:8">
      <c r="A66" s="1">
        <v>44638</v>
      </c>
      <c r="B66">
        <v>4.8</v>
      </c>
      <c r="C66">
        <v>66</v>
      </c>
      <c r="D66">
        <v>29</v>
      </c>
      <c r="E66" s="39">
        <f t="shared" si="0"/>
        <v>0.30526315789473685</v>
      </c>
      <c r="F66">
        <v>19.100000000000001</v>
      </c>
      <c r="G66">
        <v>18.600000000000001</v>
      </c>
      <c r="H66">
        <v>16.8</v>
      </c>
    </row>
    <row r="67" spans="1:8">
      <c r="A67" s="1">
        <v>44645</v>
      </c>
      <c r="B67">
        <v>4.8</v>
      </c>
      <c r="C67">
        <v>66</v>
      </c>
      <c r="D67">
        <v>29</v>
      </c>
      <c r="E67" s="39">
        <f t="shared" ref="E67:E130" si="1">D67/(C67+D67)</f>
        <v>0.30526315789473685</v>
      </c>
      <c r="F67">
        <v>19.5</v>
      </c>
      <c r="G67">
        <v>18.600000000000001</v>
      </c>
      <c r="H67">
        <v>16.8</v>
      </c>
    </row>
    <row r="68" spans="1:8">
      <c r="A68" s="1">
        <v>44652</v>
      </c>
      <c r="B68">
        <v>4.7</v>
      </c>
      <c r="C68">
        <v>67</v>
      </c>
      <c r="D68">
        <v>29</v>
      </c>
      <c r="E68" s="39">
        <f t="shared" si="1"/>
        <v>0.30208333333333331</v>
      </c>
      <c r="F68">
        <v>19.5</v>
      </c>
      <c r="G68">
        <v>18.600000000000001</v>
      </c>
      <c r="H68">
        <v>16.8</v>
      </c>
    </row>
    <row r="69" spans="1:8">
      <c r="A69" s="1">
        <v>44659</v>
      </c>
      <c r="B69">
        <v>4.5</v>
      </c>
      <c r="C69">
        <v>67</v>
      </c>
      <c r="D69">
        <v>29</v>
      </c>
      <c r="E69" s="39">
        <f t="shared" si="1"/>
        <v>0.30208333333333331</v>
      </c>
      <c r="F69">
        <v>19.2</v>
      </c>
      <c r="G69">
        <v>18.600000000000001</v>
      </c>
      <c r="H69">
        <v>16.8</v>
      </c>
    </row>
    <row r="70" spans="1:8">
      <c r="A70" s="1">
        <v>44666</v>
      </c>
      <c r="B70">
        <v>5.0999999999999996</v>
      </c>
      <c r="E70" s="39" t="e">
        <f t="shared" si="1"/>
        <v>#DIV/0!</v>
      </c>
      <c r="F70">
        <v>19</v>
      </c>
      <c r="G70">
        <v>18.600000000000001</v>
      </c>
      <c r="H70">
        <v>16.8</v>
      </c>
    </row>
    <row r="71" spans="1:8">
      <c r="A71" s="1">
        <v>44673</v>
      </c>
      <c r="B71">
        <v>4.7</v>
      </c>
      <c r="C71">
        <v>8</v>
      </c>
      <c r="D71">
        <v>4</v>
      </c>
      <c r="E71" s="39">
        <f t="shared" si="1"/>
        <v>0.33333333333333331</v>
      </c>
      <c r="F71">
        <v>18.600000000000001</v>
      </c>
      <c r="G71">
        <v>18.600000000000001</v>
      </c>
      <c r="H71">
        <v>16.8</v>
      </c>
    </row>
    <row r="72" spans="1:8">
      <c r="A72" s="1">
        <v>44680</v>
      </c>
      <c r="B72">
        <v>4.7</v>
      </c>
      <c r="C72">
        <v>26</v>
      </c>
      <c r="D72">
        <v>17</v>
      </c>
      <c r="E72" s="39">
        <f t="shared" si="1"/>
        <v>0.39534883720930231</v>
      </c>
      <c r="F72">
        <v>18.100000000000001</v>
      </c>
      <c r="G72">
        <v>18.600000000000001</v>
      </c>
      <c r="H72">
        <v>16.899999999999999</v>
      </c>
    </row>
    <row r="73" spans="1:8">
      <c r="A73" s="1">
        <v>44687</v>
      </c>
      <c r="B73">
        <v>9.1</v>
      </c>
      <c r="C73">
        <v>50</v>
      </c>
      <c r="D73">
        <v>22</v>
      </c>
      <c r="E73" s="39">
        <f t="shared" si="1"/>
        <v>0.30555555555555558</v>
      </c>
      <c r="F73">
        <v>17.600000000000001</v>
      </c>
      <c r="G73">
        <v>18.600000000000001</v>
      </c>
      <c r="H73">
        <v>16.899999999999999</v>
      </c>
    </row>
    <row r="74" spans="1:8">
      <c r="A74" s="1">
        <v>44694</v>
      </c>
      <c r="B74">
        <v>9.1</v>
      </c>
      <c r="C74">
        <v>53</v>
      </c>
      <c r="D74">
        <v>23</v>
      </c>
      <c r="E74" s="39">
        <f t="shared" si="1"/>
        <v>0.30263157894736842</v>
      </c>
      <c r="F74">
        <v>16.600000000000001</v>
      </c>
      <c r="G74">
        <v>18.600000000000001</v>
      </c>
      <c r="H74">
        <v>16.899999999999999</v>
      </c>
    </row>
    <row r="75" spans="1:8">
      <c r="A75" s="1">
        <v>44701</v>
      </c>
      <c r="B75">
        <v>9.1</v>
      </c>
      <c r="C75">
        <v>62</v>
      </c>
      <c r="D75">
        <v>26</v>
      </c>
      <c r="E75" s="39">
        <f t="shared" si="1"/>
        <v>0.29545454545454547</v>
      </c>
      <c r="F75">
        <v>16.399999999999999</v>
      </c>
      <c r="G75">
        <v>18.600000000000001</v>
      </c>
      <c r="H75">
        <v>16.899999999999999</v>
      </c>
    </row>
    <row r="76" spans="1:8">
      <c r="A76" s="1">
        <v>44708</v>
      </c>
      <c r="B76">
        <v>9.1999999999999993</v>
      </c>
      <c r="C76">
        <v>67</v>
      </c>
      <c r="D76">
        <v>29</v>
      </c>
      <c r="E76" s="39">
        <f t="shared" si="1"/>
        <v>0.30208333333333331</v>
      </c>
      <c r="F76">
        <v>17.100000000000001</v>
      </c>
      <c r="G76">
        <v>18.600000000000001</v>
      </c>
      <c r="H76">
        <v>16.899999999999999</v>
      </c>
    </row>
    <row r="77" spans="1:8">
      <c r="A77" s="1">
        <v>44715</v>
      </c>
      <c r="B77">
        <v>9.1999999999999993</v>
      </c>
      <c r="C77">
        <v>70</v>
      </c>
      <c r="D77">
        <v>31</v>
      </c>
      <c r="E77" s="39">
        <f t="shared" si="1"/>
        <v>0.30693069306930693</v>
      </c>
      <c r="F77">
        <v>17.5</v>
      </c>
      <c r="G77">
        <v>18.600000000000001</v>
      </c>
      <c r="H77">
        <v>16.899999999999999</v>
      </c>
    </row>
    <row r="78" spans="1:8">
      <c r="A78" s="1">
        <v>44722</v>
      </c>
      <c r="B78">
        <v>4</v>
      </c>
      <c r="C78">
        <v>71</v>
      </c>
      <c r="D78">
        <v>31</v>
      </c>
      <c r="E78" s="39">
        <f t="shared" si="1"/>
        <v>0.30392156862745096</v>
      </c>
      <c r="F78">
        <v>16.8</v>
      </c>
      <c r="G78">
        <v>18.600000000000001</v>
      </c>
      <c r="H78">
        <v>16.899999999999999</v>
      </c>
    </row>
    <row r="79" spans="1:8">
      <c r="A79" s="1">
        <v>44729</v>
      </c>
      <c r="B79">
        <v>4.3</v>
      </c>
      <c r="C79">
        <v>72</v>
      </c>
      <c r="D79">
        <v>31</v>
      </c>
      <c r="E79" s="39">
        <f t="shared" si="1"/>
        <v>0.30097087378640774</v>
      </c>
      <c r="F79">
        <v>15.8</v>
      </c>
      <c r="G79">
        <v>18.600000000000001</v>
      </c>
      <c r="H79">
        <v>16.899999999999999</v>
      </c>
    </row>
    <row r="80" spans="1:8">
      <c r="A80" s="1">
        <v>44736</v>
      </c>
      <c r="B80">
        <v>4.3</v>
      </c>
      <c r="C80">
        <v>71</v>
      </c>
      <c r="D80">
        <v>32</v>
      </c>
      <c r="E80" s="39">
        <f t="shared" si="1"/>
        <v>0.31067961165048541</v>
      </c>
      <c r="F80">
        <v>15.8</v>
      </c>
      <c r="G80">
        <v>18.600000000000001</v>
      </c>
      <c r="H80">
        <v>16.899999999999999</v>
      </c>
    </row>
    <row r="81" spans="1:9">
      <c r="A81" s="1">
        <v>44743</v>
      </c>
      <c r="B81">
        <v>4.0999999999999996</v>
      </c>
      <c r="C81">
        <v>71</v>
      </c>
      <c r="D81">
        <v>32</v>
      </c>
      <c r="E81" s="39">
        <f t="shared" si="1"/>
        <v>0.31067961165048541</v>
      </c>
      <c r="F81">
        <v>15.8</v>
      </c>
      <c r="G81">
        <v>18.600000000000001</v>
      </c>
      <c r="H81">
        <v>16.899999999999999</v>
      </c>
    </row>
    <row r="82" spans="1:9">
      <c r="A82" s="1">
        <v>44750</v>
      </c>
      <c r="B82">
        <v>4.3</v>
      </c>
      <c r="C82">
        <v>71</v>
      </c>
      <c r="D82">
        <v>31</v>
      </c>
      <c r="E82" s="39">
        <f t="shared" si="1"/>
        <v>0.30392156862745096</v>
      </c>
      <c r="F82">
        <v>16.3</v>
      </c>
      <c r="G82">
        <v>18.600000000000001</v>
      </c>
      <c r="H82">
        <v>17</v>
      </c>
    </row>
    <row r="83" spans="1:9">
      <c r="A83" s="1">
        <v>44757</v>
      </c>
      <c r="B83">
        <v>4.2</v>
      </c>
      <c r="C83">
        <v>3</v>
      </c>
      <c r="D83">
        <v>1</v>
      </c>
      <c r="E83" s="39">
        <f t="shared" si="1"/>
        <v>0.25</v>
      </c>
      <c r="F83">
        <v>15.8</v>
      </c>
      <c r="G83">
        <v>18.600000000000001</v>
      </c>
      <c r="H83">
        <v>17</v>
      </c>
    </row>
    <row r="84" spans="1:9">
      <c r="A84" s="1">
        <v>44764</v>
      </c>
      <c r="B84">
        <v>4.8</v>
      </c>
      <c r="C84">
        <v>10</v>
      </c>
      <c r="D84">
        <v>1</v>
      </c>
      <c r="E84" s="39">
        <f t="shared" si="1"/>
        <v>9.0909090909090912E-2</v>
      </c>
      <c r="F84">
        <v>16.7</v>
      </c>
      <c r="G84">
        <v>18.600000000000001</v>
      </c>
      <c r="H84">
        <v>17</v>
      </c>
    </row>
    <row r="85" spans="1:9">
      <c r="A85" s="1">
        <v>44771</v>
      </c>
      <c r="B85">
        <v>6</v>
      </c>
      <c r="C85">
        <v>28</v>
      </c>
      <c r="D85">
        <v>17</v>
      </c>
      <c r="E85" s="39">
        <f t="shared" si="1"/>
        <v>0.37777777777777777</v>
      </c>
      <c r="F85">
        <v>17.100000000000001</v>
      </c>
      <c r="G85">
        <v>18.600000000000001</v>
      </c>
      <c r="H85">
        <v>17</v>
      </c>
      <c r="I85">
        <v>22</v>
      </c>
    </row>
    <row r="86" spans="1:9">
      <c r="A86" s="1">
        <v>44784</v>
      </c>
      <c r="B86">
        <v>6.7</v>
      </c>
      <c r="C86">
        <v>42</v>
      </c>
      <c r="D86">
        <v>30</v>
      </c>
      <c r="E86" s="39">
        <f t="shared" si="1"/>
        <v>0.41666666666666669</v>
      </c>
      <c r="F86">
        <v>17.5</v>
      </c>
      <c r="G86">
        <v>18.600000000000001</v>
      </c>
      <c r="H86">
        <v>17</v>
      </c>
      <c r="I86">
        <v>26</v>
      </c>
    </row>
    <row r="87" spans="1:9">
      <c r="A87" s="1">
        <v>44806</v>
      </c>
      <c r="B87">
        <v>6.3</v>
      </c>
      <c r="C87">
        <v>62</v>
      </c>
      <c r="D87">
        <v>40</v>
      </c>
      <c r="E87" s="39">
        <f t="shared" si="1"/>
        <v>0.39215686274509803</v>
      </c>
      <c r="F87">
        <v>16.7</v>
      </c>
      <c r="G87">
        <v>18.600000000000001</v>
      </c>
      <c r="H87">
        <v>17</v>
      </c>
      <c r="I87">
        <v>32</v>
      </c>
    </row>
    <row r="88" spans="1:9">
      <c r="A88" s="1">
        <v>44813</v>
      </c>
      <c r="B88">
        <v>3.7</v>
      </c>
      <c r="C88">
        <v>63</v>
      </c>
      <c r="D88">
        <v>40</v>
      </c>
      <c r="E88" s="39">
        <f t="shared" si="1"/>
        <v>0.38834951456310679</v>
      </c>
      <c r="F88">
        <v>16.8</v>
      </c>
      <c r="G88">
        <v>18.600000000000001</v>
      </c>
      <c r="H88">
        <v>17</v>
      </c>
      <c r="I88">
        <v>28</v>
      </c>
    </row>
    <row r="89" spans="1:9">
      <c r="A89" s="1">
        <v>44820</v>
      </c>
      <c r="B89">
        <v>3.5</v>
      </c>
      <c r="C89">
        <v>65</v>
      </c>
      <c r="D89">
        <v>40</v>
      </c>
      <c r="E89" s="39">
        <f t="shared" si="1"/>
        <v>0.38095238095238093</v>
      </c>
      <c r="F89">
        <v>16.399999999999999</v>
      </c>
      <c r="G89">
        <v>18.600000000000001</v>
      </c>
      <c r="H89">
        <v>17</v>
      </c>
      <c r="I89">
        <v>33</v>
      </c>
    </row>
    <row r="90" spans="1:9">
      <c r="A90" s="1">
        <v>44827</v>
      </c>
      <c r="B90">
        <v>3.2</v>
      </c>
      <c r="C90">
        <v>64</v>
      </c>
      <c r="D90">
        <v>41</v>
      </c>
      <c r="E90" s="39">
        <f t="shared" si="1"/>
        <v>0.39047619047619048</v>
      </c>
      <c r="F90">
        <v>15.8</v>
      </c>
      <c r="G90">
        <v>18.600000000000001</v>
      </c>
      <c r="H90">
        <v>17</v>
      </c>
      <c r="I90">
        <v>42</v>
      </c>
    </row>
    <row r="91" spans="1:9">
      <c r="A91" s="1">
        <v>44834</v>
      </c>
      <c r="B91">
        <v>2.9</v>
      </c>
      <c r="C91">
        <v>65</v>
      </c>
      <c r="D91">
        <v>41</v>
      </c>
      <c r="E91" s="39">
        <f t="shared" si="1"/>
        <v>0.3867924528301887</v>
      </c>
      <c r="F91">
        <v>15.4</v>
      </c>
      <c r="G91">
        <v>18.600000000000001</v>
      </c>
      <c r="H91">
        <v>17.100000000000001</v>
      </c>
      <c r="I91">
        <v>13</v>
      </c>
    </row>
    <row r="92" spans="1:9">
      <c r="A92" s="1">
        <v>44841</v>
      </c>
      <c r="B92">
        <v>2.4</v>
      </c>
      <c r="C92">
        <v>65</v>
      </c>
      <c r="D92">
        <v>41</v>
      </c>
      <c r="E92" s="39">
        <f t="shared" si="1"/>
        <v>0.3867924528301887</v>
      </c>
      <c r="F92">
        <v>15.8</v>
      </c>
      <c r="G92">
        <v>18.5</v>
      </c>
      <c r="H92">
        <v>17.100000000000001</v>
      </c>
      <c r="I92">
        <v>22</v>
      </c>
    </row>
    <row r="93" spans="1:9">
      <c r="A93" s="1">
        <v>44848</v>
      </c>
      <c r="B93">
        <v>1.6</v>
      </c>
      <c r="C93">
        <v>5</v>
      </c>
      <c r="D93">
        <v>4</v>
      </c>
      <c r="E93" s="39">
        <f t="shared" si="1"/>
        <v>0.44444444444444442</v>
      </c>
      <c r="F93">
        <v>15.5</v>
      </c>
      <c r="G93">
        <v>18.5</v>
      </c>
      <c r="H93">
        <v>17.100000000000001</v>
      </c>
      <c r="I93">
        <v>25</v>
      </c>
    </row>
    <row r="94" spans="1:9">
      <c r="A94" s="1">
        <v>44855</v>
      </c>
      <c r="B94">
        <v>1.5</v>
      </c>
      <c r="C94">
        <v>9</v>
      </c>
      <c r="D94">
        <v>6</v>
      </c>
      <c r="E94" s="39">
        <f t="shared" si="1"/>
        <v>0.4</v>
      </c>
      <c r="F94">
        <v>15.6</v>
      </c>
      <c r="G94">
        <v>18.5</v>
      </c>
      <c r="H94">
        <v>17.100000000000001</v>
      </c>
      <c r="I94">
        <v>32</v>
      </c>
    </row>
    <row r="95" spans="1:9">
      <c r="A95" s="1">
        <v>44862</v>
      </c>
      <c r="B95">
        <v>2.2000000000000002</v>
      </c>
      <c r="C95">
        <v>28</v>
      </c>
      <c r="D95">
        <v>14</v>
      </c>
      <c r="E95" s="39">
        <f t="shared" si="1"/>
        <v>0.33333333333333331</v>
      </c>
      <c r="F95">
        <v>16.3</v>
      </c>
      <c r="G95">
        <v>18.5</v>
      </c>
      <c r="H95">
        <v>17.100000000000001</v>
      </c>
      <c r="I95">
        <v>17</v>
      </c>
    </row>
    <row r="96" spans="1:9">
      <c r="A96" s="1">
        <v>44869</v>
      </c>
      <c r="B96">
        <v>2.2000000000000002</v>
      </c>
      <c r="C96">
        <v>50</v>
      </c>
      <c r="D96">
        <v>23</v>
      </c>
      <c r="E96" s="39">
        <f t="shared" si="1"/>
        <v>0.31506849315068491</v>
      </c>
      <c r="F96">
        <v>16.100000000000001</v>
      </c>
      <c r="G96">
        <v>18.5</v>
      </c>
      <c r="H96">
        <v>17.100000000000001</v>
      </c>
      <c r="I96">
        <v>11</v>
      </c>
    </row>
    <row r="97" spans="1:9">
      <c r="A97" s="1">
        <v>44876</v>
      </c>
      <c r="B97">
        <v>2.2000000000000002</v>
      </c>
      <c r="C97">
        <v>52</v>
      </c>
      <c r="D97">
        <v>25</v>
      </c>
      <c r="E97" s="39">
        <f t="shared" si="1"/>
        <v>0.32467532467532467</v>
      </c>
      <c r="F97">
        <v>17.100000000000001</v>
      </c>
      <c r="G97">
        <v>18.5</v>
      </c>
      <c r="H97">
        <v>17.100000000000001</v>
      </c>
      <c r="I97">
        <v>14</v>
      </c>
    </row>
    <row r="98" spans="1:9">
      <c r="A98" s="1">
        <v>44883</v>
      </c>
      <c r="B98">
        <v>2.2000000000000002</v>
      </c>
      <c r="C98">
        <v>55</v>
      </c>
      <c r="D98">
        <v>27</v>
      </c>
      <c r="E98" s="39">
        <f t="shared" si="1"/>
        <v>0.32926829268292684</v>
      </c>
      <c r="F98">
        <v>17.2</v>
      </c>
      <c r="G98">
        <v>18.5</v>
      </c>
      <c r="H98">
        <v>17.100000000000001</v>
      </c>
      <c r="I98">
        <v>25</v>
      </c>
    </row>
    <row r="99" spans="1:9">
      <c r="A99" s="1">
        <v>44896</v>
      </c>
      <c r="B99">
        <v>2.5</v>
      </c>
      <c r="C99">
        <v>63</v>
      </c>
      <c r="D99">
        <v>34</v>
      </c>
      <c r="E99" s="39">
        <f t="shared" si="1"/>
        <v>0.35051546391752575</v>
      </c>
      <c r="F99">
        <v>17.600000000000001</v>
      </c>
      <c r="G99">
        <v>18.5</v>
      </c>
      <c r="H99">
        <v>17.100000000000001</v>
      </c>
      <c r="I99">
        <v>34</v>
      </c>
    </row>
    <row r="100" spans="1:9">
      <c r="A100" s="1">
        <v>44904</v>
      </c>
      <c r="B100">
        <v>-2.5</v>
      </c>
      <c r="C100">
        <v>63</v>
      </c>
      <c r="D100">
        <v>34</v>
      </c>
      <c r="E100" s="39">
        <f t="shared" si="1"/>
        <v>0.35051546391752575</v>
      </c>
      <c r="F100">
        <v>17.100000000000001</v>
      </c>
      <c r="G100">
        <v>18.5</v>
      </c>
      <c r="H100">
        <v>17.100000000000001</v>
      </c>
      <c r="I100">
        <v>39</v>
      </c>
    </row>
    <row r="101" spans="1:9">
      <c r="A101" s="1">
        <v>44910</v>
      </c>
      <c r="B101">
        <v>-2.8</v>
      </c>
      <c r="C101">
        <v>63</v>
      </c>
      <c r="D101">
        <v>34</v>
      </c>
      <c r="E101" s="39">
        <f t="shared" si="1"/>
        <v>0.35051546391752575</v>
      </c>
      <c r="F101">
        <v>17.3</v>
      </c>
      <c r="G101">
        <v>18.5</v>
      </c>
      <c r="H101">
        <v>17.100000000000001</v>
      </c>
      <c r="I101">
        <v>44</v>
      </c>
    </row>
    <row r="102" spans="1:9">
      <c r="A102" s="1">
        <v>44932</v>
      </c>
      <c r="B102">
        <v>-4.0999999999999996</v>
      </c>
      <c r="C102">
        <v>65</v>
      </c>
      <c r="D102">
        <v>35</v>
      </c>
      <c r="E102" s="39">
        <f t="shared" si="1"/>
        <v>0.35</v>
      </c>
      <c r="F102">
        <v>16.5</v>
      </c>
      <c r="G102">
        <v>18.5</v>
      </c>
      <c r="H102">
        <v>17.2</v>
      </c>
      <c r="I102">
        <v>25</v>
      </c>
    </row>
    <row r="103" spans="1:9">
      <c r="A103" s="1">
        <v>44939</v>
      </c>
      <c r="B103">
        <v>-3.9</v>
      </c>
      <c r="C103">
        <v>67</v>
      </c>
      <c r="D103">
        <v>34</v>
      </c>
      <c r="E103" s="39">
        <f t="shared" si="1"/>
        <v>0.33663366336633666</v>
      </c>
      <c r="F103">
        <v>17.3</v>
      </c>
      <c r="G103">
        <v>18.5</v>
      </c>
      <c r="H103">
        <v>17.2</v>
      </c>
      <c r="I103">
        <v>12</v>
      </c>
    </row>
    <row r="104" spans="1:9">
      <c r="A104" s="1">
        <v>44953</v>
      </c>
      <c r="B104">
        <v>-5</v>
      </c>
      <c r="C104">
        <v>17</v>
      </c>
      <c r="D104">
        <v>2</v>
      </c>
      <c r="E104" s="39">
        <f t="shared" si="1"/>
        <v>0.10526315789473684</v>
      </c>
      <c r="F104">
        <v>17.8</v>
      </c>
      <c r="G104">
        <v>18.5</v>
      </c>
      <c r="H104">
        <v>17.2</v>
      </c>
      <c r="I104">
        <v>8</v>
      </c>
    </row>
    <row r="105" spans="1:9">
      <c r="A105" s="1">
        <v>44960</v>
      </c>
      <c r="B105">
        <v>-5.3</v>
      </c>
      <c r="C105">
        <v>37</v>
      </c>
      <c r="D105">
        <v>6</v>
      </c>
      <c r="E105" s="39">
        <f t="shared" si="1"/>
        <v>0.13953488372093023</v>
      </c>
      <c r="F105">
        <v>18.399999999999999</v>
      </c>
      <c r="G105">
        <v>18.5</v>
      </c>
      <c r="H105">
        <v>17.2</v>
      </c>
      <c r="I105">
        <v>15</v>
      </c>
    </row>
    <row r="106" spans="1:9">
      <c r="A106" s="1">
        <v>44970</v>
      </c>
      <c r="B106">
        <v>-4.9000000000000004</v>
      </c>
      <c r="C106">
        <v>58</v>
      </c>
      <c r="D106">
        <v>13</v>
      </c>
      <c r="E106" s="39">
        <f t="shared" si="1"/>
        <v>0.18309859154929578</v>
      </c>
      <c r="F106">
        <v>18</v>
      </c>
      <c r="G106">
        <v>18.5</v>
      </c>
      <c r="H106">
        <v>17.2</v>
      </c>
      <c r="I106">
        <v>20</v>
      </c>
    </row>
    <row r="107" spans="1:9">
      <c r="A107" s="1">
        <v>44974</v>
      </c>
      <c r="B107">
        <v>-4.7</v>
      </c>
      <c r="C107">
        <v>65</v>
      </c>
      <c r="D107">
        <v>20</v>
      </c>
      <c r="E107" s="39">
        <f t="shared" si="1"/>
        <v>0.23529411764705882</v>
      </c>
      <c r="F107">
        <v>18</v>
      </c>
      <c r="G107">
        <v>18.5</v>
      </c>
      <c r="H107">
        <v>17.2</v>
      </c>
      <c r="I107">
        <v>12</v>
      </c>
    </row>
    <row r="108" spans="1:9">
      <c r="A108" s="1">
        <v>44981</v>
      </c>
      <c r="B108">
        <v>-4.8</v>
      </c>
      <c r="C108">
        <v>76</v>
      </c>
      <c r="D108">
        <v>21</v>
      </c>
      <c r="E108" s="39">
        <f t="shared" si="1"/>
        <v>0.21649484536082475</v>
      </c>
      <c r="F108">
        <v>17.7</v>
      </c>
      <c r="G108">
        <v>18.5</v>
      </c>
      <c r="H108">
        <v>17.2</v>
      </c>
      <c r="I108">
        <v>26</v>
      </c>
    </row>
    <row r="109" spans="1:9">
      <c r="A109" s="1">
        <v>44988</v>
      </c>
      <c r="B109">
        <v>-4.5999999999999996</v>
      </c>
      <c r="C109">
        <v>81</v>
      </c>
      <c r="D109">
        <v>24</v>
      </c>
      <c r="E109" s="39">
        <f t="shared" si="1"/>
        <v>0.22857142857142856</v>
      </c>
      <c r="F109">
        <v>17.5</v>
      </c>
      <c r="G109">
        <v>18.5</v>
      </c>
      <c r="H109">
        <v>17.2</v>
      </c>
      <c r="I109">
        <v>32</v>
      </c>
    </row>
    <row r="110" spans="1:9">
      <c r="A110" s="1">
        <v>44995</v>
      </c>
      <c r="B110">
        <v>-6.1</v>
      </c>
      <c r="C110">
        <v>81</v>
      </c>
      <c r="D110">
        <v>25</v>
      </c>
      <c r="E110" s="39">
        <f t="shared" si="1"/>
        <v>0.23584905660377359</v>
      </c>
      <c r="F110">
        <v>17.2</v>
      </c>
      <c r="G110">
        <v>18.5</v>
      </c>
      <c r="H110">
        <v>17.3</v>
      </c>
      <c r="I110">
        <v>56</v>
      </c>
    </row>
    <row r="111" spans="1:9">
      <c r="A111" s="1">
        <v>45001</v>
      </c>
      <c r="B111">
        <v>-6.1</v>
      </c>
      <c r="C111">
        <v>83</v>
      </c>
      <c r="D111">
        <v>25</v>
      </c>
      <c r="E111" s="39">
        <f t="shared" si="1"/>
        <v>0.23148148148148148</v>
      </c>
      <c r="F111">
        <v>17.100000000000001</v>
      </c>
      <c r="G111">
        <v>18.5</v>
      </c>
      <c r="H111">
        <v>17.3</v>
      </c>
      <c r="I111">
        <v>76</v>
      </c>
    </row>
    <row r="112" spans="1:9">
      <c r="A112" s="1">
        <v>45016</v>
      </c>
      <c r="B112">
        <v>-6.6</v>
      </c>
      <c r="C112">
        <v>79</v>
      </c>
      <c r="D112">
        <v>27</v>
      </c>
      <c r="E112" s="39">
        <f t="shared" si="1"/>
        <v>0.25471698113207547</v>
      </c>
      <c r="F112">
        <v>17.8</v>
      </c>
      <c r="G112">
        <v>18.5</v>
      </c>
      <c r="H112">
        <v>17.3</v>
      </c>
      <c r="I112">
        <v>33</v>
      </c>
    </row>
    <row r="113" spans="1:9">
      <c r="A113" s="1">
        <v>45022</v>
      </c>
      <c r="B113">
        <v>-6.8</v>
      </c>
      <c r="C113">
        <v>78</v>
      </c>
      <c r="D113">
        <v>28</v>
      </c>
      <c r="E113" s="39">
        <f t="shared" si="1"/>
        <v>0.26415094339622641</v>
      </c>
      <c r="F113">
        <v>18</v>
      </c>
      <c r="G113">
        <v>18.5</v>
      </c>
      <c r="H113">
        <v>17.3</v>
      </c>
      <c r="I113">
        <v>17</v>
      </c>
    </row>
    <row r="114" spans="1:9">
      <c r="A114" s="1">
        <v>45030</v>
      </c>
      <c r="B114">
        <v>-6.5</v>
      </c>
      <c r="C114">
        <v>80</v>
      </c>
      <c r="D114">
        <v>27</v>
      </c>
      <c r="E114" s="39">
        <f t="shared" si="1"/>
        <v>0.25233644859813081</v>
      </c>
      <c r="F114">
        <v>18.3</v>
      </c>
      <c r="G114">
        <v>18.5</v>
      </c>
      <c r="H114">
        <v>17.3</v>
      </c>
      <c r="I114">
        <v>11</v>
      </c>
    </row>
    <row r="115" spans="1:9">
      <c r="A115" s="1">
        <v>45037</v>
      </c>
      <c r="B115">
        <v>-6.2</v>
      </c>
      <c r="C115">
        <v>9</v>
      </c>
      <c r="D115">
        <v>5</v>
      </c>
      <c r="E115" s="39">
        <f t="shared" si="1"/>
        <v>0.35714285714285715</v>
      </c>
      <c r="F115">
        <v>18.2</v>
      </c>
      <c r="G115">
        <v>18.5</v>
      </c>
      <c r="H115">
        <v>17.3</v>
      </c>
      <c r="I115">
        <v>2</v>
      </c>
    </row>
    <row r="116" spans="1:9">
      <c r="A116" s="1">
        <v>45044</v>
      </c>
      <c r="B116">
        <v>-3.7</v>
      </c>
      <c r="C116">
        <v>28</v>
      </c>
      <c r="D116">
        <v>20</v>
      </c>
      <c r="E116" s="39">
        <f t="shared" si="1"/>
        <v>0.41666666666666669</v>
      </c>
      <c r="F116">
        <v>18.100000000000001</v>
      </c>
      <c r="G116">
        <v>18.5</v>
      </c>
      <c r="H116">
        <v>17.3</v>
      </c>
      <c r="I116">
        <v>0</v>
      </c>
    </row>
    <row r="117" spans="1:9">
      <c r="A117" s="1">
        <v>45051</v>
      </c>
      <c r="B117">
        <v>-2.2000000000000002</v>
      </c>
      <c r="C117">
        <v>44</v>
      </c>
      <c r="D117">
        <v>35</v>
      </c>
      <c r="E117" s="39">
        <f t="shared" si="1"/>
        <v>0.44303797468354428</v>
      </c>
      <c r="F117">
        <v>17.7</v>
      </c>
      <c r="G117">
        <v>18.600000000000001</v>
      </c>
      <c r="H117">
        <v>17.3</v>
      </c>
      <c r="I117">
        <v>1</v>
      </c>
    </row>
    <row r="118" spans="1:9">
      <c r="A118" s="1">
        <v>45058</v>
      </c>
      <c r="B118">
        <v>-2.5</v>
      </c>
      <c r="C118">
        <v>50</v>
      </c>
      <c r="D118">
        <v>37</v>
      </c>
      <c r="E118" s="39">
        <f t="shared" si="1"/>
        <v>0.42528735632183906</v>
      </c>
      <c r="F118">
        <v>18</v>
      </c>
      <c r="G118">
        <v>18.600000000000001</v>
      </c>
      <c r="H118">
        <v>17.3</v>
      </c>
      <c r="I118">
        <v>6</v>
      </c>
    </row>
    <row r="119" spans="1:9">
      <c r="A119" s="1">
        <v>45065</v>
      </c>
      <c r="B119">
        <v>-2.2000000000000002</v>
      </c>
      <c r="C119">
        <v>58</v>
      </c>
      <c r="D119">
        <v>41</v>
      </c>
      <c r="E119" s="39">
        <f t="shared" si="1"/>
        <v>0.41414141414141414</v>
      </c>
      <c r="F119">
        <v>18.3</v>
      </c>
      <c r="G119">
        <v>18.600000000000001</v>
      </c>
      <c r="H119">
        <v>17.3</v>
      </c>
      <c r="I119">
        <v>2</v>
      </c>
    </row>
    <row r="120" spans="1:9">
      <c r="A120" s="1">
        <v>45072</v>
      </c>
      <c r="B120">
        <v>-2.1</v>
      </c>
      <c r="C120">
        <v>63</v>
      </c>
      <c r="D120">
        <v>41</v>
      </c>
      <c r="E120" s="39">
        <f t="shared" si="1"/>
        <v>0.39423076923076922</v>
      </c>
      <c r="F120">
        <v>17.8</v>
      </c>
      <c r="G120">
        <v>18.5</v>
      </c>
      <c r="H120">
        <v>17.3</v>
      </c>
      <c r="I120">
        <v>0</v>
      </c>
    </row>
    <row r="121" spans="1:9">
      <c r="A121" s="1">
        <v>45079</v>
      </c>
      <c r="B121">
        <v>-2.1</v>
      </c>
      <c r="C121">
        <v>66</v>
      </c>
      <c r="D121">
        <v>44</v>
      </c>
      <c r="E121" s="39">
        <f t="shared" si="1"/>
        <v>0.4</v>
      </c>
      <c r="F121">
        <v>18</v>
      </c>
      <c r="G121">
        <v>18.600000000000001</v>
      </c>
      <c r="H121">
        <v>17.8</v>
      </c>
      <c r="I121">
        <v>0</v>
      </c>
    </row>
    <row r="122" spans="1:9">
      <c r="A122" s="1">
        <v>45086</v>
      </c>
      <c r="B122">
        <v>-6.4</v>
      </c>
      <c r="C122">
        <v>66</v>
      </c>
      <c r="D122">
        <v>44</v>
      </c>
      <c r="E122" s="39">
        <f t="shared" si="1"/>
        <v>0.4</v>
      </c>
      <c r="F122">
        <v>18.5</v>
      </c>
      <c r="G122">
        <v>18.600000000000001</v>
      </c>
      <c r="H122">
        <v>17.3</v>
      </c>
      <c r="I122">
        <v>2</v>
      </c>
    </row>
    <row r="123" spans="1:9">
      <c r="A123" s="1">
        <v>45100</v>
      </c>
      <c r="B123">
        <v>-6.5</v>
      </c>
      <c r="C123">
        <v>67</v>
      </c>
      <c r="D123">
        <v>46</v>
      </c>
      <c r="E123" s="39">
        <f t="shared" si="1"/>
        <v>0.40707964601769914</v>
      </c>
      <c r="F123">
        <v>18.8</v>
      </c>
      <c r="G123">
        <v>18.600000000000001</v>
      </c>
      <c r="H123">
        <v>17.399999999999999</v>
      </c>
      <c r="I123">
        <v>0</v>
      </c>
    </row>
    <row r="124" spans="1:9">
      <c r="A124" s="1">
        <v>45107</v>
      </c>
      <c r="B124">
        <v>-6.8</v>
      </c>
      <c r="C124">
        <v>67</v>
      </c>
      <c r="D124">
        <v>46</v>
      </c>
      <c r="E124" s="39">
        <f t="shared" si="1"/>
        <v>0.40707964601769914</v>
      </c>
      <c r="F124">
        <v>18.899999999999999</v>
      </c>
      <c r="G124">
        <v>18.600000000000001</v>
      </c>
      <c r="H124">
        <v>17.399999999999999</v>
      </c>
      <c r="I124">
        <v>0</v>
      </c>
    </row>
    <row r="125" spans="1:9">
      <c r="A125" s="1">
        <v>45114</v>
      </c>
      <c r="B125">
        <v>-7.2</v>
      </c>
      <c r="C125">
        <v>67</v>
      </c>
      <c r="D125">
        <v>46</v>
      </c>
      <c r="E125" s="39">
        <f t="shared" si="1"/>
        <v>0.40707964601769914</v>
      </c>
      <c r="F125">
        <v>18.899999999999999</v>
      </c>
      <c r="G125">
        <v>18.600000000000001</v>
      </c>
      <c r="H125">
        <v>17.399999999999999</v>
      </c>
      <c r="I125">
        <v>0</v>
      </c>
    </row>
    <row r="126" spans="1:9">
      <c r="A126" s="1">
        <v>45121</v>
      </c>
      <c r="B126">
        <v>-7.1</v>
      </c>
      <c r="C126">
        <v>68</v>
      </c>
      <c r="D126">
        <v>65</v>
      </c>
      <c r="E126" s="39">
        <f t="shared" si="1"/>
        <v>0.48872180451127817</v>
      </c>
      <c r="F126">
        <v>18.899999999999999</v>
      </c>
      <c r="G126">
        <v>18.600000000000001</v>
      </c>
      <c r="H126">
        <v>17.399999999999999</v>
      </c>
      <c r="I126">
        <v>1</v>
      </c>
    </row>
    <row r="127" spans="1:9">
      <c r="A127" s="1">
        <v>45128</v>
      </c>
      <c r="B127">
        <v>-9</v>
      </c>
      <c r="C127">
        <v>6</v>
      </c>
      <c r="D127">
        <v>5</v>
      </c>
      <c r="E127" s="39">
        <f t="shared" si="1"/>
        <v>0.45454545454545453</v>
      </c>
      <c r="F127">
        <v>19.5</v>
      </c>
      <c r="G127">
        <v>18.600000000000001</v>
      </c>
      <c r="H127">
        <v>17.399999999999999</v>
      </c>
      <c r="I127">
        <v>0</v>
      </c>
    </row>
    <row r="128" spans="1:9">
      <c r="A128" s="1">
        <v>45129</v>
      </c>
      <c r="B128">
        <v>-7.3</v>
      </c>
      <c r="C128">
        <v>27</v>
      </c>
      <c r="D128">
        <v>18</v>
      </c>
      <c r="E128" s="39">
        <f t="shared" si="1"/>
        <v>0.4</v>
      </c>
      <c r="F128">
        <v>19.399999999999999</v>
      </c>
      <c r="G128">
        <v>18.600000000000001</v>
      </c>
      <c r="H128">
        <v>17.399999999999999</v>
      </c>
      <c r="I128">
        <v>0</v>
      </c>
    </row>
    <row r="129" spans="1:9">
      <c r="A129" s="1">
        <v>45142</v>
      </c>
      <c r="B129">
        <v>-5.2</v>
      </c>
      <c r="C129">
        <v>49</v>
      </c>
      <c r="D129">
        <v>30</v>
      </c>
      <c r="E129" s="39">
        <f t="shared" si="1"/>
        <v>0.379746835443038</v>
      </c>
      <c r="F129">
        <v>19.2</v>
      </c>
      <c r="G129">
        <v>18.600000000000001</v>
      </c>
      <c r="H129">
        <v>17.399999999999999</v>
      </c>
      <c r="I129">
        <v>3</v>
      </c>
    </row>
    <row r="130" spans="1:9">
      <c r="A130" s="1">
        <v>45170</v>
      </c>
      <c r="B130">
        <v>-4.0999999999999996</v>
      </c>
      <c r="C130">
        <v>73</v>
      </c>
      <c r="D130">
        <v>42</v>
      </c>
      <c r="E130" s="39">
        <f t="shared" si="1"/>
        <v>0.36521739130434783</v>
      </c>
      <c r="F130">
        <v>18.8</v>
      </c>
      <c r="G130">
        <v>18.7</v>
      </c>
      <c r="H130">
        <v>17.5</v>
      </c>
      <c r="I130">
        <v>2</v>
      </c>
    </row>
    <row r="131" spans="1:9">
      <c r="A131" s="1">
        <v>45177</v>
      </c>
      <c r="B131">
        <v>0.5</v>
      </c>
      <c r="C131">
        <v>73</v>
      </c>
      <c r="D131">
        <v>42</v>
      </c>
      <c r="E131" s="39">
        <f t="shared" ref="E131:E169" si="2">D131/(C131+D131)</f>
        <v>0.36521739130434783</v>
      </c>
      <c r="F131">
        <v>18.600000000000001</v>
      </c>
      <c r="G131">
        <v>18.7</v>
      </c>
      <c r="H131">
        <v>17.5</v>
      </c>
      <c r="I131">
        <v>0</v>
      </c>
    </row>
    <row r="132" spans="1:9">
      <c r="A132" s="1">
        <v>45184</v>
      </c>
      <c r="B132">
        <v>0.2</v>
      </c>
      <c r="C132">
        <v>74</v>
      </c>
      <c r="D132">
        <v>42</v>
      </c>
      <c r="E132" s="39">
        <f t="shared" si="2"/>
        <v>0.36206896551724138</v>
      </c>
      <c r="F132">
        <v>18.8</v>
      </c>
      <c r="G132">
        <v>18.7</v>
      </c>
      <c r="H132">
        <v>17.5</v>
      </c>
      <c r="I132">
        <v>2</v>
      </c>
    </row>
    <row r="133" spans="1:9">
      <c r="A133" s="1">
        <v>45191</v>
      </c>
      <c r="B133">
        <v>-0.2</v>
      </c>
      <c r="C133">
        <v>74</v>
      </c>
      <c r="D133">
        <v>42</v>
      </c>
      <c r="E133" s="39">
        <f t="shared" si="2"/>
        <v>0.36206896551724138</v>
      </c>
      <c r="F133">
        <v>18</v>
      </c>
      <c r="G133">
        <v>18.7</v>
      </c>
      <c r="H133">
        <v>17.5</v>
      </c>
      <c r="I133">
        <v>1</v>
      </c>
    </row>
    <row r="134" spans="1:9">
      <c r="A134" s="1">
        <v>45198</v>
      </c>
      <c r="B134">
        <v>-0.1</v>
      </c>
      <c r="C134">
        <v>74</v>
      </c>
      <c r="D134">
        <v>42</v>
      </c>
      <c r="E134" s="39">
        <f t="shared" si="2"/>
        <v>0.36206896551724138</v>
      </c>
      <c r="F134">
        <v>18.7</v>
      </c>
      <c r="G134">
        <v>18.7</v>
      </c>
      <c r="H134">
        <v>17.5</v>
      </c>
      <c r="I134">
        <v>1</v>
      </c>
    </row>
    <row r="135" spans="1:9">
      <c r="A135" s="1">
        <v>45205</v>
      </c>
      <c r="B135">
        <v>-0.3</v>
      </c>
      <c r="C135">
        <v>76</v>
      </c>
      <c r="D135">
        <v>42</v>
      </c>
      <c r="E135" s="39">
        <f t="shared" si="2"/>
        <v>0.3559322033898305</v>
      </c>
      <c r="F135">
        <v>17.7</v>
      </c>
      <c r="G135">
        <v>18.7</v>
      </c>
      <c r="H135">
        <v>17.5</v>
      </c>
      <c r="I135">
        <v>7</v>
      </c>
    </row>
    <row r="136" spans="1:9">
      <c r="A136" s="1">
        <v>45212</v>
      </c>
      <c r="B136">
        <v>0.4</v>
      </c>
      <c r="C136">
        <v>4</v>
      </c>
      <c r="D136">
        <v>5</v>
      </c>
      <c r="E136" s="39">
        <f t="shared" si="2"/>
        <v>0.55555555555555558</v>
      </c>
      <c r="F136">
        <v>18.100000000000001</v>
      </c>
      <c r="G136">
        <v>18.7</v>
      </c>
      <c r="H136">
        <v>17.5</v>
      </c>
      <c r="I136">
        <v>2</v>
      </c>
    </row>
    <row r="137" spans="1:9">
      <c r="A137" s="1">
        <v>45219</v>
      </c>
      <c r="B137">
        <v>-0.4</v>
      </c>
      <c r="C137">
        <v>7</v>
      </c>
      <c r="D137">
        <v>6</v>
      </c>
      <c r="E137" s="39">
        <f t="shared" si="2"/>
        <v>0.46153846153846156</v>
      </c>
      <c r="F137">
        <v>17.7</v>
      </c>
      <c r="G137">
        <v>18.7</v>
      </c>
      <c r="H137">
        <v>17.5</v>
      </c>
      <c r="I137">
        <v>7</v>
      </c>
    </row>
    <row r="138" spans="1:9">
      <c r="A138" s="1">
        <v>45226</v>
      </c>
      <c r="B138">
        <v>2.7</v>
      </c>
      <c r="C138">
        <v>28</v>
      </c>
      <c r="D138">
        <v>14</v>
      </c>
      <c r="E138" s="39">
        <f t="shared" si="2"/>
        <v>0.33333333333333331</v>
      </c>
      <c r="F138">
        <v>17.7</v>
      </c>
      <c r="G138">
        <v>18.7</v>
      </c>
      <c r="H138">
        <v>17.5</v>
      </c>
      <c r="I138">
        <v>16</v>
      </c>
    </row>
    <row r="139" spans="1:9">
      <c r="A139" s="1">
        <v>45233</v>
      </c>
      <c r="B139">
        <v>3.7</v>
      </c>
      <c r="C139">
        <v>48</v>
      </c>
      <c r="D139">
        <v>27</v>
      </c>
      <c r="E139" s="39">
        <f t="shared" si="2"/>
        <v>0.36</v>
      </c>
      <c r="F139">
        <v>17.8</v>
      </c>
      <c r="G139">
        <v>18.7</v>
      </c>
      <c r="H139">
        <v>17.5</v>
      </c>
      <c r="I139">
        <v>39</v>
      </c>
    </row>
    <row r="140" spans="1:9">
      <c r="A140" s="1">
        <v>45240</v>
      </c>
      <c r="B140">
        <v>4.0999999999999996</v>
      </c>
      <c r="C140">
        <v>59</v>
      </c>
      <c r="D140">
        <v>30</v>
      </c>
      <c r="E140" s="39">
        <f t="shared" si="2"/>
        <v>0.33707865168539325</v>
      </c>
      <c r="F140">
        <v>18</v>
      </c>
      <c r="G140">
        <v>18.7</v>
      </c>
      <c r="H140">
        <v>17.5</v>
      </c>
      <c r="I140">
        <v>0</v>
      </c>
    </row>
    <row r="141" spans="1:9">
      <c r="A141" s="1">
        <v>45247</v>
      </c>
      <c r="B141">
        <v>4.3</v>
      </c>
      <c r="C141">
        <v>64</v>
      </c>
      <c r="D141">
        <v>32</v>
      </c>
      <c r="E141" s="39">
        <f t="shared" si="2"/>
        <v>0.33333333333333331</v>
      </c>
      <c r="F141">
        <v>18.600000000000001</v>
      </c>
      <c r="G141">
        <v>18.8</v>
      </c>
      <c r="H141">
        <v>17.600000000000001</v>
      </c>
      <c r="I141">
        <v>0</v>
      </c>
    </row>
    <row r="142" spans="1:9">
      <c r="A142" s="1">
        <v>45261</v>
      </c>
      <c r="B142">
        <v>4.8</v>
      </c>
      <c r="C142">
        <v>69</v>
      </c>
      <c r="D142">
        <v>38</v>
      </c>
      <c r="E142" s="39">
        <f t="shared" si="2"/>
        <v>0.35514018691588783</v>
      </c>
      <c r="F142">
        <v>18.7</v>
      </c>
      <c r="G142">
        <v>18.8</v>
      </c>
      <c r="H142">
        <v>17.600000000000001</v>
      </c>
      <c r="I142">
        <v>0</v>
      </c>
    </row>
    <row r="143" spans="1:9">
      <c r="A143" s="1">
        <v>45268</v>
      </c>
      <c r="B143">
        <v>2.7</v>
      </c>
      <c r="C143">
        <v>70</v>
      </c>
      <c r="D143">
        <v>38</v>
      </c>
      <c r="E143" s="39">
        <f t="shared" si="2"/>
        <v>0.35185185185185186</v>
      </c>
      <c r="F143">
        <v>18.8</v>
      </c>
      <c r="G143">
        <v>18.8</v>
      </c>
      <c r="H143">
        <v>17.600000000000001</v>
      </c>
      <c r="I143">
        <v>0</v>
      </c>
    </row>
    <row r="144" spans="1:9">
      <c r="A144" s="1">
        <v>45275</v>
      </c>
      <c r="B144">
        <v>2.4</v>
      </c>
      <c r="C144">
        <v>72</v>
      </c>
      <c r="D144">
        <v>39</v>
      </c>
      <c r="E144" s="39">
        <f t="shared" si="2"/>
        <v>0.35135135135135137</v>
      </c>
      <c r="F144">
        <v>19.3</v>
      </c>
      <c r="G144">
        <v>18.8</v>
      </c>
      <c r="H144">
        <v>17.600000000000001</v>
      </c>
      <c r="I144">
        <v>0</v>
      </c>
    </row>
    <row r="145" spans="1:9">
      <c r="A145" s="1">
        <v>45276</v>
      </c>
      <c r="B145">
        <v>1.3</v>
      </c>
      <c r="C145">
        <v>72</v>
      </c>
      <c r="D145">
        <v>39</v>
      </c>
      <c r="E145" s="39">
        <f t="shared" si="2"/>
        <v>0.35135135135135137</v>
      </c>
      <c r="F145">
        <v>19.2</v>
      </c>
      <c r="G145">
        <v>18.899999999999999</v>
      </c>
      <c r="H145">
        <v>17.600000000000001</v>
      </c>
      <c r="I145">
        <v>0</v>
      </c>
    </row>
    <row r="146" spans="1:9">
      <c r="A146" s="1">
        <v>45277</v>
      </c>
      <c r="B146">
        <v>-0.1</v>
      </c>
      <c r="C146">
        <v>4</v>
      </c>
      <c r="D146">
        <v>3</v>
      </c>
      <c r="E146" s="39">
        <f t="shared" si="2"/>
        <v>0.42857142857142855</v>
      </c>
      <c r="F146">
        <v>19.5</v>
      </c>
      <c r="G146">
        <v>18.899999999999999</v>
      </c>
      <c r="H146">
        <v>17.600000000000001</v>
      </c>
      <c r="I146">
        <v>0</v>
      </c>
    </row>
    <row r="147" spans="1:9">
      <c r="A147" s="1">
        <v>45282</v>
      </c>
      <c r="B147">
        <v>-1.7</v>
      </c>
      <c r="C147">
        <v>5</v>
      </c>
      <c r="D147">
        <v>3</v>
      </c>
      <c r="E147" s="39">
        <f t="shared" si="2"/>
        <v>0.375</v>
      </c>
      <c r="F147">
        <v>19.5</v>
      </c>
      <c r="G147">
        <v>18.899999999999999</v>
      </c>
      <c r="H147">
        <v>17.600000000000001</v>
      </c>
      <c r="I147">
        <v>0</v>
      </c>
    </row>
    <row r="148" spans="1:9">
      <c r="A148" s="1">
        <v>45303</v>
      </c>
      <c r="B148">
        <v>-0.1</v>
      </c>
      <c r="C148">
        <v>4</v>
      </c>
      <c r="D148">
        <v>3</v>
      </c>
      <c r="E148" s="39">
        <f t="shared" si="2"/>
        <v>0.42857142857142855</v>
      </c>
      <c r="F148">
        <v>19.5</v>
      </c>
      <c r="G148">
        <v>18.899999999999999</v>
      </c>
      <c r="H148">
        <v>17.600000000000001</v>
      </c>
      <c r="I148">
        <v>0</v>
      </c>
    </row>
    <row r="149" spans="1:9">
      <c r="A149" s="1">
        <v>45317</v>
      </c>
      <c r="B149">
        <v>-1.4</v>
      </c>
      <c r="C149">
        <v>14</v>
      </c>
      <c r="D149">
        <v>9</v>
      </c>
      <c r="E149" s="39">
        <f t="shared" si="2"/>
        <v>0.39130434782608697</v>
      </c>
      <c r="F149">
        <v>20</v>
      </c>
      <c r="G149">
        <v>18.899999999999999</v>
      </c>
      <c r="H149">
        <v>17.600000000000001</v>
      </c>
      <c r="I149">
        <v>0</v>
      </c>
    </row>
    <row r="150" spans="1:9">
      <c r="A150" s="1">
        <v>45324</v>
      </c>
      <c r="B150">
        <v>1.6</v>
      </c>
      <c r="C150">
        <v>31</v>
      </c>
      <c r="D150">
        <v>17</v>
      </c>
      <c r="E150" s="39">
        <f t="shared" si="2"/>
        <v>0.35416666666666669</v>
      </c>
      <c r="F150">
        <v>20</v>
      </c>
      <c r="G150">
        <v>18.899999999999999</v>
      </c>
      <c r="H150">
        <v>17.600000000000001</v>
      </c>
      <c r="I150">
        <v>0</v>
      </c>
    </row>
    <row r="151" spans="1:9">
      <c r="A151" s="1">
        <v>45331</v>
      </c>
      <c r="B151">
        <v>2.9</v>
      </c>
      <c r="C151">
        <v>52</v>
      </c>
      <c r="D151">
        <v>21</v>
      </c>
      <c r="E151" s="39">
        <f t="shared" si="2"/>
        <v>0.28767123287671231</v>
      </c>
      <c r="F151">
        <v>20.3</v>
      </c>
      <c r="G151">
        <v>18.899999999999999</v>
      </c>
      <c r="H151">
        <v>17.7</v>
      </c>
      <c r="I151">
        <v>0</v>
      </c>
    </row>
    <row r="152" spans="1:9">
      <c r="A152" s="1">
        <v>45338</v>
      </c>
      <c r="B152">
        <v>3.2</v>
      </c>
      <c r="C152">
        <v>59</v>
      </c>
      <c r="D152">
        <v>26</v>
      </c>
      <c r="E152" s="39">
        <f t="shared" si="2"/>
        <v>0.30588235294117649</v>
      </c>
      <c r="F152">
        <v>20.399999999999999</v>
      </c>
      <c r="G152">
        <v>19</v>
      </c>
      <c r="H152">
        <v>17.7</v>
      </c>
      <c r="I152">
        <v>0</v>
      </c>
    </row>
    <row r="153" spans="1:9">
      <c r="A153" s="1">
        <v>45339</v>
      </c>
      <c r="B153">
        <v>4</v>
      </c>
      <c r="C153">
        <v>71</v>
      </c>
      <c r="D153">
        <v>30</v>
      </c>
      <c r="E153" s="39">
        <f t="shared" si="2"/>
        <v>0.29702970297029702</v>
      </c>
      <c r="F153">
        <v>20.399999999999999</v>
      </c>
      <c r="G153">
        <v>19</v>
      </c>
      <c r="H153">
        <v>17.7</v>
      </c>
      <c r="I153">
        <v>0</v>
      </c>
    </row>
    <row r="154" spans="1:9">
      <c r="A154" s="1">
        <v>45359</v>
      </c>
      <c r="B154">
        <v>3.4</v>
      </c>
      <c r="C154">
        <v>74</v>
      </c>
      <c r="D154">
        <v>32</v>
      </c>
      <c r="E154" s="39">
        <f t="shared" si="2"/>
        <v>0.30188679245283018</v>
      </c>
      <c r="F154">
        <v>20.7</v>
      </c>
      <c r="G154">
        <v>19</v>
      </c>
      <c r="H154">
        <v>17.7</v>
      </c>
      <c r="I154">
        <v>0</v>
      </c>
    </row>
    <row r="155" spans="1:9">
      <c r="A155" s="1">
        <v>45366</v>
      </c>
      <c r="B155">
        <v>3.3</v>
      </c>
      <c r="C155">
        <v>78</v>
      </c>
      <c r="D155">
        <v>32</v>
      </c>
      <c r="E155" s="39">
        <f t="shared" si="2"/>
        <v>0.29090909090909089</v>
      </c>
      <c r="F155">
        <v>20.6</v>
      </c>
      <c r="G155">
        <v>19</v>
      </c>
      <c r="H155">
        <v>17.7</v>
      </c>
      <c r="I155">
        <v>0</v>
      </c>
    </row>
    <row r="156" spans="1:9">
      <c r="A156" s="1">
        <v>45372</v>
      </c>
      <c r="B156">
        <v>3.4</v>
      </c>
      <c r="C156">
        <v>78</v>
      </c>
      <c r="D156">
        <v>33</v>
      </c>
      <c r="E156" s="39">
        <f t="shared" si="2"/>
        <v>0.29729729729729731</v>
      </c>
      <c r="F156">
        <v>20.9</v>
      </c>
      <c r="G156">
        <v>19</v>
      </c>
      <c r="H156">
        <v>17.7</v>
      </c>
      <c r="I156">
        <v>0</v>
      </c>
    </row>
    <row r="157" spans="1:9">
      <c r="A157" s="1">
        <v>45379</v>
      </c>
      <c r="B157">
        <v>3.6</v>
      </c>
      <c r="C157">
        <v>79</v>
      </c>
      <c r="D157">
        <v>33</v>
      </c>
      <c r="E157" s="39">
        <f t="shared" si="2"/>
        <v>0.29464285714285715</v>
      </c>
      <c r="F157">
        <v>20.9</v>
      </c>
      <c r="G157">
        <v>19.100000000000001</v>
      </c>
      <c r="H157">
        <v>17.7</v>
      </c>
      <c r="I157">
        <v>0</v>
      </c>
    </row>
    <row r="158" spans="1:9">
      <c r="A158" s="1">
        <v>45387</v>
      </c>
      <c r="B158">
        <v>3.2</v>
      </c>
      <c r="C158">
        <v>79</v>
      </c>
      <c r="D158">
        <v>33</v>
      </c>
      <c r="E158" s="39">
        <f t="shared" si="2"/>
        <v>0.29464285714285715</v>
      </c>
      <c r="F158">
        <v>20.5</v>
      </c>
      <c r="G158">
        <v>19.100000000000001</v>
      </c>
      <c r="H158">
        <v>17.7</v>
      </c>
      <c r="I158">
        <v>0</v>
      </c>
    </row>
    <row r="159" spans="1:9">
      <c r="A159" s="1">
        <v>45394</v>
      </c>
      <c r="B159">
        <v>0.9</v>
      </c>
      <c r="C159">
        <v>79</v>
      </c>
      <c r="D159">
        <v>33</v>
      </c>
      <c r="E159" s="39">
        <f t="shared" si="2"/>
        <v>0.29464285714285715</v>
      </c>
      <c r="F159">
        <v>20.6</v>
      </c>
      <c r="G159">
        <v>19.100000000000001</v>
      </c>
      <c r="H159">
        <v>17.8</v>
      </c>
      <c r="I159">
        <v>7</v>
      </c>
    </row>
    <row r="160" spans="1:9">
      <c r="A160" s="1">
        <v>45401</v>
      </c>
      <c r="B160">
        <v>0.5</v>
      </c>
      <c r="C160">
        <v>7</v>
      </c>
      <c r="D160">
        <v>5</v>
      </c>
      <c r="E160" s="39">
        <f t="shared" si="2"/>
        <v>0.41666666666666669</v>
      </c>
      <c r="F160">
        <v>19.899999999999999</v>
      </c>
      <c r="G160">
        <v>19.100000000000001</v>
      </c>
      <c r="H160">
        <v>17.8</v>
      </c>
      <c r="I160">
        <v>34</v>
      </c>
    </row>
    <row r="161" spans="1:9">
      <c r="A161" s="1">
        <v>45408</v>
      </c>
      <c r="B161">
        <v>3.5</v>
      </c>
      <c r="C161">
        <v>19</v>
      </c>
      <c r="D161">
        <v>20</v>
      </c>
      <c r="E161" s="39">
        <f t="shared" si="2"/>
        <v>0.51282051282051277</v>
      </c>
      <c r="F161">
        <v>20</v>
      </c>
      <c r="G161">
        <v>19.100000000000001</v>
      </c>
      <c r="H161">
        <v>17.8</v>
      </c>
      <c r="I161">
        <v>58</v>
      </c>
    </row>
    <row r="162" spans="1:9">
      <c r="A162" s="1">
        <v>45409</v>
      </c>
      <c r="B162">
        <v>5</v>
      </c>
      <c r="C162">
        <v>41</v>
      </c>
      <c r="D162">
        <v>34</v>
      </c>
      <c r="E162" s="39">
        <f t="shared" si="2"/>
        <v>0.45333333333333331</v>
      </c>
      <c r="F162">
        <v>19.899999999999999</v>
      </c>
      <c r="G162">
        <v>19.100000000000001</v>
      </c>
      <c r="H162">
        <v>17.8</v>
      </c>
      <c r="I162">
        <v>4</v>
      </c>
    </row>
    <row r="163" spans="1:9">
      <c r="A163" s="1">
        <v>45422</v>
      </c>
      <c r="B163">
        <v>5.4</v>
      </c>
      <c r="C163">
        <v>51</v>
      </c>
      <c r="D163">
        <v>36</v>
      </c>
      <c r="E163" s="39">
        <f t="shared" si="2"/>
        <v>0.41379310344827586</v>
      </c>
      <c r="F163">
        <v>20.399999999999999</v>
      </c>
      <c r="G163">
        <v>19.100000000000001</v>
      </c>
      <c r="H163">
        <v>17.8</v>
      </c>
      <c r="I163">
        <v>0</v>
      </c>
    </row>
    <row r="164" spans="1:9">
      <c r="A164" s="1">
        <v>45429</v>
      </c>
      <c r="B164">
        <v>5.7</v>
      </c>
      <c r="C164">
        <v>54</v>
      </c>
      <c r="D164">
        <v>37</v>
      </c>
      <c r="E164" s="39">
        <f t="shared" si="2"/>
        <v>0.40659340659340659</v>
      </c>
      <c r="F164">
        <v>20.7</v>
      </c>
      <c r="G164">
        <v>19.2</v>
      </c>
      <c r="H164">
        <v>17.8</v>
      </c>
      <c r="I164">
        <v>0</v>
      </c>
    </row>
    <row r="165" spans="1:9">
      <c r="A165" s="1">
        <v>45436</v>
      </c>
      <c r="B165">
        <v>6</v>
      </c>
      <c r="C165">
        <v>60</v>
      </c>
      <c r="D165">
        <v>41</v>
      </c>
      <c r="E165" s="39">
        <f t="shared" si="2"/>
        <v>0.40594059405940597</v>
      </c>
      <c r="F165">
        <v>20.5</v>
      </c>
      <c r="G165">
        <v>19.2</v>
      </c>
      <c r="H165">
        <v>17.8</v>
      </c>
      <c r="I165">
        <v>0</v>
      </c>
    </row>
    <row r="166" spans="1:9">
      <c r="A166" s="1">
        <v>45443</v>
      </c>
      <c r="B166">
        <v>5.9</v>
      </c>
      <c r="C166">
        <v>64</v>
      </c>
      <c r="D166">
        <v>42</v>
      </c>
      <c r="E166" s="39">
        <f t="shared" si="2"/>
        <v>0.39622641509433965</v>
      </c>
      <c r="F166">
        <v>20.3</v>
      </c>
      <c r="G166">
        <v>19.2</v>
      </c>
      <c r="H166">
        <v>17.8</v>
      </c>
      <c r="I166">
        <v>0</v>
      </c>
    </row>
    <row r="167" spans="1:9">
      <c r="A167" s="1">
        <v>45450</v>
      </c>
      <c r="B167">
        <v>5.9</v>
      </c>
      <c r="C167">
        <v>67</v>
      </c>
      <c r="D167">
        <v>44</v>
      </c>
      <c r="E167" s="39">
        <f t="shared" si="2"/>
        <v>0.3963963963963964</v>
      </c>
      <c r="F167">
        <v>20.7</v>
      </c>
      <c r="G167">
        <v>19.2</v>
      </c>
      <c r="H167">
        <v>17.8</v>
      </c>
      <c r="I167">
        <v>0</v>
      </c>
    </row>
    <row r="168" spans="1:9">
      <c r="A168" s="1">
        <v>45457</v>
      </c>
      <c r="B168">
        <v>9</v>
      </c>
      <c r="C168">
        <v>67</v>
      </c>
      <c r="D168">
        <v>44</v>
      </c>
      <c r="E168" s="39">
        <f t="shared" si="2"/>
        <v>0.3963963963963964</v>
      </c>
      <c r="F168">
        <v>21</v>
      </c>
      <c r="G168">
        <v>19.2</v>
      </c>
      <c r="H168">
        <v>17.8</v>
      </c>
      <c r="I168">
        <v>0</v>
      </c>
    </row>
    <row r="169" spans="1:9">
      <c r="A169" s="1">
        <v>45464</v>
      </c>
      <c r="B169">
        <v>8.8000000000000007</v>
      </c>
      <c r="C169">
        <v>67</v>
      </c>
      <c r="D169">
        <v>44</v>
      </c>
      <c r="E169" s="39">
        <f t="shared" si="2"/>
        <v>0.3963963963963964</v>
      </c>
      <c r="F169">
        <v>21</v>
      </c>
      <c r="G169">
        <v>19.2</v>
      </c>
      <c r="H169">
        <v>17.8</v>
      </c>
      <c r="I169">
        <v>0</v>
      </c>
    </row>
    <row r="170" spans="1:9">
      <c r="A170" s="1">
        <v>45476</v>
      </c>
      <c r="B170">
        <v>8.8000000000000007</v>
      </c>
      <c r="C170">
        <v>67</v>
      </c>
      <c r="D170">
        <v>45</v>
      </c>
      <c r="E170" s="39">
        <f>D170/(C170+D170)</f>
        <v>0.4017857142857143</v>
      </c>
      <c r="F170">
        <v>21.2</v>
      </c>
      <c r="G170">
        <v>19.3</v>
      </c>
      <c r="H170">
        <v>17.899999999999999</v>
      </c>
    </row>
    <row r="171" spans="1:9">
      <c r="A171" s="1">
        <v>45485</v>
      </c>
      <c r="B171">
        <v>9.3000000000000007</v>
      </c>
      <c r="C171">
        <v>2</v>
      </c>
      <c r="D171">
        <v>5</v>
      </c>
      <c r="E171" s="39">
        <f>D171/(C171+D171)</f>
        <v>0.7142857142857143</v>
      </c>
      <c r="F171">
        <v>21.4</v>
      </c>
      <c r="G171">
        <v>19.3</v>
      </c>
      <c r="H171">
        <v>17.899999999999999</v>
      </c>
    </row>
    <row r="172" spans="1:9">
      <c r="A172" s="1">
        <v>45492</v>
      </c>
      <c r="B172">
        <v>9.6999999999999993</v>
      </c>
      <c r="C172">
        <v>5</v>
      </c>
      <c r="D172">
        <v>5</v>
      </c>
      <c r="E172" s="39">
        <f>D172/(C172+D172)</f>
        <v>0.5</v>
      </c>
      <c r="F172">
        <v>21.2</v>
      </c>
      <c r="G172">
        <v>19.3</v>
      </c>
      <c r="H172">
        <v>17.899999999999999</v>
      </c>
    </row>
    <row r="173" spans="1:9">
      <c r="A173" s="1">
        <v>45499</v>
      </c>
      <c r="B173">
        <v>9.8000000000000007</v>
      </c>
      <c r="C173">
        <v>16</v>
      </c>
      <c r="D173">
        <v>16</v>
      </c>
      <c r="E173" s="39">
        <f t="shared" ref="E173:E174" si="3">D173/(C173+D173)</f>
        <v>0.5</v>
      </c>
      <c r="F173">
        <v>20.6</v>
      </c>
      <c r="G173">
        <v>19.3</v>
      </c>
      <c r="H173">
        <v>17.899999999999999</v>
      </c>
    </row>
    <row r="174" spans="1:9">
      <c r="A174" s="1">
        <v>45506</v>
      </c>
      <c r="B174">
        <v>11.5</v>
      </c>
      <c r="C174">
        <v>39</v>
      </c>
      <c r="D174">
        <v>35</v>
      </c>
      <c r="E174" s="39">
        <f t="shared" si="3"/>
        <v>0.47297297297297297</v>
      </c>
      <c r="F174">
        <v>20.7</v>
      </c>
      <c r="G174">
        <v>19.3</v>
      </c>
      <c r="H174">
        <v>17.899999999999999</v>
      </c>
    </row>
    <row r="175" spans="1:9">
      <c r="A175" s="1">
        <v>45513</v>
      </c>
      <c r="B175">
        <v>10.8</v>
      </c>
      <c r="C175">
        <v>47</v>
      </c>
      <c r="D175">
        <v>39</v>
      </c>
      <c r="E175" s="39">
        <f>D175/(C175+D175)</f>
        <v>0.45348837209302323</v>
      </c>
      <c r="F175">
        <v>20.2</v>
      </c>
      <c r="G175">
        <v>19.399999999999999</v>
      </c>
      <c r="H175">
        <v>17.899999999999999</v>
      </c>
    </row>
    <row r="176" spans="1:9">
      <c r="A176" s="1">
        <v>45520</v>
      </c>
      <c r="B176">
        <v>10.9</v>
      </c>
      <c r="C176">
        <v>48</v>
      </c>
      <c r="D176">
        <v>41</v>
      </c>
      <c r="E176" s="39">
        <f>D176/(C176+D176)</f>
        <v>0.4606741573033708</v>
      </c>
      <c r="F176">
        <v>21</v>
      </c>
      <c r="G176">
        <v>19.399999999999999</v>
      </c>
      <c r="H176">
        <v>17.899999999999999</v>
      </c>
    </row>
    <row r="177" spans="1:8">
      <c r="A177" s="1">
        <v>45541</v>
      </c>
      <c r="B177">
        <v>11.3</v>
      </c>
      <c r="C177">
        <v>59</v>
      </c>
      <c r="D177">
        <v>50</v>
      </c>
      <c r="E177" s="39">
        <f>D177/(C177+D177)</f>
        <v>0.45871559633027525</v>
      </c>
      <c r="F177">
        <v>20.6</v>
      </c>
      <c r="G177">
        <v>19.399999999999999</v>
      </c>
      <c r="H177">
        <v>18</v>
      </c>
    </row>
    <row r="178" spans="1:8">
      <c r="A178" s="1">
        <v>45548</v>
      </c>
      <c r="B178">
        <v>4.9000000000000004</v>
      </c>
      <c r="C178">
        <v>59</v>
      </c>
      <c r="D178">
        <v>50</v>
      </c>
      <c r="E178" s="39">
        <f t="shared" ref="E178:E241" si="4">D178/(C178+D178)</f>
        <v>0.45871559633027525</v>
      </c>
      <c r="F178">
        <v>20.9</v>
      </c>
      <c r="G178">
        <v>19.399999999999999</v>
      </c>
      <c r="H178">
        <v>18</v>
      </c>
    </row>
    <row r="179" spans="1:8">
      <c r="A179" s="1">
        <v>45555</v>
      </c>
      <c r="B179">
        <v>4.5999999999999996</v>
      </c>
      <c r="C179">
        <v>60</v>
      </c>
      <c r="D179">
        <v>50</v>
      </c>
      <c r="E179" s="39">
        <f t="shared" si="4"/>
        <v>0.45454545454545453</v>
      </c>
      <c r="F179">
        <v>21.4</v>
      </c>
      <c r="G179">
        <v>19.5</v>
      </c>
      <c r="H179">
        <v>18</v>
      </c>
    </row>
    <row r="180" spans="1:8">
      <c r="A180" s="1">
        <v>45569</v>
      </c>
      <c r="B180">
        <v>4.2</v>
      </c>
      <c r="C180">
        <v>60</v>
      </c>
      <c r="D180">
        <v>50</v>
      </c>
      <c r="E180" s="39">
        <f t="shared" si="4"/>
        <v>0.45454545454545453</v>
      </c>
      <c r="F180">
        <v>21.4</v>
      </c>
      <c r="G180">
        <v>19.5</v>
      </c>
      <c r="H180">
        <v>18</v>
      </c>
    </row>
    <row r="181" spans="1:8">
      <c r="A181" s="1">
        <v>45576</v>
      </c>
      <c r="B181">
        <v>4.0999999999999996</v>
      </c>
      <c r="C181">
        <v>60</v>
      </c>
      <c r="D181">
        <v>50</v>
      </c>
      <c r="E181" s="39">
        <f t="shared" si="4"/>
        <v>0.45454545454545453</v>
      </c>
      <c r="F181">
        <v>21.4</v>
      </c>
      <c r="G181">
        <v>19.5</v>
      </c>
      <c r="H181">
        <v>18</v>
      </c>
    </row>
    <row r="182" spans="1:8">
      <c r="A182" s="1">
        <v>45583</v>
      </c>
      <c r="B182">
        <v>3.4</v>
      </c>
      <c r="C182">
        <v>9</v>
      </c>
      <c r="D182">
        <v>5</v>
      </c>
      <c r="E182" s="39">
        <f t="shared" si="4"/>
        <v>0.35714285714285715</v>
      </c>
      <c r="F182">
        <v>21.9</v>
      </c>
      <c r="G182">
        <v>19.5</v>
      </c>
      <c r="H182">
        <v>18.100000000000001</v>
      </c>
    </row>
    <row r="183" spans="1:8">
      <c r="A183" s="1">
        <v>45590</v>
      </c>
      <c r="B183">
        <v>3.6</v>
      </c>
      <c r="C183">
        <v>20</v>
      </c>
      <c r="D183">
        <v>11</v>
      </c>
      <c r="E183" s="39">
        <f t="shared" si="4"/>
        <v>0.35483870967741937</v>
      </c>
      <c r="F183">
        <v>21.7</v>
      </c>
      <c r="G183">
        <v>19.600000000000001</v>
      </c>
      <c r="H183">
        <v>18.100000000000001</v>
      </c>
    </row>
    <row r="184" spans="1:8">
      <c r="A184" s="1">
        <v>45597</v>
      </c>
      <c r="B184">
        <v>5.0999999999999996</v>
      </c>
      <c r="C184">
        <v>37</v>
      </c>
      <c r="D184">
        <v>18</v>
      </c>
      <c r="E184" s="39">
        <f t="shared" si="4"/>
        <v>0.32727272727272727</v>
      </c>
      <c r="F184">
        <v>21.3</v>
      </c>
      <c r="G184">
        <v>19.600000000000001</v>
      </c>
      <c r="H184">
        <v>18.100000000000001</v>
      </c>
    </row>
    <row r="185" spans="1:8">
      <c r="A185" s="1">
        <v>45604</v>
      </c>
      <c r="B185">
        <v>5.3</v>
      </c>
      <c r="C185">
        <v>53</v>
      </c>
      <c r="D185">
        <v>24</v>
      </c>
      <c r="E185" s="39">
        <f t="shared" si="4"/>
        <v>0.31168831168831168</v>
      </c>
      <c r="F185">
        <v>22.2</v>
      </c>
      <c r="G185">
        <v>19.600000000000001</v>
      </c>
      <c r="H185">
        <v>18.100000000000001</v>
      </c>
    </row>
    <row r="186" spans="1:8">
      <c r="A186" s="1">
        <v>45611</v>
      </c>
      <c r="B186">
        <v>5.4</v>
      </c>
      <c r="C186">
        <v>54</v>
      </c>
      <c r="D186">
        <v>26</v>
      </c>
      <c r="E186" s="39">
        <f t="shared" si="4"/>
        <v>0.32500000000000001</v>
      </c>
      <c r="F186">
        <v>22</v>
      </c>
      <c r="G186">
        <v>19.600000000000001</v>
      </c>
      <c r="H186">
        <v>18.100000000000001</v>
      </c>
    </row>
    <row r="187" spans="1:8">
      <c r="A187" s="1">
        <v>45618</v>
      </c>
      <c r="B187">
        <v>5.8</v>
      </c>
      <c r="C187">
        <v>58</v>
      </c>
      <c r="D187">
        <v>33</v>
      </c>
      <c r="E187" s="39">
        <f t="shared" si="4"/>
        <v>0.36263736263736263</v>
      </c>
      <c r="F187">
        <v>22</v>
      </c>
      <c r="G187">
        <v>19.600000000000001</v>
      </c>
      <c r="H187">
        <v>18.100000000000001</v>
      </c>
    </row>
    <row r="188" spans="1:8">
      <c r="A188" s="1">
        <v>45632</v>
      </c>
      <c r="B188">
        <v>11.9</v>
      </c>
      <c r="C188">
        <v>67</v>
      </c>
      <c r="D188">
        <v>35</v>
      </c>
      <c r="E188" s="39">
        <f t="shared" si="4"/>
        <v>0.34313725490196079</v>
      </c>
      <c r="F188">
        <v>22.3</v>
      </c>
      <c r="G188">
        <v>19.7</v>
      </c>
      <c r="H188">
        <v>18.100000000000001</v>
      </c>
    </row>
    <row r="189" spans="1:8">
      <c r="A189" s="1">
        <v>45639</v>
      </c>
      <c r="B189">
        <v>11.8</v>
      </c>
      <c r="C189">
        <v>71</v>
      </c>
      <c r="D189">
        <v>35</v>
      </c>
      <c r="E189" s="39">
        <f t="shared" si="4"/>
        <v>0.330188679245283</v>
      </c>
      <c r="F189">
        <v>22.3</v>
      </c>
      <c r="G189">
        <v>19.7</v>
      </c>
      <c r="H189">
        <v>18.100000000000001</v>
      </c>
    </row>
    <row r="190" spans="1:8">
      <c r="A190" s="1">
        <v>45660</v>
      </c>
      <c r="B190">
        <v>11.9</v>
      </c>
      <c r="C190">
        <v>71</v>
      </c>
      <c r="D190">
        <v>35</v>
      </c>
      <c r="E190" s="39">
        <f t="shared" si="4"/>
        <v>0.330188679245283</v>
      </c>
      <c r="F190">
        <v>21.4</v>
      </c>
      <c r="G190">
        <v>19.7</v>
      </c>
      <c r="H190">
        <v>18.100000000000001</v>
      </c>
    </row>
    <row r="191" spans="1:8">
      <c r="A191" s="1">
        <v>45667</v>
      </c>
      <c r="B191">
        <v>11.7</v>
      </c>
      <c r="C191">
        <v>71</v>
      </c>
      <c r="D191">
        <v>35</v>
      </c>
      <c r="E191" s="39">
        <f t="shared" si="4"/>
        <v>0.330188679245283</v>
      </c>
      <c r="F191">
        <v>21.5</v>
      </c>
      <c r="G191">
        <v>19.7</v>
      </c>
      <c r="H191">
        <v>18.2</v>
      </c>
    </row>
    <row r="192" spans="1:8">
      <c r="A192" s="1">
        <v>45674</v>
      </c>
      <c r="B192">
        <v>12.5</v>
      </c>
      <c r="C192">
        <v>1</v>
      </c>
      <c r="D192">
        <v>4</v>
      </c>
      <c r="E192" s="39">
        <f t="shared" si="4"/>
        <v>0.8</v>
      </c>
      <c r="F192">
        <v>21.6</v>
      </c>
      <c r="G192">
        <v>19.7</v>
      </c>
      <c r="H192">
        <v>18.2</v>
      </c>
    </row>
    <row r="193" spans="1:8">
      <c r="A193" s="1">
        <v>45688</v>
      </c>
      <c r="B193">
        <v>13.2</v>
      </c>
      <c r="C193">
        <v>12</v>
      </c>
      <c r="D193">
        <v>13</v>
      </c>
      <c r="E193" s="39">
        <f t="shared" si="4"/>
        <v>0.52</v>
      </c>
      <c r="F193">
        <v>22</v>
      </c>
      <c r="G193">
        <v>19.8</v>
      </c>
      <c r="H193">
        <v>18.2</v>
      </c>
    </row>
    <row r="194" spans="1:8">
      <c r="A194" s="1">
        <v>45698</v>
      </c>
      <c r="B194">
        <v>16.399999999999999</v>
      </c>
      <c r="C194">
        <v>34</v>
      </c>
      <c r="D194">
        <v>21</v>
      </c>
      <c r="E194" s="39">
        <f t="shared" si="4"/>
        <v>0.38181818181818183</v>
      </c>
      <c r="F194">
        <v>22.1</v>
      </c>
      <c r="G194">
        <v>19.8</v>
      </c>
      <c r="H194">
        <v>18.2</v>
      </c>
    </row>
    <row r="195" spans="1:8">
      <c r="A195" s="1">
        <v>45705</v>
      </c>
      <c r="B195">
        <v>16.899999999999999</v>
      </c>
      <c r="C195">
        <v>42</v>
      </c>
      <c r="D195">
        <v>33</v>
      </c>
      <c r="E195" s="39">
        <f t="shared" si="4"/>
        <v>0.44</v>
      </c>
      <c r="F195">
        <v>22.2</v>
      </c>
      <c r="G195">
        <v>19.8</v>
      </c>
      <c r="H195">
        <v>18.3</v>
      </c>
    </row>
    <row r="196" spans="1:8">
      <c r="A196" s="1">
        <v>45716</v>
      </c>
      <c r="B196">
        <v>18.2</v>
      </c>
      <c r="C196">
        <v>58</v>
      </c>
      <c r="D196">
        <v>40</v>
      </c>
      <c r="E196" s="39">
        <f t="shared" si="4"/>
        <v>0.40816326530612246</v>
      </c>
      <c r="F196">
        <v>21.2</v>
      </c>
      <c r="G196">
        <v>19.8</v>
      </c>
      <c r="H196">
        <v>18.3</v>
      </c>
    </row>
    <row r="197" spans="1:8">
      <c r="A197" s="1">
        <v>45723</v>
      </c>
      <c r="B197">
        <v>7.3</v>
      </c>
      <c r="C197">
        <v>64</v>
      </c>
      <c r="D197">
        <v>39</v>
      </c>
      <c r="E197" s="39">
        <f t="shared" si="4"/>
        <v>0.37864077669902912</v>
      </c>
      <c r="F197">
        <v>20.7</v>
      </c>
      <c r="G197">
        <v>19.8</v>
      </c>
      <c r="H197">
        <v>18.3</v>
      </c>
    </row>
    <row r="198" spans="1:8">
      <c r="A198" s="1">
        <v>45730</v>
      </c>
      <c r="B198">
        <v>7.1</v>
      </c>
      <c r="C198">
        <v>65</v>
      </c>
      <c r="D198">
        <v>39</v>
      </c>
      <c r="E198" s="39">
        <f t="shared" si="4"/>
        <v>0.375</v>
      </c>
      <c r="F198">
        <v>19.899999999999999</v>
      </c>
      <c r="G198">
        <v>19.8</v>
      </c>
      <c r="H198">
        <v>18.3</v>
      </c>
    </row>
    <row r="199" spans="1:8">
      <c r="A199" s="1">
        <v>45736</v>
      </c>
      <c r="B199">
        <v>7.1</v>
      </c>
      <c r="C199">
        <v>66</v>
      </c>
      <c r="D199">
        <v>39</v>
      </c>
      <c r="E199" s="39">
        <f t="shared" si="4"/>
        <v>0.37142857142857144</v>
      </c>
      <c r="F199">
        <v>20.399999999999999</v>
      </c>
      <c r="G199">
        <v>19.899999999999999</v>
      </c>
      <c r="H199">
        <v>18.3</v>
      </c>
    </row>
    <row r="200" spans="1:8">
      <c r="A200" s="1">
        <v>45744</v>
      </c>
      <c r="B200">
        <v>7.3</v>
      </c>
      <c r="C200">
        <v>68</v>
      </c>
      <c r="D200">
        <v>39</v>
      </c>
      <c r="E200" s="39">
        <f t="shared" si="4"/>
        <v>0.3644859813084112</v>
      </c>
      <c r="F200">
        <v>20.5</v>
      </c>
      <c r="G200">
        <v>19.899999999999999</v>
      </c>
      <c r="H200">
        <v>18.3</v>
      </c>
    </row>
    <row r="201" spans="1:8">
      <c r="A201" s="1">
        <v>45751</v>
      </c>
      <c r="B201">
        <v>7</v>
      </c>
      <c r="C201">
        <v>68</v>
      </c>
      <c r="D201">
        <v>39</v>
      </c>
      <c r="E201" s="39">
        <f t="shared" si="4"/>
        <v>0.3644859813084112</v>
      </c>
      <c r="F201">
        <v>19.399999999999999</v>
      </c>
      <c r="G201">
        <v>19.899999999999999</v>
      </c>
      <c r="H201">
        <v>18.3</v>
      </c>
    </row>
    <row r="202" spans="1:8">
      <c r="A202" s="1">
        <v>45758</v>
      </c>
      <c r="B202">
        <v>7.3</v>
      </c>
      <c r="C202">
        <v>4</v>
      </c>
      <c r="D202">
        <v>2</v>
      </c>
      <c r="E202" s="39">
        <f t="shared" si="4"/>
        <v>0.33333333333333331</v>
      </c>
      <c r="F202">
        <v>19</v>
      </c>
      <c r="G202">
        <v>19.899999999999999</v>
      </c>
      <c r="H202">
        <v>18.3</v>
      </c>
    </row>
    <row r="203" spans="1:8">
      <c r="A203" s="1">
        <v>45764</v>
      </c>
      <c r="B203">
        <v>7.2</v>
      </c>
      <c r="C203">
        <v>1</v>
      </c>
      <c r="D203">
        <v>0</v>
      </c>
      <c r="E203" s="39">
        <f t="shared" si="4"/>
        <v>0</v>
      </c>
      <c r="F203">
        <v>19</v>
      </c>
      <c r="G203">
        <v>19.899999999999999</v>
      </c>
      <c r="H203">
        <v>18.3</v>
      </c>
    </row>
    <row r="204" spans="1:8">
      <c r="A204" s="1">
        <v>45772</v>
      </c>
      <c r="B204">
        <v>10.1</v>
      </c>
      <c r="C204">
        <v>10</v>
      </c>
      <c r="D204">
        <v>12</v>
      </c>
      <c r="E204" s="39">
        <f t="shared" si="4"/>
        <v>0.54545454545454541</v>
      </c>
      <c r="F204">
        <v>19.8</v>
      </c>
      <c r="G204">
        <v>19.899999999999999</v>
      </c>
      <c r="H204">
        <v>18.3</v>
      </c>
    </row>
    <row r="205" spans="1:8">
      <c r="A205" s="1">
        <v>45779</v>
      </c>
      <c r="B205">
        <v>12.8</v>
      </c>
      <c r="C205">
        <v>35</v>
      </c>
      <c r="D205">
        <v>26</v>
      </c>
      <c r="E205" s="39">
        <f t="shared" si="4"/>
        <v>0.42622950819672129</v>
      </c>
      <c r="F205">
        <v>20.2</v>
      </c>
      <c r="G205">
        <v>19.899999999999999</v>
      </c>
      <c r="H205">
        <v>18.3</v>
      </c>
    </row>
    <row r="206" spans="1:8">
      <c r="A206" s="1">
        <v>45786</v>
      </c>
      <c r="B206">
        <v>13.4</v>
      </c>
      <c r="C206">
        <v>41</v>
      </c>
      <c r="D206">
        <v>34</v>
      </c>
      <c r="E206" s="39">
        <f t="shared" si="4"/>
        <v>0.45333333333333331</v>
      </c>
      <c r="F206">
        <v>20.5</v>
      </c>
      <c r="G206">
        <v>19.899999999999999</v>
      </c>
      <c r="H206">
        <v>18.3</v>
      </c>
    </row>
    <row r="207" spans="1:8">
      <c r="A207" s="1">
        <v>45793</v>
      </c>
      <c r="B207">
        <v>13.6</v>
      </c>
      <c r="C207">
        <v>42</v>
      </c>
      <c r="D207">
        <v>36</v>
      </c>
      <c r="E207" s="39">
        <f t="shared" si="4"/>
        <v>0.46153846153846156</v>
      </c>
      <c r="F207">
        <v>21.4</v>
      </c>
      <c r="G207">
        <v>19.899999999999999</v>
      </c>
      <c r="H207">
        <v>18.3</v>
      </c>
    </row>
    <row r="208" spans="1:8">
      <c r="A208" s="1">
        <v>45800</v>
      </c>
      <c r="B208">
        <v>21.9</v>
      </c>
      <c r="C208">
        <v>47</v>
      </c>
      <c r="D208">
        <v>40</v>
      </c>
      <c r="E208" s="39">
        <f t="shared" si="4"/>
        <v>0.45977011494252873</v>
      </c>
      <c r="F208">
        <v>21.1</v>
      </c>
      <c r="G208">
        <v>19.899999999999999</v>
      </c>
      <c r="H208">
        <v>18.399999999999999</v>
      </c>
    </row>
    <row r="209" spans="1:8">
      <c r="A209" s="1">
        <v>45807</v>
      </c>
      <c r="B209">
        <v>13.3</v>
      </c>
      <c r="C209">
        <v>51</v>
      </c>
      <c r="D209">
        <v>43</v>
      </c>
      <c r="E209" s="39">
        <f t="shared" si="4"/>
        <v>0.45744680851063829</v>
      </c>
      <c r="F209">
        <v>21.3</v>
      </c>
      <c r="G209">
        <v>19.899999999999999</v>
      </c>
      <c r="H209">
        <v>18.399999999999999</v>
      </c>
    </row>
    <row r="210" spans="1:8">
      <c r="A210" s="1">
        <v>45821</v>
      </c>
      <c r="B210">
        <v>4.9000000000000004</v>
      </c>
      <c r="C210">
        <v>58</v>
      </c>
      <c r="D210">
        <v>50</v>
      </c>
      <c r="E210" s="39">
        <f t="shared" si="4"/>
        <v>0.46296296296296297</v>
      </c>
      <c r="F210">
        <v>21.6</v>
      </c>
      <c r="G210">
        <v>19.899999999999999</v>
      </c>
      <c r="H210">
        <v>18.399999999999999</v>
      </c>
    </row>
    <row r="211" spans="1:8">
      <c r="A211" s="1">
        <v>45835</v>
      </c>
      <c r="B211">
        <v>5</v>
      </c>
      <c r="C211">
        <v>59</v>
      </c>
      <c r="D211">
        <v>51</v>
      </c>
      <c r="E211" s="39">
        <f t="shared" si="4"/>
        <v>0.46363636363636362</v>
      </c>
      <c r="F211">
        <v>21.9</v>
      </c>
      <c r="G211">
        <v>19.899999999999999</v>
      </c>
      <c r="H211">
        <v>18.399999999999999</v>
      </c>
    </row>
    <row r="212" spans="1:8">
      <c r="A212" s="1">
        <v>45841</v>
      </c>
      <c r="B212">
        <v>5</v>
      </c>
      <c r="C212">
        <v>59</v>
      </c>
      <c r="D212">
        <v>51</v>
      </c>
      <c r="E212" s="39">
        <f t="shared" si="4"/>
        <v>0.46363636363636362</v>
      </c>
      <c r="F212">
        <v>22.2</v>
      </c>
      <c r="G212">
        <v>19.899999999999999</v>
      </c>
      <c r="H212">
        <v>18.399999999999999</v>
      </c>
    </row>
    <row r="213" spans="1:8">
      <c r="A213" s="1">
        <v>45849</v>
      </c>
      <c r="B213">
        <v>4.8</v>
      </c>
      <c r="C213">
        <v>60</v>
      </c>
      <c r="D213">
        <v>51</v>
      </c>
      <c r="E213" s="39">
        <f t="shared" si="4"/>
        <v>0.45945945945945948</v>
      </c>
      <c r="F213">
        <v>22.3</v>
      </c>
      <c r="G213">
        <v>19.899999999999999</v>
      </c>
      <c r="H213">
        <v>18.399999999999999</v>
      </c>
    </row>
    <row r="214" spans="1:8">
      <c r="A214" s="1">
        <v>45856</v>
      </c>
      <c r="B214">
        <v>5.6</v>
      </c>
      <c r="C214">
        <v>3</v>
      </c>
      <c r="D214">
        <v>4</v>
      </c>
      <c r="E214" s="39">
        <f t="shared" si="4"/>
        <v>0.5714285714285714</v>
      </c>
      <c r="F214">
        <v>22.2</v>
      </c>
      <c r="G214">
        <v>19.899999999999999</v>
      </c>
      <c r="H214">
        <v>18.399999999999999</v>
      </c>
    </row>
    <row r="215" spans="1:8">
      <c r="A215" s="1">
        <v>45863</v>
      </c>
      <c r="B215">
        <v>6.4</v>
      </c>
      <c r="C215">
        <v>13</v>
      </c>
      <c r="D215">
        <v>12</v>
      </c>
      <c r="E215" s="39">
        <f t="shared" si="4"/>
        <v>0.48</v>
      </c>
      <c r="F215">
        <v>22.4</v>
      </c>
      <c r="G215">
        <v>19.899999999999999</v>
      </c>
      <c r="H215">
        <v>18.399999999999999</v>
      </c>
    </row>
    <row r="216" spans="1:8">
      <c r="A216" s="1">
        <v>45870</v>
      </c>
      <c r="B216">
        <v>10.3</v>
      </c>
      <c r="C216">
        <v>30</v>
      </c>
      <c r="D216">
        <v>27</v>
      </c>
      <c r="E216" s="39">
        <f t="shared" si="4"/>
        <v>0.47368421052631576</v>
      </c>
      <c r="F216">
        <v>22.2</v>
      </c>
      <c r="G216">
        <v>19.899999999999999</v>
      </c>
      <c r="H216">
        <v>18.5</v>
      </c>
    </row>
    <row r="217" spans="1:8">
      <c r="A217" s="1">
        <v>45877</v>
      </c>
      <c r="B217">
        <v>11.8</v>
      </c>
      <c r="C217">
        <v>38</v>
      </c>
      <c r="D217">
        <v>40</v>
      </c>
      <c r="E217" s="39">
        <f t="shared" si="4"/>
        <v>0.51282051282051277</v>
      </c>
      <c r="F217">
        <v>22.1</v>
      </c>
      <c r="G217">
        <v>19.899999999999999</v>
      </c>
      <c r="H217">
        <v>18.5</v>
      </c>
    </row>
    <row r="218" spans="1:8">
      <c r="A218" s="1">
        <v>45898</v>
      </c>
      <c r="B218">
        <v>11.9</v>
      </c>
      <c r="C218">
        <v>46</v>
      </c>
      <c r="D218">
        <v>52</v>
      </c>
      <c r="E218" s="39">
        <f t="shared" si="4"/>
        <v>0.53061224489795922</v>
      </c>
      <c r="F218">
        <v>22.4</v>
      </c>
      <c r="G218">
        <v>19.899999999999999</v>
      </c>
      <c r="H218">
        <v>18.5</v>
      </c>
    </row>
    <row r="219" spans="1:8">
      <c r="A219" s="1">
        <v>45905</v>
      </c>
      <c r="B219">
        <v>7.5</v>
      </c>
      <c r="C219">
        <v>47</v>
      </c>
      <c r="D219">
        <v>54</v>
      </c>
      <c r="E219" s="39">
        <f t="shared" si="4"/>
        <v>0.53465346534653468</v>
      </c>
      <c r="F219">
        <v>22.1</v>
      </c>
      <c r="G219">
        <v>19.899999999999999</v>
      </c>
      <c r="H219">
        <v>18.5</v>
      </c>
    </row>
    <row r="220" spans="1:8">
      <c r="A220" s="1">
        <v>45912</v>
      </c>
      <c r="B220">
        <v>7.6</v>
      </c>
      <c r="C220">
        <v>52</v>
      </c>
      <c r="D220">
        <v>58</v>
      </c>
      <c r="E220" s="39">
        <f t="shared" si="4"/>
        <v>0.52727272727272723</v>
      </c>
      <c r="F220">
        <v>22.5</v>
      </c>
      <c r="G220">
        <v>19.899999999999999</v>
      </c>
      <c r="H220">
        <v>18.5</v>
      </c>
    </row>
    <row r="221" spans="1:8">
      <c r="A221" s="1">
        <v>45919</v>
      </c>
      <c r="B221">
        <v>7.7</v>
      </c>
      <c r="C221">
        <v>56</v>
      </c>
      <c r="D221">
        <v>56</v>
      </c>
      <c r="E221" s="39">
        <f t="shared" si="4"/>
        <v>0.5</v>
      </c>
      <c r="F221">
        <v>22.6</v>
      </c>
      <c r="G221">
        <v>19.899999999999999</v>
      </c>
      <c r="H221">
        <v>18.5</v>
      </c>
    </row>
    <row r="222" spans="1:8">
      <c r="A222" s="1">
        <v>45926</v>
      </c>
      <c r="B222">
        <v>7.9</v>
      </c>
      <c r="C222">
        <v>56</v>
      </c>
      <c r="D222">
        <v>56</v>
      </c>
      <c r="E222" s="39">
        <f t="shared" si="4"/>
        <v>0.5</v>
      </c>
      <c r="F222">
        <v>22.5</v>
      </c>
      <c r="G222">
        <v>19.899999999999999</v>
      </c>
      <c r="H222">
        <v>18.5</v>
      </c>
    </row>
    <row r="223" spans="1:8">
      <c r="A223" s="1">
        <v>45940</v>
      </c>
      <c r="B223">
        <v>8</v>
      </c>
      <c r="C223">
        <v>57</v>
      </c>
      <c r="D223">
        <v>55</v>
      </c>
      <c r="E223" s="39">
        <f t="shared" si="4"/>
        <v>0.49107142857142855</v>
      </c>
      <c r="F223">
        <v>22.8</v>
      </c>
      <c r="G223">
        <v>19.899999999999999</v>
      </c>
      <c r="H223">
        <v>18.5</v>
      </c>
    </row>
    <row r="224" spans="1:8">
      <c r="A224" s="1">
        <v>45947</v>
      </c>
      <c r="B224">
        <v>8.5</v>
      </c>
      <c r="C224">
        <v>2</v>
      </c>
      <c r="D224">
        <v>8</v>
      </c>
      <c r="E224" s="39">
        <f t="shared" si="4"/>
        <v>0.8</v>
      </c>
      <c r="F224">
        <v>22.4</v>
      </c>
      <c r="G224">
        <v>19.899999999999999</v>
      </c>
      <c r="H224">
        <v>18.600000000000001</v>
      </c>
    </row>
    <row r="225" spans="1:8">
      <c r="A225" s="1">
        <v>45954</v>
      </c>
      <c r="B225">
        <v>9.1999999999999993</v>
      </c>
      <c r="C225">
        <v>11</v>
      </c>
      <c r="D225">
        <v>12</v>
      </c>
      <c r="E225" s="39">
        <f t="shared" si="4"/>
        <v>0.52173913043478259</v>
      </c>
      <c r="F225">
        <v>22.7</v>
      </c>
      <c r="G225">
        <v>19.899999999999999</v>
      </c>
      <c r="H225">
        <v>18.600000000000001</v>
      </c>
    </row>
    <row r="226" spans="1:8">
      <c r="A226" s="1">
        <v>45961</v>
      </c>
      <c r="B226">
        <v>10.7</v>
      </c>
      <c r="C226">
        <v>28</v>
      </c>
      <c r="D226">
        <v>21</v>
      </c>
      <c r="E226" s="39">
        <f t="shared" si="4"/>
        <v>0.42857142857142855</v>
      </c>
      <c r="F226">
        <v>22.9</v>
      </c>
      <c r="G226">
        <v>19.899999999999999</v>
      </c>
      <c r="H226">
        <v>18.600000000000001</v>
      </c>
    </row>
    <row r="227" spans="1:8">
      <c r="A227" s="1">
        <v>45968</v>
      </c>
      <c r="B227">
        <v>13.1</v>
      </c>
      <c r="C227">
        <v>42</v>
      </c>
      <c r="D227">
        <v>31</v>
      </c>
      <c r="E227" s="39">
        <f t="shared" si="4"/>
        <v>0.42465753424657532</v>
      </c>
      <c r="F227">
        <v>22.7</v>
      </c>
      <c r="G227">
        <v>20</v>
      </c>
      <c r="H227">
        <v>18.600000000000001</v>
      </c>
    </row>
    <row r="228" spans="1:8">
      <c r="A228" s="1">
        <v>45975</v>
      </c>
      <c r="B228">
        <v>13.1</v>
      </c>
      <c r="C228">
        <v>42</v>
      </c>
      <c r="D228">
        <v>33</v>
      </c>
      <c r="E228" s="39">
        <f t="shared" si="4"/>
        <v>0.44</v>
      </c>
      <c r="F228">
        <v>22.4</v>
      </c>
      <c r="G228">
        <v>20</v>
      </c>
      <c r="H228">
        <v>18.7</v>
      </c>
    </row>
    <row r="229" spans="1:8">
      <c r="A229" s="1">
        <v>45982</v>
      </c>
      <c r="B229">
        <v>13.4</v>
      </c>
      <c r="C229">
        <v>43</v>
      </c>
      <c r="D229">
        <v>34</v>
      </c>
      <c r="E229" s="39">
        <f t="shared" si="4"/>
        <v>0.44155844155844154</v>
      </c>
      <c r="F229">
        <v>21.5</v>
      </c>
      <c r="G229">
        <v>20</v>
      </c>
      <c r="H229">
        <v>18.7</v>
      </c>
    </row>
    <row r="230" spans="1:8">
      <c r="A230" s="1">
        <v>45996</v>
      </c>
      <c r="B230">
        <v>7.7</v>
      </c>
      <c r="C230">
        <v>52</v>
      </c>
      <c r="D230">
        <v>48</v>
      </c>
      <c r="E230" s="39">
        <f t="shared" si="4"/>
        <v>0.48</v>
      </c>
      <c r="F230">
        <v>22.4</v>
      </c>
      <c r="G230">
        <v>20</v>
      </c>
      <c r="H230">
        <v>18.7</v>
      </c>
    </row>
    <row r="231" spans="1:8">
      <c r="A231" s="1">
        <v>46003</v>
      </c>
      <c r="B231">
        <v>8.1</v>
      </c>
      <c r="C231">
        <v>56</v>
      </c>
      <c r="D231">
        <v>49</v>
      </c>
      <c r="E231" s="39">
        <f t="shared" si="4"/>
        <v>0.46666666666666667</v>
      </c>
      <c r="F231">
        <v>22.5</v>
      </c>
      <c r="G231">
        <v>20</v>
      </c>
      <c r="H231">
        <v>18.7</v>
      </c>
    </row>
    <row r="232" spans="1:8">
      <c r="A232" s="1">
        <v>46010</v>
      </c>
      <c r="B232">
        <v>8.3000000000000007</v>
      </c>
      <c r="C232">
        <v>58</v>
      </c>
      <c r="D232">
        <v>50</v>
      </c>
      <c r="E232" s="39">
        <f t="shared" si="4"/>
        <v>0.46296296296296297</v>
      </c>
      <c r="F232">
        <v>21.8</v>
      </c>
      <c r="G232">
        <v>20</v>
      </c>
      <c r="H232">
        <v>18.7</v>
      </c>
    </row>
    <row r="233" spans="1:8">
      <c r="A233" s="1">
        <v>46031</v>
      </c>
      <c r="B233">
        <v>8.3000000000000007</v>
      </c>
      <c r="C233">
        <v>57</v>
      </c>
      <c r="D233">
        <v>50</v>
      </c>
      <c r="E233" s="39">
        <f t="shared" si="4"/>
        <v>0.46728971962616822</v>
      </c>
      <c r="F233">
        <v>22.2</v>
      </c>
      <c r="G233">
        <v>20</v>
      </c>
      <c r="H233">
        <v>18.7</v>
      </c>
    </row>
    <row r="234" spans="1:8">
      <c r="A234" s="1">
        <v>46038</v>
      </c>
      <c r="B234">
        <v>8.1999999999999993</v>
      </c>
      <c r="C234">
        <v>2</v>
      </c>
      <c r="D234">
        <v>3</v>
      </c>
      <c r="E234" s="39">
        <f t="shared" si="4"/>
        <v>0.6</v>
      </c>
      <c r="F234">
        <v>22.2</v>
      </c>
      <c r="G234">
        <v>20</v>
      </c>
      <c r="H234">
        <v>18.8</v>
      </c>
    </row>
    <row r="235" spans="1:8">
      <c r="A235" s="1">
        <v>46045</v>
      </c>
      <c r="B235">
        <v>8.1999999999999993</v>
      </c>
      <c r="C235">
        <v>6</v>
      </c>
      <c r="D235">
        <v>4</v>
      </c>
      <c r="E235" s="39">
        <f t="shared" si="4"/>
        <v>0.4</v>
      </c>
      <c r="F235">
        <v>22.1</v>
      </c>
      <c r="G235">
        <v>20</v>
      </c>
      <c r="H235">
        <v>18.8</v>
      </c>
    </row>
    <row r="236" spans="1:8">
      <c r="A236" s="1">
        <v>46046</v>
      </c>
      <c r="B236">
        <v>11.9</v>
      </c>
      <c r="C236">
        <v>7</v>
      </c>
      <c r="D236">
        <v>17</v>
      </c>
      <c r="E236" s="39">
        <f t="shared" si="4"/>
        <v>0.70833333333333337</v>
      </c>
      <c r="F236">
        <v>22.2</v>
      </c>
      <c r="G236">
        <v>20</v>
      </c>
      <c r="H236">
        <v>18.8</v>
      </c>
    </row>
    <row r="237" spans="1:8">
      <c r="A237" s="1">
        <v>46047</v>
      </c>
      <c r="B237">
        <v>13</v>
      </c>
      <c r="C237">
        <v>23</v>
      </c>
      <c r="D237">
        <v>28</v>
      </c>
      <c r="E237" s="39">
        <f t="shared" si="4"/>
        <v>0.5490196078431373</v>
      </c>
      <c r="F237">
        <v>21.5</v>
      </c>
      <c r="G237">
        <v>20</v>
      </c>
      <c r="H237">
        <v>18.8</v>
      </c>
    </row>
    <row r="238" spans="1:8">
      <c r="A238" s="1">
        <v>46066</v>
      </c>
      <c r="B238">
        <v>13.2</v>
      </c>
      <c r="C238">
        <v>31</v>
      </c>
      <c r="D238">
        <v>38</v>
      </c>
      <c r="E238" s="39">
        <f t="shared" si="4"/>
        <v>0.55072463768115942</v>
      </c>
      <c r="F238">
        <v>21.5</v>
      </c>
      <c r="G238">
        <v>20</v>
      </c>
      <c r="H238">
        <v>18.8</v>
      </c>
    </row>
    <row r="239" spans="1:8">
      <c r="A239" s="1">
        <v>46083</v>
      </c>
      <c r="B239">
        <v>14.2</v>
      </c>
      <c r="C239">
        <v>45</v>
      </c>
      <c r="D239">
        <v>52</v>
      </c>
      <c r="E239" s="39">
        <f t="shared" si="4"/>
        <v>0.53608247422680411</v>
      </c>
      <c r="F239">
        <v>21.6</v>
      </c>
      <c r="G239">
        <v>20</v>
      </c>
      <c r="H239">
        <v>18.8</v>
      </c>
    </row>
    <row r="240" spans="1:8">
      <c r="A240" s="1">
        <v>46087</v>
      </c>
      <c r="B240">
        <v>11.5</v>
      </c>
      <c r="C240">
        <v>46</v>
      </c>
      <c r="D240">
        <v>56</v>
      </c>
      <c r="E240" s="39">
        <f t="shared" si="4"/>
        <v>0.5490196078431373</v>
      </c>
      <c r="F240">
        <v>21.2</v>
      </c>
      <c r="G240">
        <v>20</v>
      </c>
      <c r="H240">
        <v>18.8</v>
      </c>
    </row>
    <row r="241" spans="1:8">
      <c r="A241" s="1">
        <v>46093</v>
      </c>
      <c r="B241">
        <v>11.6</v>
      </c>
      <c r="C241">
        <v>46</v>
      </c>
      <c r="D241">
        <v>57</v>
      </c>
      <c r="E241" s="39">
        <f t="shared" si="4"/>
        <v>0.55339805825242716</v>
      </c>
      <c r="F241">
        <v>20.9</v>
      </c>
      <c r="G241">
        <v>20</v>
      </c>
      <c r="H241">
        <v>18.899999999999999</v>
      </c>
    </row>
    <row r="242" spans="1:8">
      <c r="A242" s="1">
        <v>46100</v>
      </c>
      <c r="B242">
        <v>12.5</v>
      </c>
      <c r="C242">
        <v>50</v>
      </c>
      <c r="D242">
        <v>57</v>
      </c>
      <c r="E242" s="39">
        <f t="shared" ref="E242:E245" si="5">D242/(C242+D242)</f>
        <v>0.53271028037383172</v>
      </c>
      <c r="F242">
        <v>20.3</v>
      </c>
      <c r="G242">
        <v>20</v>
      </c>
      <c r="H242">
        <v>18.899999999999999</v>
      </c>
    </row>
    <row r="243" spans="1:8">
      <c r="A243" s="1">
        <v>46114</v>
      </c>
      <c r="B243">
        <v>13.2</v>
      </c>
      <c r="C243">
        <v>51</v>
      </c>
      <c r="D243">
        <v>59</v>
      </c>
      <c r="E243" s="39">
        <f t="shared" si="5"/>
        <v>0.53636363636363638</v>
      </c>
      <c r="F243">
        <v>19.8</v>
      </c>
      <c r="G243">
        <v>19.899999999999999</v>
      </c>
      <c r="H243">
        <v>18.899999999999999</v>
      </c>
    </row>
    <row r="244" spans="1:8">
      <c r="A244" s="1">
        <v>46125</v>
      </c>
      <c r="B244">
        <v>12.6</v>
      </c>
      <c r="C244">
        <v>51</v>
      </c>
      <c r="D244">
        <v>58</v>
      </c>
      <c r="E244" s="39">
        <f t="shared" si="5"/>
        <v>0.5321100917431193</v>
      </c>
      <c r="F244">
        <v>20.399999999999999</v>
      </c>
      <c r="G244">
        <v>19.899999999999999</v>
      </c>
      <c r="H244">
        <v>18.899999999999999</v>
      </c>
    </row>
    <row r="245" spans="1:8">
      <c r="A245" s="1">
        <v>46150</v>
      </c>
      <c r="B245">
        <v>27.7</v>
      </c>
      <c r="C245">
        <v>38</v>
      </c>
      <c r="D245">
        <v>39</v>
      </c>
      <c r="E245" s="39">
        <f t="shared" si="5"/>
        <v>0.50649350649350644</v>
      </c>
      <c r="F245">
        <v>21</v>
      </c>
      <c r="G245">
        <v>19.899999999999999</v>
      </c>
      <c r="H245">
        <v>18.899999999999999</v>
      </c>
    </row>
    <row r="246" spans="1:8">
      <c r="A246" s="1">
        <v>46157</v>
      </c>
      <c r="B246">
        <v>27.7</v>
      </c>
      <c r="C246">
        <v>38</v>
      </c>
      <c r="D246">
        <v>42</v>
      </c>
      <c r="E246" s="39">
        <f t="shared" ref="E246:E251" si="6">D246/(C246+D246)</f>
        <v>0.52500000000000002</v>
      </c>
      <c r="F246">
        <v>21.4</v>
      </c>
      <c r="G246">
        <v>19.899999999999999</v>
      </c>
      <c r="H246">
        <v>18.899999999999999</v>
      </c>
    </row>
    <row r="247" spans="1:8">
      <c r="A247" s="1">
        <v>46163</v>
      </c>
      <c r="B247">
        <v>28.4</v>
      </c>
      <c r="C247">
        <v>38</v>
      </c>
      <c r="D247">
        <v>42</v>
      </c>
      <c r="E247" s="39">
        <f t="shared" si="6"/>
        <v>0.52500000000000002</v>
      </c>
      <c r="F247">
        <v>21.1</v>
      </c>
      <c r="G247">
        <v>19.899999999999999</v>
      </c>
      <c r="H247">
        <v>18.899999999999999</v>
      </c>
    </row>
    <row r="248" spans="1:8">
      <c r="A248" s="1">
        <v>46171</v>
      </c>
      <c r="B248">
        <v>28.6</v>
      </c>
      <c r="C248">
        <v>46</v>
      </c>
      <c r="D248">
        <v>56</v>
      </c>
      <c r="E248" s="39">
        <f t="shared" si="6"/>
        <v>0.5490196078431373</v>
      </c>
      <c r="F248">
        <v>21.2</v>
      </c>
      <c r="G248">
        <v>19.899999999999999</v>
      </c>
      <c r="H248">
        <v>18.899999999999999</v>
      </c>
    </row>
    <row r="249" spans="1:8">
      <c r="A249" s="1">
        <v>46178</v>
      </c>
      <c r="B249">
        <v>21.7</v>
      </c>
      <c r="C249">
        <v>47</v>
      </c>
      <c r="D249">
        <v>61</v>
      </c>
      <c r="E249" s="39">
        <f t="shared" si="6"/>
        <v>0.56481481481481477</v>
      </c>
      <c r="F249">
        <v>21.1</v>
      </c>
      <c r="G249">
        <v>19.899999999999999</v>
      </c>
      <c r="H249">
        <v>19</v>
      </c>
    </row>
    <row r="250" spans="1:8">
      <c r="A250" s="1">
        <v>46185</v>
      </c>
      <c r="B250">
        <v>21.9</v>
      </c>
      <c r="C250">
        <v>47</v>
      </c>
      <c r="D250">
        <v>62</v>
      </c>
      <c r="E250" s="39">
        <f t="shared" si="6"/>
        <v>0.56880733944954132</v>
      </c>
      <c r="F250">
        <v>20.100000000000001</v>
      </c>
      <c r="G250">
        <v>19.899999999999999</v>
      </c>
      <c r="H250">
        <v>19</v>
      </c>
    </row>
    <row r="251" spans="1:8">
      <c r="A251" s="1">
        <v>46191</v>
      </c>
      <c r="B251">
        <v>22</v>
      </c>
      <c r="C251">
        <v>48</v>
      </c>
      <c r="D251">
        <v>62</v>
      </c>
      <c r="E251" s="39">
        <f t="shared" si="6"/>
        <v>0.5636363636363636</v>
      </c>
      <c r="F251">
        <v>20.100000000000001</v>
      </c>
      <c r="G251">
        <v>19.899999999999999</v>
      </c>
      <c r="H251">
        <v>19</v>
      </c>
    </row>
    <row r="252" spans="1:8">
      <c r="A252" s="1">
        <v>46199</v>
      </c>
      <c r="B252">
        <v>23.1</v>
      </c>
      <c r="C252">
        <v>48</v>
      </c>
      <c r="D252">
        <v>63</v>
      </c>
      <c r="E252" s="39">
        <f t="shared" ref="E252:E257" si="7">D252/(C252+D252)</f>
        <v>0.56756756756756754</v>
      </c>
      <c r="F252">
        <v>20.100000000000001</v>
      </c>
      <c r="G252">
        <v>19.899999999999999</v>
      </c>
      <c r="H252">
        <v>19</v>
      </c>
    </row>
    <row r="253" spans="1:8">
      <c r="A253" s="1">
        <v>46213</v>
      </c>
      <c r="B253">
        <v>23.6</v>
      </c>
      <c r="C253">
        <v>49</v>
      </c>
      <c r="D253">
        <v>62</v>
      </c>
      <c r="E253" s="39">
        <f t="shared" si="7"/>
        <v>0.55855855855855852</v>
      </c>
      <c r="F253">
        <v>20.5</v>
      </c>
      <c r="G253">
        <v>19.899999999999999</v>
      </c>
      <c r="H253">
        <v>19</v>
      </c>
    </row>
    <row r="254" spans="1:8">
      <c r="A254" s="1">
        <v>46220</v>
      </c>
      <c r="B254">
        <v>24.7</v>
      </c>
      <c r="C254">
        <v>4</v>
      </c>
      <c r="D254">
        <v>5</v>
      </c>
      <c r="E254" s="39">
        <f t="shared" si="7"/>
        <v>0.55555555555555558</v>
      </c>
      <c r="F254">
        <v>20.3</v>
      </c>
      <c r="G254">
        <v>19.899999999999999</v>
      </c>
      <c r="H254">
        <v>19</v>
      </c>
    </row>
    <row r="255" spans="1:8">
      <c r="A255" s="1">
        <v>46241</v>
      </c>
      <c r="B255">
        <v>50.4</v>
      </c>
      <c r="C255">
        <v>25</v>
      </c>
      <c r="D255">
        <v>50</v>
      </c>
      <c r="E255" s="39">
        <f t="shared" si="7"/>
        <v>0.66666666666666663</v>
      </c>
      <c r="F255">
        <v>20</v>
      </c>
      <c r="G255">
        <v>19.899999999999999</v>
      </c>
      <c r="H255">
        <v>19</v>
      </c>
    </row>
    <row r="256" spans="1:8">
      <c r="A256" s="1">
        <v>46262</v>
      </c>
      <c r="B256">
        <v>52</v>
      </c>
      <c r="C256">
        <v>35</v>
      </c>
      <c r="D256">
        <v>63</v>
      </c>
      <c r="E256" s="39">
        <f t="shared" si="7"/>
        <v>0.6428571428571429</v>
      </c>
      <c r="F256">
        <v>19.600000000000001</v>
      </c>
      <c r="G256">
        <v>19.899999999999999</v>
      </c>
      <c r="H256">
        <v>19</v>
      </c>
    </row>
    <row r="257" spans="1:8">
      <c r="A257" s="1">
        <v>46269</v>
      </c>
      <c r="B257">
        <v>28.5</v>
      </c>
      <c r="C257">
        <v>41</v>
      </c>
      <c r="D257">
        <v>70</v>
      </c>
      <c r="E257" s="39">
        <f t="shared" si="7"/>
        <v>0.63063063063063063</v>
      </c>
      <c r="F257">
        <v>19.5</v>
      </c>
      <c r="G257">
        <v>19.8</v>
      </c>
      <c r="H257">
        <v>19</v>
      </c>
    </row>
    <row r="258" spans="1:8">
      <c r="A258" s="1">
        <v>46276</v>
      </c>
      <c r="B258">
        <v>28.7</v>
      </c>
      <c r="C258">
        <v>42</v>
      </c>
      <c r="D258">
        <v>72</v>
      </c>
      <c r="E258" s="39">
        <f>D258/(C258+D258)</f>
        <v>0.63157894736842102</v>
      </c>
      <c r="F258">
        <v>19.100000000000001</v>
      </c>
      <c r="G258">
        <v>19.8</v>
      </c>
      <c r="H258">
        <v>19</v>
      </c>
    </row>
    <row r="259" spans="1:8">
      <c r="A259" s="1">
        <v>46283</v>
      </c>
      <c r="B259">
        <v>28.9</v>
      </c>
      <c r="C259">
        <v>43</v>
      </c>
      <c r="D259">
        <v>72</v>
      </c>
      <c r="E259" s="39">
        <f>D259/(C259+D259)</f>
        <v>0.62608695652173918</v>
      </c>
      <c r="F259">
        <v>19.100000000000001</v>
      </c>
      <c r="G259">
        <v>19.8</v>
      </c>
      <c r="H259">
        <v>19</v>
      </c>
    </row>
    <row r="260" spans="1:8">
      <c r="A260" s="1">
        <v>46304</v>
      </c>
      <c r="B260">
        <v>29.6</v>
      </c>
      <c r="C260">
        <v>44</v>
      </c>
      <c r="D260">
        <v>72</v>
      </c>
      <c r="E260" s="39">
        <f>D260/(C260+D260)</f>
        <v>0.62068965517241381</v>
      </c>
      <c r="F260">
        <v>19.100000000000001</v>
      </c>
      <c r="G260">
        <v>19.8</v>
      </c>
      <c r="H260">
        <v>19.100000000000001</v>
      </c>
    </row>
    <row r="261" spans="1:8">
      <c r="A261" s="1"/>
    </row>
    <row r="262" spans="1:8">
      <c r="A262" s="1"/>
    </row>
  </sheetData>
  <phoneticPr fontId="1" type="noConversion"/>
  <pageMargins left="0.7" right="0.7" top="0.75" bottom="0.75" header="0.3" footer="0.3"/>
  <pageSetup orientation="portrait" r:id="rId1"/>
  <headerFooter>
    <oddFooter>&amp;R&amp;1#&amp;"Arial"&amp;10&amp;K000000Confidential C</oddFooter>
  </headerFooter>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F0CC2-5BFF-42B6-8988-BC67226CF0E4}">
  <sheetPr codeName="Sheet6"/>
  <dimension ref="A1:S451"/>
  <sheetViews>
    <sheetView showGridLines="0" zoomScale="85" zoomScaleNormal="85" workbookViewId="0">
      <pane ySplit="1" topLeftCell="A412" activePane="bottomLeft" state="frozen"/>
      <selection pane="bottomLeft" activeCell="L444" sqref="L444"/>
    </sheetView>
  </sheetViews>
  <sheetFormatPr defaultRowHeight="17.399999999999999"/>
  <cols>
    <col min="1" max="1" width="11.09765625" bestFit="1" customWidth="1"/>
    <col min="2" max="2" width="11.09765625" style="3" customWidth="1"/>
    <col min="4" max="4" width="9" customWidth="1"/>
    <col min="15" max="15" width="12.69921875" style="3" bestFit="1" customWidth="1"/>
    <col min="16" max="16" width="10" customWidth="1"/>
    <col min="17" max="18" width="12.69921875" bestFit="1" customWidth="1"/>
  </cols>
  <sheetData>
    <row r="1" spans="1:19">
      <c r="A1" s="2" t="s">
        <v>0</v>
      </c>
      <c r="B1" s="4" t="s">
        <v>16</v>
      </c>
      <c r="C1" t="s">
        <v>1</v>
      </c>
      <c r="D1" t="s">
        <v>2</v>
      </c>
      <c r="E1" t="s">
        <v>3</v>
      </c>
      <c r="F1" t="s">
        <v>4</v>
      </c>
      <c r="G1" t="s">
        <v>5</v>
      </c>
      <c r="H1" t="s">
        <v>6</v>
      </c>
      <c r="I1" t="s">
        <v>7</v>
      </c>
      <c r="J1" t="s">
        <v>8</v>
      </c>
      <c r="K1" t="s">
        <v>9</v>
      </c>
      <c r="L1" t="s">
        <v>10</v>
      </c>
      <c r="M1" t="s">
        <v>11</v>
      </c>
      <c r="N1" t="s">
        <v>12</v>
      </c>
      <c r="O1" s="4" t="s">
        <v>15</v>
      </c>
      <c r="P1" s="4" t="s">
        <v>13</v>
      </c>
      <c r="Q1" s="4" t="s">
        <v>14</v>
      </c>
      <c r="R1" t="s">
        <v>17</v>
      </c>
      <c r="S1" t="s">
        <v>18</v>
      </c>
    </row>
    <row r="2" spans="1:19">
      <c r="A2" s="1">
        <v>45659</v>
      </c>
      <c r="B2" s="3">
        <v>4.33</v>
      </c>
      <c r="C2">
        <v>4.45</v>
      </c>
      <c r="D2">
        <v>4.3600000000000003</v>
      </c>
      <c r="E2">
        <v>4.3600000000000003</v>
      </c>
      <c r="F2">
        <v>4.25</v>
      </c>
      <c r="G2">
        <v>4.17</v>
      </c>
      <c r="H2">
        <v>4.25</v>
      </c>
      <c r="I2">
        <v>4.29</v>
      </c>
      <c r="J2">
        <v>4.38</v>
      </c>
      <c r="K2">
        <v>4.47</v>
      </c>
      <c r="L2">
        <v>4.57</v>
      </c>
      <c r="M2">
        <v>4.8600000000000003</v>
      </c>
      <c r="N2" s="3">
        <v>4.79</v>
      </c>
      <c r="O2" s="3">
        <f>표1_4[[#This Row],[10 Yr]]-표1_4[[#This Row],[2 Yr]]</f>
        <v>0.32000000000000028</v>
      </c>
      <c r="P2" s="3">
        <f>표1_4[[#This Row],[10 Yr]]-표1_4[[#This Row],[1 Mo]]</f>
        <v>0.12000000000000011</v>
      </c>
      <c r="Q2" s="3">
        <f>표1_4[[#This Row],[10 Yr]]-표1_4[[#This Row],[3 Mo]]</f>
        <v>0.20999999999999996</v>
      </c>
      <c r="R2" s="3">
        <f>표1_4[[#This Row],[10 Yr]]-표1_4[[#This Row],[FEDRate]]</f>
        <v>0.24000000000000021</v>
      </c>
      <c r="S2" s="3">
        <f>표1_4[[#This Row],[20 Yr]]-표1_4[[#This Row],[10 Yr]]</f>
        <v>0.29000000000000004</v>
      </c>
    </row>
    <row r="3" spans="1:19">
      <c r="A3" s="1">
        <v>45660</v>
      </c>
      <c r="B3" s="3">
        <v>4.33</v>
      </c>
      <c r="C3">
        <v>4.4400000000000004</v>
      </c>
      <c r="D3">
        <v>4.3499999999999996</v>
      </c>
      <c r="E3">
        <v>4.34</v>
      </c>
      <c r="F3">
        <v>4.25</v>
      </c>
      <c r="G3">
        <v>4.18</v>
      </c>
      <c r="H3">
        <v>4.28</v>
      </c>
      <c r="I3">
        <v>4.32</v>
      </c>
      <c r="J3">
        <v>4.41</v>
      </c>
      <c r="K3">
        <v>4.51</v>
      </c>
      <c r="L3">
        <v>4.5999999999999996</v>
      </c>
      <c r="M3">
        <v>4.88</v>
      </c>
      <c r="N3" s="3">
        <v>4.82</v>
      </c>
      <c r="O3" s="3">
        <f>표1_4[[#This Row],[10 Yr]]-표1_4[[#This Row],[2 Yr]]</f>
        <v>0.3199999999999994</v>
      </c>
      <c r="P3" s="3">
        <f>표1_4[[#This Row],[10 Yr]]-표1_4[[#This Row],[1 Mo]]</f>
        <v>0.15999999999999925</v>
      </c>
      <c r="Q3" s="3">
        <f>표1_4[[#This Row],[10 Yr]]-표1_4[[#This Row],[3 Mo]]</f>
        <v>0.25999999999999979</v>
      </c>
      <c r="R3" s="3">
        <f>표1_4[[#This Row],[10 Yr]]-표1_4[[#This Row],[FEDRate]]</f>
        <v>0.26999999999999957</v>
      </c>
      <c r="S3" s="3">
        <f>표1_4[[#This Row],[20 Yr]]-표1_4[[#This Row],[10 Yr]]</f>
        <v>0.28000000000000025</v>
      </c>
    </row>
    <row r="4" spans="1:19">
      <c r="A4" s="1">
        <v>45663</v>
      </c>
      <c r="B4" s="3">
        <v>4.33</v>
      </c>
      <c r="C4">
        <v>4.43</v>
      </c>
      <c r="D4">
        <v>4.3600000000000003</v>
      </c>
      <c r="E4">
        <v>4.3499999999999996</v>
      </c>
      <c r="F4">
        <v>4.24</v>
      </c>
      <c r="G4">
        <v>4.17</v>
      </c>
      <c r="H4">
        <v>4.28</v>
      </c>
      <c r="I4">
        <v>4.3</v>
      </c>
      <c r="J4">
        <v>4.42</v>
      </c>
      <c r="K4">
        <v>4.5199999999999996</v>
      </c>
      <c r="L4">
        <v>4.62</v>
      </c>
      <c r="M4">
        <v>4.91</v>
      </c>
      <c r="N4" s="3">
        <v>4.8499999999999996</v>
      </c>
      <c r="O4" s="3">
        <f>표1_4[[#This Row],[10 Yr]]-표1_4[[#This Row],[2 Yr]]</f>
        <v>0.33999999999999986</v>
      </c>
      <c r="P4" s="3">
        <f>표1_4[[#This Row],[10 Yr]]-표1_4[[#This Row],[1 Mo]]</f>
        <v>0.19000000000000039</v>
      </c>
      <c r="Q4" s="3">
        <f>표1_4[[#This Row],[10 Yr]]-표1_4[[#This Row],[3 Mo]]</f>
        <v>0.27000000000000046</v>
      </c>
      <c r="R4" s="3">
        <f>표1_4[[#This Row],[10 Yr]]-표1_4[[#This Row],[FEDRate]]</f>
        <v>0.29000000000000004</v>
      </c>
      <c r="S4" s="3">
        <f>표1_4[[#This Row],[20 Yr]]-표1_4[[#This Row],[10 Yr]]</f>
        <v>0.29000000000000004</v>
      </c>
    </row>
    <row r="5" spans="1:19">
      <c r="A5" s="1">
        <v>45664</v>
      </c>
      <c r="B5" s="3">
        <v>4.33</v>
      </c>
      <c r="C5">
        <v>4.42</v>
      </c>
      <c r="D5">
        <v>4.3499999999999996</v>
      </c>
      <c r="E5">
        <v>4.3499999999999996</v>
      </c>
      <c r="F5">
        <v>4.24</v>
      </c>
      <c r="G5">
        <v>4.1900000000000004</v>
      </c>
      <c r="H5">
        <v>4.3</v>
      </c>
      <c r="I5">
        <v>4.33</v>
      </c>
      <c r="J5">
        <v>4.46</v>
      </c>
      <c r="K5">
        <v>4.57</v>
      </c>
      <c r="L5">
        <v>4.67</v>
      </c>
      <c r="M5">
        <v>4.97</v>
      </c>
      <c r="N5" s="3">
        <v>4.91</v>
      </c>
      <c r="O5" s="3">
        <f>표1_4[[#This Row],[10 Yr]]-표1_4[[#This Row],[2 Yr]]</f>
        <v>0.37000000000000011</v>
      </c>
      <c r="P5" s="3">
        <f>표1_4[[#This Row],[10 Yr]]-표1_4[[#This Row],[1 Mo]]</f>
        <v>0.25</v>
      </c>
      <c r="Q5" s="3">
        <f>표1_4[[#This Row],[10 Yr]]-표1_4[[#This Row],[3 Mo]]</f>
        <v>0.32000000000000028</v>
      </c>
      <c r="R5" s="3">
        <f>표1_4[[#This Row],[10 Yr]]-표1_4[[#This Row],[FEDRate]]</f>
        <v>0.33999999999999986</v>
      </c>
      <c r="S5" s="3">
        <f>표1_4[[#This Row],[20 Yr]]-표1_4[[#This Row],[10 Yr]]</f>
        <v>0.29999999999999982</v>
      </c>
    </row>
    <row r="6" spans="1:19">
      <c r="A6" s="1">
        <v>45665</v>
      </c>
      <c r="B6" s="3">
        <v>4.33</v>
      </c>
      <c r="C6">
        <v>4.41</v>
      </c>
      <c r="D6">
        <v>4.34</v>
      </c>
      <c r="E6">
        <v>4.3499999999999996</v>
      </c>
      <c r="F6">
        <v>4.25</v>
      </c>
      <c r="G6">
        <v>4.1900000000000004</v>
      </c>
      <c r="H6">
        <v>4.28</v>
      </c>
      <c r="I6">
        <v>4.3099999999999996</v>
      </c>
      <c r="J6">
        <v>4.45</v>
      </c>
      <c r="K6">
        <v>4.5599999999999996</v>
      </c>
      <c r="L6">
        <v>4.67</v>
      </c>
      <c r="M6">
        <v>4.97</v>
      </c>
      <c r="N6" s="3">
        <v>4.91</v>
      </c>
      <c r="O6" s="3">
        <f>표1_4[[#This Row],[10 Yr]]-표1_4[[#This Row],[2 Yr]]</f>
        <v>0.38999999999999968</v>
      </c>
      <c r="P6" s="3">
        <f>표1_4[[#This Row],[10 Yr]]-표1_4[[#This Row],[1 Mo]]</f>
        <v>0.25999999999999979</v>
      </c>
      <c r="Q6" s="3">
        <f>표1_4[[#This Row],[10 Yr]]-표1_4[[#This Row],[3 Mo]]</f>
        <v>0.32000000000000028</v>
      </c>
      <c r="R6" s="3">
        <f>표1_4[[#This Row],[10 Yr]]-표1_4[[#This Row],[FEDRate]]</f>
        <v>0.33999999999999986</v>
      </c>
      <c r="S6" s="3">
        <f>표1_4[[#This Row],[20 Yr]]-표1_4[[#This Row],[10 Yr]]</f>
        <v>0.29999999999999982</v>
      </c>
    </row>
    <row r="7" spans="1:19">
      <c r="A7" s="1">
        <v>45666</v>
      </c>
      <c r="B7" s="3">
        <v>4.33</v>
      </c>
      <c r="C7">
        <v>4.4400000000000004</v>
      </c>
      <c r="D7">
        <v>4.3600000000000003</v>
      </c>
      <c r="E7">
        <v>4.3499999999999996</v>
      </c>
      <c r="F7">
        <v>4.24</v>
      </c>
      <c r="G7">
        <v>4.16</v>
      </c>
      <c r="H7">
        <v>4.2699999999999996</v>
      </c>
      <c r="I7">
        <v>4.3099999999999996</v>
      </c>
      <c r="J7">
        <v>4.46</v>
      </c>
      <c r="K7">
        <v>4.57</v>
      </c>
      <c r="L7">
        <v>4.68</v>
      </c>
      <c r="M7">
        <v>4.9800000000000004</v>
      </c>
      <c r="N7" s="3">
        <v>4.92</v>
      </c>
      <c r="O7" s="3">
        <f>표1_4[[#This Row],[10 Yr]]-표1_4[[#This Row],[2 Yr]]</f>
        <v>0.41000000000000014</v>
      </c>
      <c r="P7" s="3">
        <f>표1_4[[#This Row],[10 Yr]]-표1_4[[#This Row],[1 Mo]]</f>
        <v>0.23999999999999932</v>
      </c>
      <c r="Q7" s="3">
        <f>표1_4[[#This Row],[10 Yr]]-표1_4[[#This Row],[3 Mo]]</f>
        <v>0.33000000000000007</v>
      </c>
      <c r="R7" s="3">
        <f>표1_4[[#This Row],[10 Yr]]-표1_4[[#This Row],[FEDRate]]</f>
        <v>0.34999999999999964</v>
      </c>
      <c r="S7" s="3">
        <f>표1_4[[#This Row],[20 Yr]]-표1_4[[#This Row],[10 Yr]]</f>
        <v>0.30000000000000071</v>
      </c>
    </row>
    <row r="8" spans="1:19">
      <c r="A8" s="1">
        <v>45667</v>
      </c>
      <c r="B8" s="3">
        <v>4.33</v>
      </c>
      <c r="C8">
        <v>4.42</v>
      </c>
      <c r="D8">
        <v>4.3499999999999996</v>
      </c>
      <c r="E8">
        <v>4.3600000000000003</v>
      </c>
      <c r="F8">
        <v>4.2699999999999996</v>
      </c>
      <c r="G8">
        <v>4.25</v>
      </c>
      <c r="H8">
        <v>4.4000000000000004</v>
      </c>
      <c r="I8">
        <v>4.46</v>
      </c>
      <c r="J8">
        <v>4.59</v>
      </c>
      <c r="K8">
        <v>4.7</v>
      </c>
      <c r="L8">
        <v>4.7699999999999996</v>
      </c>
      <c r="M8">
        <v>5.04</v>
      </c>
      <c r="N8" s="3">
        <v>4.96</v>
      </c>
      <c r="O8" s="3">
        <f>표1_4[[#This Row],[10 Yr]]-표1_4[[#This Row],[2 Yr]]</f>
        <v>0.36999999999999922</v>
      </c>
      <c r="P8" s="3">
        <f>표1_4[[#This Row],[10 Yr]]-표1_4[[#This Row],[1 Mo]]</f>
        <v>0.34999999999999964</v>
      </c>
      <c r="Q8" s="3">
        <f>표1_4[[#This Row],[10 Yr]]-표1_4[[#This Row],[3 Mo]]</f>
        <v>0.40999999999999925</v>
      </c>
      <c r="R8" s="3">
        <f>표1_4[[#This Row],[10 Yr]]-표1_4[[#This Row],[FEDRate]]</f>
        <v>0.4399999999999995</v>
      </c>
      <c r="S8" s="3">
        <f>표1_4[[#This Row],[20 Yr]]-표1_4[[#This Row],[10 Yr]]</f>
        <v>0.27000000000000046</v>
      </c>
    </row>
    <row r="9" spans="1:19">
      <c r="A9" s="1">
        <v>45670</v>
      </c>
      <c r="B9" s="3">
        <v>4.33</v>
      </c>
      <c r="C9">
        <v>4.42</v>
      </c>
      <c r="D9">
        <v>4.3600000000000003</v>
      </c>
      <c r="E9">
        <v>4.37</v>
      </c>
      <c r="F9">
        <v>4.3</v>
      </c>
      <c r="G9">
        <v>4.24</v>
      </c>
      <c r="H9">
        <v>4.4000000000000004</v>
      </c>
      <c r="I9">
        <v>4.49</v>
      </c>
      <c r="J9">
        <v>4.6100000000000003</v>
      </c>
      <c r="K9">
        <v>4.71</v>
      </c>
      <c r="L9">
        <v>4.79</v>
      </c>
      <c r="M9">
        <v>5.05</v>
      </c>
      <c r="N9" s="3">
        <v>4.97</v>
      </c>
      <c r="O9" s="3">
        <f>표1_4[[#This Row],[10 Yr]]-표1_4[[#This Row],[2 Yr]]</f>
        <v>0.38999999999999968</v>
      </c>
      <c r="P9" s="3">
        <f>표1_4[[#This Row],[10 Yr]]-표1_4[[#This Row],[1 Mo]]</f>
        <v>0.37000000000000011</v>
      </c>
      <c r="Q9" s="3">
        <f>표1_4[[#This Row],[10 Yr]]-표1_4[[#This Row],[3 Mo]]</f>
        <v>0.41999999999999993</v>
      </c>
      <c r="R9" s="3">
        <f>표1_4[[#This Row],[10 Yr]]-표1_4[[#This Row],[FEDRate]]</f>
        <v>0.45999999999999996</v>
      </c>
      <c r="S9" s="3">
        <f>표1_4[[#This Row],[20 Yr]]-표1_4[[#This Row],[10 Yr]]</f>
        <v>0.25999999999999979</v>
      </c>
    </row>
    <row r="10" spans="1:19">
      <c r="A10" s="1">
        <v>45671</v>
      </c>
      <c r="B10" s="3">
        <v>4.33</v>
      </c>
      <c r="C10">
        <v>4.42</v>
      </c>
      <c r="D10">
        <v>4.3499999999999996</v>
      </c>
      <c r="E10">
        <v>4.3600000000000003</v>
      </c>
      <c r="F10">
        <v>4.29</v>
      </c>
      <c r="G10">
        <v>4.22</v>
      </c>
      <c r="H10">
        <v>4.37</v>
      </c>
      <c r="I10">
        <v>4.46</v>
      </c>
      <c r="J10">
        <v>4.59</v>
      </c>
      <c r="K10">
        <v>4.7</v>
      </c>
      <c r="L10">
        <v>4.78</v>
      </c>
      <c r="M10">
        <v>5.0599999999999996</v>
      </c>
      <c r="N10" s="3">
        <v>4.9800000000000004</v>
      </c>
      <c r="O10" s="3">
        <f>표1_4[[#This Row],[10 Yr]]-표1_4[[#This Row],[2 Yr]]</f>
        <v>0.41000000000000014</v>
      </c>
      <c r="P10" s="3">
        <f>표1_4[[#This Row],[10 Yr]]-표1_4[[#This Row],[1 Mo]]</f>
        <v>0.36000000000000032</v>
      </c>
      <c r="Q10" s="3">
        <f>표1_4[[#This Row],[10 Yr]]-표1_4[[#This Row],[3 Mo]]</f>
        <v>0.41999999999999993</v>
      </c>
      <c r="R10" s="3">
        <f>표1_4[[#This Row],[10 Yr]]-표1_4[[#This Row],[FEDRate]]</f>
        <v>0.45000000000000018</v>
      </c>
      <c r="S10" s="3">
        <f>표1_4[[#This Row],[20 Yr]]-표1_4[[#This Row],[10 Yr]]</f>
        <v>0.27999999999999936</v>
      </c>
    </row>
    <row r="11" spans="1:19">
      <c r="A11" s="1">
        <v>45672</v>
      </c>
      <c r="B11" s="3">
        <v>4.33</v>
      </c>
      <c r="C11">
        <v>4.4000000000000004</v>
      </c>
      <c r="D11">
        <v>4.34</v>
      </c>
      <c r="E11">
        <v>4.3499999999999996</v>
      </c>
      <c r="F11">
        <v>4.26</v>
      </c>
      <c r="G11">
        <v>4.1900000000000004</v>
      </c>
      <c r="H11">
        <v>4.2699999999999996</v>
      </c>
      <c r="I11">
        <v>4.34</v>
      </c>
      <c r="J11">
        <v>4.45</v>
      </c>
      <c r="K11">
        <v>4.55</v>
      </c>
      <c r="L11">
        <v>4.66</v>
      </c>
      <c r="M11">
        <v>4.95</v>
      </c>
      <c r="N11" s="3">
        <v>4.88</v>
      </c>
      <c r="O11" s="3">
        <f>표1_4[[#This Row],[10 Yr]]-표1_4[[#This Row],[2 Yr]]</f>
        <v>0.39000000000000057</v>
      </c>
      <c r="P11" s="3">
        <f>표1_4[[#This Row],[10 Yr]]-표1_4[[#This Row],[1 Mo]]</f>
        <v>0.25999999999999979</v>
      </c>
      <c r="Q11" s="3">
        <f>표1_4[[#This Row],[10 Yr]]-표1_4[[#This Row],[3 Mo]]</f>
        <v>0.3100000000000005</v>
      </c>
      <c r="R11" s="3">
        <f>표1_4[[#This Row],[10 Yr]]-표1_4[[#This Row],[FEDRate]]</f>
        <v>0.33000000000000007</v>
      </c>
      <c r="S11" s="3">
        <f>표1_4[[#This Row],[20 Yr]]-표1_4[[#This Row],[10 Yr]]</f>
        <v>0.29000000000000004</v>
      </c>
    </row>
    <row r="12" spans="1:19">
      <c r="A12" s="1">
        <v>45673</v>
      </c>
      <c r="B12" s="3">
        <v>4.33</v>
      </c>
      <c r="C12">
        <v>4.43</v>
      </c>
      <c r="D12">
        <v>4.3600000000000003</v>
      </c>
      <c r="E12">
        <v>4.34</v>
      </c>
      <c r="F12">
        <v>4.26</v>
      </c>
      <c r="G12">
        <v>4.18</v>
      </c>
      <c r="H12">
        <v>4.2300000000000004</v>
      </c>
      <c r="I12">
        <v>4.29</v>
      </c>
      <c r="J12">
        <v>4.3899999999999997</v>
      </c>
      <c r="K12">
        <v>4.5</v>
      </c>
      <c r="L12">
        <v>4.6100000000000003</v>
      </c>
      <c r="M12">
        <v>4.91</v>
      </c>
      <c r="N12" s="3">
        <v>4.84</v>
      </c>
      <c r="O12" s="3">
        <f>표1_4[[#This Row],[10 Yr]]-표1_4[[#This Row],[2 Yr]]</f>
        <v>0.37999999999999989</v>
      </c>
      <c r="P12" s="3">
        <f>표1_4[[#This Row],[10 Yr]]-표1_4[[#This Row],[1 Mo]]</f>
        <v>0.1800000000000006</v>
      </c>
      <c r="Q12" s="3">
        <f>표1_4[[#This Row],[10 Yr]]-표1_4[[#This Row],[3 Mo]]</f>
        <v>0.27000000000000046</v>
      </c>
      <c r="R12" s="3">
        <f>표1_4[[#This Row],[10 Yr]]-표1_4[[#This Row],[FEDRate]]</f>
        <v>0.28000000000000025</v>
      </c>
      <c r="S12" s="3">
        <f>표1_4[[#This Row],[20 Yr]]-표1_4[[#This Row],[10 Yr]]</f>
        <v>0.29999999999999982</v>
      </c>
    </row>
    <row r="13" spans="1:19">
      <c r="A13" s="1">
        <v>45674</v>
      </c>
      <c r="B13" s="3">
        <v>4.33</v>
      </c>
      <c r="C13">
        <v>4.43</v>
      </c>
      <c r="D13">
        <v>4.3499999999999996</v>
      </c>
      <c r="E13">
        <v>4.34</v>
      </c>
      <c r="F13">
        <v>4.28</v>
      </c>
      <c r="G13">
        <v>4.21</v>
      </c>
      <c r="H13">
        <v>4.2699999999999996</v>
      </c>
      <c r="I13">
        <v>4.33</v>
      </c>
      <c r="J13">
        <v>4.42</v>
      </c>
      <c r="K13">
        <v>4.5199999999999996</v>
      </c>
      <c r="L13">
        <v>4.6100000000000003</v>
      </c>
      <c r="M13">
        <v>4.91</v>
      </c>
      <c r="N13" s="3">
        <v>4.84</v>
      </c>
      <c r="O13" s="3">
        <f>표1_4[[#This Row],[10 Yr]]-표1_4[[#This Row],[2 Yr]]</f>
        <v>0.34000000000000075</v>
      </c>
      <c r="P13" s="3">
        <f>표1_4[[#This Row],[10 Yr]]-표1_4[[#This Row],[1 Mo]]</f>
        <v>0.1800000000000006</v>
      </c>
      <c r="Q13" s="3">
        <f>표1_4[[#This Row],[10 Yr]]-표1_4[[#This Row],[3 Mo]]</f>
        <v>0.27000000000000046</v>
      </c>
      <c r="R13" s="3">
        <f>표1_4[[#This Row],[10 Yr]]-표1_4[[#This Row],[FEDRate]]</f>
        <v>0.28000000000000025</v>
      </c>
      <c r="S13" s="3">
        <f>표1_4[[#This Row],[20 Yr]]-표1_4[[#This Row],[10 Yr]]</f>
        <v>0.29999999999999982</v>
      </c>
    </row>
    <row r="14" spans="1:19">
      <c r="A14" s="1">
        <v>45678</v>
      </c>
      <c r="B14" s="3">
        <v>4.33</v>
      </c>
      <c r="C14">
        <v>4.42</v>
      </c>
      <c r="D14">
        <v>4.3499999999999996</v>
      </c>
      <c r="E14">
        <v>4.3600000000000003</v>
      </c>
      <c r="F14">
        <v>4.28</v>
      </c>
      <c r="G14">
        <v>4.21</v>
      </c>
      <c r="H14">
        <v>4.29</v>
      </c>
      <c r="I14">
        <v>4.33</v>
      </c>
      <c r="J14">
        <v>4.4000000000000004</v>
      </c>
      <c r="K14">
        <v>4.49</v>
      </c>
      <c r="L14">
        <v>4.57</v>
      </c>
      <c r="M14">
        <v>4.87</v>
      </c>
      <c r="N14" s="3">
        <v>4.8</v>
      </c>
      <c r="O14" s="3">
        <f>표1_4[[#This Row],[10 Yr]]-표1_4[[#This Row],[2 Yr]]</f>
        <v>0.28000000000000025</v>
      </c>
      <c r="P14" s="3">
        <f>표1_4[[#This Row],[10 Yr]]-표1_4[[#This Row],[1 Mo]]</f>
        <v>0.15000000000000036</v>
      </c>
      <c r="Q14" s="3">
        <f>표1_4[[#This Row],[10 Yr]]-표1_4[[#This Row],[3 Mo]]</f>
        <v>0.20999999999999996</v>
      </c>
      <c r="R14" s="3">
        <f>표1_4[[#This Row],[10 Yr]]-표1_4[[#This Row],[FEDRate]]</f>
        <v>0.24000000000000021</v>
      </c>
      <c r="S14" s="3">
        <f>표1_4[[#This Row],[20 Yr]]-표1_4[[#This Row],[10 Yr]]</f>
        <v>0.29999999999999982</v>
      </c>
    </row>
    <row r="15" spans="1:19">
      <c r="A15" s="1">
        <v>45679</v>
      </c>
      <c r="B15" s="3">
        <v>4.33</v>
      </c>
      <c r="C15">
        <v>4.42</v>
      </c>
      <c r="D15">
        <v>4.3499999999999996</v>
      </c>
      <c r="E15">
        <v>4.3600000000000003</v>
      </c>
      <c r="F15">
        <v>4.28</v>
      </c>
      <c r="G15">
        <v>4.2</v>
      </c>
      <c r="H15">
        <v>4.29</v>
      </c>
      <c r="I15">
        <v>4.34</v>
      </c>
      <c r="J15">
        <v>4.43</v>
      </c>
      <c r="K15">
        <v>4.51</v>
      </c>
      <c r="L15">
        <v>4.5999999999999996</v>
      </c>
      <c r="M15">
        <v>4.8899999999999997</v>
      </c>
      <c r="N15" s="3">
        <v>4.82</v>
      </c>
      <c r="O15" s="3">
        <f>표1_4[[#This Row],[10 Yr]]-표1_4[[#This Row],[2 Yr]]</f>
        <v>0.30999999999999961</v>
      </c>
      <c r="P15" s="3">
        <f>표1_4[[#This Row],[10 Yr]]-표1_4[[#This Row],[1 Mo]]</f>
        <v>0.17999999999999972</v>
      </c>
      <c r="Q15" s="3">
        <f>표1_4[[#This Row],[10 Yr]]-표1_4[[#This Row],[3 Mo]]</f>
        <v>0.23999999999999932</v>
      </c>
      <c r="R15" s="3">
        <f>표1_4[[#This Row],[10 Yr]]-표1_4[[#This Row],[FEDRate]]</f>
        <v>0.26999999999999957</v>
      </c>
      <c r="S15" s="3">
        <f>표1_4[[#This Row],[20 Yr]]-표1_4[[#This Row],[10 Yr]]</f>
        <v>0.29000000000000004</v>
      </c>
    </row>
    <row r="16" spans="1:19">
      <c r="A16" s="1">
        <v>45680</v>
      </c>
      <c r="B16" s="3">
        <v>4.33</v>
      </c>
      <c r="C16">
        <v>4.45</v>
      </c>
      <c r="D16">
        <v>4.3600000000000003</v>
      </c>
      <c r="E16">
        <v>4.3600000000000003</v>
      </c>
      <c r="F16">
        <v>4.2699999999999996</v>
      </c>
      <c r="G16">
        <v>4.18</v>
      </c>
      <c r="H16">
        <v>4.29</v>
      </c>
      <c r="I16">
        <v>4.3499999999999996</v>
      </c>
      <c r="J16">
        <v>4.45</v>
      </c>
      <c r="K16">
        <v>4.55</v>
      </c>
      <c r="L16">
        <v>4.6500000000000004</v>
      </c>
      <c r="M16">
        <v>4.92</v>
      </c>
      <c r="N16" s="3">
        <v>4.87</v>
      </c>
      <c r="O16" s="3">
        <f>표1_4[[#This Row],[10 Yr]]-표1_4[[#This Row],[2 Yr]]</f>
        <v>0.36000000000000032</v>
      </c>
      <c r="P16" s="3">
        <f>표1_4[[#This Row],[10 Yr]]-표1_4[[#This Row],[1 Mo]]</f>
        <v>0.20000000000000018</v>
      </c>
      <c r="Q16" s="3">
        <f>표1_4[[#This Row],[10 Yr]]-표1_4[[#This Row],[3 Mo]]</f>
        <v>0.29000000000000004</v>
      </c>
      <c r="R16" s="3">
        <f>표1_4[[#This Row],[10 Yr]]-표1_4[[#This Row],[FEDRate]]</f>
        <v>0.32000000000000028</v>
      </c>
      <c r="S16" s="3">
        <f>표1_4[[#This Row],[20 Yr]]-표1_4[[#This Row],[10 Yr]]</f>
        <v>0.26999999999999957</v>
      </c>
    </row>
    <row r="17" spans="1:19">
      <c r="A17" s="1">
        <v>45681</v>
      </c>
      <c r="B17" s="3">
        <v>4.33</v>
      </c>
      <c r="C17">
        <v>4.45</v>
      </c>
      <c r="D17">
        <v>4.3600000000000003</v>
      </c>
      <c r="E17">
        <v>4.3499999999999996</v>
      </c>
      <c r="F17">
        <v>4.25</v>
      </c>
      <c r="G17">
        <v>4.17</v>
      </c>
      <c r="H17">
        <v>4.2699999999999996</v>
      </c>
      <c r="I17">
        <v>4.33</v>
      </c>
      <c r="J17">
        <v>4.43</v>
      </c>
      <c r="K17">
        <v>4.53</v>
      </c>
      <c r="L17">
        <v>4.63</v>
      </c>
      <c r="M17">
        <v>4.91</v>
      </c>
      <c r="N17" s="3">
        <v>4.8499999999999996</v>
      </c>
      <c r="O17" s="3">
        <f>표1_4[[#This Row],[10 Yr]]-표1_4[[#This Row],[2 Yr]]</f>
        <v>0.36000000000000032</v>
      </c>
      <c r="P17" s="3">
        <f>표1_4[[#This Row],[10 Yr]]-표1_4[[#This Row],[1 Mo]]</f>
        <v>0.17999999999999972</v>
      </c>
      <c r="Q17" s="3">
        <f>표1_4[[#This Row],[10 Yr]]-표1_4[[#This Row],[3 Mo]]</f>
        <v>0.28000000000000025</v>
      </c>
      <c r="R17" s="3">
        <f>표1_4[[#This Row],[10 Yr]]-표1_4[[#This Row],[FEDRate]]</f>
        <v>0.29999999999999982</v>
      </c>
      <c r="S17" s="3">
        <f>표1_4[[#This Row],[20 Yr]]-표1_4[[#This Row],[10 Yr]]</f>
        <v>0.28000000000000025</v>
      </c>
    </row>
    <row r="18" spans="1:19">
      <c r="A18" s="1">
        <v>45684</v>
      </c>
      <c r="B18" s="3">
        <v>4.33</v>
      </c>
      <c r="C18">
        <v>4.4400000000000004</v>
      </c>
      <c r="D18">
        <v>4.3600000000000003</v>
      </c>
      <c r="E18">
        <v>4.32</v>
      </c>
      <c r="F18">
        <v>4.25</v>
      </c>
      <c r="G18">
        <v>4.13</v>
      </c>
      <c r="H18">
        <v>4.17</v>
      </c>
      <c r="I18">
        <v>4.24</v>
      </c>
      <c r="J18">
        <v>4.32</v>
      </c>
      <c r="K18">
        <v>4.43</v>
      </c>
      <c r="L18">
        <v>4.53</v>
      </c>
      <c r="M18">
        <v>4.82</v>
      </c>
      <c r="N18" s="3">
        <v>4.76</v>
      </c>
      <c r="O18" s="3">
        <f>표1_4[[#This Row],[10 Yr]]-표1_4[[#This Row],[2 Yr]]</f>
        <v>0.36000000000000032</v>
      </c>
      <c r="P18" s="3">
        <f>표1_4[[#This Row],[10 Yr]]-표1_4[[#This Row],[1 Mo]]</f>
        <v>8.9999999999999858E-2</v>
      </c>
      <c r="Q18" s="3">
        <f>표1_4[[#This Row],[10 Yr]]-표1_4[[#This Row],[3 Mo]]</f>
        <v>0.20999999999999996</v>
      </c>
      <c r="R18" s="3">
        <f>표1_4[[#This Row],[10 Yr]]-표1_4[[#This Row],[FEDRate]]</f>
        <v>0.20000000000000018</v>
      </c>
      <c r="S18" s="3">
        <f>표1_4[[#This Row],[20 Yr]]-표1_4[[#This Row],[10 Yr]]</f>
        <v>0.29000000000000004</v>
      </c>
    </row>
    <row r="19" spans="1:19">
      <c r="A19" s="1">
        <v>45685</v>
      </c>
      <c r="B19" s="3">
        <v>4.33</v>
      </c>
      <c r="C19">
        <v>4.4400000000000004</v>
      </c>
      <c r="D19">
        <v>4.3499999999999996</v>
      </c>
      <c r="E19">
        <v>4.3099999999999996</v>
      </c>
      <c r="F19">
        <v>4.26</v>
      </c>
      <c r="G19">
        <v>4.1399999999999997</v>
      </c>
      <c r="H19">
        <v>4.1900000000000004</v>
      </c>
      <c r="I19">
        <v>4.25</v>
      </c>
      <c r="J19">
        <v>4.33</v>
      </c>
      <c r="K19">
        <v>4.43</v>
      </c>
      <c r="L19">
        <v>4.55</v>
      </c>
      <c r="M19">
        <v>4.84</v>
      </c>
      <c r="N19" s="3">
        <v>4.78</v>
      </c>
      <c r="O19" s="3">
        <f>표1_4[[#This Row],[10 Yr]]-표1_4[[#This Row],[2 Yr]]</f>
        <v>0.35999999999999943</v>
      </c>
      <c r="P19" s="3">
        <f>표1_4[[#This Row],[10 Yr]]-표1_4[[#This Row],[1 Mo]]</f>
        <v>0.10999999999999943</v>
      </c>
      <c r="Q19" s="3">
        <f>표1_4[[#This Row],[10 Yr]]-표1_4[[#This Row],[3 Mo]]</f>
        <v>0.24000000000000021</v>
      </c>
      <c r="R19" s="3">
        <f>표1_4[[#This Row],[10 Yr]]-표1_4[[#This Row],[FEDRate]]</f>
        <v>0.21999999999999975</v>
      </c>
      <c r="S19" s="3">
        <f>표1_4[[#This Row],[20 Yr]]-표1_4[[#This Row],[10 Yr]]</f>
        <v>0.29000000000000004</v>
      </c>
    </row>
    <row r="20" spans="1:19">
      <c r="A20" s="1">
        <v>45686</v>
      </c>
      <c r="B20" s="3">
        <v>4.33</v>
      </c>
      <c r="C20">
        <v>4.43</v>
      </c>
      <c r="D20">
        <v>4.34</v>
      </c>
      <c r="E20">
        <v>4.3099999999999996</v>
      </c>
      <c r="F20">
        <v>4.2699999999999996</v>
      </c>
      <c r="G20">
        <v>4.17</v>
      </c>
      <c r="H20">
        <v>4.21</v>
      </c>
      <c r="I20">
        <v>4.2699999999999996</v>
      </c>
      <c r="J20">
        <v>4.3499999999999996</v>
      </c>
      <c r="K20">
        <v>4.4400000000000004</v>
      </c>
      <c r="L20">
        <v>4.55</v>
      </c>
      <c r="M20">
        <v>4.8499999999999996</v>
      </c>
      <c r="N20" s="3">
        <v>4.79</v>
      </c>
      <c r="O20" s="3">
        <f>표1_4[[#This Row],[10 Yr]]-표1_4[[#This Row],[2 Yr]]</f>
        <v>0.33999999999999986</v>
      </c>
      <c r="P20" s="3">
        <f>표1_4[[#This Row],[10 Yr]]-표1_4[[#This Row],[1 Mo]]</f>
        <v>0.12000000000000011</v>
      </c>
      <c r="Q20" s="3">
        <f>표1_4[[#This Row],[10 Yr]]-표1_4[[#This Row],[3 Mo]]</f>
        <v>0.24000000000000021</v>
      </c>
      <c r="R20" s="3">
        <f>표1_4[[#This Row],[10 Yr]]-표1_4[[#This Row],[FEDRate]]</f>
        <v>0.21999999999999975</v>
      </c>
      <c r="S20" s="3">
        <f>표1_4[[#This Row],[20 Yr]]-표1_4[[#This Row],[10 Yr]]</f>
        <v>0.29999999999999982</v>
      </c>
    </row>
    <row r="21" spans="1:19">
      <c r="A21" s="1">
        <v>45687</v>
      </c>
      <c r="B21" s="3">
        <v>4.33</v>
      </c>
      <c r="C21">
        <v>4.37</v>
      </c>
      <c r="D21">
        <v>4.38</v>
      </c>
      <c r="E21">
        <v>4.3</v>
      </c>
      <c r="F21">
        <v>4.2699999999999996</v>
      </c>
      <c r="G21">
        <v>4.16</v>
      </c>
      <c r="H21">
        <v>4.18</v>
      </c>
      <c r="I21">
        <v>4.24</v>
      </c>
      <c r="J21">
        <v>4.3099999999999996</v>
      </c>
      <c r="K21">
        <v>4.41</v>
      </c>
      <c r="L21">
        <v>4.5199999999999996</v>
      </c>
      <c r="M21">
        <v>4.8099999999999996</v>
      </c>
      <c r="N21" s="3">
        <v>4.76</v>
      </c>
      <c r="O21" s="3">
        <f>표1_4[[#This Row],[10 Yr]]-표1_4[[#This Row],[2 Yr]]</f>
        <v>0.33999999999999986</v>
      </c>
      <c r="P21" s="3">
        <f>표1_4[[#This Row],[10 Yr]]-표1_4[[#This Row],[1 Mo]]</f>
        <v>0.14999999999999947</v>
      </c>
      <c r="Q21" s="3">
        <f>표1_4[[#This Row],[10 Yr]]-표1_4[[#This Row],[3 Mo]]</f>
        <v>0.21999999999999975</v>
      </c>
      <c r="R21" s="3">
        <f>표1_4[[#This Row],[10 Yr]]-표1_4[[#This Row],[FEDRate]]</f>
        <v>0.1899999999999995</v>
      </c>
      <c r="S21" s="3">
        <f>표1_4[[#This Row],[20 Yr]]-표1_4[[#This Row],[10 Yr]]</f>
        <v>0.29000000000000004</v>
      </c>
    </row>
    <row r="22" spans="1:19">
      <c r="A22" s="1">
        <v>45688</v>
      </c>
      <c r="B22" s="3">
        <v>4.33</v>
      </c>
      <c r="C22">
        <v>4.37</v>
      </c>
      <c r="D22">
        <v>4.37</v>
      </c>
      <c r="E22">
        <v>4.3099999999999996</v>
      </c>
      <c r="F22">
        <v>4.28</v>
      </c>
      <c r="G22">
        <v>4.17</v>
      </c>
      <c r="H22">
        <v>4.22</v>
      </c>
      <c r="I22">
        <v>4.2699999999999996</v>
      </c>
      <c r="J22">
        <v>4.3600000000000003</v>
      </c>
      <c r="K22">
        <v>4.47</v>
      </c>
      <c r="L22">
        <v>4.58</v>
      </c>
      <c r="M22">
        <v>4.88</v>
      </c>
      <c r="N22" s="3">
        <v>4.83</v>
      </c>
      <c r="O22" s="3">
        <f>표1_4[[#This Row],[10 Yr]]-표1_4[[#This Row],[2 Yr]]</f>
        <v>0.36000000000000032</v>
      </c>
      <c r="P22" s="3">
        <f>표1_4[[#This Row],[10 Yr]]-표1_4[[#This Row],[1 Mo]]</f>
        <v>0.20999999999999996</v>
      </c>
      <c r="Q22" s="3">
        <f>표1_4[[#This Row],[10 Yr]]-표1_4[[#This Row],[3 Mo]]</f>
        <v>0.27000000000000046</v>
      </c>
      <c r="R22" s="3">
        <f>표1_4[[#This Row],[10 Yr]]-표1_4[[#This Row],[FEDRate]]</f>
        <v>0.25</v>
      </c>
      <c r="S22" s="3">
        <f>표1_4[[#This Row],[20 Yr]]-표1_4[[#This Row],[10 Yr]]</f>
        <v>0.29999999999999982</v>
      </c>
    </row>
    <row r="23" spans="1:19">
      <c r="A23" s="1">
        <v>45691</v>
      </c>
      <c r="B23" s="3">
        <v>4.33</v>
      </c>
      <c r="C23">
        <v>4.37</v>
      </c>
      <c r="D23">
        <v>4.38</v>
      </c>
      <c r="E23">
        <v>4.34</v>
      </c>
      <c r="F23">
        <v>4.28</v>
      </c>
      <c r="G23">
        <v>4.2</v>
      </c>
      <c r="H23">
        <v>4.26</v>
      </c>
      <c r="I23">
        <v>4.28</v>
      </c>
      <c r="J23">
        <v>4.3499999999999996</v>
      </c>
      <c r="K23">
        <v>4.45</v>
      </c>
      <c r="L23">
        <v>4.54</v>
      </c>
      <c r="M23">
        <v>4.82</v>
      </c>
      <c r="N23" s="3">
        <v>4.7699999999999996</v>
      </c>
      <c r="O23" s="3">
        <f>표1_4[[#This Row],[10 Yr]]-표1_4[[#This Row],[2 Yr]]</f>
        <v>0.28000000000000025</v>
      </c>
      <c r="P23" s="3">
        <f>표1_4[[#This Row],[10 Yr]]-표1_4[[#This Row],[1 Mo]]</f>
        <v>0.16999999999999993</v>
      </c>
      <c r="Q23" s="3">
        <f>표1_4[[#This Row],[10 Yr]]-표1_4[[#This Row],[3 Mo]]</f>
        <v>0.20000000000000018</v>
      </c>
      <c r="R23" s="3">
        <f>표1_4[[#This Row],[10 Yr]]-표1_4[[#This Row],[FEDRate]]</f>
        <v>0.20999999999999996</v>
      </c>
      <c r="S23" s="3">
        <f>표1_4[[#This Row],[20 Yr]]-표1_4[[#This Row],[10 Yr]]</f>
        <v>0.28000000000000025</v>
      </c>
    </row>
    <row r="24" spans="1:19">
      <c r="A24" s="1">
        <v>45692</v>
      </c>
      <c r="B24" s="3">
        <v>4.33</v>
      </c>
      <c r="C24">
        <v>4.3600000000000003</v>
      </c>
      <c r="D24">
        <v>4.38</v>
      </c>
      <c r="E24">
        <v>4.33</v>
      </c>
      <c r="F24">
        <v>4.2699999999999996</v>
      </c>
      <c r="G24">
        <v>4.18</v>
      </c>
      <c r="H24">
        <v>4.21</v>
      </c>
      <c r="I24">
        <v>4.25</v>
      </c>
      <c r="J24">
        <v>4.3099999999999996</v>
      </c>
      <c r="K24">
        <v>4.42</v>
      </c>
      <c r="L24">
        <v>4.5199999999999996</v>
      </c>
      <c r="M24">
        <v>4.8099999999999996</v>
      </c>
      <c r="N24" s="3">
        <v>4.75</v>
      </c>
      <c r="O24" s="3">
        <f>표1_4[[#This Row],[10 Yr]]-표1_4[[#This Row],[2 Yr]]</f>
        <v>0.30999999999999961</v>
      </c>
      <c r="P24" s="3">
        <f>표1_4[[#This Row],[10 Yr]]-표1_4[[#This Row],[1 Mo]]</f>
        <v>0.15999999999999925</v>
      </c>
      <c r="Q24" s="3">
        <f>표1_4[[#This Row],[10 Yr]]-표1_4[[#This Row],[3 Mo]]</f>
        <v>0.1899999999999995</v>
      </c>
      <c r="R24" s="3">
        <f>표1_4[[#This Row],[10 Yr]]-표1_4[[#This Row],[FEDRate]]</f>
        <v>0.1899999999999995</v>
      </c>
      <c r="S24" s="3">
        <f>표1_4[[#This Row],[20 Yr]]-표1_4[[#This Row],[10 Yr]]</f>
        <v>0.29000000000000004</v>
      </c>
    </row>
    <row r="25" spans="1:19">
      <c r="A25" s="1">
        <v>45693</v>
      </c>
      <c r="B25" s="3">
        <v>4.33</v>
      </c>
      <c r="C25">
        <v>4.3499999999999996</v>
      </c>
      <c r="D25">
        <v>4.37</v>
      </c>
      <c r="E25">
        <v>4.33</v>
      </c>
      <c r="F25">
        <v>4.2699999999999996</v>
      </c>
      <c r="G25">
        <v>4.17</v>
      </c>
      <c r="H25">
        <v>4.17</v>
      </c>
      <c r="I25">
        <v>4.1900000000000004</v>
      </c>
      <c r="J25">
        <v>4.24</v>
      </c>
      <c r="K25">
        <v>4.33</v>
      </c>
      <c r="L25">
        <v>4.43</v>
      </c>
      <c r="M25">
        <v>4.6900000000000004</v>
      </c>
      <c r="N25" s="3">
        <v>4.6399999999999997</v>
      </c>
      <c r="O25" s="3">
        <f>표1_4[[#This Row],[10 Yr]]-표1_4[[#This Row],[2 Yr]]</f>
        <v>0.25999999999999979</v>
      </c>
      <c r="P25" s="3">
        <f>표1_4[[#This Row],[10 Yr]]-표1_4[[#This Row],[1 Mo]]</f>
        <v>8.0000000000000071E-2</v>
      </c>
      <c r="Q25" s="3">
        <f>표1_4[[#This Row],[10 Yr]]-표1_4[[#This Row],[3 Mo]]</f>
        <v>9.9999999999999645E-2</v>
      </c>
      <c r="R25" s="3">
        <f>표1_4[[#This Row],[10 Yr]]-표1_4[[#This Row],[FEDRate]]</f>
        <v>9.9999999999999645E-2</v>
      </c>
      <c r="S25" s="3">
        <f>표1_4[[#This Row],[20 Yr]]-표1_4[[#This Row],[10 Yr]]</f>
        <v>0.26000000000000068</v>
      </c>
    </row>
    <row r="26" spans="1:19">
      <c r="A26" s="1">
        <v>45694</v>
      </c>
      <c r="B26" s="3">
        <v>4.33</v>
      </c>
      <c r="C26">
        <v>4.37</v>
      </c>
      <c r="D26">
        <v>4.38</v>
      </c>
      <c r="E26">
        <v>4.34</v>
      </c>
      <c r="F26">
        <v>4.28</v>
      </c>
      <c r="G26">
        <v>4.1900000000000004</v>
      </c>
      <c r="H26">
        <v>4.21</v>
      </c>
      <c r="I26">
        <v>4.2300000000000004</v>
      </c>
      <c r="J26">
        <v>4.28</v>
      </c>
      <c r="K26">
        <v>4.3600000000000003</v>
      </c>
      <c r="L26">
        <v>4.45</v>
      </c>
      <c r="M26">
        <v>4.7</v>
      </c>
      <c r="N26" s="3">
        <v>4.6500000000000004</v>
      </c>
      <c r="O26" s="3">
        <f>표1_4[[#This Row],[10 Yr]]-표1_4[[#This Row],[2 Yr]]</f>
        <v>0.24000000000000021</v>
      </c>
      <c r="P26" s="3">
        <f>표1_4[[#This Row],[10 Yr]]-표1_4[[#This Row],[1 Mo]]</f>
        <v>8.0000000000000071E-2</v>
      </c>
      <c r="Q26" s="3">
        <f>표1_4[[#This Row],[10 Yr]]-표1_4[[#This Row],[3 Mo]]</f>
        <v>0.11000000000000032</v>
      </c>
      <c r="R26" s="3">
        <f>표1_4[[#This Row],[10 Yr]]-표1_4[[#This Row],[FEDRate]]</f>
        <v>0.12000000000000011</v>
      </c>
      <c r="S26" s="3">
        <f>표1_4[[#This Row],[20 Yr]]-표1_4[[#This Row],[10 Yr]]</f>
        <v>0.25</v>
      </c>
    </row>
    <row r="27" spans="1:19">
      <c r="A27" s="1">
        <v>45695</v>
      </c>
      <c r="B27" s="3">
        <v>4.33</v>
      </c>
      <c r="C27">
        <v>4.37</v>
      </c>
      <c r="D27">
        <v>4.38</v>
      </c>
      <c r="E27">
        <v>4.3499999999999996</v>
      </c>
      <c r="F27">
        <v>4.3</v>
      </c>
      <c r="G27">
        <v>4.25</v>
      </c>
      <c r="H27">
        <v>4.29</v>
      </c>
      <c r="I27">
        <v>4.3099999999999996</v>
      </c>
      <c r="J27">
        <v>4.34</v>
      </c>
      <c r="K27">
        <v>4.42</v>
      </c>
      <c r="L27">
        <v>4.49</v>
      </c>
      <c r="M27">
        <v>4.75</v>
      </c>
      <c r="N27" s="3">
        <v>4.6900000000000004</v>
      </c>
      <c r="O27" s="3">
        <f>표1_4[[#This Row],[10 Yr]]-표1_4[[#This Row],[2 Yr]]</f>
        <v>0.20000000000000018</v>
      </c>
      <c r="P27" s="3">
        <f>표1_4[[#This Row],[10 Yr]]-표1_4[[#This Row],[1 Mo]]</f>
        <v>0.12000000000000011</v>
      </c>
      <c r="Q27" s="3">
        <f>표1_4[[#This Row],[10 Yr]]-표1_4[[#This Row],[3 Mo]]</f>
        <v>0.14000000000000057</v>
      </c>
      <c r="R27" s="3">
        <f>표1_4[[#This Row],[10 Yr]]-표1_4[[#This Row],[FEDRate]]</f>
        <v>0.16000000000000014</v>
      </c>
      <c r="S27" s="3">
        <f>표1_4[[#This Row],[20 Yr]]-표1_4[[#This Row],[10 Yr]]</f>
        <v>0.25999999999999979</v>
      </c>
    </row>
    <row r="28" spans="1:19">
      <c r="A28" s="1">
        <v>45698</v>
      </c>
      <c r="B28" s="3">
        <v>4.33</v>
      </c>
      <c r="C28">
        <v>4.38</v>
      </c>
      <c r="D28">
        <v>4.4000000000000004</v>
      </c>
      <c r="E28">
        <v>4.3499999999999996</v>
      </c>
      <c r="F28">
        <v>4.37</v>
      </c>
      <c r="G28">
        <v>4.24</v>
      </c>
      <c r="H28">
        <v>4.28</v>
      </c>
      <c r="I28">
        <v>4.3</v>
      </c>
      <c r="J28">
        <v>4.34</v>
      </c>
      <c r="K28">
        <v>4.42</v>
      </c>
      <c r="L28">
        <v>4.51</v>
      </c>
      <c r="M28">
        <v>4.76</v>
      </c>
      <c r="N28" s="3">
        <v>4.71</v>
      </c>
      <c r="O28" s="3">
        <f>표1_4[[#This Row],[10 Yr]]-표1_4[[#This Row],[2 Yr]]</f>
        <v>0.22999999999999954</v>
      </c>
      <c r="P28" s="3">
        <f>표1_4[[#This Row],[10 Yr]]-표1_4[[#This Row],[1 Mo]]</f>
        <v>0.12999999999999989</v>
      </c>
      <c r="Q28" s="3">
        <f>표1_4[[#This Row],[10 Yr]]-표1_4[[#This Row],[3 Mo]]</f>
        <v>0.16000000000000014</v>
      </c>
      <c r="R28" s="3">
        <f>표1_4[[#This Row],[10 Yr]]-표1_4[[#This Row],[FEDRate]]</f>
        <v>0.17999999999999972</v>
      </c>
      <c r="S28" s="3">
        <f>표1_4[[#This Row],[20 Yr]]-표1_4[[#This Row],[10 Yr]]</f>
        <v>0.25</v>
      </c>
    </row>
    <row r="29" spans="1:19">
      <c r="A29" s="1">
        <v>45699</v>
      </c>
      <c r="B29" s="3">
        <v>4.33</v>
      </c>
      <c r="C29">
        <v>4.38</v>
      </c>
      <c r="D29">
        <v>4.4000000000000004</v>
      </c>
      <c r="E29">
        <v>4.3499999999999996</v>
      </c>
      <c r="F29">
        <v>4.37</v>
      </c>
      <c r="G29">
        <v>4.25</v>
      </c>
      <c r="H29">
        <v>4.29</v>
      </c>
      <c r="I29">
        <v>4.28</v>
      </c>
      <c r="J29">
        <v>4.37</v>
      </c>
      <c r="K29">
        <v>4.45</v>
      </c>
      <c r="L29">
        <v>4.54</v>
      </c>
      <c r="M29">
        <v>4.8</v>
      </c>
      <c r="N29" s="3">
        <v>4.75</v>
      </c>
      <c r="O29" s="3">
        <f>표1_4[[#This Row],[10 Yr]]-표1_4[[#This Row],[2 Yr]]</f>
        <v>0.25</v>
      </c>
      <c r="P29" s="3">
        <f>표1_4[[#This Row],[10 Yr]]-표1_4[[#This Row],[1 Mo]]</f>
        <v>0.16000000000000014</v>
      </c>
      <c r="Q29" s="3">
        <f>표1_4[[#This Row],[10 Yr]]-표1_4[[#This Row],[3 Mo]]</f>
        <v>0.19000000000000039</v>
      </c>
      <c r="R29" s="3">
        <f>표1_4[[#This Row],[10 Yr]]-표1_4[[#This Row],[FEDRate]]</f>
        <v>0.20999999999999996</v>
      </c>
      <c r="S29" s="3">
        <f>표1_4[[#This Row],[20 Yr]]-표1_4[[#This Row],[10 Yr]]</f>
        <v>0.25999999999999979</v>
      </c>
    </row>
    <row r="30" spans="1:19">
      <c r="A30" s="1">
        <v>45700</v>
      </c>
      <c r="B30" s="3">
        <v>4.33</v>
      </c>
      <c r="C30">
        <v>4.38</v>
      </c>
      <c r="D30">
        <v>4.3899999999999997</v>
      </c>
      <c r="E30">
        <v>4.3499999999999996</v>
      </c>
      <c r="F30">
        <v>4.3600000000000003</v>
      </c>
      <c r="G30">
        <v>4.3</v>
      </c>
      <c r="H30">
        <v>4.3600000000000003</v>
      </c>
      <c r="I30">
        <v>4.37</v>
      </c>
      <c r="J30">
        <v>4.4800000000000004</v>
      </c>
      <c r="K30">
        <v>4.5599999999999996</v>
      </c>
      <c r="L30">
        <v>4.62</v>
      </c>
      <c r="M30">
        <v>4.9000000000000004</v>
      </c>
      <c r="N30" s="3">
        <v>4.83</v>
      </c>
      <c r="O30" s="3">
        <f>표1_4[[#This Row],[10 Yr]]-표1_4[[#This Row],[2 Yr]]</f>
        <v>0.25999999999999979</v>
      </c>
      <c r="P30" s="3">
        <f>표1_4[[#This Row],[10 Yr]]-표1_4[[#This Row],[1 Mo]]</f>
        <v>0.24000000000000021</v>
      </c>
      <c r="Q30" s="3">
        <f>표1_4[[#This Row],[10 Yr]]-표1_4[[#This Row],[3 Mo]]</f>
        <v>0.27000000000000046</v>
      </c>
      <c r="R30" s="3">
        <f>표1_4[[#This Row],[10 Yr]]-표1_4[[#This Row],[FEDRate]]</f>
        <v>0.29000000000000004</v>
      </c>
      <c r="S30" s="3">
        <f>표1_4[[#This Row],[20 Yr]]-표1_4[[#This Row],[10 Yr]]</f>
        <v>0.28000000000000025</v>
      </c>
    </row>
    <row r="31" spans="1:19">
      <c r="A31" s="1">
        <v>45701</v>
      </c>
      <c r="B31" s="3">
        <v>4.33</v>
      </c>
      <c r="C31">
        <v>4.37</v>
      </c>
      <c r="D31">
        <v>4.3899999999999997</v>
      </c>
      <c r="E31">
        <v>4.34</v>
      </c>
      <c r="F31">
        <v>4.3499999999999996</v>
      </c>
      <c r="G31">
        <v>4.2699999999999996</v>
      </c>
      <c r="H31">
        <v>4.3099999999999996</v>
      </c>
      <c r="I31">
        <v>4.3099999999999996</v>
      </c>
      <c r="J31">
        <v>4.3899999999999997</v>
      </c>
      <c r="K31">
        <v>4.46</v>
      </c>
      <c r="L31">
        <v>4.5199999999999996</v>
      </c>
      <c r="M31">
        <v>4.79</v>
      </c>
      <c r="N31" s="3">
        <v>4.72</v>
      </c>
      <c r="O31" s="3">
        <f>표1_4[[#This Row],[10 Yr]]-표1_4[[#This Row],[2 Yr]]</f>
        <v>0.20999999999999996</v>
      </c>
      <c r="P31" s="3">
        <f>표1_4[[#This Row],[10 Yr]]-표1_4[[#This Row],[1 Mo]]</f>
        <v>0.14999999999999947</v>
      </c>
      <c r="Q31" s="3">
        <f>표1_4[[#This Row],[10 Yr]]-표1_4[[#This Row],[3 Mo]]</f>
        <v>0.17999999999999972</v>
      </c>
      <c r="R31" s="3">
        <f>표1_4[[#This Row],[10 Yr]]-표1_4[[#This Row],[FEDRate]]</f>
        <v>0.1899999999999995</v>
      </c>
      <c r="S31" s="3">
        <f>표1_4[[#This Row],[20 Yr]]-표1_4[[#This Row],[10 Yr]]</f>
        <v>0.27000000000000046</v>
      </c>
    </row>
    <row r="32" spans="1:19">
      <c r="A32" s="1">
        <v>45702</v>
      </c>
      <c r="B32" s="3">
        <v>4.33</v>
      </c>
      <c r="C32">
        <v>4.37</v>
      </c>
      <c r="D32">
        <v>4.38</v>
      </c>
      <c r="E32">
        <v>4.34</v>
      </c>
      <c r="F32">
        <v>4.3499999999999996</v>
      </c>
      <c r="G32">
        <v>4.2300000000000004</v>
      </c>
      <c r="H32">
        <v>4.26</v>
      </c>
      <c r="I32">
        <v>4.26</v>
      </c>
      <c r="J32">
        <v>4.33</v>
      </c>
      <c r="K32">
        <v>4.41</v>
      </c>
      <c r="L32">
        <v>4.47</v>
      </c>
      <c r="M32">
        <v>4.75</v>
      </c>
      <c r="N32" s="3">
        <v>4.6900000000000004</v>
      </c>
      <c r="O32" s="3">
        <f>표1_4[[#This Row],[10 Yr]]-표1_4[[#This Row],[2 Yr]]</f>
        <v>0.20999999999999996</v>
      </c>
      <c r="P32" s="3">
        <f>표1_4[[#This Row],[10 Yr]]-표1_4[[#This Row],[1 Mo]]</f>
        <v>9.9999999999999645E-2</v>
      </c>
      <c r="Q32" s="3">
        <f>표1_4[[#This Row],[10 Yr]]-표1_4[[#This Row],[3 Mo]]</f>
        <v>0.12999999999999989</v>
      </c>
      <c r="R32" s="3">
        <f>표1_4[[#This Row],[10 Yr]]-표1_4[[#This Row],[FEDRate]]</f>
        <v>0.13999999999999968</v>
      </c>
      <c r="S32" s="3">
        <f>표1_4[[#This Row],[20 Yr]]-표1_4[[#This Row],[10 Yr]]</f>
        <v>0.28000000000000025</v>
      </c>
    </row>
    <row r="33" spans="1:19">
      <c r="A33" s="1">
        <v>45706</v>
      </c>
      <c r="B33" s="3">
        <v>4.33</v>
      </c>
      <c r="C33">
        <v>4.38</v>
      </c>
      <c r="D33">
        <v>4.38</v>
      </c>
      <c r="E33">
        <v>4.34</v>
      </c>
      <c r="F33">
        <v>4.34</v>
      </c>
      <c r="G33">
        <v>4.24</v>
      </c>
      <c r="H33">
        <v>4.29</v>
      </c>
      <c r="I33">
        <v>4.33</v>
      </c>
      <c r="J33">
        <v>4.4000000000000004</v>
      </c>
      <c r="K33">
        <v>4.4800000000000004</v>
      </c>
      <c r="L33">
        <v>4.55</v>
      </c>
      <c r="M33">
        <v>4.83</v>
      </c>
      <c r="N33" s="3">
        <v>4.7699999999999996</v>
      </c>
      <c r="O33" s="3">
        <f>표1_4[[#This Row],[10 Yr]]-표1_4[[#This Row],[2 Yr]]</f>
        <v>0.25999999999999979</v>
      </c>
      <c r="P33" s="3">
        <f>표1_4[[#This Row],[10 Yr]]-표1_4[[#This Row],[1 Mo]]</f>
        <v>0.16999999999999993</v>
      </c>
      <c r="Q33" s="3">
        <f>표1_4[[#This Row],[10 Yr]]-표1_4[[#This Row],[3 Mo]]</f>
        <v>0.20999999999999996</v>
      </c>
      <c r="R33" s="3">
        <f>표1_4[[#This Row],[10 Yr]]-표1_4[[#This Row],[FEDRate]]</f>
        <v>0.21999999999999975</v>
      </c>
      <c r="S33" s="3">
        <f>표1_4[[#This Row],[20 Yr]]-표1_4[[#This Row],[10 Yr]]</f>
        <v>0.28000000000000025</v>
      </c>
    </row>
    <row r="34" spans="1:19">
      <c r="A34" s="1">
        <v>45707</v>
      </c>
      <c r="B34" s="3">
        <v>4.33</v>
      </c>
      <c r="C34">
        <v>4.38</v>
      </c>
      <c r="D34">
        <v>4.38</v>
      </c>
      <c r="E34">
        <v>4.34</v>
      </c>
      <c r="F34">
        <v>4.34</v>
      </c>
      <c r="G34">
        <v>4.22</v>
      </c>
      <c r="H34">
        <v>4.28</v>
      </c>
      <c r="I34">
        <v>4.3</v>
      </c>
      <c r="J34">
        <v>4.37</v>
      </c>
      <c r="K34">
        <v>4.46</v>
      </c>
      <c r="L34">
        <v>4.53</v>
      </c>
      <c r="M34">
        <v>4.79</v>
      </c>
      <c r="N34" s="3">
        <v>4.76</v>
      </c>
      <c r="O34" s="3">
        <f>표1_4[[#This Row],[10 Yr]]-표1_4[[#This Row],[2 Yr]]</f>
        <v>0.25</v>
      </c>
      <c r="P34" s="3">
        <f>표1_4[[#This Row],[10 Yr]]-표1_4[[#This Row],[1 Mo]]</f>
        <v>0.15000000000000036</v>
      </c>
      <c r="Q34" s="3">
        <f>표1_4[[#This Row],[10 Yr]]-표1_4[[#This Row],[3 Mo]]</f>
        <v>0.19000000000000039</v>
      </c>
      <c r="R34" s="3">
        <f>표1_4[[#This Row],[10 Yr]]-표1_4[[#This Row],[FEDRate]]</f>
        <v>0.20000000000000018</v>
      </c>
      <c r="S34" s="3">
        <f>표1_4[[#This Row],[20 Yr]]-표1_4[[#This Row],[10 Yr]]</f>
        <v>0.25999999999999979</v>
      </c>
    </row>
    <row r="35" spans="1:19">
      <c r="A35" s="1">
        <v>45708</v>
      </c>
      <c r="B35" s="3">
        <v>4.33</v>
      </c>
      <c r="C35">
        <v>4.37</v>
      </c>
      <c r="D35">
        <v>4.38</v>
      </c>
      <c r="E35">
        <v>4.33</v>
      </c>
      <c r="F35">
        <v>4.33</v>
      </c>
      <c r="G35">
        <v>4.2</v>
      </c>
      <c r="H35">
        <v>4.28</v>
      </c>
      <c r="I35">
        <v>4.2699999999999996</v>
      </c>
      <c r="J35">
        <v>4.34</v>
      </c>
      <c r="K35">
        <v>4.43</v>
      </c>
      <c r="L35">
        <v>4.5</v>
      </c>
      <c r="M35">
        <v>4.7699999999999996</v>
      </c>
      <c r="N35" s="3">
        <v>4.74</v>
      </c>
      <c r="O35" s="3">
        <f>표1_4[[#This Row],[10 Yr]]-표1_4[[#This Row],[2 Yr]]</f>
        <v>0.21999999999999975</v>
      </c>
      <c r="P35" s="3">
        <f>표1_4[[#This Row],[10 Yr]]-표1_4[[#This Row],[1 Mo]]</f>
        <v>0.12999999999999989</v>
      </c>
      <c r="Q35" s="3">
        <f>표1_4[[#This Row],[10 Yr]]-표1_4[[#This Row],[3 Mo]]</f>
        <v>0.16999999999999993</v>
      </c>
      <c r="R35" s="3">
        <f>표1_4[[#This Row],[10 Yr]]-표1_4[[#This Row],[FEDRate]]</f>
        <v>0.16999999999999993</v>
      </c>
      <c r="S35" s="3">
        <f>표1_4[[#This Row],[20 Yr]]-표1_4[[#This Row],[10 Yr]]</f>
        <v>0.26999999999999957</v>
      </c>
    </row>
    <row r="36" spans="1:19">
      <c r="A36" s="1">
        <v>45709</v>
      </c>
      <c r="B36" s="3">
        <v>4.33</v>
      </c>
      <c r="C36">
        <v>4.3600000000000003</v>
      </c>
      <c r="D36">
        <v>4.38</v>
      </c>
      <c r="E36">
        <v>4.32</v>
      </c>
      <c r="F36">
        <v>4.3</v>
      </c>
      <c r="G36">
        <v>4.1500000000000004</v>
      </c>
      <c r="H36">
        <v>4.1900000000000004</v>
      </c>
      <c r="I36">
        <v>4.1900000000000004</v>
      </c>
      <c r="J36">
        <v>4.26</v>
      </c>
      <c r="K36">
        <v>4.3499999999999996</v>
      </c>
      <c r="L36">
        <v>4.42</v>
      </c>
      <c r="M36">
        <v>4.6900000000000004</v>
      </c>
      <c r="N36" s="3">
        <v>4.67</v>
      </c>
      <c r="O36" s="3">
        <f>표1_4[[#This Row],[10 Yr]]-표1_4[[#This Row],[2 Yr]]</f>
        <v>0.22999999999999954</v>
      </c>
      <c r="P36" s="3">
        <f>표1_4[[#This Row],[10 Yr]]-표1_4[[#This Row],[1 Mo]]</f>
        <v>5.9999999999999609E-2</v>
      </c>
      <c r="Q36" s="3">
        <f>표1_4[[#This Row],[10 Yr]]-표1_4[[#This Row],[3 Mo]]</f>
        <v>9.9999999999999645E-2</v>
      </c>
      <c r="R36" s="3">
        <f>표1_4[[#This Row],[10 Yr]]-표1_4[[#This Row],[FEDRate]]</f>
        <v>8.9999999999999858E-2</v>
      </c>
      <c r="S36" s="3">
        <f>표1_4[[#This Row],[20 Yr]]-표1_4[[#This Row],[10 Yr]]</f>
        <v>0.27000000000000046</v>
      </c>
    </row>
    <row r="37" spans="1:19">
      <c r="A37" s="1">
        <v>45712</v>
      </c>
      <c r="B37" s="3">
        <v>4.33</v>
      </c>
      <c r="C37">
        <v>4.3600000000000003</v>
      </c>
      <c r="D37">
        <v>4.37</v>
      </c>
      <c r="E37">
        <v>4.34</v>
      </c>
      <c r="F37">
        <v>4.3</v>
      </c>
      <c r="G37">
        <v>4.1500000000000004</v>
      </c>
      <c r="H37">
        <v>4.13</v>
      </c>
      <c r="I37">
        <v>4.17</v>
      </c>
      <c r="J37">
        <v>4.2300000000000004</v>
      </c>
      <c r="K37">
        <v>4.32</v>
      </c>
      <c r="L37">
        <v>4.4000000000000004</v>
      </c>
      <c r="M37">
        <v>4.6900000000000004</v>
      </c>
      <c r="N37" s="3">
        <v>4.66</v>
      </c>
      <c r="O37" s="3">
        <f>표1_4[[#This Row],[10 Yr]]-표1_4[[#This Row],[2 Yr]]</f>
        <v>0.27000000000000046</v>
      </c>
      <c r="P37" s="3">
        <f>표1_4[[#This Row],[10 Yr]]-표1_4[[#This Row],[1 Mo]]</f>
        <v>4.0000000000000036E-2</v>
      </c>
      <c r="Q37" s="3">
        <f>표1_4[[#This Row],[10 Yr]]-표1_4[[#This Row],[3 Mo]]</f>
        <v>6.0000000000000497E-2</v>
      </c>
      <c r="R37" s="3">
        <f>표1_4[[#This Row],[10 Yr]]-표1_4[[#This Row],[FEDRate]]</f>
        <v>7.0000000000000284E-2</v>
      </c>
      <c r="S37" s="3">
        <f>표1_4[[#This Row],[20 Yr]]-표1_4[[#This Row],[10 Yr]]</f>
        <v>0.29000000000000004</v>
      </c>
    </row>
    <row r="38" spans="1:19">
      <c r="A38" s="1">
        <v>45713</v>
      </c>
      <c r="B38" s="3">
        <v>4.33</v>
      </c>
      <c r="C38">
        <v>4.34</v>
      </c>
      <c r="D38">
        <v>4.37</v>
      </c>
      <c r="E38">
        <v>4.33</v>
      </c>
      <c r="F38">
        <v>4.28</v>
      </c>
      <c r="G38">
        <v>4.12</v>
      </c>
      <c r="H38">
        <v>4.07</v>
      </c>
      <c r="I38">
        <v>4.08</v>
      </c>
      <c r="J38">
        <v>4.12</v>
      </c>
      <c r="K38">
        <v>4.21</v>
      </c>
      <c r="L38">
        <v>4.3</v>
      </c>
      <c r="M38">
        <v>4.59</v>
      </c>
      <c r="N38" s="3">
        <v>4.55</v>
      </c>
      <c r="O38" s="3">
        <f>표1_4[[#This Row],[10 Yr]]-표1_4[[#This Row],[2 Yr]]</f>
        <v>0.22999999999999954</v>
      </c>
      <c r="P38" s="3">
        <f>표1_4[[#This Row],[10 Yr]]-표1_4[[#This Row],[1 Mo]]</f>
        <v>-4.0000000000000036E-2</v>
      </c>
      <c r="Q38" s="3">
        <f>표1_4[[#This Row],[10 Yr]]-표1_4[[#This Row],[3 Mo]]</f>
        <v>-3.0000000000000249E-2</v>
      </c>
      <c r="R38" s="3">
        <f>표1_4[[#This Row],[10 Yr]]-표1_4[[#This Row],[FEDRate]]</f>
        <v>-3.0000000000000249E-2</v>
      </c>
      <c r="S38" s="3">
        <f>표1_4[[#This Row],[20 Yr]]-표1_4[[#This Row],[10 Yr]]</f>
        <v>0.29000000000000004</v>
      </c>
    </row>
    <row r="39" spans="1:19">
      <c r="A39" s="1">
        <v>45714</v>
      </c>
      <c r="B39" s="3">
        <v>4.33</v>
      </c>
      <c r="C39">
        <v>4.3499999999999996</v>
      </c>
      <c r="D39">
        <v>4.37</v>
      </c>
      <c r="E39">
        <v>4.32</v>
      </c>
      <c r="F39">
        <v>4.28</v>
      </c>
      <c r="G39">
        <v>4.12</v>
      </c>
      <c r="H39">
        <v>4.05</v>
      </c>
      <c r="I39">
        <v>4.04</v>
      </c>
      <c r="J39">
        <v>4.0599999999999996</v>
      </c>
      <c r="K39">
        <v>4.16</v>
      </c>
      <c r="L39">
        <v>4.25</v>
      </c>
      <c r="M39">
        <v>4.55</v>
      </c>
      <c r="N39" s="3">
        <v>4.51</v>
      </c>
      <c r="O39" s="3">
        <f>표1_4[[#This Row],[10 Yr]]-표1_4[[#This Row],[2 Yr]]</f>
        <v>0.20000000000000018</v>
      </c>
      <c r="P39" s="3">
        <f>표1_4[[#This Row],[10 Yr]]-표1_4[[#This Row],[1 Mo]]</f>
        <v>-9.9999999999999645E-2</v>
      </c>
      <c r="Q39" s="3">
        <f>표1_4[[#This Row],[10 Yr]]-표1_4[[#This Row],[3 Mo]]</f>
        <v>-7.0000000000000284E-2</v>
      </c>
      <c r="R39" s="3">
        <f>표1_4[[#This Row],[10 Yr]]-표1_4[[#This Row],[FEDRate]]</f>
        <v>-8.0000000000000071E-2</v>
      </c>
      <c r="S39" s="3">
        <f>표1_4[[#This Row],[20 Yr]]-표1_4[[#This Row],[10 Yr]]</f>
        <v>0.29999999999999982</v>
      </c>
    </row>
    <row r="40" spans="1:19">
      <c r="A40" s="1">
        <v>45715</v>
      </c>
      <c r="B40" s="3">
        <v>4.33</v>
      </c>
      <c r="C40">
        <v>4.38</v>
      </c>
      <c r="D40">
        <v>4.38</v>
      </c>
      <c r="E40">
        <v>4.32</v>
      </c>
      <c r="F40">
        <v>4.28</v>
      </c>
      <c r="G40">
        <v>4.13</v>
      </c>
      <c r="H40">
        <v>4.07</v>
      </c>
      <c r="I40">
        <v>4.05</v>
      </c>
      <c r="J40">
        <v>4.09</v>
      </c>
      <c r="K40">
        <v>4.1900000000000004</v>
      </c>
      <c r="L40">
        <v>4.29</v>
      </c>
      <c r="M40">
        <v>4.59</v>
      </c>
      <c r="N40" s="3">
        <v>4.5599999999999996</v>
      </c>
      <c r="O40" s="3">
        <f>표1_4[[#This Row],[10 Yr]]-표1_4[[#This Row],[2 Yr]]</f>
        <v>0.21999999999999975</v>
      </c>
      <c r="P40" s="3">
        <f>표1_4[[#This Row],[10 Yr]]-표1_4[[#This Row],[1 Mo]]</f>
        <v>-8.9999999999999858E-2</v>
      </c>
      <c r="Q40" s="3">
        <f>표1_4[[#This Row],[10 Yr]]-표1_4[[#This Row],[3 Mo]]</f>
        <v>-3.0000000000000249E-2</v>
      </c>
      <c r="R40" s="3">
        <f>표1_4[[#This Row],[10 Yr]]-표1_4[[#This Row],[FEDRate]]</f>
        <v>-4.0000000000000036E-2</v>
      </c>
      <c r="S40" s="3">
        <f>표1_4[[#This Row],[20 Yr]]-표1_4[[#This Row],[10 Yr]]</f>
        <v>0.29999999999999982</v>
      </c>
    </row>
    <row r="41" spans="1:19">
      <c r="A41" s="1">
        <v>45716</v>
      </c>
      <c r="B41" s="3">
        <v>4.33</v>
      </c>
      <c r="C41">
        <v>4.38</v>
      </c>
      <c r="D41">
        <v>4.38</v>
      </c>
      <c r="E41">
        <v>4.32</v>
      </c>
      <c r="F41">
        <v>4.25</v>
      </c>
      <c r="G41">
        <v>4.08</v>
      </c>
      <c r="H41">
        <v>3.99</v>
      </c>
      <c r="I41">
        <v>3.99</v>
      </c>
      <c r="J41">
        <v>4.03</v>
      </c>
      <c r="K41">
        <v>4.1399999999999997</v>
      </c>
      <c r="L41">
        <v>4.24</v>
      </c>
      <c r="M41">
        <v>4.55</v>
      </c>
      <c r="N41" s="3">
        <v>4.51</v>
      </c>
      <c r="O41" s="3">
        <f>표1_4[[#This Row],[10 Yr]]-표1_4[[#This Row],[2 Yr]]</f>
        <v>0.25</v>
      </c>
      <c r="P41" s="3">
        <f>표1_4[[#This Row],[10 Yr]]-표1_4[[#This Row],[1 Mo]]</f>
        <v>-0.13999999999999968</v>
      </c>
      <c r="Q41" s="3">
        <f>표1_4[[#This Row],[10 Yr]]-표1_4[[#This Row],[3 Mo]]</f>
        <v>-8.0000000000000071E-2</v>
      </c>
      <c r="R41" s="3">
        <f>표1_4[[#This Row],[10 Yr]]-표1_4[[#This Row],[FEDRate]]</f>
        <v>-8.9999999999999858E-2</v>
      </c>
      <c r="S41" s="3">
        <f>표1_4[[#This Row],[20 Yr]]-표1_4[[#This Row],[10 Yr]]</f>
        <v>0.30999999999999961</v>
      </c>
    </row>
    <row r="42" spans="1:19">
      <c r="A42" s="1">
        <v>45719</v>
      </c>
      <c r="B42" s="3">
        <v>4.33</v>
      </c>
      <c r="C42">
        <v>4.38</v>
      </c>
      <c r="D42">
        <v>4.37</v>
      </c>
      <c r="E42">
        <v>4.3499999999999996</v>
      </c>
      <c r="F42">
        <v>4.3099999999999996</v>
      </c>
      <c r="G42">
        <v>4.0599999999999996</v>
      </c>
      <c r="H42">
        <v>3.96</v>
      </c>
      <c r="I42">
        <v>3.93</v>
      </c>
      <c r="J42">
        <v>3.97</v>
      </c>
      <c r="K42">
        <v>4.0599999999999996</v>
      </c>
      <c r="L42">
        <v>4.16</v>
      </c>
      <c r="M42">
        <v>4.49</v>
      </c>
      <c r="N42" s="3">
        <v>4.45</v>
      </c>
      <c r="O42" s="3">
        <f>표1_4[[#This Row],[10 Yr]]-표1_4[[#This Row],[2 Yr]]</f>
        <v>0.20000000000000018</v>
      </c>
      <c r="P42" s="3">
        <f>표1_4[[#This Row],[10 Yr]]-표1_4[[#This Row],[1 Mo]]</f>
        <v>-0.21999999999999975</v>
      </c>
      <c r="Q42" s="3">
        <f>표1_4[[#This Row],[10 Yr]]-표1_4[[#This Row],[3 Mo]]</f>
        <v>-0.1899999999999995</v>
      </c>
      <c r="R42" s="3">
        <f>표1_4[[#This Row],[10 Yr]]-표1_4[[#This Row],[FEDRate]]</f>
        <v>-0.16999999999999993</v>
      </c>
      <c r="S42" s="3">
        <f>표1_4[[#This Row],[20 Yr]]-표1_4[[#This Row],[10 Yr]]</f>
        <v>0.33000000000000007</v>
      </c>
    </row>
    <row r="43" spans="1:19">
      <c r="A43" s="1">
        <v>45720</v>
      </c>
      <c r="B43" s="3">
        <v>4.33</v>
      </c>
      <c r="C43">
        <v>4.3899999999999997</v>
      </c>
      <c r="D43">
        <v>4.37</v>
      </c>
      <c r="E43">
        <v>4.34</v>
      </c>
      <c r="F43">
        <v>4.28</v>
      </c>
      <c r="G43">
        <v>4.04</v>
      </c>
      <c r="H43">
        <v>3.96</v>
      </c>
      <c r="I43">
        <v>3.94</v>
      </c>
      <c r="J43">
        <v>4.01</v>
      </c>
      <c r="K43">
        <v>4.1100000000000003</v>
      </c>
      <c r="L43">
        <v>4.22</v>
      </c>
      <c r="M43">
        <v>4.5599999999999996</v>
      </c>
      <c r="N43" s="3">
        <v>4.53</v>
      </c>
      <c r="O43" s="3">
        <f>표1_4[[#This Row],[10 Yr]]-표1_4[[#This Row],[2 Yr]]</f>
        <v>0.25999999999999979</v>
      </c>
      <c r="P43" s="3">
        <f>표1_4[[#This Row],[10 Yr]]-표1_4[[#This Row],[1 Mo]]</f>
        <v>-0.16999999999999993</v>
      </c>
      <c r="Q43" s="3">
        <f>표1_4[[#This Row],[10 Yr]]-표1_4[[#This Row],[3 Mo]]</f>
        <v>-0.12000000000000011</v>
      </c>
      <c r="R43" s="3">
        <f>표1_4[[#This Row],[10 Yr]]-표1_4[[#This Row],[FEDRate]]</f>
        <v>-0.11000000000000032</v>
      </c>
      <c r="S43" s="3">
        <f>표1_4[[#This Row],[20 Yr]]-표1_4[[#This Row],[10 Yr]]</f>
        <v>0.33999999999999986</v>
      </c>
    </row>
    <row r="44" spans="1:19">
      <c r="A44" s="1">
        <v>45721</v>
      </c>
      <c r="B44" s="3">
        <v>4.33</v>
      </c>
      <c r="C44">
        <v>4.38</v>
      </c>
      <c r="D44">
        <v>4.3600000000000003</v>
      </c>
      <c r="E44">
        <v>4.3499999999999996</v>
      </c>
      <c r="F44">
        <v>4.3</v>
      </c>
      <c r="G44">
        <v>4.0599999999999996</v>
      </c>
      <c r="H44">
        <v>3.99</v>
      </c>
      <c r="I44">
        <v>4.01</v>
      </c>
      <c r="J44">
        <v>4.08</v>
      </c>
      <c r="K44">
        <v>4.18</v>
      </c>
      <c r="L44">
        <v>4.28</v>
      </c>
      <c r="M44">
        <v>4.6100000000000003</v>
      </c>
      <c r="N44" s="3">
        <v>4.57</v>
      </c>
      <c r="O44" s="3">
        <f>표1_4[[#This Row],[10 Yr]]-표1_4[[#This Row],[2 Yr]]</f>
        <v>0.29000000000000004</v>
      </c>
      <c r="P44" s="3">
        <f>표1_4[[#This Row],[10 Yr]]-표1_4[[#This Row],[1 Mo]]</f>
        <v>-9.9999999999999645E-2</v>
      </c>
      <c r="Q44" s="3">
        <f>표1_4[[#This Row],[10 Yr]]-표1_4[[#This Row],[3 Mo]]</f>
        <v>-6.9999999999999396E-2</v>
      </c>
      <c r="R44" s="3">
        <f>표1_4[[#This Row],[10 Yr]]-표1_4[[#This Row],[FEDRate]]</f>
        <v>-4.9999999999999822E-2</v>
      </c>
      <c r="S44" s="3">
        <f>표1_4[[#This Row],[20 Yr]]-표1_4[[#This Row],[10 Yr]]</f>
        <v>0.33000000000000007</v>
      </c>
    </row>
    <row r="45" spans="1:19">
      <c r="A45" s="1">
        <v>45722</v>
      </c>
      <c r="B45" s="3">
        <v>4.33</v>
      </c>
      <c r="C45">
        <v>4.38</v>
      </c>
      <c r="D45">
        <v>4.34</v>
      </c>
      <c r="E45">
        <v>4.34</v>
      </c>
      <c r="F45">
        <v>4.2699999999999996</v>
      </c>
      <c r="G45">
        <v>4.0199999999999996</v>
      </c>
      <c r="H45">
        <v>3.96</v>
      </c>
      <c r="I45">
        <v>3.98</v>
      </c>
      <c r="J45">
        <v>4.0599999999999996</v>
      </c>
      <c r="K45">
        <v>4.18</v>
      </c>
      <c r="L45">
        <v>4.29</v>
      </c>
      <c r="M45">
        <v>4.63</v>
      </c>
      <c r="N45" s="3">
        <v>4.58</v>
      </c>
      <c r="O45" s="3">
        <f>표1_4[[#This Row],[10 Yr]]-표1_4[[#This Row],[2 Yr]]</f>
        <v>0.33000000000000007</v>
      </c>
      <c r="P45" s="3">
        <f>표1_4[[#This Row],[10 Yr]]-표1_4[[#This Row],[1 Mo]]</f>
        <v>-8.9999999999999858E-2</v>
      </c>
      <c r="Q45" s="3">
        <f>표1_4[[#This Row],[10 Yr]]-표1_4[[#This Row],[3 Mo]]</f>
        <v>-4.9999999999999822E-2</v>
      </c>
      <c r="R45" s="3">
        <f>표1_4[[#This Row],[10 Yr]]-표1_4[[#This Row],[FEDRate]]</f>
        <v>-4.0000000000000036E-2</v>
      </c>
      <c r="S45" s="3">
        <f>표1_4[[#This Row],[20 Yr]]-표1_4[[#This Row],[10 Yr]]</f>
        <v>0.33999999999999986</v>
      </c>
    </row>
    <row r="46" spans="1:19">
      <c r="A46" s="1">
        <v>45723</v>
      </c>
      <c r="B46" s="3">
        <v>4.33</v>
      </c>
      <c r="C46">
        <v>4.38</v>
      </c>
      <c r="D46">
        <v>4.33</v>
      </c>
      <c r="E46">
        <v>4.34</v>
      </c>
      <c r="F46">
        <v>4.29</v>
      </c>
      <c r="G46">
        <v>4.05</v>
      </c>
      <c r="H46">
        <v>3.99</v>
      </c>
      <c r="I46">
        <v>4.01</v>
      </c>
      <c r="J46">
        <v>4.09</v>
      </c>
      <c r="K46">
        <v>4.21</v>
      </c>
      <c r="L46">
        <v>4.32</v>
      </c>
      <c r="M46">
        <v>4.66</v>
      </c>
      <c r="N46" s="3">
        <v>4.62</v>
      </c>
      <c r="O46" s="3">
        <f>표1_4[[#This Row],[10 Yr]]-표1_4[[#This Row],[2 Yr]]</f>
        <v>0.33000000000000007</v>
      </c>
      <c r="P46" s="3">
        <f>표1_4[[#This Row],[10 Yr]]-표1_4[[#This Row],[1 Mo]]</f>
        <v>-5.9999999999999609E-2</v>
      </c>
      <c r="Q46" s="3">
        <f>표1_4[[#This Row],[10 Yr]]-표1_4[[#This Row],[3 Mo]]</f>
        <v>-1.9999999999999574E-2</v>
      </c>
      <c r="R46" s="3">
        <f>표1_4[[#This Row],[10 Yr]]-표1_4[[#This Row],[FEDRate]]</f>
        <v>-9.9999999999997868E-3</v>
      </c>
      <c r="S46" s="3">
        <f>표1_4[[#This Row],[20 Yr]]-표1_4[[#This Row],[10 Yr]]</f>
        <v>0.33999999999999986</v>
      </c>
    </row>
    <row r="47" spans="1:19">
      <c r="A47" s="1">
        <v>45726</v>
      </c>
      <c r="B47" s="3">
        <v>4.33</v>
      </c>
      <c r="C47">
        <v>4.37</v>
      </c>
      <c r="D47">
        <v>4.34</v>
      </c>
      <c r="E47">
        <v>4.33</v>
      </c>
      <c r="F47">
        <v>4.25</v>
      </c>
      <c r="G47">
        <v>3.98</v>
      </c>
      <c r="H47">
        <v>3.89</v>
      </c>
      <c r="I47">
        <v>3.91</v>
      </c>
      <c r="J47">
        <v>3.98</v>
      </c>
      <c r="K47">
        <v>4.0999999999999996</v>
      </c>
      <c r="L47">
        <v>4.22</v>
      </c>
      <c r="M47">
        <v>4.58</v>
      </c>
      <c r="N47" s="3">
        <v>4.54</v>
      </c>
      <c r="O47" s="3">
        <f>표1_4[[#This Row],[10 Yr]]-표1_4[[#This Row],[2 Yr]]</f>
        <v>0.32999999999999963</v>
      </c>
      <c r="P47" s="3">
        <f>표1_4[[#This Row],[10 Yr]]-표1_4[[#This Row],[1 Mo]]</f>
        <v>-0.15000000000000036</v>
      </c>
      <c r="Q47" s="3">
        <f>표1_4[[#This Row],[10 Yr]]-표1_4[[#This Row],[3 Mo]]</f>
        <v>-0.11000000000000032</v>
      </c>
      <c r="R47" s="3">
        <f>표1_4[[#This Row],[10 Yr]]-표1_4[[#This Row],[FEDRate]]</f>
        <v>-0.11000000000000032</v>
      </c>
      <c r="S47" s="3">
        <f>표1_4[[#This Row],[20 Yr]]-표1_4[[#This Row],[10 Yr]]</f>
        <v>0.36000000000000032</v>
      </c>
    </row>
    <row r="48" spans="1:19">
      <c r="A48" s="1">
        <v>45727</v>
      </c>
      <c r="B48" s="3">
        <v>4.33</v>
      </c>
      <c r="C48">
        <v>4.37</v>
      </c>
      <c r="D48">
        <v>4.33</v>
      </c>
      <c r="E48">
        <v>4.34</v>
      </c>
      <c r="F48">
        <v>4.26</v>
      </c>
      <c r="G48">
        <v>4.03</v>
      </c>
      <c r="H48">
        <v>3.94</v>
      </c>
      <c r="I48">
        <v>3.92</v>
      </c>
      <c r="J48">
        <v>4.03</v>
      </c>
      <c r="K48">
        <v>4.16</v>
      </c>
      <c r="L48">
        <v>4.28</v>
      </c>
      <c r="M48">
        <v>4.63</v>
      </c>
      <c r="N48" s="3">
        <v>4.59</v>
      </c>
      <c r="O48" s="3">
        <f>표1_4[[#This Row],[10 Yr]]-표1_4[[#This Row],[2 Yr]]</f>
        <v>0.3400000000000003</v>
      </c>
      <c r="P48" s="3">
        <f>표1_4[[#This Row],[10 Yr]]-표1_4[[#This Row],[1 Mo]]</f>
        <v>-8.9999999999999858E-2</v>
      </c>
      <c r="Q48" s="3">
        <f>표1_4[[#This Row],[10 Yr]]-표1_4[[#This Row],[3 Mo]]</f>
        <v>-5.9999999999999609E-2</v>
      </c>
      <c r="R48" s="3">
        <f>표1_4[[#This Row],[10 Yr]]-표1_4[[#This Row],[FEDRate]]</f>
        <v>-4.9999999999999822E-2</v>
      </c>
      <c r="S48" s="3">
        <f>표1_4[[#This Row],[20 Yr]]-표1_4[[#This Row],[10 Yr]]</f>
        <v>0.34999999999999964</v>
      </c>
    </row>
    <row r="49" spans="1:19">
      <c r="A49" s="1">
        <v>45728</v>
      </c>
      <c r="B49" s="3">
        <v>4.33</v>
      </c>
      <c r="C49">
        <v>4.3600000000000003</v>
      </c>
      <c r="D49">
        <v>4.34</v>
      </c>
      <c r="E49">
        <v>4.3499999999999996</v>
      </c>
      <c r="F49">
        <v>4.2699999999999996</v>
      </c>
      <c r="G49">
        <v>4.07</v>
      </c>
      <c r="H49">
        <v>4.01</v>
      </c>
      <c r="I49">
        <v>3.98</v>
      </c>
      <c r="J49">
        <v>4.09</v>
      </c>
      <c r="K49">
        <v>4.2</v>
      </c>
      <c r="L49">
        <v>4.32</v>
      </c>
      <c r="M49">
        <v>4.67</v>
      </c>
      <c r="N49" s="3">
        <v>4.63</v>
      </c>
      <c r="O49" s="3">
        <f>표1_4[[#This Row],[10 Yr]]-표1_4[[#This Row],[2 Yr]]</f>
        <v>0.3100000000000005</v>
      </c>
      <c r="P49" s="3">
        <f>표1_4[[#This Row],[10 Yr]]-표1_4[[#This Row],[1 Mo]]</f>
        <v>-4.0000000000000036E-2</v>
      </c>
      <c r="Q49" s="3">
        <f>표1_4[[#This Row],[10 Yr]]-표1_4[[#This Row],[3 Mo]]</f>
        <v>-2.9999999999999361E-2</v>
      </c>
      <c r="R49" s="3">
        <f>표1_4[[#This Row],[10 Yr]]-표1_4[[#This Row],[FEDRate]]</f>
        <v>-9.9999999999997868E-3</v>
      </c>
      <c r="S49" s="3">
        <f>표1_4[[#This Row],[20 Yr]]-표1_4[[#This Row],[10 Yr]]</f>
        <v>0.34999999999999964</v>
      </c>
    </row>
    <row r="50" spans="1:19">
      <c r="A50" s="1">
        <v>45729</v>
      </c>
      <c r="B50" s="3">
        <v>4.33</v>
      </c>
      <c r="C50">
        <v>4.37</v>
      </c>
      <c r="D50">
        <v>4.34</v>
      </c>
      <c r="E50">
        <v>4.34</v>
      </c>
      <c r="F50">
        <v>4.2699999999999996</v>
      </c>
      <c r="G50">
        <v>4.03</v>
      </c>
      <c r="H50">
        <v>3.94</v>
      </c>
      <c r="I50">
        <v>3.93</v>
      </c>
      <c r="J50">
        <v>4.0199999999999996</v>
      </c>
      <c r="K50">
        <v>4.1500000000000004</v>
      </c>
      <c r="L50">
        <v>4.2699999999999996</v>
      </c>
      <c r="M50">
        <v>4.63</v>
      </c>
      <c r="N50" s="3">
        <v>4.59</v>
      </c>
      <c r="O50" s="3">
        <f>표1_4[[#This Row],[10 Yr]]-표1_4[[#This Row],[2 Yr]]</f>
        <v>0.32999999999999963</v>
      </c>
      <c r="P50" s="3">
        <f>표1_4[[#This Row],[10 Yr]]-표1_4[[#This Row],[1 Mo]]</f>
        <v>-0.10000000000000053</v>
      </c>
      <c r="Q50" s="3">
        <f>표1_4[[#This Row],[10 Yr]]-표1_4[[#This Row],[3 Mo]]</f>
        <v>-7.0000000000000284E-2</v>
      </c>
      <c r="R50" s="3">
        <f>표1_4[[#This Row],[10 Yr]]-표1_4[[#This Row],[FEDRate]]</f>
        <v>-6.0000000000000497E-2</v>
      </c>
      <c r="S50" s="3">
        <f>표1_4[[#This Row],[20 Yr]]-표1_4[[#This Row],[10 Yr]]</f>
        <v>0.36000000000000032</v>
      </c>
    </row>
    <row r="51" spans="1:19">
      <c r="A51" s="1">
        <v>45730</v>
      </c>
      <c r="B51" s="3">
        <v>4.33</v>
      </c>
      <c r="C51">
        <v>4.37</v>
      </c>
      <c r="D51">
        <v>4.33</v>
      </c>
      <c r="E51">
        <v>4.33</v>
      </c>
      <c r="F51">
        <v>4.29</v>
      </c>
      <c r="G51">
        <v>4.09</v>
      </c>
      <c r="H51">
        <v>4.0199999999999996</v>
      </c>
      <c r="I51">
        <v>4</v>
      </c>
      <c r="J51">
        <v>4.09</v>
      </c>
      <c r="K51">
        <v>4.2</v>
      </c>
      <c r="L51">
        <v>4.3099999999999996</v>
      </c>
      <c r="M51">
        <v>4.6500000000000004</v>
      </c>
      <c r="N51" s="3">
        <v>4.62</v>
      </c>
      <c r="O51" s="3">
        <f>표1_4[[#This Row],[10 Yr]]-표1_4[[#This Row],[2 Yr]]</f>
        <v>0.29000000000000004</v>
      </c>
      <c r="P51" s="3">
        <f>표1_4[[#This Row],[10 Yr]]-표1_4[[#This Row],[1 Mo]]</f>
        <v>-6.0000000000000497E-2</v>
      </c>
      <c r="Q51" s="3">
        <f>표1_4[[#This Row],[10 Yr]]-표1_4[[#This Row],[3 Mo]]</f>
        <v>-2.0000000000000462E-2</v>
      </c>
      <c r="R51" s="3">
        <f>표1_4[[#This Row],[10 Yr]]-표1_4[[#This Row],[FEDRate]]</f>
        <v>-2.0000000000000462E-2</v>
      </c>
      <c r="S51" s="3">
        <f>표1_4[[#This Row],[20 Yr]]-표1_4[[#This Row],[10 Yr]]</f>
        <v>0.34000000000000075</v>
      </c>
    </row>
    <row r="52" spans="1:19">
      <c r="A52" s="1">
        <v>45733</v>
      </c>
      <c r="B52" s="3">
        <v>4.33</v>
      </c>
      <c r="C52">
        <v>4.37</v>
      </c>
      <c r="D52">
        <v>4.33</v>
      </c>
      <c r="E52">
        <v>4.34</v>
      </c>
      <c r="F52">
        <v>4.29</v>
      </c>
      <c r="G52">
        <v>4.1100000000000003</v>
      </c>
      <c r="H52">
        <v>4.0599999999999996</v>
      </c>
      <c r="I52">
        <v>4.03</v>
      </c>
      <c r="J52">
        <v>4.1100000000000003</v>
      </c>
      <c r="K52">
        <v>4.21</v>
      </c>
      <c r="L52">
        <v>4.3099999999999996</v>
      </c>
      <c r="M52">
        <v>4.6399999999999997</v>
      </c>
      <c r="N52" s="3">
        <v>4.5999999999999996</v>
      </c>
      <c r="O52" s="3">
        <f>표1_4[[#This Row],[10 Yr]]-표1_4[[#This Row],[2 Yr]]</f>
        <v>0.25</v>
      </c>
      <c r="P52" s="3">
        <f>표1_4[[#This Row],[10 Yr]]-표1_4[[#This Row],[1 Mo]]</f>
        <v>-6.0000000000000497E-2</v>
      </c>
      <c r="Q52" s="3">
        <f>표1_4[[#This Row],[10 Yr]]-표1_4[[#This Row],[3 Mo]]</f>
        <v>-3.0000000000000249E-2</v>
      </c>
      <c r="R52" s="3">
        <f>표1_4[[#This Row],[10 Yr]]-표1_4[[#This Row],[FEDRate]]</f>
        <v>-2.0000000000000462E-2</v>
      </c>
      <c r="S52" s="3">
        <f>표1_4[[#This Row],[20 Yr]]-표1_4[[#This Row],[10 Yr]]</f>
        <v>0.33000000000000007</v>
      </c>
    </row>
    <row r="53" spans="1:19">
      <c r="A53" s="1">
        <v>45734</v>
      </c>
      <c r="B53" s="3">
        <v>4.33</v>
      </c>
      <c r="C53">
        <v>4.37</v>
      </c>
      <c r="D53">
        <v>4.33</v>
      </c>
      <c r="E53">
        <v>4.34</v>
      </c>
      <c r="F53">
        <v>4.29</v>
      </c>
      <c r="G53">
        <v>4.13</v>
      </c>
      <c r="H53">
        <v>4.04</v>
      </c>
      <c r="I53">
        <v>4.01</v>
      </c>
      <c r="J53">
        <v>4.07</v>
      </c>
      <c r="K53">
        <v>4.18</v>
      </c>
      <c r="L53">
        <v>4.29</v>
      </c>
      <c r="M53">
        <v>4.6100000000000003</v>
      </c>
      <c r="N53" s="3">
        <v>4.58</v>
      </c>
      <c r="O53" s="3">
        <f>표1_4[[#This Row],[10 Yr]]-표1_4[[#This Row],[2 Yr]]</f>
        <v>0.25</v>
      </c>
      <c r="P53" s="3">
        <f>표1_4[[#This Row],[10 Yr]]-표1_4[[#This Row],[1 Mo]]</f>
        <v>-8.0000000000000071E-2</v>
      </c>
      <c r="Q53" s="3">
        <f>표1_4[[#This Row],[10 Yr]]-표1_4[[#This Row],[3 Mo]]</f>
        <v>-4.9999999999999822E-2</v>
      </c>
      <c r="R53" s="3">
        <f>표1_4[[#This Row],[10 Yr]]-표1_4[[#This Row],[FEDRate]]</f>
        <v>-4.0000000000000036E-2</v>
      </c>
      <c r="S53" s="3">
        <f>표1_4[[#This Row],[20 Yr]]-표1_4[[#This Row],[10 Yr]]</f>
        <v>0.32000000000000028</v>
      </c>
    </row>
    <row r="54" spans="1:19">
      <c r="A54" s="1">
        <v>45735</v>
      </c>
      <c r="B54" s="3">
        <v>4.33</v>
      </c>
      <c r="C54">
        <v>4.37</v>
      </c>
      <c r="D54">
        <v>4.32</v>
      </c>
      <c r="E54">
        <v>4.33</v>
      </c>
      <c r="F54">
        <v>4.29</v>
      </c>
      <c r="G54">
        <v>4.0999999999999996</v>
      </c>
      <c r="H54">
        <v>3.99</v>
      </c>
      <c r="I54">
        <v>3.95</v>
      </c>
      <c r="J54">
        <v>4.03</v>
      </c>
      <c r="K54">
        <v>4.1399999999999997</v>
      </c>
      <c r="L54">
        <v>4.25</v>
      </c>
      <c r="M54">
        <v>4.58</v>
      </c>
      <c r="N54" s="3">
        <v>4.5599999999999996</v>
      </c>
      <c r="O54" s="3">
        <f>표1_4[[#This Row],[10 Yr]]-표1_4[[#This Row],[2 Yr]]</f>
        <v>0.25999999999999979</v>
      </c>
      <c r="P54" s="3">
        <f>표1_4[[#This Row],[10 Yr]]-표1_4[[#This Row],[1 Mo]]</f>
        <v>-0.12000000000000011</v>
      </c>
      <c r="Q54" s="3">
        <f>표1_4[[#This Row],[10 Yr]]-표1_4[[#This Row],[3 Mo]]</f>
        <v>-8.0000000000000071E-2</v>
      </c>
      <c r="R54" s="3">
        <f>표1_4[[#This Row],[10 Yr]]-표1_4[[#This Row],[FEDRate]]</f>
        <v>-8.0000000000000071E-2</v>
      </c>
      <c r="S54" s="3">
        <f>표1_4[[#This Row],[20 Yr]]-표1_4[[#This Row],[10 Yr]]</f>
        <v>0.33000000000000007</v>
      </c>
    </row>
    <row r="55" spans="1:19">
      <c r="A55" s="1">
        <v>45736</v>
      </c>
      <c r="B55" s="3">
        <v>4.33</v>
      </c>
      <c r="C55">
        <v>4.3600000000000003</v>
      </c>
      <c r="D55">
        <v>4.34</v>
      </c>
      <c r="E55">
        <v>4.33</v>
      </c>
      <c r="F55">
        <v>4.2699999999999996</v>
      </c>
      <c r="G55">
        <v>4.0599999999999996</v>
      </c>
      <c r="H55">
        <v>3.95</v>
      </c>
      <c r="I55">
        <v>3.93</v>
      </c>
      <c r="J55">
        <v>4.01</v>
      </c>
      <c r="K55">
        <v>4.12</v>
      </c>
      <c r="L55">
        <v>4.24</v>
      </c>
      <c r="M55">
        <v>4.57</v>
      </c>
      <c r="N55" s="3">
        <v>4.55</v>
      </c>
      <c r="O55" s="3">
        <f>표1_4[[#This Row],[10 Yr]]-표1_4[[#This Row],[2 Yr]]</f>
        <v>0.29000000000000004</v>
      </c>
      <c r="P55" s="3">
        <f>표1_4[[#This Row],[10 Yr]]-표1_4[[#This Row],[1 Mo]]</f>
        <v>-0.12000000000000011</v>
      </c>
      <c r="Q55" s="3">
        <f>표1_4[[#This Row],[10 Yr]]-표1_4[[#This Row],[3 Mo]]</f>
        <v>-8.9999999999999858E-2</v>
      </c>
      <c r="R55" s="3">
        <f>표1_4[[#This Row],[10 Yr]]-표1_4[[#This Row],[FEDRate]]</f>
        <v>-8.9999999999999858E-2</v>
      </c>
      <c r="S55" s="3">
        <f>표1_4[[#This Row],[20 Yr]]-표1_4[[#This Row],[10 Yr]]</f>
        <v>0.33000000000000007</v>
      </c>
    </row>
    <row r="56" spans="1:19">
      <c r="A56" s="1">
        <v>45737</v>
      </c>
      <c r="B56" s="3">
        <v>4.33</v>
      </c>
      <c r="C56">
        <v>4.3600000000000003</v>
      </c>
      <c r="D56">
        <v>4.33</v>
      </c>
      <c r="E56">
        <v>4.33</v>
      </c>
      <c r="F56">
        <v>4.26</v>
      </c>
      <c r="G56">
        <v>4.04</v>
      </c>
      <c r="H56">
        <v>3.94</v>
      </c>
      <c r="I56">
        <v>3.92</v>
      </c>
      <c r="J56">
        <v>4</v>
      </c>
      <c r="K56">
        <v>4.12</v>
      </c>
      <c r="L56">
        <v>4.25</v>
      </c>
      <c r="M56">
        <v>4.5999999999999996</v>
      </c>
      <c r="N56" s="3">
        <v>4.59</v>
      </c>
      <c r="O56" s="3">
        <f>표1_4[[#This Row],[10 Yr]]-표1_4[[#This Row],[2 Yr]]</f>
        <v>0.31000000000000005</v>
      </c>
      <c r="P56" s="3">
        <f>표1_4[[#This Row],[10 Yr]]-표1_4[[#This Row],[1 Mo]]</f>
        <v>-0.11000000000000032</v>
      </c>
      <c r="Q56" s="3">
        <f>표1_4[[#This Row],[10 Yr]]-표1_4[[#This Row],[3 Mo]]</f>
        <v>-8.0000000000000071E-2</v>
      </c>
      <c r="R56" s="3">
        <f>표1_4[[#This Row],[10 Yr]]-표1_4[[#This Row],[FEDRate]]</f>
        <v>-8.0000000000000071E-2</v>
      </c>
      <c r="S56" s="3">
        <f>표1_4[[#This Row],[20 Yr]]-표1_4[[#This Row],[10 Yr]]</f>
        <v>0.34999999999999964</v>
      </c>
    </row>
    <row r="57" spans="1:19">
      <c r="A57" s="1">
        <v>45740</v>
      </c>
      <c r="B57" s="3">
        <v>4.33</v>
      </c>
      <c r="C57">
        <v>4.3499999999999996</v>
      </c>
      <c r="D57">
        <v>4.34</v>
      </c>
      <c r="E57">
        <v>4.33</v>
      </c>
      <c r="F57">
        <v>4.2699999999999996</v>
      </c>
      <c r="G57">
        <v>4.1100000000000003</v>
      </c>
      <c r="H57">
        <v>4.04</v>
      </c>
      <c r="I57">
        <v>4.01</v>
      </c>
      <c r="J57">
        <v>4.09</v>
      </c>
      <c r="K57">
        <v>4.22</v>
      </c>
      <c r="L57">
        <v>4.34</v>
      </c>
      <c r="M57">
        <v>4.68</v>
      </c>
      <c r="N57" s="3">
        <v>4.66</v>
      </c>
      <c r="O57" s="3">
        <f>표1_4[[#This Row],[10 Yr]]-표1_4[[#This Row],[2 Yr]]</f>
        <v>0.29999999999999982</v>
      </c>
      <c r="P57" s="3">
        <f>표1_4[[#This Row],[10 Yr]]-표1_4[[#This Row],[1 Mo]]</f>
        <v>-9.9999999999997868E-3</v>
      </c>
      <c r="Q57" s="3">
        <f>표1_4[[#This Row],[10 Yr]]-표1_4[[#This Row],[3 Mo]]</f>
        <v>9.9999999999997868E-3</v>
      </c>
      <c r="R57" s="3">
        <f>표1_4[[#This Row],[10 Yr]]-표1_4[[#This Row],[FEDRate]]</f>
        <v>9.9999999999997868E-3</v>
      </c>
      <c r="S57" s="3">
        <f>표1_4[[#This Row],[20 Yr]]-표1_4[[#This Row],[10 Yr]]</f>
        <v>0.33999999999999986</v>
      </c>
    </row>
    <row r="58" spans="1:19">
      <c r="A58" s="1">
        <v>45741</v>
      </c>
      <c r="B58" s="3">
        <v>4.33</v>
      </c>
      <c r="C58">
        <v>4.3600000000000003</v>
      </c>
      <c r="D58">
        <v>4.33</v>
      </c>
      <c r="E58">
        <v>4.33</v>
      </c>
      <c r="F58">
        <v>4.26</v>
      </c>
      <c r="G58">
        <v>4.09</v>
      </c>
      <c r="H58">
        <v>3.96</v>
      </c>
      <c r="I58">
        <v>3.98</v>
      </c>
      <c r="J58">
        <v>4.07</v>
      </c>
      <c r="K58">
        <v>4.1900000000000004</v>
      </c>
      <c r="L58">
        <v>4.3099999999999996</v>
      </c>
      <c r="M58">
        <v>4.67</v>
      </c>
      <c r="N58" s="3">
        <v>4.6500000000000004</v>
      </c>
      <c r="O58" s="3">
        <f>표1_4[[#This Row],[10 Yr]]-표1_4[[#This Row],[2 Yr]]</f>
        <v>0.34999999999999964</v>
      </c>
      <c r="P58" s="3">
        <f>표1_4[[#This Row],[10 Yr]]-표1_4[[#This Row],[1 Mo]]</f>
        <v>-5.0000000000000711E-2</v>
      </c>
      <c r="Q58" s="3">
        <f>표1_4[[#This Row],[10 Yr]]-표1_4[[#This Row],[3 Mo]]</f>
        <v>-2.0000000000000462E-2</v>
      </c>
      <c r="R58" s="3">
        <f>표1_4[[#This Row],[10 Yr]]-표1_4[[#This Row],[FEDRate]]</f>
        <v>-2.0000000000000462E-2</v>
      </c>
      <c r="S58" s="3">
        <f>표1_4[[#This Row],[20 Yr]]-표1_4[[#This Row],[10 Yr]]</f>
        <v>0.36000000000000032</v>
      </c>
    </row>
    <row r="59" spans="1:19">
      <c r="A59" s="1">
        <v>45742</v>
      </c>
      <c r="B59" s="3">
        <v>4.33</v>
      </c>
      <c r="C59">
        <v>4.3600000000000003</v>
      </c>
      <c r="D59">
        <v>4.33</v>
      </c>
      <c r="E59">
        <v>4.33</v>
      </c>
      <c r="F59">
        <v>4.26</v>
      </c>
      <c r="G59">
        <v>4.0999999999999996</v>
      </c>
      <c r="H59">
        <v>3.98</v>
      </c>
      <c r="I59">
        <v>4.01</v>
      </c>
      <c r="J59">
        <v>4.08</v>
      </c>
      <c r="K59">
        <v>4.22</v>
      </c>
      <c r="L59">
        <v>4.3499999999999996</v>
      </c>
      <c r="M59">
        <v>4.71</v>
      </c>
      <c r="N59" s="3">
        <v>4.6900000000000004</v>
      </c>
      <c r="O59" s="3">
        <f>표1_4[[#This Row],[10 Yr]]-표1_4[[#This Row],[2 Yr]]</f>
        <v>0.36999999999999966</v>
      </c>
      <c r="P59" s="3">
        <f>표1_4[[#This Row],[10 Yr]]-표1_4[[#This Row],[1 Mo]]</f>
        <v>-1.0000000000000675E-2</v>
      </c>
      <c r="Q59" s="3">
        <f>표1_4[[#This Row],[10 Yr]]-표1_4[[#This Row],[3 Mo]]</f>
        <v>1.9999999999999574E-2</v>
      </c>
      <c r="R59" s="3">
        <f>표1_4[[#This Row],[10 Yr]]-표1_4[[#This Row],[FEDRate]]</f>
        <v>1.9999999999999574E-2</v>
      </c>
      <c r="S59" s="3">
        <f>표1_4[[#This Row],[20 Yr]]-표1_4[[#This Row],[10 Yr]]</f>
        <v>0.36000000000000032</v>
      </c>
    </row>
    <row r="60" spans="1:19">
      <c r="A60" s="1">
        <v>45743</v>
      </c>
      <c r="B60" s="3">
        <v>4.33</v>
      </c>
      <c r="C60">
        <v>4.37</v>
      </c>
      <c r="D60">
        <v>4.3600000000000003</v>
      </c>
      <c r="E60">
        <v>4.33</v>
      </c>
      <c r="F60">
        <v>4.2699999999999996</v>
      </c>
      <c r="G60">
        <v>4.0999999999999996</v>
      </c>
      <c r="H60">
        <v>3.97</v>
      </c>
      <c r="I60">
        <v>4</v>
      </c>
      <c r="J60">
        <v>4.09</v>
      </c>
      <c r="K60">
        <v>4.2300000000000004</v>
      </c>
      <c r="L60">
        <v>4.38</v>
      </c>
      <c r="M60">
        <v>4.75</v>
      </c>
      <c r="N60" s="3">
        <v>4.7300000000000004</v>
      </c>
      <c r="O60" s="3">
        <f>표1_4[[#This Row],[10 Yr]]-표1_4[[#This Row],[2 Yr]]</f>
        <v>0.4099999999999997</v>
      </c>
      <c r="P60" s="3">
        <f>표1_4[[#This Row],[10 Yr]]-표1_4[[#This Row],[1 Mo]]</f>
        <v>9.9999999999997868E-3</v>
      </c>
      <c r="Q60" s="3">
        <f>표1_4[[#This Row],[10 Yr]]-표1_4[[#This Row],[3 Mo]]</f>
        <v>4.9999999999999822E-2</v>
      </c>
      <c r="R60" s="3">
        <f>표1_4[[#This Row],[10 Yr]]-표1_4[[#This Row],[FEDRate]]</f>
        <v>4.9999999999999822E-2</v>
      </c>
      <c r="S60" s="3">
        <f>표1_4[[#This Row],[20 Yr]]-표1_4[[#This Row],[10 Yr]]</f>
        <v>0.37000000000000011</v>
      </c>
    </row>
    <row r="61" spans="1:19">
      <c r="A61" s="1">
        <v>45744</v>
      </c>
      <c r="B61" s="3">
        <v>4.33</v>
      </c>
      <c r="C61">
        <v>4.38</v>
      </c>
      <c r="D61">
        <v>4.3499999999999996</v>
      </c>
      <c r="E61">
        <v>4.33</v>
      </c>
      <c r="F61">
        <v>4.26</v>
      </c>
      <c r="G61">
        <v>4.04</v>
      </c>
      <c r="H61">
        <v>3.89</v>
      </c>
      <c r="I61">
        <v>3.91</v>
      </c>
      <c r="J61">
        <v>3.98</v>
      </c>
      <c r="K61">
        <v>4.1100000000000003</v>
      </c>
      <c r="L61">
        <v>4.2699999999999996</v>
      </c>
      <c r="M61">
        <v>4.6500000000000004</v>
      </c>
      <c r="N61" s="3">
        <v>4.6399999999999997</v>
      </c>
      <c r="O61" s="3">
        <f>표1_4[[#This Row],[10 Yr]]-표1_4[[#This Row],[2 Yr]]</f>
        <v>0.37999999999999945</v>
      </c>
      <c r="P61" s="3">
        <f>표1_4[[#This Row],[10 Yr]]-표1_4[[#This Row],[1 Mo]]</f>
        <v>-0.11000000000000032</v>
      </c>
      <c r="Q61" s="3">
        <f>표1_4[[#This Row],[10 Yr]]-표1_4[[#This Row],[3 Mo]]</f>
        <v>-6.0000000000000497E-2</v>
      </c>
      <c r="R61" s="3">
        <f>표1_4[[#This Row],[10 Yr]]-표1_4[[#This Row],[FEDRate]]</f>
        <v>-6.0000000000000497E-2</v>
      </c>
      <c r="S61" s="3">
        <f>표1_4[[#This Row],[20 Yr]]-표1_4[[#This Row],[10 Yr]]</f>
        <v>0.38000000000000078</v>
      </c>
    </row>
    <row r="62" spans="1:19">
      <c r="A62" s="1">
        <v>45747</v>
      </c>
      <c r="B62" s="3">
        <v>4.33</v>
      </c>
      <c r="C62">
        <v>4.38</v>
      </c>
      <c r="D62">
        <v>4.3499999999999996</v>
      </c>
      <c r="E62">
        <v>4.32</v>
      </c>
      <c r="F62">
        <v>4.3099999999999996</v>
      </c>
      <c r="G62">
        <v>4.03</v>
      </c>
      <c r="H62">
        <v>3.89</v>
      </c>
      <c r="I62">
        <v>3.89</v>
      </c>
      <c r="J62">
        <v>3.96</v>
      </c>
      <c r="K62">
        <v>4.09</v>
      </c>
      <c r="L62">
        <v>4.2300000000000004</v>
      </c>
      <c r="M62">
        <v>4.62</v>
      </c>
      <c r="N62" s="3">
        <v>4.59</v>
      </c>
      <c r="O62" s="3">
        <f>표1_4[[#This Row],[10 Yr]]-표1_4[[#This Row],[2 Yr]]</f>
        <v>0.3400000000000003</v>
      </c>
      <c r="P62" s="3">
        <f>표1_4[[#This Row],[10 Yr]]-표1_4[[#This Row],[1 Mo]]</f>
        <v>-0.14999999999999947</v>
      </c>
      <c r="Q62" s="3">
        <f>표1_4[[#This Row],[10 Yr]]-표1_4[[#This Row],[3 Mo]]</f>
        <v>-8.9999999999999858E-2</v>
      </c>
      <c r="R62" s="3">
        <f>표1_4[[#This Row],[10 Yr]]-표1_4[[#This Row],[FEDRate]]</f>
        <v>-9.9999999999999645E-2</v>
      </c>
      <c r="S62" s="3">
        <f>표1_4[[#This Row],[20 Yr]]-표1_4[[#This Row],[10 Yr]]</f>
        <v>0.38999999999999968</v>
      </c>
    </row>
    <row r="63" spans="1:19">
      <c r="A63" s="1">
        <v>45748</v>
      </c>
      <c r="B63" s="3">
        <v>4.33</v>
      </c>
      <c r="C63">
        <v>4.38</v>
      </c>
      <c r="D63">
        <v>4.3499999999999996</v>
      </c>
      <c r="E63">
        <v>4.32</v>
      </c>
      <c r="F63">
        <v>4.3</v>
      </c>
      <c r="G63">
        <v>4.01</v>
      </c>
      <c r="H63">
        <v>3.87</v>
      </c>
      <c r="I63">
        <v>3.85</v>
      </c>
      <c r="J63">
        <v>3.91</v>
      </c>
      <c r="K63">
        <v>4.03</v>
      </c>
      <c r="L63">
        <v>4.17</v>
      </c>
      <c r="M63">
        <v>4.5599999999999996</v>
      </c>
      <c r="N63" s="3">
        <v>4.5199999999999996</v>
      </c>
      <c r="O63" s="3">
        <f>표1_4[[#This Row],[10 Yr]]-표1_4[[#This Row],[2 Yr]]</f>
        <v>0.29999999999999982</v>
      </c>
      <c r="P63" s="3">
        <f>표1_4[[#This Row],[10 Yr]]-표1_4[[#This Row],[1 Mo]]</f>
        <v>-0.20999999999999996</v>
      </c>
      <c r="Q63" s="3">
        <f>표1_4[[#This Row],[10 Yr]]-표1_4[[#This Row],[3 Mo]]</f>
        <v>-0.15000000000000036</v>
      </c>
      <c r="R63" s="3">
        <f>표1_4[[#This Row],[10 Yr]]-표1_4[[#This Row],[FEDRate]]</f>
        <v>-0.16000000000000014</v>
      </c>
      <c r="S63" s="3">
        <f>표1_4[[#This Row],[20 Yr]]-표1_4[[#This Row],[10 Yr]]</f>
        <v>0.38999999999999968</v>
      </c>
    </row>
    <row r="64" spans="1:19">
      <c r="A64" s="1">
        <v>45749</v>
      </c>
      <c r="B64" s="3">
        <v>4.33</v>
      </c>
      <c r="C64">
        <v>4.38</v>
      </c>
      <c r="D64">
        <v>4.34</v>
      </c>
      <c r="E64">
        <v>4.32</v>
      </c>
      <c r="F64">
        <v>4.32</v>
      </c>
      <c r="G64">
        <v>4.04</v>
      </c>
      <c r="H64">
        <v>3.91</v>
      </c>
      <c r="I64">
        <v>3.89</v>
      </c>
      <c r="J64">
        <v>3.95</v>
      </c>
      <c r="K64">
        <v>4.07</v>
      </c>
      <c r="L64">
        <v>4.2</v>
      </c>
      <c r="M64">
        <v>4.58</v>
      </c>
      <c r="N64" s="3">
        <v>4.54</v>
      </c>
      <c r="O64" s="3">
        <f>표1_4[[#This Row],[10 Yr]]-표1_4[[#This Row],[2 Yr]]</f>
        <v>0.29000000000000004</v>
      </c>
      <c r="P64" s="3">
        <f>표1_4[[#This Row],[10 Yr]]-표1_4[[#This Row],[1 Mo]]</f>
        <v>-0.17999999999999972</v>
      </c>
      <c r="Q64" s="3">
        <f>표1_4[[#This Row],[10 Yr]]-표1_4[[#This Row],[3 Mo]]</f>
        <v>-0.12000000000000011</v>
      </c>
      <c r="R64" s="3">
        <f>표1_4[[#This Row],[10 Yr]]-표1_4[[#This Row],[FEDRate]]</f>
        <v>-0.12999999999999989</v>
      </c>
      <c r="S64" s="3">
        <f>표1_4[[#This Row],[20 Yr]]-표1_4[[#This Row],[10 Yr]]</f>
        <v>0.37999999999999989</v>
      </c>
    </row>
    <row r="65" spans="1:19">
      <c r="A65" s="1">
        <v>45750</v>
      </c>
      <c r="B65" s="3">
        <v>4.33</v>
      </c>
      <c r="C65">
        <v>4.3600000000000003</v>
      </c>
      <c r="D65">
        <v>4.38</v>
      </c>
      <c r="E65">
        <v>4.3099999999999996</v>
      </c>
      <c r="F65">
        <v>4.29</v>
      </c>
      <c r="G65">
        <v>3.92</v>
      </c>
      <c r="H65">
        <v>3.71</v>
      </c>
      <c r="I65">
        <v>3.68</v>
      </c>
      <c r="J65">
        <v>3.75</v>
      </c>
      <c r="K65">
        <v>3.88</v>
      </c>
      <c r="L65">
        <v>4.0599999999999996</v>
      </c>
      <c r="M65">
        <v>4.51</v>
      </c>
      <c r="N65" s="3">
        <v>4.49</v>
      </c>
      <c r="O65" s="3">
        <f>표1_4[[#This Row],[10 Yr]]-표1_4[[#This Row],[2 Yr]]</f>
        <v>0.34999999999999964</v>
      </c>
      <c r="P65" s="3">
        <f>표1_4[[#This Row],[10 Yr]]-표1_4[[#This Row],[1 Mo]]</f>
        <v>-0.30000000000000071</v>
      </c>
      <c r="Q65" s="3">
        <f>표1_4[[#This Row],[10 Yr]]-표1_4[[#This Row],[3 Mo]]</f>
        <v>-0.25</v>
      </c>
      <c r="R65" s="3">
        <f>표1_4[[#This Row],[10 Yr]]-표1_4[[#This Row],[FEDRate]]</f>
        <v>-0.27000000000000046</v>
      </c>
      <c r="S65" s="3">
        <f>표1_4[[#This Row],[20 Yr]]-표1_4[[#This Row],[10 Yr]]</f>
        <v>0.45000000000000018</v>
      </c>
    </row>
    <row r="66" spans="1:19">
      <c r="A66" s="1">
        <v>45751</v>
      </c>
      <c r="B66" s="3">
        <v>4.33</v>
      </c>
      <c r="C66">
        <v>4.3600000000000003</v>
      </c>
      <c r="D66">
        <v>4.3600000000000003</v>
      </c>
      <c r="E66">
        <v>4.28</v>
      </c>
      <c r="F66">
        <v>4.25</v>
      </c>
      <c r="G66">
        <v>3.86</v>
      </c>
      <c r="H66">
        <v>3.68</v>
      </c>
      <c r="I66">
        <v>3.66</v>
      </c>
      <c r="J66">
        <v>3.72</v>
      </c>
      <c r="K66">
        <v>3.84</v>
      </c>
      <c r="L66">
        <v>4.01</v>
      </c>
      <c r="M66">
        <v>4.4400000000000004</v>
      </c>
      <c r="N66" s="3">
        <v>4.41</v>
      </c>
      <c r="O66" s="3">
        <f>표1_4[[#This Row],[10 Yr]]-표1_4[[#This Row],[2 Yr]]</f>
        <v>0.32999999999999963</v>
      </c>
      <c r="P66" s="3">
        <f>표1_4[[#This Row],[10 Yr]]-표1_4[[#This Row],[1 Mo]]</f>
        <v>-0.35000000000000053</v>
      </c>
      <c r="Q66" s="3">
        <f>표1_4[[#This Row],[10 Yr]]-표1_4[[#This Row],[3 Mo]]</f>
        <v>-0.27000000000000046</v>
      </c>
      <c r="R66" s="3">
        <f>표1_4[[#This Row],[10 Yr]]-표1_4[[#This Row],[FEDRate]]</f>
        <v>-0.32000000000000028</v>
      </c>
      <c r="S66" s="3">
        <f>표1_4[[#This Row],[20 Yr]]-표1_4[[#This Row],[10 Yr]]</f>
        <v>0.4300000000000006</v>
      </c>
    </row>
    <row r="67" spans="1:19">
      <c r="A67" s="1">
        <v>45754</v>
      </c>
      <c r="B67" s="3">
        <v>4.33</v>
      </c>
      <c r="C67">
        <v>4.3600000000000003</v>
      </c>
      <c r="D67">
        <v>4.3600000000000003</v>
      </c>
      <c r="E67">
        <v>4.29</v>
      </c>
      <c r="F67">
        <v>4.1399999999999997</v>
      </c>
      <c r="G67">
        <v>3.86</v>
      </c>
      <c r="H67">
        <v>3.73</v>
      </c>
      <c r="I67">
        <v>3.72</v>
      </c>
      <c r="J67">
        <v>3.82</v>
      </c>
      <c r="K67">
        <v>3.97</v>
      </c>
      <c r="L67">
        <v>4.1500000000000004</v>
      </c>
      <c r="M67">
        <v>4.6100000000000003</v>
      </c>
      <c r="N67" s="3">
        <v>4.58</v>
      </c>
      <c r="O67" s="3">
        <f>표1_4[[#This Row],[10 Yr]]-표1_4[[#This Row],[2 Yr]]</f>
        <v>0.42000000000000037</v>
      </c>
      <c r="P67" s="3">
        <f>표1_4[[#This Row],[10 Yr]]-표1_4[[#This Row],[1 Mo]]</f>
        <v>-0.20999999999999996</v>
      </c>
      <c r="Q67" s="3">
        <f>표1_4[[#This Row],[10 Yr]]-표1_4[[#This Row],[3 Mo]]</f>
        <v>-0.13999999999999968</v>
      </c>
      <c r="R67" s="3">
        <f>표1_4[[#This Row],[10 Yr]]-표1_4[[#This Row],[FEDRate]]</f>
        <v>-0.17999999999999972</v>
      </c>
      <c r="S67" s="3">
        <f>표1_4[[#This Row],[20 Yr]]-표1_4[[#This Row],[10 Yr]]</f>
        <v>0.45999999999999996</v>
      </c>
    </row>
    <row r="68" spans="1:19">
      <c r="A68" s="1">
        <v>45755</v>
      </c>
      <c r="B68" s="3">
        <v>4.33</v>
      </c>
      <c r="C68">
        <v>4.3600000000000003</v>
      </c>
      <c r="D68">
        <v>4.37</v>
      </c>
      <c r="E68">
        <v>4.3099999999999996</v>
      </c>
      <c r="F68">
        <v>4.1399999999999997</v>
      </c>
      <c r="G68">
        <v>3.83</v>
      </c>
      <c r="H68">
        <v>3.71</v>
      </c>
      <c r="I68">
        <v>3.71</v>
      </c>
      <c r="J68">
        <v>3.88</v>
      </c>
      <c r="K68">
        <v>4.05</v>
      </c>
      <c r="L68">
        <v>4.26</v>
      </c>
      <c r="M68">
        <v>4.76</v>
      </c>
      <c r="N68" s="3">
        <v>4.71</v>
      </c>
      <c r="O68" s="3">
        <f>표1_4[[#This Row],[10 Yr]]-표1_4[[#This Row],[2 Yr]]</f>
        <v>0.54999999999999982</v>
      </c>
      <c r="P68" s="3">
        <f>표1_4[[#This Row],[10 Yr]]-표1_4[[#This Row],[1 Mo]]</f>
        <v>-0.10000000000000053</v>
      </c>
      <c r="Q68" s="3">
        <f>표1_4[[#This Row],[10 Yr]]-표1_4[[#This Row],[3 Mo]]</f>
        <v>-4.9999999999999822E-2</v>
      </c>
      <c r="R68" s="3">
        <f>표1_4[[#This Row],[10 Yr]]-표1_4[[#This Row],[FEDRate]]</f>
        <v>-7.0000000000000284E-2</v>
      </c>
      <c r="S68" s="3">
        <f>표1_4[[#This Row],[20 Yr]]-표1_4[[#This Row],[10 Yr]]</f>
        <v>0.5</v>
      </c>
    </row>
    <row r="69" spans="1:19">
      <c r="A69" s="1">
        <v>45756</v>
      </c>
      <c r="B69" s="3">
        <v>4.33</v>
      </c>
      <c r="C69">
        <v>4.3600000000000003</v>
      </c>
      <c r="D69">
        <v>4.37</v>
      </c>
      <c r="E69">
        <v>4.3499999999999996</v>
      </c>
      <c r="F69">
        <v>4.2300000000000004</v>
      </c>
      <c r="G69">
        <v>4.03</v>
      </c>
      <c r="H69">
        <v>3.91</v>
      </c>
      <c r="I69">
        <v>3.91</v>
      </c>
      <c r="J69">
        <v>4.0599999999999996</v>
      </c>
      <c r="K69">
        <v>4.2</v>
      </c>
      <c r="L69">
        <v>4.34</v>
      </c>
      <c r="M69">
        <v>4.78</v>
      </c>
      <c r="N69" s="3">
        <v>4.72</v>
      </c>
      <c r="O69" s="3">
        <f>표1_4[[#This Row],[10 Yr]]-표1_4[[#This Row],[2 Yr]]</f>
        <v>0.42999999999999972</v>
      </c>
      <c r="P69" s="3">
        <f>표1_4[[#This Row],[10 Yr]]-표1_4[[#This Row],[1 Mo]]</f>
        <v>-2.0000000000000462E-2</v>
      </c>
      <c r="Q69" s="3">
        <f>표1_4[[#This Row],[10 Yr]]-표1_4[[#This Row],[3 Mo]]</f>
        <v>-9.9999999999997868E-3</v>
      </c>
      <c r="R69" s="3">
        <f>표1_4[[#This Row],[10 Yr]]-표1_4[[#This Row],[FEDRate]]</f>
        <v>9.9999999999997868E-3</v>
      </c>
      <c r="S69" s="3">
        <f>표1_4[[#This Row],[20 Yr]]-표1_4[[#This Row],[10 Yr]]</f>
        <v>0.44000000000000039</v>
      </c>
    </row>
    <row r="70" spans="1:19">
      <c r="A70" s="1">
        <v>45757</v>
      </c>
      <c r="B70" s="3">
        <v>4.33</v>
      </c>
      <c r="C70">
        <v>4.3600000000000003</v>
      </c>
      <c r="D70">
        <v>4.3899999999999997</v>
      </c>
      <c r="E70">
        <v>4.34</v>
      </c>
      <c r="F70">
        <v>4.17</v>
      </c>
      <c r="G70">
        <v>3.97</v>
      </c>
      <c r="H70">
        <v>3.84</v>
      </c>
      <c r="I70">
        <v>3.85</v>
      </c>
      <c r="J70">
        <v>4.04</v>
      </c>
      <c r="K70">
        <v>4.21</v>
      </c>
      <c r="L70">
        <v>4.4000000000000004</v>
      </c>
      <c r="M70">
        <v>4.9000000000000004</v>
      </c>
      <c r="N70" s="3">
        <v>4.8600000000000003</v>
      </c>
      <c r="O70" s="3">
        <f>표1_4[[#This Row],[10 Yr]]-표1_4[[#This Row],[2 Yr]]</f>
        <v>0.5600000000000005</v>
      </c>
      <c r="P70" s="3">
        <f>표1_4[[#This Row],[10 Yr]]-표1_4[[#This Row],[1 Mo]]</f>
        <v>4.0000000000000036E-2</v>
      </c>
      <c r="Q70" s="3">
        <f>표1_4[[#This Row],[10 Yr]]-표1_4[[#This Row],[3 Mo]]</f>
        <v>6.0000000000000497E-2</v>
      </c>
      <c r="R70" s="3">
        <f>표1_4[[#This Row],[10 Yr]]-표1_4[[#This Row],[FEDRate]]</f>
        <v>7.0000000000000284E-2</v>
      </c>
      <c r="S70" s="3">
        <f>표1_4[[#This Row],[20 Yr]]-표1_4[[#This Row],[10 Yr]]</f>
        <v>0.5</v>
      </c>
    </row>
    <row r="71" spans="1:19">
      <c r="A71" s="1">
        <v>45758</v>
      </c>
      <c r="B71" s="3">
        <v>4.33</v>
      </c>
      <c r="C71">
        <v>4.37</v>
      </c>
      <c r="D71">
        <v>4.38</v>
      </c>
      <c r="E71">
        <v>4.34</v>
      </c>
      <c r="F71">
        <v>4.21</v>
      </c>
      <c r="G71">
        <v>4.04</v>
      </c>
      <c r="H71">
        <v>3.96</v>
      </c>
      <c r="I71">
        <v>3.98</v>
      </c>
      <c r="J71">
        <v>4.1500000000000004</v>
      </c>
      <c r="K71">
        <v>4.32</v>
      </c>
      <c r="L71">
        <v>4.4800000000000004</v>
      </c>
      <c r="M71">
        <v>4.91</v>
      </c>
      <c r="N71" s="3">
        <v>4.8499999999999996</v>
      </c>
      <c r="O71" s="3">
        <f>표1_4[[#This Row],[10 Yr]]-표1_4[[#This Row],[2 Yr]]</f>
        <v>0.52000000000000046</v>
      </c>
      <c r="P71" s="3">
        <f>표1_4[[#This Row],[10 Yr]]-표1_4[[#This Row],[1 Mo]]</f>
        <v>0.11000000000000032</v>
      </c>
      <c r="Q71" s="3">
        <f>표1_4[[#This Row],[10 Yr]]-표1_4[[#This Row],[3 Mo]]</f>
        <v>0.14000000000000057</v>
      </c>
      <c r="R71" s="3">
        <f>표1_4[[#This Row],[10 Yr]]-표1_4[[#This Row],[FEDRate]]</f>
        <v>0.15000000000000036</v>
      </c>
      <c r="S71" s="3">
        <f>표1_4[[#This Row],[20 Yr]]-표1_4[[#This Row],[10 Yr]]</f>
        <v>0.42999999999999972</v>
      </c>
    </row>
    <row r="72" spans="1:19">
      <c r="A72" s="1">
        <v>45761</v>
      </c>
      <c r="B72" s="3">
        <v>4.33</v>
      </c>
      <c r="C72">
        <v>4.34</v>
      </c>
      <c r="D72">
        <v>4.37</v>
      </c>
      <c r="E72">
        <v>4.33</v>
      </c>
      <c r="F72">
        <v>4.21</v>
      </c>
      <c r="G72">
        <v>3.99</v>
      </c>
      <c r="H72">
        <v>3.84</v>
      </c>
      <c r="I72">
        <v>3.87</v>
      </c>
      <c r="J72">
        <v>4.0199999999999996</v>
      </c>
      <c r="K72">
        <v>4.2</v>
      </c>
      <c r="L72">
        <v>4.38</v>
      </c>
      <c r="M72">
        <v>4.84</v>
      </c>
      <c r="N72" s="3">
        <v>4.8</v>
      </c>
      <c r="O72" s="3">
        <f>표1_4[[#This Row],[10 Yr]]-표1_4[[#This Row],[2 Yr]]</f>
        <v>0.54</v>
      </c>
      <c r="P72" s="3">
        <f>표1_4[[#This Row],[10 Yr]]-표1_4[[#This Row],[1 Mo]]</f>
        <v>4.0000000000000036E-2</v>
      </c>
      <c r="Q72" s="3">
        <f>표1_4[[#This Row],[10 Yr]]-표1_4[[#This Row],[3 Mo]]</f>
        <v>4.9999999999999822E-2</v>
      </c>
      <c r="R72" s="3">
        <f>표1_4[[#This Row],[10 Yr]]-표1_4[[#This Row],[FEDRate]]</f>
        <v>4.9999999999999822E-2</v>
      </c>
      <c r="S72" s="3">
        <f>표1_4[[#This Row],[20 Yr]]-표1_4[[#This Row],[10 Yr]]</f>
        <v>0.45999999999999996</v>
      </c>
    </row>
    <row r="73" spans="1:19">
      <c r="A73" s="1">
        <v>45762</v>
      </c>
      <c r="B73" s="3">
        <v>4.33</v>
      </c>
      <c r="C73">
        <v>4.3499999999999996</v>
      </c>
      <c r="D73">
        <v>4.3600000000000003</v>
      </c>
      <c r="E73">
        <v>4.33</v>
      </c>
      <c r="F73">
        <v>4.21</v>
      </c>
      <c r="G73">
        <v>3.99</v>
      </c>
      <c r="H73">
        <v>3.84</v>
      </c>
      <c r="I73">
        <v>3.85</v>
      </c>
      <c r="J73">
        <v>3.98</v>
      </c>
      <c r="K73">
        <v>4.1500000000000004</v>
      </c>
      <c r="L73">
        <v>4.3499999999999996</v>
      </c>
      <c r="M73">
        <v>4.82</v>
      </c>
      <c r="N73" s="3">
        <v>4.79</v>
      </c>
      <c r="O73" s="3">
        <f>표1_4[[#This Row],[10 Yr]]-표1_4[[#This Row],[2 Yr]]</f>
        <v>0.50999999999999979</v>
      </c>
      <c r="P73" s="3">
        <f>표1_4[[#This Row],[10 Yr]]-표1_4[[#This Row],[1 Mo]]</f>
        <v>0</v>
      </c>
      <c r="Q73" s="3">
        <f>표1_4[[#This Row],[10 Yr]]-표1_4[[#This Row],[3 Mo]]</f>
        <v>1.9999999999999574E-2</v>
      </c>
      <c r="R73" s="3">
        <f>표1_4[[#This Row],[10 Yr]]-표1_4[[#This Row],[FEDRate]]</f>
        <v>1.9999999999999574E-2</v>
      </c>
      <c r="S73" s="3">
        <f>표1_4[[#This Row],[20 Yr]]-표1_4[[#This Row],[10 Yr]]</f>
        <v>0.47000000000000064</v>
      </c>
    </row>
    <row r="74" spans="1:19">
      <c r="A74" s="1">
        <v>45763</v>
      </c>
      <c r="B74" s="3">
        <v>4.33</v>
      </c>
      <c r="C74">
        <v>4.3499999999999996</v>
      </c>
      <c r="D74">
        <v>4.3499999999999996</v>
      </c>
      <c r="E74">
        <v>4.33</v>
      </c>
      <c r="F74">
        <v>4.2</v>
      </c>
      <c r="G74">
        <v>3.96</v>
      </c>
      <c r="H74">
        <v>3.77</v>
      </c>
      <c r="I74">
        <v>3.77</v>
      </c>
      <c r="J74">
        <v>3.91</v>
      </c>
      <c r="K74">
        <v>4.08</v>
      </c>
      <c r="L74">
        <v>4.29</v>
      </c>
      <c r="M74">
        <v>4.7699999999999996</v>
      </c>
      <c r="N74" s="3">
        <v>4.74</v>
      </c>
      <c r="O74" s="3">
        <f>표1_4[[#This Row],[10 Yr]]-표1_4[[#This Row],[2 Yr]]</f>
        <v>0.52</v>
      </c>
      <c r="P74" s="3">
        <f>표1_4[[#This Row],[10 Yr]]-표1_4[[#This Row],[1 Mo]]</f>
        <v>-5.9999999999999609E-2</v>
      </c>
      <c r="Q74" s="3">
        <f>표1_4[[#This Row],[10 Yr]]-표1_4[[#This Row],[3 Mo]]</f>
        <v>-4.0000000000000036E-2</v>
      </c>
      <c r="R74" s="3">
        <f>표1_4[[#This Row],[10 Yr]]-표1_4[[#This Row],[FEDRate]]</f>
        <v>-4.0000000000000036E-2</v>
      </c>
      <c r="S74" s="3">
        <f>표1_4[[#This Row],[20 Yr]]-표1_4[[#This Row],[10 Yr]]</f>
        <v>0.47999999999999954</v>
      </c>
    </row>
    <row r="75" spans="1:19">
      <c r="A75" s="1">
        <v>45764</v>
      </c>
      <c r="B75" s="3">
        <v>4.33</v>
      </c>
      <c r="C75">
        <v>4.3600000000000003</v>
      </c>
      <c r="D75">
        <v>4.38</v>
      </c>
      <c r="E75">
        <v>4.34</v>
      </c>
      <c r="F75">
        <v>4.22</v>
      </c>
      <c r="G75">
        <v>3.99</v>
      </c>
      <c r="H75">
        <v>3.81</v>
      </c>
      <c r="I75">
        <v>3.82</v>
      </c>
      <c r="J75">
        <v>3.95</v>
      </c>
      <c r="K75">
        <v>4.13</v>
      </c>
      <c r="L75">
        <v>4.34</v>
      </c>
      <c r="M75">
        <v>4.82</v>
      </c>
      <c r="N75" s="3">
        <v>4.8</v>
      </c>
      <c r="O75" s="3">
        <f>표1_4[[#This Row],[10 Yr]]-표1_4[[#This Row],[2 Yr]]</f>
        <v>0.5299999999999998</v>
      </c>
      <c r="P75" s="3">
        <f>표1_4[[#This Row],[10 Yr]]-표1_4[[#This Row],[1 Mo]]</f>
        <v>-2.0000000000000462E-2</v>
      </c>
      <c r="Q75" s="3">
        <f>표1_4[[#This Row],[10 Yr]]-표1_4[[#This Row],[3 Mo]]</f>
        <v>0</v>
      </c>
      <c r="R75" s="3">
        <f>표1_4[[#This Row],[10 Yr]]-표1_4[[#This Row],[FEDRate]]</f>
        <v>9.9999999999997868E-3</v>
      </c>
      <c r="S75" s="3">
        <f>표1_4[[#This Row],[20 Yr]]-표1_4[[#This Row],[10 Yr]]</f>
        <v>0.48000000000000043</v>
      </c>
    </row>
    <row r="76" spans="1:19">
      <c r="A76" s="1">
        <v>45768</v>
      </c>
      <c r="B76" s="3">
        <v>4.33</v>
      </c>
      <c r="C76">
        <v>4.3499999999999996</v>
      </c>
      <c r="D76">
        <v>4.37</v>
      </c>
      <c r="E76">
        <v>4.34</v>
      </c>
      <c r="F76">
        <v>4.21</v>
      </c>
      <c r="G76">
        <v>3.95</v>
      </c>
      <c r="H76">
        <v>3.75</v>
      </c>
      <c r="I76">
        <v>3.77</v>
      </c>
      <c r="J76">
        <v>3.97</v>
      </c>
      <c r="K76">
        <v>4.1900000000000004</v>
      </c>
      <c r="L76">
        <v>4.42</v>
      </c>
      <c r="M76">
        <v>4.9400000000000004</v>
      </c>
      <c r="N76" s="3">
        <v>4.91</v>
      </c>
      <c r="O76" s="3">
        <f>표1_4[[#This Row],[10 Yr]]-표1_4[[#This Row],[2 Yr]]</f>
        <v>0.66999999999999993</v>
      </c>
      <c r="P76" s="3">
        <f>표1_4[[#This Row],[10 Yr]]-표1_4[[#This Row],[1 Mo]]</f>
        <v>7.0000000000000284E-2</v>
      </c>
      <c r="Q76" s="3">
        <f>표1_4[[#This Row],[10 Yr]]-표1_4[[#This Row],[3 Mo]]</f>
        <v>8.0000000000000071E-2</v>
      </c>
      <c r="R76" s="3">
        <f>표1_4[[#This Row],[10 Yr]]-표1_4[[#This Row],[FEDRate]]</f>
        <v>8.9999999999999858E-2</v>
      </c>
      <c r="S76" s="3">
        <f>표1_4[[#This Row],[20 Yr]]-표1_4[[#This Row],[10 Yr]]</f>
        <v>0.52000000000000046</v>
      </c>
    </row>
    <row r="77" spans="1:19">
      <c r="A77" s="1">
        <v>45769</v>
      </c>
      <c r="B77" s="3">
        <v>4.33</v>
      </c>
      <c r="C77">
        <v>4.33</v>
      </c>
      <c r="D77">
        <v>4.3499999999999996</v>
      </c>
      <c r="E77">
        <v>4.33</v>
      </c>
      <c r="F77">
        <v>4.21</v>
      </c>
      <c r="G77">
        <v>3.98</v>
      </c>
      <c r="H77">
        <v>3.76</v>
      </c>
      <c r="I77">
        <v>3.82</v>
      </c>
      <c r="J77">
        <v>3.98</v>
      </c>
      <c r="K77">
        <v>4.1900000000000004</v>
      </c>
      <c r="L77">
        <v>4.41</v>
      </c>
      <c r="M77">
        <v>4.9000000000000004</v>
      </c>
      <c r="N77" s="3">
        <v>4.88</v>
      </c>
      <c r="O77" s="3">
        <f>표1_4[[#This Row],[10 Yr]]-표1_4[[#This Row],[2 Yr]]</f>
        <v>0.65000000000000036</v>
      </c>
      <c r="P77" s="3">
        <f>표1_4[[#This Row],[10 Yr]]-표1_4[[#This Row],[1 Mo]]</f>
        <v>8.0000000000000071E-2</v>
      </c>
      <c r="Q77" s="3">
        <f>표1_4[[#This Row],[10 Yr]]-표1_4[[#This Row],[3 Mo]]</f>
        <v>8.0000000000000071E-2</v>
      </c>
      <c r="R77" s="3">
        <f>표1_4[[#This Row],[10 Yr]]-표1_4[[#This Row],[FEDRate]]</f>
        <v>8.0000000000000071E-2</v>
      </c>
      <c r="S77" s="3">
        <f>표1_4[[#This Row],[20 Yr]]-표1_4[[#This Row],[10 Yr]]</f>
        <v>0.49000000000000021</v>
      </c>
    </row>
    <row r="78" spans="1:19">
      <c r="A78" s="1">
        <v>45770</v>
      </c>
      <c r="B78" s="3">
        <v>4.33</v>
      </c>
      <c r="C78">
        <v>4.33</v>
      </c>
      <c r="D78">
        <v>4.34</v>
      </c>
      <c r="E78">
        <v>4.33</v>
      </c>
      <c r="F78">
        <v>4.22</v>
      </c>
      <c r="G78">
        <v>4.01</v>
      </c>
      <c r="H78">
        <v>3.81</v>
      </c>
      <c r="I78">
        <v>3.87</v>
      </c>
      <c r="J78">
        <v>4</v>
      </c>
      <c r="K78">
        <v>4.2</v>
      </c>
      <c r="L78">
        <v>4.4000000000000004</v>
      </c>
      <c r="M78">
        <v>4.8600000000000003</v>
      </c>
      <c r="N78" s="3">
        <v>4.83</v>
      </c>
      <c r="O78" s="3">
        <f>표1_4[[#This Row],[10 Yr]]-표1_4[[#This Row],[2 Yr]]</f>
        <v>0.5900000000000003</v>
      </c>
      <c r="P78" s="3">
        <f>표1_4[[#This Row],[10 Yr]]-표1_4[[#This Row],[1 Mo]]</f>
        <v>7.0000000000000284E-2</v>
      </c>
      <c r="Q78" s="3">
        <f>표1_4[[#This Row],[10 Yr]]-표1_4[[#This Row],[3 Mo]]</f>
        <v>7.0000000000000284E-2</v>
      </c>
      <c r="R78" s="3">
        <f>표1_4[[#This Row],[10 Yr]]-표1_4[[#This Row],[FEDRate]]</f>
        <v>7.0000000000000284E-2</v>
      </c>
      <c r="S78" s="3">
        <f>표1_4[[#This Row],[20 Yr]]-표1_4[[#This Row],[10 Yr]]</f>
        <v>0.45999999999999996</v>
      </c>
    </row>
    <row r="79" spans="1:19">
      <c r="A79" s="1">
        <v>45771</v>
      </c>
      <c r="B79" s="3">
        <v>4.33</v>
      </c>
      <c r="C79">
        <v>4.34</v>
      </c>
      <c r="D79">
        <v>4.37</v>
      </c>
      <c r="E79">
        <v>4.32</v>
      </c>
      <c r="F79">
        <v>4.22</v>
      </c>
      <c r="G79">
        <v>3.97</v>
      </c>
      <c r="H79">
        <v>3.77</v>
      </c>
      <c r="I79">
        <v>3.8</v>
      </c>
      <c r="J79">
        <v>3.91</v>
      </c>
      <c r="K79">
        <v>4.1100000000000003</v>
      </c>
      <c r="L79">
        <v>4.32</v>
      </c>
      <c r="M79">
        <v>4.79</v>
      </c>
      <c r="N79" s="3">
        <v>4.7699999999999996</v>
      </c>
      <c r="O79" s="3">
        <f>표1_4[[#This Row],[10 Yr]]-표1_4[[#This Row],[2 Yr]]</f>
        <v>0.55000000000000027</v>
      </c>
      <c r="P79" s="3">
        <f>표1_4[[#This Row],[10 Yr]]-표1_4[[#This Row],[1 Mo]]</f>
        <v>-1.9999999999999574E-2</v>
      </c>
      <c r="Q79" s="3">
        <f>표1_4[[#This Row],[10 Yr]]-표1_4[[#This Row],[3 Mo]]</f>
        <v>0</v>
      </c>
      <c r="R79" s="3">
        <f>표1_4[[#This Row],[10 Yr]]-표1_4[[#This Row],[FEDRate]]</f>
        <v>-9.9999999999997868E-3</v>
      </c>
      <c r="S79" s="3">
        <f>표1_4[[#This Row],[20 Yr]]-표1_4[[#This Row],[10 Yr]]</f>
        <v>0.46999999999999975</v>
      </c>
    </row>
    <row r="80" spans="1:19">
      <c r="A80" s="1">
        <v>45772</v>
      </c>
      <c r="B80" s="3">
        <v>4.33</v>
      </c>
      <c r="C80">
        <v>4.34</v>
      </c>
      <c r="D80">
        <v>4.3600000000000003</v>
      </c>
      <c r="E80">
        <v>4.32</v>
      </c>
      <c r="F80">
        <v>4.22</v>
      </c>
      <c r="G80">
        <v>3.95</v>
      </c>
      <c r="H80">
        <v>3.74</v>
      </c>
      <c r="I80">
        <v>3.76</v>
      </c>
      <c r="J80">
        <v>3.88</v>
      </c>
      <c r="K80">
        <v>4.0599999999999996</v>
      </c>
      <c r="L80">
        <v>4.29</v>
      </c>
      <c r="M80">
        <v>4.75</v>
      </c>
      <c r="N80" s="3">
        <v>4.74</v>
      </c>
      <c r="O80" s="3">
        <f>표1_4[[#This Row],[10 Yr]]-표1_4[[#This Row],[2 Yr]]</f>
        <v>0.54999999999999982</v>
      </c>
      <c r="P80" s="3">
        <f>표1_4[[#This Row],[10 Yr]]-표1_4[[#This Row],[1 Mo]]</f>
        <v>-4.9999999999999822E-2</v>
      </c>
      <c r="Q80" s="3">
        <f>표1_4[[#This Row],[10 Yr]]-표1_4[[#This Row],[3 Mo]]</f>
        <v>-3.0000000000000249E-2</v>
      </c>
      <c r="R80" s="3">
        <f>표1_4[[#This Row],[10 Yr]]-표1_4[[#This Row],[FEDRate]]</f>
        <v>-4.0000000000000036E-2</v>
      </c>
      <c r="S80" s="3">
        <f>표1_4[[#This Row],[20 Yr]]-표1_4[[#This Row],[10 Yr]]</f>
        <v>0.45999999999999996</v>
      </c>
    </row>
    <row r="81" spans="1:19">
      <c r="A81" s="1">
        <v>45775</v>
      </c>
      <c r="B81" s="3">
        <v>4.33</v>
      </c>
      <c r="C81">
        <v>4.3499999999999996</v>
      </c>
      <c r="D81">
        <v>4.37</v>
      </c>
      <c r="E81">
        <v>4.32</v>
      </c>
      <c r="F81">
        <v>4.22</v>
      </c>
      <c r="G81">
        <v>3.92</v>
      </c>
      <c r="H81">
        <v>3.67</v>
      </c>
      <c r="I81">
        <v>3.67</v>
      </c>
      <c r="J81">
        <v>3.81</v>
      </c>
      <c r="K81">
        <v>4.01</v>
      </c>
      <c r="L81">
        <v>4.2300000000000004</v>
      </c>
      <c r="M81">
        <v>4.71</v>
      </c>
      <c r="N81" s="3">
        <v>4.6900000000000004</v>
      </c>
      <c r="O81" s="3">
        <f>표1_4[[#This Row],[10 Yr]]-표1_4[[#This Row],[2 Yr]]</f>
        <v>0.5600000000000005</v>
      </c>
      <c r="P81" s="3">
        <f>표1_4[[#This Row],[10 Yr]]-표1_4[[#This Row],[1 Mo]]</f>
        <v>-0.11999999999999922</v>
      </c>
      <c r="Q81" s="3">
        <f>표1_4[[#This Row],[10 Yr]]-표1_4[[#This Row],[3 Mo]]</f>
        <v>-8.9999999999999858E-2</v>
      </c>
      <c r="R81" s="3">
        <f>표1_4[[#This Row],[10 Yr]]-표1_4[[#This Row],[FEDRate]]</f>
        <v>-9.9999999999999645E-2</v>
      </c>
      <c r="S81" s="3">
        <f>표1_4[[#This Row],[20 Yr]]-표1_4[[#This Row],[10 Yr]]</f>
        <v>0.47999999999999954</v>
      </c>
    </row>
    <row r="82" spans="1:19">
      <c r="A82" s="1">
        <v>45776</v>
      </c>
      <c r="B82" s="3">
        <v>4.33</v>
      </c>
      <c r="C82">
        <v>4.3499999999999996</v>
      </c>
      <c r="D82">
        <v>4.3600000000000003</v>
      </c>
      <c r="E82">
        <v>4.3099999999999996</v>
      </c>
      <c r="F82">
        <v>4.2</v>
      </c>
      <c r="G82">
        <v>3.89</v>
      </c>
      <c r="H82">
        <v>3.65</v>
      </c>
      <c r="I82">
        <v>3.65</v>
      </c>
      <c r="J82">
        <v>3.77</v>
      </c>
      <c r="K82">
        <v>3.96</v>
      </c>
      <c r="L82">
        <v>4.1900000000000004</v>
      </c>
      <c r="M82">
        <v>4.66</v>
      </c>
      <c r="N82" s="3">
        <v>4.6399999999999997</v>
      </c>
      <c r="O82" s="3">
        <f>표1_4[[#This Row],[10 Yr]]-표1_4[[#This Row],[2 Yr]]</f>
        <v>0.54000000000000048</v>
      </c>
      <c r="P82" s="3">
        <f>표1_4[[#This Row],[10 Yr]]-표1_4[[#This Row],[1 Mo]]</f>
        <v>-0.15999999999999925</v>
      </c>
      <c r="Q82" s="3">
        <f>표1_4[[#This Row],[10 Yr]]-표1_4[[#This Row],[3 Mo]]</f>
        <v>-0.11999999999999922</v>
      </c>
      <c r="R82" s="3">
        <f>표1_4[[#This Row],[10 Yr]]-표1_4[[#This Row],[FEDRate]]</f>
        <v>-0.13999999999999968</v>
      </c>
      <c r="S82" s="3">
        <f>표1_4[[#This Row],[20 Yr]]-표1_4[[#This Row],[10 Yr]]</f>
        <v>0.46999999999999975</v>
      </c>
    </row>
    <row r="83" spans="1:19">
      <c r="A83" s="1">
        <v>45777</v>
      </c>
      <c r="B83" s="3">
        <v>4.33</v>
      </c>
      <c r="C83">
        <v>4.3499999999999996</v>
      </c>
      <c r="D83">
        <v>4.3600000000000003</v>
      </c>
      <c r="E83">
        <v>4.3099999999999996</v>
      </c>
      <c r="F83">
        <v>4.1900000000000004</v>
      </c>
      <c r="G83">
        <v>3.85</v>
      </c>
      <c r="H83">
        <v>3.6</v>
      </c>
      <c r="I83">
        <v>3.58</v>
      </c>
      <c r="J83">
        <v>3.72</v>
      </c>
      <c r="K83">
        <v>3.93</v>
      </c>
      <c r="L83">
        <v>4.17</v>
      </c>
      <c r="M83">
        <v>4.68</v>
      </c>
      <c r="N83" s="3">
        <v>4.66</v>
      </c>
      <c r="O83" s="3">
        <f>표1_4[[#This Row],[10 Yr]]-표1_4[[#This Row],[2 Yr]]</f>
        <v>0.56999999999999984</v>
      </c>
      <c r="P83" s="3">
        <f>표1_4[[#This Row],[10 Yr]]-표1_4[[#This Row],[1 Mo]]</f>
        <v>-0.17999999999999972</v>
      </c>
      <c r="Q83" s="3">
        <f>표1_4[[#This Row],[10 Yr]]-표1_4[[#This Row],[3 Mo]]</f>
        <v>-0.13999999999999968</v>
      </c>
      <c r="R83" s="3">
        <f>표1_4[[#This Row],[10 Yr]]-표1_4[[#This Row],[FEDRate]]</f>
        <v>-0.16000000000000014</v>
      </c>
      <c r="S83" s="3">
        <f>표1_4[[#This Row],[20 Yr]]-표1_4[[#This Row],[10 Yr]]</f>
        <v>0.50999999999999979</v>
      </c>
    </row>
    <row r="84" spans="1:19">
      <c r="A84" s="1">
        <v>45778</v>
      </c>
      <c r="B84" s="3">
        <v>4.33</v>
      </c>
      <c r="C84">
        <v>4.38</v>
      </c>
      <c r="D84">
        <v>4.34</v>
      </c>
      <c r="E84">
        <v>4.3099999999999996</v>
      </c>
      <c r="F84">
        <v>4.22</v>
      </c>
      <c r="G84">
        <v>3.92</v>
      </c>
      <c r="H84">
        <v>3.7</v>
      </c>
      <c r="I84">
        <v>3.69</v>
      </c>
      <c r="J84">
        <v>3.81</v>
      </c>
      <c r="K84">
        <v>4.0199999999999996</v>
      </c>
      <c r="L84">
        <v>4.25</v>
      </c>
      <c r="M84">
        <v>4.75</v>
      </c>
      <c r="N84" s="3">
        <v>4.74</v>
      </c>
      <c r="O84" s="3">
        <f>표1_4[[#This Row],[10 Yr]]-표1_4[[#This Row],[2 Yr]]</f>
        <v>0.54999999999999982</v>
      </c>
      <c r="P84" s="3">
        <f>표1_4[[#This Row],[10 Yr]]-표1_4[[#This Row],[1 Mo]]</f>
        <v>-0.12999999999999989</v>
      </c>
      <c r="Q84" s="3">
        <f>표1_4[[#This Row],[10 Yr]]-표1_4[[#This Row],[3 Mo]]</f>
        <v>-5.9999999999999609E-2</v>
      </c>
      <c r="R84" s="3">
        <f>표1_4[[#This Row],[10 Yr]]-표1_4[[#This Row],[FEDRate]]</f>
        <v>-8.0000000000000071E-2</v>
      </c>
      <c r="S84" s="3">
        <f>표1_4[[#This Row],[20 Yr]]-표1_4[[#This Row],[10 Yr]]</f>
        <v>0.5</v>
      </c>
    </row>
    <row r="85" spans="1:19">
      <c r="A85" s="1">
        <v>45779</v>
      </c>
      <c r="B85" s="3">
        <v>4.33</v>
      </c>
      <c r="C85">
        <v>4.38</v>
      </c>
      <c r="D85">
        <v>4.34</v>
      </c>
      <c r="E85">
        <v>4.33</v>
      </c>
      <c r="F85">
        <v>4.26</v>
      </c>
      <c r="G85">
        <v>4</v>
      </c>
      <c r="H85">
        <v>3.83</v>
      </c>
      <c r="I85">
        <v>3.82</v>
      </c>
      <c r="J85">
        <v>3.92</v>
      </c>
      <c r="K85">
        <v>4.1100000000000003</v>
      </c>
      <c r="L85">
        <v>4.33</v>
      </c>
      <c r="M85">
        <v>4.8099999999999996</v>
      </c>
      <c r="N85" s="3">
        <v>4.79</v>
      </c>
      <c r="O85" s="3">
        <f>표1_4[[#This Row],[10 Yr]]-표1_4[[#This Row],[2 Yr]]</f>
        <v>0.5</v>
      </c>
      <c r="P85" s="3">
        <f>표1_4[[#This Row],[10 Yr]]-표1_4[[#This Row],[1 Mo]]</f>
        <v>-4.9999999999999822E-2</v>
      </c>
      <c r="Q85" s="3">
        <f>표1_4[[#This Row],[10 Yr]]-표1_4[[#This Row],[3 Mo]]</f>
        <v>0</v>
      </c>
      <c r="R85" s="3">
        <f>표1_4[[#This Row],[10 Yr]]-표1_4[[#This Row],[FEDRate]]</f>
        <v>0</v>
      </c>
      <c r="S85" s="3">
        <f>표1_4[[#This Row],[20 Yr]]-표1_4[[#This Row],[10 Yr]]</f>
        <v>0.47999999999999954</v>
      </c>
    </row>
    <row r="86" spans="1:19">
      <c r="A86" s="1">
        <v>45782</v>
      </c>
      <c r="B86" s="3">
        <v>4.33</v>
      </c>
      <c r="C86">
        <v>4.38</v>
      </c>
      <c r="D86">
        <v>4.34</v>
      </c>
      <c r="E86">
        <v>4.33</v>
      </c>
      <c r="F86">
        <v>4.2699999999999996</v>
      </c>
      <c r="G86">
        <v>4.0199999999999996</v>
      </c>
      <c r="H86">
        <v>3.83</v>
      </c>
      <c r="I86">
        <v>3.78</v>
      </c>
      <c r="J86">
        <v>3.95</v>
      </c>
      <c r="K86">
        <v>4.1399999999999997</v>
      </c>
      <c r="L86">
        <v>4.3600000000000003</v>
      </c>
      <c r="M86">
        <v>4.84</v>
      </c>
      <c r="N86" s="3">
        <v>4.83</v>
      </c>
      <c r="O86" s="3">
        <f>표1_4[[#This Row],[10 Yr]]-표1_4[[#This Row],[2 Yr]]</f>
        <v>0.53000000000000025</v>
      </c>
      <c r="P86" s="3">
        <f>표1_4[[#This Row],[10 Yr]]-표1_4[[#This Row],[1 Mo]]</f>
        <v>-1.9999999999999574E-2</v>
      </c>
      <c r="Q86" s="3">
        <f>표1_4[[#This Row],[10 Yr]]-표1_4[[#This Row],[3 Mo]]</f>
        <v>3.0000000000000249E-2</v>
      </c>
      <c r="R86" s="3">
        <f>표1_4[[#This Row],[10 Yr]]-표1_4[[#This Row],[FEDRate]]</f>
        <v>3.0000000000000249E-2</v>
      </c>
      <c r="S86" s="3">
        <f>표1_4[[#This Row],[20 Yr]]-표1_4[[#This Row],[10 Yr]]</f>
        <v>0.47999999999999954</v>
      </c>
    </row>
    <row r="87" spans="1:19">
      <c r="A87" s="1">
        <v>45783</v>
      </c>
      <c r="B87" s="3">
        <v>4.33</v>
      </c>
      <c r="C87">
        <v>4.37</v>
      </c>
      <c r="D87">
        <v>4.33</v>
      </c>
      <c r="E87">
        <v>4.33</v>
      </c>
      <c r="F87">
        <v>4.25</v>
      </c>
      <c r="G87">
        <v>3.98</v>
      </c>
      <c r="H87">
        <v>3.78</v>
      </c>
      <c r="I87">
        <v>3.73</v>
      </c>
      <c r="J87">
        <v>3.9</v>
      </c>
      <c r="K87">
        <v>4.0999999999999996</v>
      </c>
      <c r="L87">
        <v>4.3</v>
      </c>
      <c r="M87">
        <v>4.82</v>
      </c>
      <c r="N87" s="3">
        <v>4.8099999999999996</v>
      </c>
      <c r="O87" s="3">
        <f>표1_4[[#This Row],[10 Yr]]-표1_4[[#This Row],[2 Yr]]</f>
        <v>0.52</v>
      </c>
      <c r="P87" s="3">
        <f>표1_4[[#This Row],[10 Yr]]-표1_4[[#This Row],[1 Mo]]</f>
        <v>-7.0000000000000284E-2</v>
      </c>
      <c r="Q87" s="3">
        <f>표1_4[[#This Row],[10 Yr]]-표1_4[[#This Row],[3 Mo]]</f>
        <v>-3.0000000000000249E-2</v>
      </c>
      <c r="R87" s="3">
        <f>표1_4[[#This Row],[10 Yr]]-표1_4[[#This Row],[FEDRate]]</f>
        <v>-3.0000000000000249E-2</v>
      </c>
      <c r="S87" s="3">
        <f>표1_4[[#This Row],[20 Yr]]-표1_4[[#This Row],[10 Yr]]</f>
        <v>0.52000000000000046</v>
      </c>
    </row>
    <row r="88" spans="1:19">
      <c r="A88" s="1">
        <v>45784</v>
      </c>
      <c r="B88" s="3">
        <v>4.33</v>
      </c>
      <c r="C88">
        <v>4.37</v>
      </c>
      <c r="D88">
        <v>4.33</v>
      </c>
      <c r="E88">
        <v>4.34</v>
      </c>
      <c r="F88">
        <v>4.2699999999999996</v>
      </c>
      <c r="G88">
        <v>4</v>
      </c>
      <c r="H88">
        <v>3.78</v>
      </c>
      <c r="I88">
        <v>3.72</v>
      </c>
      <c r="J88">
        <v>3.87</v>
      </c>
      <c r="K88">
        <v>4.0599999999999996</v>
      </c>
      <c r="L88">
        <v>4.26</v>
      </c>
      <c r="M88">
        <v>4.78</v>
      </c>
      <c r="N88" s="3">
        <v>4.7699999999999996</v>
      </c>
      <c r="O88" s="3">
        <f>표1_4[[#This Row],[10 Yr]]-표1_4[[#This Row],[2 Yr]]</f>
        <v>0.48</v>
      </c>
      <c r="P88" s="3">
        <f>표1_4[[#This Row],[10 Yr]]-표1_4[[#This Row],[1 Mo]]</f>
        <v>-0.11000000000000032</v>
      </c>
      <c r="Q88" s="3">
        <f>표1_4[[#This Row],[10 Yr]]-표1_4[[#This Row],[3 Mo]]</f>
        <v>-8.0000000000000071E-2</v>
      </c>
      <c r="R88" s="3">
        <f>표1_4[[#This Row],[10 Yr]]-표1_4[[#This Row],[FEDRate]]</f>
        <v>-7.0000000000000284E-2</v>
      </c>
      <c r="S88" s="3">
        <f>표1_4[[#This Row],[20 Yr]]-표1_4[[#This Row],[10 Yr]]</f>
        <v>0.52000000000000046</v>
      </c>
    </row>
    <row r="89" spans="1:19">
      <c r="A89" s="1">
        <v>45785</v>
      </c>
      <c r="B89" s="3">
        <v>4.33</v>
      </c>
      <c r="C89">
        <v>4.37</v>
      </c>
      <c r="D89">
        <v>4.3499999999999996</v>
      </c>
      <c r="E89">
        <v>4.34</v>
      </c>
      <c r="F89">
        <v>4.28</v>
      </c>
      <c r="G89">
        <v>4.05</v>
      </c>
      <c r="H89">
        <v>3.9</v>
      </c>
      <c r="I89">
        <v>3.85</v>
      </c>
      <c r="J89">
        <v>4</v>
      </c>
      <c r="K89">
        <v>4.18</v>
      </c>
      <c r="L89">
        <v>4.37</v>
      </c>
      <c r="M89">
        <v>4.8600000000000003</v>
      </c>
      <c r="N89" s="3">
        <v>4.83</v>
      </c>
      <c r="O89" s="3">
        <f>표1_4[[#This Row],[10 Yr]]-표1_4[[#This Row],[2 Yr]]</f>
        <v>0.4700000000000002</v>
      </c>
      <c r="P89" s="3">
        <f>표1_4[[#This Row],[10 Yr]]-표1_4[[#This Row],[1 Mo]]</f>
        <v>0</v>
      </c>
      <c r="Q89" s="3">
        <f>표1_4[[#This Row],[10 Yr]]-표1_4[[#This Row],[3 Mo]]</f>
        <v>3.0000000000000249E-2</v>
      </c>
      <c r="R89" s="3">
        <f>표1_4[[#This Row],[10 Yr]]-표1_4[[#This Row],[FEDRate]]</f>
        <v>4.0000000000000036E-2</v>
      </c>
      <c r="S89" s="3">
        <f>표1_4[[#This Row],[20 Yr]]-표1_4[[#This Row],[10 Yr]]</f>
        <v>0.49000000000000021</v>
      </c>
    </row>
    <row r="90" spans="1:19">
      <c r="A90" s="1">
        <v>45786</v>
      </c>
      <c r="B90" s="3">
        <v>4.33</v>
      </c>
      <c r="C90">
        <v>4.37</v>
      </c>
      <c r="D90">
        <v>4.34</v>
      </c>
      <c r="E90">
        <v>4.34</v>
      </c>
      <c r="F90">
        <v>4.28</v>
      </c>
      <c r="G90">
        <v>4.05</v>
      </c>
      <c r="H90">
        <v>3.88</v>
      </c>
      <c r="I90">
        <v>3.85</v>
      </c>
      <c r="J90">
        <v>4</v>
      </c>
      <c r="K90">
        <v>4.18</v>
      </c>
      <c r="L90">
        <v>4.37</v>
      </c>
      <c r="M90">
        <v>4.8600000000000003</v>
      </c>
      <c r="N90" s="3">
        <v>4.83</v>
      </c>
      <c r="O90" s="3">
        <f>표1_4[[#This Row],[10 Yr]]-표1_4[[#This Row],[2 Yr]]</f>
        <v>0.49000000000000021</v>
      </c>
      <c r="P90" s="3">
        <f>표1_4[[#This Row],[10 Yr]]-표1_4[[#This Row],[1 Mo]]</f>
        <v>0</v>
      </c>
      <c r="Q90" s="3">
        <f>표1_4[[#This Row],[10 Yr]]-표1_4[[#This Row],[3 Mo]]</f>
        <v>3.0000000000000249E-2</v>
      </c>
      <c r="R90" s="3">
        <f>표1_4[[#This Row],[10 Yr]]-표1_4[[#This Row],[FEDRate]]</f>
        <v>4.0000000000000036E-2</v>
      </c>
      <c r="S90" s="3">
        <f>표1_4[[#This Row],[20 Yr]]-표1_4[[#This Row],[10 Yr]]</f>
        <v>0.49000000000000021</v>
      </c>
    </row>
    <row r="91" spans="1:19">
      <c r="A91" s="1">
        <v>45789</v>
      </c>
      <c r="B91" s="3">
        <v>4.33</v>
      </c>
      <c r="C91">
        <v>4.38</v>
      </c>
      <c r="D91">
        <v>4.3600000000000003</v>
      </c>
      <c r="E91">
        <v>4.42</v>
      </c>
      <c r="F91">
        <v>4.29</v>
      </c>
      <c r="G91">
        <v>4.1100000000000003</v>
      </c>
      <c r="H91">
        <v>3.98</v>
      </c>
      <c r="I91">
        <v>3.97</v>
      </c>
      <c r="J91">
        <v>4.09</v>
      </c>
      <c r="K91">
        <v>4.2699999999999996</v>
      </c>
      <c r="L91">
        <v>4.45</v>
      </c>
      <c r="M91">
        <v>4.92</v>
      </c>
      <c r="N91" s="3">
        <v>4.8899999999999997</v>
      </c>
      <c r="O91" s="3">
        <f>표1_4[[#This Row],[10 Yr]]-표1_4[[#This Row],[2 Yr]]</f>
        <v>0.4700000000000002</v>
      </c>
      <c r="P91" s="3">
        <f>표1_4[[#This Row],[10 Yr]]-표1_4[[#This Row],[1 Mo]]</f>
        <v>7.0000000000000284E-2</v>
      </c>
      <c r="Q91" s="3">
        <f>표1_4[[#This Row],[10 Yr]]-표1_4[[#This Row],[3 Mo]]</f>
        <v>3.0000000000000249E-2</v>
      </c>
      <c r="R91" s="3">
        <f>표1_4[[#This Row],[10 Yr]]-표1_4[[#This Row],[FEDRate]]</f>
        <v>0.12000000000000011</v>
      </c>
      <c r="S91" s="3">
        <f>표1_4[[#This Row],[20 Yr]]-표1_4[[#This Row],[10 Yr]]</f>
        <v>0.46999999999999975</v>
      </c>
    </row>
    <row r="92" spans="1:19">
      <c r="A92" s="1">
        <v>45790</v>
      </c>
      <c r="B92" s="3">
        <v>4.33</v>
      </c>
      <c r="C92">
        <v>4.3899999999999997</v>
      </c>
      <c r="D92">
        <v>4.3499999999999996</v>
      </c>
      <c r="E92">
        <v>4.41</v>
      </c>
      <c r="F92">
        <v>4.29</v>
      </c>
      <c r="G92">
        <v>4.1100000000000003</v>
      </c>
      <c r="H92">
        <v>4.0199999999999996</v>
      </c>
      <c r="I92">
        <v>4</v>
      </c>
      <c r="J92">
        <v>4.12</v>
      </c>
      <c r="K92">
        <v>4.3</v>
      </c>
      <c r="L92">
        <v>4.49</v>
      </c>
      <c r="M92">
        <v>4.97</v>
      </c>
      <c r="N92" s="3">
        <v>4.9400000000000004</v>
      </c>
      <c r="O92" s="3">
        <f>표1_4[[#This Row],[10 Yr]]-표1_4[[#This Row],[2 Yr]]</f>
        <v>0.47000000000000064</v>
      </c>
      <c r="P92" s="3">
        <f>표1_4[[#This Row],[10 Yr]]-표1_4[[#This Row],[1 Mo]]</f>
        <v>0.10000000000000053</v>
      </c>
      <c r="Q92" s="3">
        <f>표1_4[[#This Row],[10 Yr]]-표1_4[[#This Row],[3 Mo]]</f>
        <v>8.0000000000000071E-2</v>
      </c>
      <c r="R92" s="3">
        <f>표1_4[[#This Row],[10 Yr]]-표1_4[[#This Row],[FEDRate]]</f>
        <v>0.16000000000000014</v>
      </c>
      <c r="S92" s="3">
        <f>표1_4[[#This Row],[20 Yr]]-표1_4[[#This Row],[10 Yr]]</f>
        <v>0.47999999999999954</v>
      </c>
    </row>
    <row r="93" spans="1:19">
      <c r="A93" s="1">
        <v>45791</v>
      </c>
      <c r="B93" s="3">
        <v>4.33</v>
      </c>
      <c r="C93">
        <v>4.3899999999999997</v>
      </c>
      <c r="D93">
        <v>4.3600000000000003</v>
      </c>
      <c r="E93">
        <v>4.41</v>
      </c>
      <c r="F93">
        <v>4.3</v>
      </c>
      <c r="G93">
        <v>4.1399999999999997</v>
      </c>
      <c r="H93">
        <v>4.05</v>
      </c>
      <c r="I93">
        <v>4.05</v>
      </c>
      <c r="J93">
        <v>4.17</v>
      </c>
      <c r="K93">
        <v>4.3499999999999996</v>
      </c>
      <c r="L93">
        <v>4.53</v>
      </c>
      <c r="M93">
        <v>5</v>
      </c>
      <c r="N93" s="3">
        <v>4.97</v>
      </c>
      <c r="O93" s="3">
        <f>표1_4[[#This Row],[10 Yr]]-표1_4[[#This Row],[2 Yr]]</f>
        <v>0.48000000000000043</v>
      </c>
      <c r="P93" s="3">
        <f>표1_4[[#This Row],[10 Yr]]-표1_4[[#This Row],[1 Mo]]</f>
        <v>0.14000000000000057</v>
      </c>
      <c r="Q93" s="3">
        <f>표1_4[[#This Row],[10 Yr]]-표1_4[[#This Row],[3 Mo]]</f>
        <v>0.12000000000000011</v>
      </c>
      <c r="R93" s="3">
        <f>표1_4[[#This Row],[10 Yr]]-표1_4[[#This Row],[FEDRate]]</f>
        <v>0.20000000000000018</v>
      </c>
      <c r="S93" s="3">
        <f>표1_4[[#This Row],[20 Yr]]-표1_4[[#This Row],[10 Yr]]</f>
        <v>0.46999999999999975</v>
      </c>
    </row>
    <row r="94" spans="1:19">
      <c r="A94" s="1">
        <v>45792</v>
      </c>
      <c r="B94" s="3">
        <v>4.33</v>
      </c>
      <c r="C94">
        <v>4.37</v>
      </c>
      <c r="D94">
        <v>4.3499999999999996</v>
      </c>
      <c r="E94">
        <v>4.38</v>
      </c>
      <c r="F94">
        <v>4.29</v>
      </c>
      <c r="G94">
        <v>4.0999999999999996</v>
      </c>
      <c r="H94">
        <v>3.96</v>
      </c>
      <c r="I94">
        <v>3.95</v>
      </c>
      <c r="J94">
        <v>4.07</v>
      </c>
      <c r="K94">
        <v>4.25</v>
      </c>
      <c r="L94">
        <v>4.45</v>
      </c>
      <c r="M94">
        <v>4.93</v>
      </c>
      <c r="N94" s="3">
        <v>4.91</v>
      </c>
      <c r="O94" s="3">
        <f>표1_4[[#This Row],[10 Yr]]-표1_4[[#This Row],[2 Yr]]</f>
        <v>0.49000000000000021</v>
      </c>
      <c r="P94" s="3">
        <f>표1_4[[#This Row],[10 Yr]]-표1_4[[#This Row],[1 Mo]]</f>
        <v>8.0000000000000071E-2</v>
      </c>
      <c r="Q94" s="3">
        <f>표1_4[[#This Row],[10 Yr]]-표1_4[[#This Row],[3 Mo]]</f>
        <v>7.0000000000000284E-2</v>
      </c>
      <c r="R94" s="3">
        <f>표1_4[[#This Row],[10 Yr]]-표1_4[[#This Row],[FEDRate]]</f>
        <v>0.12000000000000011</v>
      </c>
      <c r="S94" s="3">
        <f>표1_4[[#This Row],[20 Yr]]-표1_4[[#This Row],[10 Yr]]</f>
        <v>0.47999999999999954</v>
      </c>
    </row>
    <row r="95" spans="1:19">
      <c r="A95" s="1">
        <v>45793</v>
      </c>
      <c r="B95" s="3">
        <v>4.33</v>
      </c>
      <c r="C95">
        <v>4.37</v>
      </c>
      <c r="D95">
        <v>4.34</v>
      </c>
      <c r="E95">
        <v>4.37</v>
      </c>
      <c r="F95">
        <v>4.3</v>
      </c>
      <c r="G95">
        <v>4.13</v>
      </c>
      <c r="H95">
        <v>3.98</v>
      </c>
      <c r="I95">
        <v>3.95</v>
      </c>
      <c r="J95">
        <v>4.0599999999999996</v>
      </c>
      <c r="K95">
        <v>4.24</v>
      </c>
      <c r="L95">
        <v>4.43</v>
      </c>
      <c r="M95">
        <v>4.92</v>
      </c>
      <c r="N95" s="3">
        <v>4.8899999999999997</v>
      </c>
      <c r="O95" s="3">
        <f>표1_4[[#This Row],[10 Yr]]-표1_4[[#This Row],[2 Yr]]</f>
        <v>0.44999999999999973</v>
      </c>
      <c r="P95" s="3">
        <f>표1_4[[#This Row],[10 Yr]]-표1_4[[#This Row],[1 Mo]]</f>
        <v>5.9999999999999609E-2</v>
      </c>
      <c r="Q95" s="3">
        <f>표1_4[[#This Row],[10 Yr]]-표1_4[[#This Row],[3 Mo]]</f>
        <v>5.9999999999999609E-2</v>
      </c>
      <c r="R95" s="3">
        <f>표1_4[[#This Row],[10 Yr]]-표1_4[[#This Row],[FEDRate]]</f>
        <v>9.9999999999999645E-2</v>
      </c>
      <c r="S95" s="3">
        <f>표1_4[[#This Row],[20 Yr]]-표1_4[[#This Row],[10 Yr]]</f>
        <v>0.49000000000000021</v>
      </c>
    </row>
    <row r="96" spans="1:19">
      <c r="A96" s="1">
        <v>45796</v>
      </c>
      <c r="B96" s="3">
        <v>4.33</v>
      </c>
      <c r="C96">
        <v>4.37</v>
      </c>
      <c r="D96">
        <v>4.3499999999999996</v>
      </c>
      <c r="E96">
        <v>4.3899999999999997</v>
      </c>
      <c r="F96">
        <v>4.32</v>
      </c>
      <c r="G96">
        <v>4.12</v>
      </c>
      <c r="H96">
        <v>3.97</v>
      </c>
      <c r="I96">
        <v>3.95</v>
      </c>
      <c r="J96">
        <v>4.07</v>
      </c>
      <c r="K96">
        <v>4.26</v>
      </c>
      <c r="L96">
        <v>4.46</v>
      </c>
      <c r="M96">
        <v>4.95</v>
      </c>
      <c r="N96" s="3">
        <v>4.92</v>
      </c>
      <c r="O96" s="3">
        <f>표1_4[[#This Row],[10 Yr]]-표1_4[[#This Row],[2 Yr]]</f>
        <v>0.48999999999999977</v>
      </c>
      <c r="P96" s="3">
        <f>표1_4[[#This Row],[10 Yr]]-표1_4[[#This Row],[1 Mo]]</f>
        <v>8.9999999999999858E-2</v>
      </c>
      <c r="Q96" s="3">
        <f>표1_4[[#This Row],[10 Yr]]-표1_4[[#This Row],[3 Mo]]</f>
        <v>7.0000000000000284E-2</v>
      </c>
      <c r="R96" s="3">
        <f>표1_4[[#This Row],[10 Yr]]-표1_4[[#This Row],[FEDRate]]</f>
        <v>0.12999999999999989</v>
      </c>
      <c r="S96" s="3">
        <f>표1_4[[#This Row],[20 Yr]]-표1_4[[#This Row],[10 Yr]]</f>
        <v>0.49000000000000021</v>
      </c>
    </row>
    <row r="97" spans="1:19">
      <c r="A97" s="1">
        <v>45797</v>
      </c>
      <c r="B97" s="3">
        <v>4.33</v>
      </c>
      <c r="C97">
        <v>4.3600000000000003</v>
      </c>
      <c r="D97">
        <v>4.34</v>
      </c>
      <c r="E97">
        <v>4.38</v>
      </c>
      <c r="F97">
        <v>4.32</v>
      </c>
      <c r="G97">
        <v>4.12</v>
      </c>
      <c r="H97">
        <v>3.97</v>
      </c>
      <c r="I97">
        <v>3.95</v>
      </c>
      <c r="J97">
        <v>4.07</v>
      </c>
      <c r="K97">
        <v>4.2699999999999996</v>
      </c>
      <c r="L97">
        <v>4.4800000000000004</v>
      </c>
      <c r="M97">
        <v>4.99</v>
      </c>
      <c r="N97" s="3">
        <v>4.96</v>
      </c>
      <c r="O97" s="3">
        <f>표1_4[[#This Row],[10 Yr]]-표1_4[[#This Row],[2 Yr]]</f>
        <v>0.51000000000000023</v>
      </c>
      <c r="P97" s="3">
        <f>표1_4[[#This Row],[10 Yr]]-표1_4[[#This Row],[1 Mo]]</f>
        <v>0.12000000000000011</v>
      </c>
      <c r="Q97" s="3">
        <f>표1_4[[#This Row],[10 Yr]]-표1_4[[#This Row],[3 Mo]]</f>
        <v>0.10000000000000053</v>
      </c>
      <c r="R97" s="3">
        <f>표1_4[[#This Row],[10 Yr]]-표1_4[[#This Row],[FEDRate]]</f>
        <v>0.15000000000000036</v>
      </c>
      <c r="S97" s="3">
        <f>표1_4[[#This Row],[20 Yr]]-표1_4[[#This Row],[10 Yr]]</f>
        <v>0.50999999999999979</v>
      </c>
    </row>
    <row r="98" spans="1:19">
      <c r="A98" s="1">
        <v>45798</v>
      </c>
      <c r="B98" s="3">
        <v>4.33</v>
      </c>
      <c r="C98">
        <v>4.3499999999999996</v>
      </c>
      <c r="D98">
        <v>4.34</v>
      </c>
      <c r="E98">
        <v>4.3600000000000003</v>
      </c>
      <c r="F98">
        <v>4.33</v>
      </c>
      <c r="G98">
        <v>4.13</v>
      </c>
      <c r="H98">
        <v>4</v>
      </c>
      <c r="I98">
        <v>4</v>
      </c>
      <c r="J98">
        <v>4.1500000000000004</v>
      </c>
      <c r="K98">
        <v>4.37</v>
      </c>
      <c r="L98">
        <v>4.58</v>
      </c>
      <c r="M98">
        <v>5.08</v>
      </c>
      <c r="N98" s="3">
        <v>5.08</v>
      </c>
      <c r="O98" s="3">
        <f>표1_4[[#This Row],[10 Yr]]-표1_4[[#This Row],[2 Yr]]</f>
        <v>0.58000000000000007</v>
      </c>
      <c r="P98" s="3">
        <f>표1_4[[#This Row],[10 Yr]]-표1_4[[#This Row],[1 Mo]]</f>
        <v>0.23000000000000043</v>
      </c>
      <c r="Q98" s="3">
        <f>표1_4[[#This Row],[10 Yr]]-표1_4[[#This Row],[3 Mo]]</f>
        <v>0.21999999999999975</v>
      </c>
      <c r="R98" s="3">
        <f>표1_4[[#This Row],[10 Yr]]-표1_4[[#This Row],[FEDRate]]</f>
        <v>0.25</v>
      </c>
      <c r="S98" s="3">
        <f>표1_4[[#This Row],[20 Yr]]-표1_4[[#This Row],[10 Yr]]</f>
        <v>0.5</v>
      </c>
    </row>
    <row r="99" spans="1:19">
      <c r="A99" s="1">
        <v>45799</v>
      </c>
      <c r="B99" s="3">
        <v>4.33</v>
      </c>
      <c r="C99">
        <v>4.37</v>
      </c>
      <c r="D99">
        <v>4.3499999999999996</v>
      </c>
      <c r="E99">
        <v>4.37</v>
      </c>
      <c r="F99">
        <v>4.34</v>
      </c>
      <c r="G99">
        <v>4.13</v>
      </c>
      <c r="H99">
        <v>4</v>
      </c>
      <c r="I99">
        <v>3.99</v>
      </c>
      <c r="J99">
        <v>4.1100000000000003</v>
      </c>
      <c r="K99">
        <v>4.32</v>
      </c>
      <c r="L99">
        <v>4.54</v>
      </c>
      <c r="M99">
        <v>5.05</v>
      </c>
      <c r="N99" s="3">
        <v>5.05</v>
      </c>
      <c r="O99" s="3">
        <f>표1_4[[#This Row],[10 Yr]]-표1_4[[#This Row],[2 Yr]]</f>
        <v>0.54</v>
      </c>
      <c r="P99" s="3">
        <f>표1_4[[#This Row],[10 Yr]]-표1_4[[#This Row],[1 Mo]]</f>
        <v>0.16999999999999993</v>
      </c>
      <c r="Q99" s="3">
        <f>표1_4[[#This Row],[10 Yr]]-표1_4[[#This Row],[3 Mo]]</f>
        <v>0.16999999999999993</v>
      </c>
      <c r="R99" s="3">
        <f>표1_4[[#This Row],[10 Yr]]-표1_4[[#This Row],[FEDRate]]</f>
        <v>0.20999999999999996</v>
      </c>
      <c r="S99" s="3">
        <f>표1_4[[#This Row],[20 Yr]]-표1_4[[#This Row],[10 Yr]]</f>
        <v>0.50999999999999979</v>
      </c>
    </row>
    <row r="100" spans="1:19">
      <c r="A100" s="1">
        <v>45800</v>
      </c>
      <c r="B100" s="3">
        <v>4.33</v>
      </c>
      <c r="C100">
        <v>4.3600000000000003</v>
      </c>
      <c r="D100">
        <v>4.3499999999999996</v>
      </c>
      <c r="E100">
        <v>4.3600000000000003</v>
      </c>
      <c r="F100">
        <v>4.3499999999999996</v>
      </c>
      <c r="G100">
        <v>4.1500000000000004</v>
      </c>
      <c r="H100">
        <v>4</v>
      </c>
      <c r="I100">
        <v>3.96</v>
      </c>
      <c r="J100">
        <v>4.08</v>
      </c>
      <c r="K100">
        <v>4.29</v>
      </c>
      <c r="L100">
        <v>4.51</v>
      </c>
      <c r="M100">
        <v>5.03</v>
      </c>
      <c r="N100" s="3">
        <v>5.04</v>
      </c>
      <c r="O100" s="3">
        <f>표1_4[[#This Row],[10 Yr]]-표1_4[[#This Row],[2 Yr]]</f>
        <v>0.50999999999999979</v>
      </c>
      <c r="P100" s="3">
        <f>표1_4[[#This Row],[10 Yr]]-표1_4[[#This Row],[1 Mo]]</f>
        <v>0.14999999999999947</v>
      </c>
      <c r="Q100" s="3">
        <f>표1_4[[#This Row],[10 Yr]]-표1_4[[#This Row],[3 Mo]]</f>
        <v>0.14999999999999947</v>
      </c>
      <c r="R100" s="3">
        <f>표1_4[[#This Row],[10 Yr]]-표1_4[[#This Row],[FEDRate]]</f>
        <v>0.17999999999999972</v>
      </c>
      <c r="S100" s="3">
        <f>표1_4[[#This Row],[20 Yr]]-표1_4[[#This Row],[10 Yr]]</f>
        <v>0.52000000000000046</v>
      </c>
    </row>
    <row r="101" spans="1:19">
      <c r="A101" s="1">
        <v>45801</v>
      </c>
      <c r="B101" s="3">
        <v>4.33</v>
      </c>
      <c r="C101">
        <v>4.3499999999999996</v>
      </c>
      <c r="D101">
        <v>4.3499999999999996</v>
      </c>
      <c r="E101">
        <v>4.3499999999999996</v>
      </c>
      <c r="F101">
        <v>4.3499999999999996</v>
      </c>
      <c r="G101">
        <v>4.1399999999999997</v>
      </c>
      <c r="H101">
        <v>3.92</v>
      </c>
      <c r="I101">
        <v>3.93</v>
      </c>
      <c r="J101">
        <v>4.04</v>
      </c>
      <c r="K101">
        <v>4.22</v>
      </c>
      <c r="L101">
        <v>4.43</v>
      </c>
      <c r="M101">
        <v>4.95</v>
      </c>
      <c r="N101" s="3">
        <v>4.9400000000000004</v>
      </c>
      <c r="O101" s="3">
        <f>표1_4[[#This Row],[10 Yr]]-표1_4[[#This Row],[2 Yr]]</f>
        <v>0.50999999999999979</v>
      </c>
      <c r="P101" s="3">
        <f>표1_4[[#This Row],[10 Yr]]-표1_4[[#This Row],[1 Mo]]</f>
        <v>8.0000000000000071E-2</v>
      </c>
      <c r="Q101" s="3">
        <f>표1_4[[#This Row],[10 Yr]]-표1_4[[#This Row],[3 Mo]]</f>
        <v>8.0000000000000071E-2</v>
      </c>
      <c r="R101" s="3">
        <f>표1_4[[#This Row],[10 Yr]]-표1_4[[#This Row],[FEDRate]]</f>
        <v>9.9999999999999645E-2</v>
      </c>
      <c r="S101" s="3">
        <f>표1_4[[#This Row],[20 Yr]]-표1_4[[#This Row],[10 Yr]]</f>
        <v>0.52000000000000046</v>
      </c>
    </row>
    <row r="102" spans="1:19">
      <c r="A102" s="1">
        <v>45802</v>
      </c>
      <c r="B102" s="3">
        <v>4.33</v>
      </c>
      <c r="C102">
        <v>4.3499999999999996</v>
      </c>
      <c r="D102">
        <v>4.3499999999999996</v>
      </c>
      <c r="E102">
        <v>4.3499999999999996</v>
      </c>
      <c r="F102">
        <v>4.3600000000000003</v>
      </c>
      <c r="G102">
        <v>4.16</v>
      </c>
      <c r="H102">
        <v>3.96</v>
      </c>
      <c r="I102">
        <v>3.95</v>
      </c>
      <c r="J102">
        <v>4.05</v>
      </c>
      <c r="K102">
        <v>4.2699999999999996</v>
      </c>
      <c r="L102">
        <v>4.47</v>
      </c>
      <c r="M102">
        <v>4.99</v>
      </c>
      <c r="N102" s="3">
        <v>4.97</v>
      </c>
      <c r="O102" s="3">
        <f>표1_4[[#This Row],[10 Yr]]-표1_4[[#This Row],[2 Yr]]</f>
        <v>0.50999999999999979</v>
      </c>
      <c r="P102" s="3">
        <f>표1_4[[#This Row],[10 Yr]]-표1_4[[#This Row],[1 Mo]]</f>
        <v>0.12000000000000011</v>
      </c>
      <c r="Q102" s="3">
        <f>표1_4[[#This Row],[10 Yr]]-표1_4[[#This Row],[3 Mo]]</f>
        <v>0.12000000000000011</v>
      </c>
      <c r="R102" s="3">
        <f>표1_4[[#This Row],[10 Yr]]-표1_4[[#This Row],[FEDRate]]</f>
        <v>0.13999999999999968</v>
      </c>
      <c r="S102" s="3">
        <f>표1_4[[#This Row],[20 Yr]]-표1_4[[#This Row],[10 Yr]]</f>
        <v>0.52000000000000046</v>
      </c>
    </row>
    <row r="103" spans="1:19">
      <c r="A103" s="1">
        <v>45803</v>
      </c>
      <c r="B103" s="3">
        <v>4.33</v>
      </c>
      <c r="C103">
        <v>4.34</v>
      </c>
      <c r="D103">
        <v>4.3499999999999996</v>
      </c>
      <c r="E103">
        <v>4.3600000000000003</v>
      </c>
      <c r="F103">
        <v>4.3600000000000003</v>
      </c>
      <c r="G103">
        <v>4.13</v>
      </c>
      <c r="H103">
        <v>3.92</v>
      </c>
      <c r="I103">
        <v>3.91</v>
      </c>
      <c r="J103">
        <v>4</v>
      </c>
      <c r="K103">
        <v>4.2</v>
      </c>
      <c r="L103">
        <v>4.43</v>
      </c>
      <c r="M103">
        <v>4.9400000000000004</v>
      </c>
      <c r="N103" s="3">
        <v>4.92</v>
      </c>
      <c r="O103" s="3">
        <f>표1_4[[#This Row],[10 Yr]]-표1_4[[#This Row],[2 Yr]]</f>
        <v>0.50999999999999979</v>
      </c>
      <c r="P103" s="3">
        <f>표1_4[[#This Row],[10 Yr]]-표1_4[[#This Row],[1 Mo]]</f>
        <v>8.9999999999999858E-2</v>
      </c>
      <c r="Q103" s="3">
        <f>표1_4[[#This Row],[10 Yr]]-표1_4[[#This Row],[3 Mo]]</f>
        <v>6.9999999999999396E-2</v>
      </c>
      <c r="R103" s="3">
        <f>표1_4[[#This Row],[10 Yr]]-표1_4[[#This Row],[FEDRate]]</f>
        <v>9.9999999999999645E-2</v>
      </c>
      <c r="S103" s="3">
        <f>표1_4[[#This Row],[20 Yr]]-표1_4[[#This Row],[10 Yr]]</f>
        <v>0.51000000000000068</v>
      </c>
    </row>
    <row r="104" spans="1:19">
      <c r="A104" s="1">
        <v>45804</v>
      </c>
      <c r="B104" s="3">
        <v>4.33</v>
      </c>
      <c r="C104">
        <v>4.33</v>
      </c>
      <c r="D104">
        <v>4.3499999999999996</v>
      </c>
      <c r="E104">
        <v>4.3600000000000003</v>
      </c>
      <c r="F104">
        <v>4.3600000000000003</v>
      </c>
      <c r="G104">
        <v>4.1100000000000003</v>
      </c>
      <c r="H104">
        <v>3.89</v>
      </c>
      <c r="I104">
        <v>3.87</v>
      </c>
      <c r="J104">
        <v>3.96</v>
      </c>
      <c r="K104">
        <v>4.18</v>
      </c>
      <c r="L104">
        <v>4.41</v>
      </c>
      <c r="M104">
        <v>4.93</v>
      </c>
      <c r="N104" s="3">
        <v>4.92</v>
      </c>
      <c r="O104" s="3">
        <f>표1_4[[#This Row],[10 Yr]]-표1_4[[#This Row],[2 Yr]]</f>
        <v>0.52</v>
      </c>
      <c r="P104" s="3">
        <f>표1_4[[#This Row],[10 Yr]]-표1_4[[#This Row],[1 Mo]]</f>
        <v>8.0000000000000071E-2</v>
      </c>
      <c r="Q104" s="3">
        <f>표1_4[[#This Row],[10 Yr]]-표1_4[[#This Row],[3 Mo]]</f>
        <v>4.9999999999999822E-2</v>
      </c>
      <c r="R104" s="3">
        <f>표1_4[[#This Row],[10 Yr]]-표1_4[[#This Row],[FEDRate]]</f>
        <v>8.0000000000000071E-2</v>
      </c>
      <c r="S104" s="3">
        <f>표1_4[[#This Row],[20 Yr]]-표1_4[[#This Row],[10 Yr]]</f>
        <v>0.51999999999999957</v>
      </c>
    </row>
    <row r="105" spans="1:19">
      <c r="A105" s="1">
        <v>45807</v>
      </c>
      <c r="B105" s="3">
        <v>4.33</v>
      </c>
      <c r="C105">
        <v>4.33</v>
      </c>
      <c r="D105">
        <v>4.3499999999999996</v>
      </c>
      <c r="E105">
        <v>4.3600000000000003</v>
      </c>
      <c r="F105">
        <v>4.3600000000000003</v>
      </c>
      <c r="G105">
        <v>4.1100000000000003</v>
      </c>
      <c r="H105">
        <v>3.89</v>
      </c>
      <c r="I105">
        <v>3.87</v>
      </c>
      <c r="J105">
        <v>3.96</v>
      </c>
      <c r="K105">
        <v>4.18</v>
      </c>
      <c r="L105">
        <v>4.41</v>
      </c>
      <c r="M105">
        <v>4.93</v>
      </c>
      <c r="N105" s="3">
        <v>4.92</v>
      </c>
      <c r="O105" s="3">
        <f>표1_4[[#This Row],[10 Yr]]-표1_4[[#This Row],[2 Yr]]</f>
        <v>0.52</v>
      </c>
      <c r="P105" s="3">
        <f>표1_4[[#This Row],[10 Yr]]-표1_4[[#This Row],[1 Mo]]</f>
        <v>8.0000000000000071E-2</v>
      </c>
      <c r="Q105" s="3">
        <f>표1_4[[#This Row],[10 Yr]]-표1_4[[#This Row],[3 Mo]]</f>
        <v>4.9999999999999822E-2</v>
      </c>
      <c r="R105" s="3">
        <f>표1_4[[#This Row],[10 Yr]]-표1_4[[#This Row],[FEDRate]]</f>
        <v>8.0000000000000071E-2</v>
      </c>
      <c r="S105" s="3">
        <f>표1_4[[#This Row],[20 Yr]]-표1_4[[#This Row],[10 Yr]]</f>
        <v>0.51999999999999957</v>
      </c>
    </row>
    <row r="106" spans="1:19">
      <c r="A106" s="1">
        <v>45810</v>
      </c>
      <c r="B106" s="3">
        <v>4.33</v>
      </c>
      <c r="C106">
        <v>4.33</v>
      </c>
      <c r="D106">
        <v>4.3600000000000003</v>
      </c>
      <c r="E106">
        <v>4.4400000000000004</v>
      </c>
      <c r="F106">
        <v>4.3099999999999996</v>
      </c>
      <c r="G106">
        <v>4.12</v>
      </c>
      <c r="H106">
        <v>3.94</v>
      </c>
      <c r="I106">
        <v>3.91</v>
      </c>
      <c r="J106">
        <v>4.01</v>
      </c>
      <c r="K106">
        <v>4.22</v>
      </c>
      <c r="L106">
        <v>4.46</v>
      </c>
      <c r="M106">
        <v>5</v>
      </c>
      <c r="N106" s="3">
        <v>4.99</v>
      </c>
      <c r="O106" s="3">
        <f>표1_4[[#This Row],[10 Yr]]-표1_4[[#This Row],[2 Yr]]</f>
        <v>0.52</v>
      </c>
      <c r="P106" s="3">
        <f>표1_4[[#This Row],[10 Yr]]-표1_4[[#This Row],[1 Mo]]</f>
        <v>0.12999999999999989</v>
      </c>
      <c r="Q106" s="3">
        <f>표1_4[[#This Row],[10 Yr]]-표1_4[[#This Row],[3 Mo]]</f>
        <v>1.9999999999999574E-2</v>
      </c>
      <c r="R106" s="3">
        <f>표1_4[[#This Row],[10 Yr]]-표1_4[[#This Row],[FEDRate]]</f>
        <v>0.12999999999999989</v>
      </c>
      <c r="S106" s="3">
        <f>표1_4[[#This Row],[20 Yr]]-표1_4[[#This Row],[10 Yr]]</f>
        <v>0.54</v>
      </c>
    </row>
    <row r="107" spans="1:19">
      <c r="A107" s="1">
        <v>45811</v>
      </c>
      <c r="B107" s="3">
        <v>4.33</v>
      </c>
      <c r="C107">
        <v>4.33</v>
      </c>
      <c r="D107">
        <v>4.3499999999999996</v>
      </c>
      <c r="E107">
        <v>4.43</v>
      </c>
      <c r="F107">
        <v>4.3099999999999996</v>
      </c>
      <c r="G107">
        <v>4.12</v>
      </c>
      <c r="H107">
        <v>3.96</v>
      </c>
      <c r="I107">
        <v>3.93</v>
      </c>
      <c r="J107">
        <v>4.04</v>
      </c>
      <c r="K107">
        <v>4.2300000000000004</v>
      </c>
      <c r="L107">
        <v>4.46</v>
      </c>
      <c r="M107">
        <v>5</v>
      </c>
      <c r="N107" s="3">
        <v>4.9800000000000004</v>
      </c>
      <c r="O107" s="3">
        <f>표1_4[[#This Row],[10 Yr]]-표1_4[[#This Row],[2 Yr]]</f>
        <v>0.5</v>
      </c>
      <c r="P107" s="3">
        <f>표1_4[[#This Row],[10 Yr]]-표1_4[[#This Row],[1 Mo]]</f>
        <v>0.12999999999999989</v>
      </c>
      <c r="Q107" s="3">
        <f>표1_4[[#This Row],[10 Yr]]-표1_4[[#This Row],[3 Mo]]</f>
        <v>3.0000000000000249E-2</v>
      </c>
      <c r="R107" s="3">
        <f>표1_4[[#This Row],[10 Yr]]-표1_4[[#This Row],[FEDRate]]</f>
        <v>0.12999999999999989</v>
      </c>
      <c r="S107" s="3">
        <f>표1_4[[#This Row],[20 Yr]]-표1_4[[#This Row],[10 Yr]]</f>
        <v>0.54</v>
      </c>
    </row>
    <row r="108" spans="1:19">
      <c r="A108" s="1">
        <v>45812</v>
      </c>
      <c r="B108" s="3">
        <v>4.33</v>
      </c>
      <c r="C108">
        <v>4.32</v>
      </c>
      <c r="D108">
        <v>4.3499999999999996</v>
      </c>
      <c r="E108">
        <v>4.4400000000000004</v>
      </c>
      <c r="F108">
        <v>4.29</v>
      </c>
      <c r="G108">
        <v>4.0599999999999996</v>
      </c>
      <c r="H108">
        <v>3.87</v>
      </c>
      <c r="I108">
        <v>3.84</v>
      </c>
      <c r="J108">
        <v>3.93</v>
      </c>
      <c r="K108">
        <v>4.1399999999999997</v>
      </c>
      <c r="L108">
        <v>4.37</v>
      </c>
      <c r="M108">
        <v>4.9000000000000004</v>
      </c>
      <c r="N108" s="3">
        <v>4.8899999999999997</v>
      </c>
      <c r="O108" s="3">
        <f>표1_4[[#This Row],[10 Yr]]-표1_4[[#This Row],[2 Yr]]</f>
        <v>0.5</v>
      </c>
      <c r="P108" s="3">
        <f>표1_4[[#This Row],[10 Yr]]-표1_4[[#This Row],[1 Mo]]</f>
        <v>4.9999999999999822E-2</v>
      </c>
      <c r="Q108" s="3">
        <f>표1_4[[#This Row],[10 Yr]]-표1_4[[#This Row],[3 Mo]]</f>
        <v>-7.0000000000000284E-2</v>
      </c>
      <c r="R108" s="3">
        <f>표1_4[[#This Row],[10 Yr]]-표1_4[[#This Row],[FEDRate]]</f>
        <v>4.0000000000000036E-2</v>
      </c>
      <c r="S108" s="3">
        <f>표1_4[[#This Row],[20 Yr]]-표1_4[[#This Row],[10 Yr]]</f>
        <v>0.53000000000000025</v>
      </c>
    </row>
    <row r="109" spans="1:19">
      <c r="A109" s="1">
        <v>45813</v>
      </c>
      <c r="B109" s="3">
        <v>4.33</v>
      </c>
      <c r="C109">
        <v>4.26</v>
      </c>
      <c r="D109">
        <v>4.3499999999999996</v>
      </c>
      <c r="E109">
        <v>4.4400000000000004</v>
      </c>
      <c r="F109">
        <v>4.29</v>
      </c>
      <c r="G109">
        <v>4.08</v>
      </c>
      <c r="H109">
        <v>3.92</v>
      </c>
      <c r="I109">
        <v>3.9</v>
      </c>
      <c r="J109">
        <v>3.99</v>
      </c>
      <c r="K109">
        <v>4.18</v>
      </c>
      <c r="L109">
        <v>4.4000000000000004</v>
      </c>
      <c r="M109">
        <v>4.9000000000000004</v>
      </c>
      <c r="N109" s="3">
        <v>4.88</v>
      </c>
      <c r="O109" s="3">
        <f>표1_4[[#This Row],[10 Yr]]-표1_4[[#This Row],[2 Yr]]</f>
        <v>0.48000000000000043</v>
      </c>
      <c r="P109" s="3">
        <f>표1_4[[#This Row],[10 Yr]]-표1_4[[#This Row],[1 Mo]]</f>
        <v>0.14000000000000057</v>
      </c>
      <c r="Q109" s="3">
        <f>표1_4[[#This Row],[10 Yr]]-표1_4[[#This Row],[3 Mo]]</f>
        <v>-4.0000000000000036E-2</v>
      </c>
      <c r="R109" s="3">
        <f>표1_4[[#This Row],[10 Yr]]-표1_4[[#This Row],[FEDRate]]</f>
        <v>7.0000000000000284E-2</v>
      </c>
      <c r="S109" s="3">
        <f>표1_4[[#This Row],[20 Yr]]-표1_4[[#This Row],[10 Yr]]</f>
        <v>0.5</v>
      </c>
    </row>
    <row r="110" spans="1:19">
      <c r="A110" s="1">
        <v>45814</v>
      </c>
      <c r="B110" s="3">
        <v>4.33</v>
      </c>
      <c r="C110">
        <v>4.28</v>
      </c>
      <c r="D110">
        <v>4.3499999999999996</v>
      </c>
      <c r="E110">
        <v>4.43</v>
      </c>
      <c r="F110">
        <v>4.3099999999999996</v>
      </c>
      <c r="G110">
        <v>4.1399999999999997</v>
      </c>
      <c r="H110">
        <v>4.04</v>
      </c>
      <c r="I110">
        <v>4.0199999999999996</v>
      </c>
      <c r="J110">
        <v>4.13</v>
      </c>
      <c r="K110">
        <v>4.3099999999999996</v>
      </c>
      <c r="L110">
        <v>4.51</v>
      </c>
      <c r="M110">
        <v>4.99</v>
      </c>
      <c r="N110" s="3">
        <v>4.97</v>
      </c>
      <c r="O110" s="3">
        <f>표1_4[[#This Row],[10 Yr]]-표1_4[[#This Row],[2 Yr]]</f>
        <v>0.46999999999999975</v>
      </c>
      <c r="P110" s="3">
        <f>표1_4[[#This Row],[10 Yr]]-표1_4[[#This Row],[1 Mo]]</f>
        <v>0.22999999999999954</v>
      </c>
      <c r="Q110" s="3">
        <f>표1_4[[#This Row],[10 Yr]]-표1_4[[#This Row],[3 Mo]]</f>
        <v>8.0000000000000071E-2</v>
      </c>
      <c r="R110" s="3">
        <f>표1_4[[#This Row],[10 Yr]]-표1_4[[#This Row],[FEDRate]]</f>
        <v>0.17999999999999972</v>
      </c>
      <c r="S110" s="3">
        <f>표1_4[[#This Row],[20 Yr]]-표1_4[[#This Row],[10 Yr]]</f>
        <v>0.48000000000000043</v>
      </c>
    </row>
    <row r="111" spans="1:19">
      <c r="A111" s="1">
        <v>45817</v>
      </c>
      <c r="B111" s="3">
        <v>4.33</v>
      </c>
      <c r="C111">
        <v>4.29</v>
      </c>
      <c r="D111">
        <v>4.3600000000000003</v>
      </c>
      <c r="E111">
        <v>4.4400000000000004</v>
      </c>
      <c r="F111">
        <v>4.32</v>
      </c>
      <c r="G111">
        <v>4.13</v>
      </c>
      <c r="H111">
        <v>4.01</v>
      </c>
      <c r="I111">
        <v>3.99</v>
      </c>
      <c r="J111">
        <v>4.09</v>
      </c>
      <c r="K111">
        <v>4.28</v>
      </c>
      <c r="L111">
        <v>4.49</v>
      </c>
      <c r="M111">
        <v>4.9800000000000004</v>
      </c>
      <c r="N111" s="3">
        <v>4.95</v>
      </c>
      <c r="O111" s="3">
        <f>표1_4[[#This Row],[10 Yr]]-표1_4[[#This Row],[2 Yr]]</f>
        <v>0.48000000000000043</v>
      </c>
      <c r="P111" s="3">
        <f>표1_4[[#This Row],[10 Yr]]-표1_4[[#This Row],[1 Mo]]</f>
        <v>0.20000000000000018</v>
      </c>
      <c r="Q111" s="3">
        <f>표1_4[[#This Row],[10 Yr]]-표1_4[[#This Row],[3 Mo]]</f>
        <v>4.9999999999999822E-2</v>
      </c>
      <c r="R111" s="3">
        <f>표1_4[[#This Row],[10 Yr]]-표1_4[[#This Row],[FEDRate]]</f>
        <v>0.16000000000000014</v>
      </c>
      <c r="S111" s="3">
        <f>표1_4[[#This Row],[20 Yr]]-표1_4[[#This Row],[10 Yr]]</f>
        <v>0.49000000000000021</v>
      </c>
    </row>
    <row r="112" spans="1:19">
      <c r="A112" s="1">
        <v>45818</v>
      </c>
      <c r="B112" s="3">
        <v>4.33</v>
      </c>
      <c r="C112">
        <v>4.29</v>
      </c>
      <c r="D112">
        <v>4.37</v>
      </c>
      <c r="E112">
        <v>4.45</v>
      </c>
      <c r="F112">
        <v>4.32</v>
      </c>
      <c r="G112">
        <v>4.12</v>
      </c>
      <c r="H112">
        <v>4.01</v>
      </c>
      <c r="I112">
        <v>3.95</v>
      </c>
      <c r="J112">
        <v>4.08</v>
      </c>
      <c r="K112">
        <v>4.2699999999999996</v>
      </c>
      <c r="L112">
        <v>4.47</v>
      </c>
      <c r="M112">
        <v>4.96</v>
      </c>
      <c r="N112" s="3">
        <v>4.93</v>
      </c>
      <c r="O112" s="3">
        <f>표1_4[[#This Row],[10 Yr]]-표1_4[[#This Row],[2 Yr]]</f>
        <v>0.45999999999999996</v>
      </c>
      <c r="P112" s="3">
        <f>표1_4[[#This Row],[10 Yr]]-표1_4[[#This Row],[1 Mo]]</f>
        <v>0.17999999999999972</v>
      </c>
      <c r="Q112" s="3">
        <f>표1_4[[#This Row],[10 Yr]]-표1_4[[#This Row],[3 Mo]]</f>
        <v>1.9999999999999574E-2</v>
      </c>
      <c r="R112" s="3">
        <f>표1_4[[#This Row],[10 Yr]]-표1_4[[#This Row],[FEDRate]]</f>
        <v>0.13999999999999968</v>
      </c>
      <c r="S112" s="3">
        <f>표1_4[[#This Row],[20 Yr]]-표1_4[[#This Row],[10 Yr]]</f>
        <v>0.49000000000000021</v>
      </c>
    </row>
    <row r="113" spans="1:19">
      <c r="A113" s="1">
        <v>45819</v>
      </c>
      <c r="B113" s="3">
        <v>4.33</v>
      </c>
      <c r="C113">
        <v>4.3</v>
      </c>
      <c r="D113">
        <v>4.3899999999999997</v>
      </c>
      <c r="E113">
        <v>4.45</v>
      </c>
      <c r="F113">
        <v>4.3099999999999996</v>
      </c>
      <c r="G113">
        <v>4.08</v>
      </c>
      <c r="H113">
        <v>3.94</v>
      </c>
      <c r="I113">
        <v>3.89</v>
      </c>
      <c r="J113">
        <v>4.0199999999999996</v>
      </c>
      <c r="K113">
        <v>4.21</v>
      </c>
      <c r="L113">
        <v>4.41</v>
      </c>
      <c r="M113">
        <v>4.93</v>
      </c>
      <c r="N113" s="3">
        <v>4.91</v>
      </c>
      <c r="O113" s="3">
        <f>표1_4[[#This Row],[10 Yr]]-표1_4[[#This Row],[2 Yr]]</f>
        <v>0.4700000000000002</v>
      </c>
      <c r="P113" s="3">
        <f>표1_4[[#This Row],[10 Yr]]-표1_4[[#This Row],[1 Mo]]</f>
        <v>0.11000000000000032</v>
      </c>
      <c r="Q113" s="3">
        <f>표1_4[[#This Row],[10 Yr]]-표1_4[[#This Row],[3 Mo]]</f>
        <v>-4.0000000000000036E-2</v>
      </c>
      <c r="R113" s="3">
        <f>표1_4[[#This Row],[10 Yr]]-표1_4[[#This Row],[FEDRate]]</f>
        <v>8.0000000000000071E-2</v>
      </c>
      <c r="S113" s="3">
        <f>표1_4[[#This Row],[20 Yr]]-표1_4[[#This Row],[10 Yr]]</f>
        <v>0.51999999999999957</v>
      </c>
    </row>
    <row r="114" spans="1:19">
      <c r="A114" s="1">
        <v>45820</v>
      </c>
      <c r="B114" s="3">
        <v>4.33</v>
      </c>
      <c r="C114">
        <v>4.18</v>
      </c>
      <c r="D114">
        <v>4.49</v>
      </c>
      <c r="E114">
        <v>4.46</v>
      </c>
      <c r="F114">
        <v>4.29</v>
      </c>
      <c r="G114">
        <v>4.0599999999999996</v>
      </c>
      <c r="H114">
        <v>3.9</v>
      </c>
      <c r="I114">
        <v>3.85</v>
      </c>
      <c r="J114">
        <v>3.97</v>
      </c>
      <c r="K114">
        <v>4.1500000000000004</v>
      </c>
      <c r="L114">
        <v>4.3600000000000003</v>
      </c>
      <c r="M114">
        <v>4.8600000000000003</v>
      </c>
      <c r="N114" s="3">
        <v>4.84</v>
      </c>
      <c r="O114" s="3">
        <f>표1_4[[#This Row],[10 Yr]]-표1_4[[#This Row],[2 Yr]]</f>
        <v>0.46000000000000041</v>
      </c>
      <c r="P114" s="3">
        <f>표1_4[[#This Row],[10 Yr]]-표1_4[[#This Row],[1 Mo]]</f>
        <v>0.1800000000000006</v>
      </c>
      <c r="Q114" s="3">
        <f>표1_4[[#This Row],[10 Yr]]-표1_4[[#This Row],[3 Mo]]</f>
        <v>-9.9999999999999645E-2</v>
      </c>
      <c r="R114" s="3">
        <f>표1_4[[#This Row],[10 Yr]]-표1_4[[#This Row],[FEDRate]]</f>
        <v>3.0000000000000249E-2</v>
      </c>
      <c r="S114" s="3">
        <f>표1_4[[#This Row],[20 Yr]]-표1_4[[#This Row],[10 Yr]]</f>
        <v>0.5</v>
      </c>
    </row>
    <row r="115" spans="1:19">
      <c r="A115" s="1">
        <v>45821</v>
      </c>
      <c r="B115" s="3">
        <v>4.33</v>
      </c>
      <c r="C115">
        <v>4.2300000000000004</v>
      </c>
      <c r="D115">
        <v>4.4800000000000004</v>
      </c>
      <c r="E115">
        <v>4.45</v>
      </c>
      <c r="F115">
        <v>4.3</v>
      </c>
      <c r="G115">
        <v>4.09</v>
      </c>
      <c r="H115">
        <v>3.96</v>
      </c>
      <c r="I115">
        <v>3.9</v>
      </c>
      <c r="J115">
        <v>4.0199999999999996</v>
      </c>
      <c r="K115">
        <v>4.2</v>
      </c>
      <c r="L115">
        <v>4.41</v>
      </c>
      <c r="M115">
        <v>4.93</v>
      </c>
      <c r="N115" s="3">
        <v>4.9000000000000004</v>
      </c>
      <c r="O115" s="3">
        <f>표1_4[[#This Row],[10 Yr]]-표1_4[[#This Row],[2 Yr]]</f>
        <v>0.45000000000000018</v>
      </c>
      <c r="P115" s="3">
        <f>표1_4[[#This Row],[10 Yr]]-표1_4[[#This Row],[1 Mo]]</f>
        <v>0.17999999999999972</v>
      </c>
      <c r="Q115" s="3">
        <f>표1_4[[#This Row],[10 Yr]]-표1_4[[#This Row],[3 Mo]]</f>
        <v>-4.0000000000000036E-2</v>
      </c>
      <c r="R115" s="3">
        <f>표1_4[[#This Row],[10 Yr]]-표1_4[[#This Row],[FEDRate]]</f>
        <v>8.0000000000000071E-2</v>
      </c>
      <c r="S115" s="3">
        <f>표1_4[[#This Row],[20 Yr]]-표1_4[[#This Row],[10 Yr]]</f>
        <v>0.51999999999999957</v>
      </c>
    </row>
    <row r="116" spans="1:19">
      <c r="A116" s="1">
        <v>45824</v>
      </c>
      <c r="B116" s="3">
        <v>4.33</v>
      </c>
      <c r="C116">
        <v>4.24</v>
      </c>
      <c r="D116">
        <v>4.47</v>
      </c>
      <c r="E116">
        <v>4.43</v>
      </c>
      <c r="F116">
        <v>4.32</v>
      </c>
      <c r="G116">
        <v>4.0999999999999996</v>
      </c>
      <c r="H116">
        <v>3.97</v>
      </c>
      <c r="I116">
        <v>3.93</v>
      </c>
      <c r="J116">
        <v>4.04</v>
      </c>
      <c r="K116">
        <v>4.2300000000000004</v>
      </c>
      <c r="L116">
        <v>4.46</v>
      </c>
      <c r="M116">
        <v>4.97</v>
      </c>
      <c r="N116" s="3">
        <v>4.96</v>
      </c>
      <c r="O116" s="3">
        <f>표1_4[[#This Row],[10 Yr]]-표1_4[[#This Row],[2 Yr]]</f>
        <v>0.48999999999999977</v>
      </c>
      <c r="P116" s="3">
        <f>표1_4[[#This Row],[10 Yr]]-표1_4[[#This Row],[1 Mo]]</f>
        <v>0.21999999999999975</v>
      </c>
      <c r="Q116" s="3">
        <f>표1_4[[#This Row],[10 Yr]]-표1_4[[#This Row],[3 Mo]]</f>
        <v>3.0000000000000249E-2</v>
      </c>
      <c r="R116" s="3">
        <f>표1_4[[#This Row],[10 Yr]]-표1_4[[#This Row],[FEDRate]]</f>
        <v>0.12999999999999989</v>
      </c>
      <c r="S116" s="3">
        <f>표1_4[[#This Row],[20 Yr]]-표1_4[[#This Row],[10 Yr]]</f>
        <v>0.50999999999999979</v>
      </c>
    </row>
    <row r="117" spans="1:19">
      <c r="A117" s="1">
        <v>45825</v>
      </c>
      <c r="B117" s="3">
        <v>4.33</v>
      </c>
      <c r="C117">
        <v>4.2300000000000004</v>
      </c>
      <c r="D117">
        <v>4.46</v>
      </c>
      <c r="E117">
        <v>4.42</v>
      </c>
      <c r="F117">
        <v>4.3099999999999996</v>
      </c>
      <c r="G117">
        <v>4.0999999999999996</v>
      </c>
      <c r="H117">
        <v>3.94</v>
      </c>
      <c r="I117">
        <v>3.9</v>
      </c>
      <c r="J117">
        <v>3.99</v>
      </c>
      <c r="K117">
        <v>4.17</v>
      </c>
      <c r="L117">
        <v>4.3899999999999997</v>
      </c>
      <c r="M117">
        <v>4.8899999999999997</v>
      </c>
      <c r="N117" s="3">
        <v>4.88</v>
      </c>
      <c r="O117" s="3">
        <f>표1_4[[#This Row],[10 Yr]]-표1_4[[#This Row],[2 Yr]]</f>
        <v>0.44999999999999973</v>
      </c>
      <c r="P117" s="3">
        <f>표1_4[[#This Row],[10 Yr]]-표1_4[[#This Row],[1 Mo]]</f>
        <v>0.15999999999999925</v>
      </c>
      <c r="Q117" s="3">
        <f>표1_4[[#This Row],[10 Yr]]-표1_4[[#This Row],[3 Mo]]</f>
        <v>-3.0000000000000249E-2</v>
      </c>
      <c r="R117" s="3">
        <f>표1_4[[#This Row],[10 Yr]]-표1_4[[#This Row],[FEDRate]]</f>
        <v>5.9999999999999609E-2</v>
      </c>
      <c r="S117" s="3">
        <f>표1_4[[#This Row],[20 Yr]]-표1_4[[#This Row],[10 Yr]]</f>
        <v>0.5</v>
      </c>
    </row>
    <row r="118" spans="1:19">
      <c r="A118" s="1">
        <v>45826</v>
      </c>
      <c r="B118" s="3">
        <v>4.33</v>
      </c>
      <c r="C118">
        <v>4.2</v>
      </c>
      <c r="D118">
        <v>4.58</v>
      </c>
      <c r="E118">
        <v>4.42</v>
      </c>
      <c r="F118">
        <v>4.33</v>
      </c>
      <c r="G118">
        <v>4.0999999999999996</v>
      </c>
      <c r="H118">
        <v>3.94</v>
      </c>
      <c r="I118">
        <v>3.89</v>
      </c>
      <c r="J118">
        <v>3.98</v>
      </c>
      <c r="K118">
        <v>4.17</v>
      </c>
      <c r="L118">
        <v>4.38</v>
      </c>
      <c r="M118">
        <v>4.8899999999999997</v>
      </c>
      <c r="N118" s="3">
        <v>4.88</v>
      </c>
      <c r="O118" s="3">
        <f>표1_4[[#This Row],[10 Yr]]-표1_4[[#This Row],[2 Yr]]</f>
        <v>0.43999999999999995</v>
      </c>
      <c r="P118" s="3">
        <f>표1_4[[#This Row],[10 Yr]]-표1_4[[#This Row],[1 Mo]]</f>
        <v>0.17999999999999972</v>
      </c>
      <c r="Q118" s="3">
        <f>표1_4[[#This Row],[10 Yr]]-표1_4[[#This Row],[3 Mo]]</f>
        <v>-4.0000000000000036E-2</v>
      </c>
      <c r="R118" s="3">
        <f>표1_4[[#This Row],[10 Yr]]-표1_4[[#This Row],[FEDRate]]</f>
        <v>4.9999999999999822E-2</v>
      </c>
      <c r="S118" s="3">
        <f>표1_4[[#This Row],[20 Yr]]-표1_4[[#This Row],[10 Yr]]</f>
        <v>0.50999999999999979</v>
      </c>
    </row>
    <row r="119" spans="1:19">
      <c r="A119" s="1">
        <v>45828</v>
      </c>
      <c r="B119" s="3">
        <v>4.33</v>
      </c>
      <c r="C119">
        <v>4.2</v>
      </c>
      <c r="D119">
        <v>4.55</v>
      </c>
      <c r="E119">
        <v>4.3899999999999997</v>
      </c>
      <c r="F119">
        <v>4.29</v>
      </c>
      <c r="G119">
        <v>4.07</v>
      </c>
      <c r="H119">
        <v>3.9</v>
      </c>
      <c r="I119">
        <v>3.86</v>
      </c>
      <c r="J119">
        <v>3.96</v>
      </c>
      <c r="K119">
        <v>4.16</v>
      </c>
      <c r="L119">
        <v>4.38</v>
      </c>
      <c r="M119">
        <v>4.9000000000000004</v>
      </c>
      <c r="N119" s="3">
        <v>4.8899999999999997</v>
      </c>
      <c r="O119" s="3">
        <f>표1_4[[#This Row],[10 Yr]]-표1_4[[#This Row],[2 Yr]]</f>
        <v>0.48</v>
      </c>
      <c r="P119" s="3">
        <f>표1_4[[#This Row],[10 Yr]]-표1_4[[#This Row],[1 Mo]]</f>
        <v>0.17999999999999972</v>
      </c>
      <c r="Q119" s="3">
        <f>표1_4[[#This Row],[10 Yr]]-표1_4[[#This Row],[3 Mo]]</f>
        <v>-9.9999999999997868E-3</v>
      </c>
      <c r="R119" s="3">
        <f>표1_4[[#This Row],[10 Yr]]-표1_4[[#This Row],[FEDRate]]</f>
        <v>4.9999999999999822E-2</v>
      </c>
      <c r="S119" s="3">
        <f>표1_4[[#This Row],[20 Yr]]-표1_4[[#This Row],[10 Yr]]</f>
        <v>0.52000000000000046</v>
      </c>
    </row>
    <row r="120" spans="1:19">
      <c r="A120" s="1">
        <v>45831</v>
      </c>
      <c r="B120" s="3">
        <v>4.33</v>
      </c>
      <c r="C120">
        <v>4.2</v>
      </c>
      <c r="D120">
        <v>4.5199999999999996</v>
      </c>
      <c r="E120">
        <v>4.38</v>
      </c>
      <c r="F120">
        <v>4.28</v>
      </c>
      <c r="G120">
        <v>4</v>
      </c>
      <c r="H120">
        <v>3.84</v>
      </c>
      <c r="I120">
        <v>3.8</v>
      </c>
      <c r="J120">
        <v>3.91</v>
      </c>
      <c r="K120">
        <v>4.0999999999999996</v>
      </c>
      <c r="L120">
        <v>4.34</v>
      </c>
      <c r="M120">
        <v>4.87</v>
      </c>
      <c r="N120" s="3">
        <v>4.87</v>
      </c>
      <c r="O120" s="3">
        <f>표1_4[[#This Row],[10 Yr]]-표1_4[[#This Row],[2 Yr]]</f>
        <v>0.5</v>
      </c>
      <c r="P120" s="3">
        <f>표1_4[[#This Row],[10 Yr]]-표1_4[[#This Row],[1 Mo]]</f>
        <v>0.13999999999999968</v>
      </c>
      <c r="Q120" s="3">
        <f>표1_4[[#This Row],[10 Yr]]-표1_4[[#This Row],[3 Mo]]</f>
        <v>-4.0000000000000036E-2</v>
      </c>
      <c r="R120" s="3">
        <f>표1_4[[#This Row],[10 Yr]]-표1_4[[#This Row],[FEDRate]]</f>
        <v>9.9999999999997868E-3</v>
      </c>
      <c r="S120" s="3">
        <f>표1_4[[#This Row],[20 Yr]]-표1_4[[#This Row],[10 Yr]]</f>
        <v>0.53000000000000025</v>
      </c>
    </row>
    <row r="121" spans="1:19">
      <c r="A121" s="1">
        <v>45832</v>
      </c>
      <c r="B121" s="3">
        <v>4.33</v>
      </c>
      <c r="C121">
        <v>4.21</v>
      </c>
      <c r="D121">
        <v>4.4400000000000004</v>
      </c>
      <c r="E121">
        <v>4.38</v>
      </c>
      <c r="F121">
        <v>4.2699999999999996</v>
      </c>
      <c r="G121">
        <v>3.99</v>
      </c>
      <c r="H121">
        <v>3.75</v>
      </c>
      <c r="I121">
        <v>3.75</v>
      </c>
      <c r="J121">
        <v>3.86</v>
      </c>
      <c r="K121">
        <v>4.0599999999999996</v>
      </c>
      <c r="L121">
        <v>4.3</v>
      </c>
      <c r="M121">
        <v>4.83</v>
      </c>
      <c r="N121" s="3">
        <v>4.83</v>
      </c>
      <c r="O121" s="3">
        <f>표1_4[[#This Row],[10 Yr]]-표1_4[[#This Row],[2 Yr]]</f>
        <v>0.54999999999999982</v>
      </c>
      <c r="P121" s="3">
        <f>표1_4[[#This Row],[10 Yr]]-표1_4[[#This Row],[1 Mo]]</f>
        <v>8.9999999999999858E-2</v>
      </c>
      <c r="Q121" s="3">
        <f>표1_4[[#This Row],[10 Yr]]-표1_4[[#This Row],[3 Mo]]</f>
        <v>-8.0000000000000071E-2</v>
      </c>
      <c r="R121" s="3">
        <f>표1_4[[#This Row],[10 Yr]]-표1_4[[#This Row],[FEDRate]]</f>
        <v>-3.0000000000000249E-2</v>
      </c>
      <c r="S121" s="3">
        <f>표1_4[[#This Row],[20 Yr]]-표1_4[[#This Row],[10 Yr]]</f>
        <v>0.53000000000000025</v>
      </c>
    </row>
    <row r="122" spans="1:19">
      <c r="A122" s="1">
        <v>45833</v>
      </c>
      <c r="B122" s="3">
        <v>4.33</v>
      </c>
      <c r="C122">
        <v>4.21</v>
      </c>
      <c r="D122">
        <v>4.43</v>
      </c>
      <c r="E122">
        <v>4.38</v>
      </c>
      <c r="F122">
        <v>4.26</v>
      </c>
      <c r="G122">
        <v>3.99</v>
      </c>
      <c r="H122">
        <v>3.74</v>
      </c>
      <c r="I122">
        <v>3.74</v>
      </c>
      <c r="J122">
        <v>3.83</v>
      </c>
      <c r="K122">
        <v>4.05</v>
      </c>
      <c r="L122">
        <v>4.29</v>
      </c>
      <c r="M122">
        <v>4.83</v>
      </c>
      <c r="N122" s="3">
        <v>4.83</v>
      </c>
      <c r="O122" s="3">
        <f>표1_4[[#This Row],[10 Yr]]-표1_4[[#This Row],[2 Yr]]</f>
        <v>0.54999999999999982</v>
      </c>
      <c r="P122" s="3">
        <f>표1_4[[#This Row],[10 Yr]]-표1_4[[#This Row],[1 Mo]]</f>
        <v>8.0000000000000071E-2</v>
      </c>
      <c r="Q122" s="3">
        <f>표1_4[[#This Row],[10 Yr]]-표1_4[[#This Row],[3 Mo]]</f>
        <v>-8.9999999999999858E-2</v>
      </c>
      <c r="R122" s="3">
        <f>표1_4[[#This Row],[10 Yr]]-표1_4[[#This Row],[FEDRate]]</f>
        <v>-4.0000000000000036E-2</v>
      </c>
      <c r="S122" s="3">
        <f>표1_4[[#This Row],[20 Yr]]-표1_4[[#This Row],[10 Yr]]</f>
        <v>0.54</v>
      </c>
    </row>
    <row r="123" spans="1:19">
      <c r="A123" s="1">
        <v>45834</v>
      </c>
      <c r="B123" s="3">
        <v>4.33</v>
      </c>
      <c r="C123">
        <v>4.1100000000000003</v>
      </c>
      <c r="D123">
        <v>4.49</v>
      </c>
      <c r="E123">
        <v>4.3899999999999997</v>
      </c>
      <c r="F123">
        <v>4.26</v>
      </c>
      <c r="G123">
        <v>3.96</v>
      </c>
      <c r="H123">
        <v>3.7</v>
      </c>
      <c r="I123">
        <v>3.68</v>
      </c>
      <c r="J123">
        <v>3.79</v>
      </c>
      <c r="K123">
        <v>4</v>
      </c>
      <c r="L123">
        <v>4.26</v>
      </c>
      <c r="M123">
        <v>4.8099999999999996</v>
      </c>
      <c r="N123" s="3">
        <v>4.8099999999999996</v>
      </c>
      <c r="O123" s="3">
        <f>표1_4[[#This Row],[10 Yr]]-표1_4[[#This Row],[2 Yr]]</f>
        <v>0.55999999999999961</v>
      </c>
      <c r="P123" s="3">
        <f>표1_4[[#This Row],[10 Yr]]-표1_4[[#This Row],[1 Mo]]</f>
        <v>0.14999999999999947</v>
      </c>
      <c r="Q123" s="3">
        <f>표1_4[[#This Row],[10 Yr]]-표1_4[[#This Row],[3 Mo]]</f>
        <v>-0.12999999999999989</v>
      </c>
      <c r="R123" s="3">
        <f>표1_4[[#This Row],[10 Yr]]-표1_4[[#This Row],[FEDRate]]</f>
        <v>-7.0000000000000284E-2</v>
      </c>
      <c r="S123" s="3">
        <f>표1_4[[#This Row],[20 Yr]]-표1_4[[#This Row],[10 Yr]]</f>
        <v>0.54999999999999982</v>
      </c>
    </row>
    <row r="124" spans="1:19">
      <c r="A124" s="1">
        <v>45835</v>
      </c>
      <c r="B124" s="3">
        <v>4.33</v>
      </c>
      <c r="C124">
        <v>4.1900000000000004</v>
      </c>
      <c r="D124">
        <v>4.49</v>
      </c>
      <c r="E124">
        <v>4.3899999999999997</v>
      </c>
      <c r="F124">
        <v>4.26</v>
      </c>
      <c r="G124">
        <v>3.97</v>
      </c>
      <c r="H124">
        <v>3.73</v>
      </c>
      <c r="I124">
        <v>3.72</v>
      </c>
      <c r="J124">
        <v>3.83</v>
      </c>
      <c r="K124">
        <v>4.03</v>
      </c>
      <c r="L124">
        <v>4.29</v>
      </c>
      <c r="M124">
        <v>4.8499999999999996</v>
      </c>
      <c r="N124" s="3">
        <v>4.8499999999999996</v>
      </c>
      <c r="O124" s="3">
        <f>표1_4[[#This Row],[10 Yr]]-표1_4[[#This Row],[2 Yr]]</f>
        <v>0.56000000000000005</v>
      </c>
      <c r="P124" s="3">
        <f>표1_4[[#This Row],[10 Yr]]-표1_4[[#This Row],[1 Mo]]</f>
        <v>9.9999999999999645E-2</v>
      </c>
      <c r="Q124" s="3">
        <f>표1_4[[#This Row],[10 Yr]]-표1_4[[#This Row],[3 Mo]]</f>
        <v>-9.9999999999999645E-2</v>
      </c>
      <c r="R124" s="3">
        <f>표1_4[[#This Row],[10 Yr]]-표1_4[[#This Row],[FEDRate]]</f>
        <v>-4.0000000000000036E-2</v>
      </c>
      <c r="S124" s="3">
        <f>표1_4[[#This Row],[20 Yr]]-표1_4[[#This Row],[10 Yr]]</f>
        <v>0.55999999999999961</v>
      </c>
    </row>
    <row r="125" spans="1:19">
      <c r="A125" s="1">
        <v>45838</v>
      </c>
      <c r="B125" s="3">
        <v>4.33</v>
      </c>
      <c r="C125">
        <v>4.28</v>
      </c>
      <c r="D125">
        <v>4.45</v>
      </c>
      <c r="E125">
        <v>4.41</v>
      </c>
      <c r="F125">
        <v>4.29</v>
      </c>
      <c r="G125">
        <v>3.96</v>
      </c>
      <c r="H125">
        <v>3.72</v>
      </c>
      <c r="I125">
        <v>3.68</v>
      </c>
      <c r="J125">
        <v>3.79</v>
      </c>
      <c r="K125">
        <v>3.98</v>
      </c>
      <c r="L125">
        <v>4.24</v>
      </c>
      <c r="M125">
        <v>4.79</v>
      </c>
      <c r="N125" s="3">
        <v>4.78</v>
      </c>
      <c r="O125" s="3">
        <f>표1_4[[#This Row],[10 Yr]]-표1_4[[#This Row],[2 Yr]]</f>
        <v>0.52</v>
      </c>
      <c r="P125" s="3">
        <f>표1_4[[#This Row],[10 Yr]]-표1_4[[#This Row],[1 Mo]]</f>
        <v>-4.0000000000000036E-2</v>
      </c>
      <c r="Q125" s="3">
        <f>표1_4[[#This Row],[10 Yr]]-표1_4[[#This Row],[3 Mo]]</f>
        <v>-0.16999999999999993</v>
      </c>
      <c r="R125" s="3">
        <f>표1_4[[#This Row],[10 Yr]]-표1_4[[#This Row],[FEDRate]]</f>
        <v>-8.9999999999999858E-2</v>
      </c>
      <c r="S125" s="3">
        <f>표1_4[[#This Row],[20 Yr]]-표1_4[[#This Row],[10 Yr]]</f>
        <v>0.54999999999999982</v>
      </c>
    </row>
    <row r="126" spans="1:19">
      <c r="A126" s="1">
        <v>45839</v>
      </c>
      <c r="B126" s="3">
        <v>4.33</v>
      </c>
      <c r="C126">
        <v>4.32</v>
      </c>
      <c r="D126">
        <v>4.42</v>
      </c>
      <c r="E126">
        <v>4.4000000000000004</v>
      </c>
      <c r="F126">
        <v>4.29</v>
      </c>
      <c r="G126">
        <v>3.98</v>
      </c>
      <c r="H126">
        <v>3.78</v>
      </c>
      <c r="I126">
        <v>3.75</v>
      </c>
      <c r="J126">
        <v>3.84</v>
      </c>
      <c r="K126">
        <v>4.03</v>
      </c>
      <c r="L126">
        <v>4.26</v>
      </c>
      <c r="M126">
        <v>4.79</v>
      </c>
      <c r="N126" s="3">
        <v>4.78</v>
      </c>
      <c r="O126" s="3">
        <f>표1_4[[#This Row],[10 Yr]]-표1_4[[#This Row],[2 Yr]]</f>
        <v>0.48</v>
      </c>
      <c r="P126" s="3">
        <f>표1_4[[#This Row],[10 Yr]]-표1_4[[#This Row],[1 Mo]]</f>
        <v>-6.0000000000000497E-2</v>
      </c>
      <c r="Q126" s="3">
        <f>표1_4[[#This Row],[10 Yr]]-표1_4[[#This Row],[3 Mo]]</f>
        <v>-0.14000000000000057</v>
      </c>
      <c r="R126" s="3">
        <f>표1_4[[#This Row],[10 Yr]]-표1_4[[#This Row],[FEDRate]]</f>
        <v>-7.0000000000000284E-2</v>
      </c>
      <c r="S126" s="3">
        <f>표1_4[[#This Row],[20 Yr]]-표1_4[[#This Row],[10 Yr]]</f>
        <v>0.53000000000000025</v>
      </c>
    </row>
    <row r="127" spans="1:19">
      <c r="A127" s="1">
        <v>45840</v>
      </c>
      <c r="B127" s="3">
        <v>4.33</v>
      </c>
      <c r="C127">
        <v>4.33</v>
      </c>
      <c r="D127">
        <v>4.43</v>
      </c>
      <c r="E127">
        <v>4.41</v>
      </c>
      <c r="F127">
        <v>4.28</v>
      </c>
      <c r="G127">
        <v>3.99</v>
      </c>
      <c r="H127">
        <v>3.78</v>
      </c>
      <c r="I127">
        <v>3.77</v>
      </c>
      <c r="J127">
        <v>3.87</v>
      </c>
      <c r="K127">
        <v>4.0599999999999996</v>
      </c>
      <c r="L127">
        <v>4.3</v>
      </c>
      <c r="M127">
        <v>4.84</v>
      </c>
      <c r="N127" s="3">
        <v>4.82</v>
      </c>
      <c r="O127" s="3">
        <f>표1_4[[#This Row],[10 Yr]]-표1_4[[#This Row],[2 Yr]]</f>
        <v>0.52</v>
      </c>
      <c r="P127" s="3">
        <f>표1_4[[#This Row],[10 Yr]]-표1_4[[#This Row],[1 Mo]]</f>
        <v>-3.0000000000000249E-2</v>
      </c>
      <c r="Q127" s="3">
        <f>표1_4[[#This Row],[10 Yr]]-표1_4[[#This Row],[3 Mo]]</f>
        <v>-0.11000000000000032</v>
      </c>
      <c r="R127" s="3">
        <f>표1_4[[#This Row],[10 Yr]]-표1_4[[#This Row],[FEDRate]]</f>
        <v>-3.0000000000000249E-2</v>
      </c>
      <c r="S127" s="3">
        <f>표1_4[[#This Row],[20 Yr]]-표1_4[[#This Row],[10 Yr]]</f>
        <v>0.54</v>
      </c>
    </row>
    <row r="128" spans="1:19">
      <c r="A128" s="1">
        <v>45841</v>
      </c>
      <c r="B128" s="3">
        <v>4.33</v>
      </c>
      <c r="C128">
        <v>4.3499999999999996</v>
      </c>
      <c r="D128">
        <v>4.5</v>
      </c>
      <c r="E128">
        <v>4.42</v>
      </c>
      <c r="F128">
        <v>4.34</v>
      </c>
      <c r="G128">
        <v>4.07</v>
      </c>
      <c r="H128">
        <v>3.88</v>
      </c>
      <c r="I128">
        <v>3.84</v>
      </c>
      <c r="J128">
        <v>3.94</v>
      </c>
      <c r="K128">
        <v>4.12</v>
      </c>
      <c r="L128">
        <v>4.3499999999999996</v>
      </c>
      <c r="M128">
        <v>4.87</v>
      </c>
      <c r="N128" s="3">
        <v>4.8600000000000003</v>
      </c>
      <c r="O128" s="3">
        <f>표1_4[[#This Row],[10 Yr]]-표1_4[[#This Row],[2 Yr]]</f>
        <v>0.46999999999999975</v>
      </c>
      <c r="P128" s="3">
        <f>표1_4[[#This Row],[10 Yr]]-표1_4[[#This Row],[1 Mo]]</f>
        <v>0</v>
      </c>
      <c r="Q128" s="3">
        <f>표1_4[[#This Row],[10 Yr]]-표1_4[[#This Row],[3 Mo]]</f>
        <v>-7.0000000000000284E-2</v>
      </c>
      <c r="R128" s="3">
        <f>표1_4[[#This Row],[10 Yr]]-표1_4[[#This Row],[FEDRate]]</f>
        <v>1.9999999999999574E-2</v>
      </c>
      <c r="S128" s="3">
        <f>표1_4[[#This Row],[20 Yr]]-표1_4[[#This Row],[10 Yr]]</f>
        <v>0.52000000000000046</v>
      </c>
    </row>
    <row r="129" spans="1:19">
      <c r="A129" s="1">
        <v>45845</v>
      </c>
      <c r="B129" s="3">
        <v>4.33</v>
      </c>
      <c r="C129">
        <v>4.37</v>
      </c>
      <c r="D129">
        <v>4.45</v>
      </c>
      <c r="E129">
        <v>4.42</v>
      </c>
      <c r="F129">
        <v>4.33</v>
      </c>
      <c r="G129">
        <v>4.08</v>
      </c>
      <c r="H129">
        <v>3.9</v>
      </c>
      <c r="I129">
        <v>3.85</v>
      </c>
      <c r="J129">
        <v>3.96</v>
      </c>
      <c r="K129">
        <v>4.16</v>
      </c>
      <c r="L129">
        <v>4.4000000000000004</v>
      </c>
      <c r="M129">
        <v>4.93</v>
      </c>
      <c r="N129" s="3">
        <v>4.92</v>
      </c>
      <c r="O129" s="3">
        <f>표1_4[[#This Row],[10 Yr]]-표1_4[[#This Row],[2 Yr]]</f>
        <v>0.50000000000000044</v>
      </c>
      <c r="P129" s="3">
        <f>표1_4[[#This Row],[10 Yr]]-표1_4[[#This Row],[1 Mo]]</f>
        <v>3.0000000000000249E-2</v>
      </c>
      <c r="Q129" s="3">
        <f>표1_4[[#This Row],[10 Yr]]-표1_4[[#This Row],[3 Mo]]</f>
        <v>-1.9999999999999574E-2</v>
      </c>
      <c r="R129" s="3">
        <f>표1_4[[#This Row],[10 Yr]]-표1_4[[#This Row],[FEDRate]]</f>
        <v>7.0000000000000284E-2</v>
      </c>
      <c r="S129" s="3">
        <f>표1_4[[#This Row],[20 Yr]]-표1_4[[#This Row],[10 Yr]]</f>
        <v>0.52999999999999936</v>
      </c>
    </row>
    <row r="130" spans="1:19">
      <c r="A130" s="1">
        <v>45846</v>
      </c>
      <c r="B130" s="3">
        <v>4.33</v>
      </c>
      <c r="C130">
        <v>4.3600000000000003</v>
      </c>
      <c r="D130">
        <v>4.46</v>
      </c>
      <c r="E130">
        <v>4.42</v>
      </c>
      <c r="F130">
        <v>4.34</v>
      </c>
      <c r="G130">
        <v>4.1100000000000003</v>
      </c>
      <c r="H130">
        <v>3.9</v>
      </c>
      <c r="I130">
        <v>3.86</v>
      </c>
      <c r="J130">
        <v>3.99</v>
      </c>
      <c r="K130">
        <v>4.18</v>
      </c>
      <c r="L130">
        <v>4.42</v>
      </c>
      <c r="M130">
        <v>4.95</v>
      </c>
      <c r="N130" s="3">
        <v>4.9400000000000004</v>
      </c>
      <c r="O130" s="3">
        <f>표1_4[[#This Row],[10 Yr]]-표1_4[[#This Row],[2 Yr]]</f>
        <v>0.52</v>
      </c>
      <c r="P130" s="3">
        <f>표1_4[[#This Row],[10 Yr]]-표1_4[[#This Row],[1 Mo]]</f>
        <v>5.9999999999999609E-2</v>
      </c>
      <c r="Q130" s="3">
        <f>표1_4[[#This Row],[10 Yr]]-표1_4[[#This Row],[3 Mo]]</f>
        <v>0</v>
      </c>
      <c r="R130" s="3">
        <f>표1_4[[#This Row],[10 Yr]]-표1_4[[#This Row],[FEDRate]]</f>
        <v>8.9999999999999858E-2</v>
      </c>
      <c r="S130" s="3">
        <f>표1_4[[#This Row],[20 Yr]]-표1_4[[#This Row],[10 Yr]]</f>
        <v>0.53000000000000025</v>
      </c>
    </row>
    <row r="131" spans="1:19">
      <c r="A131" s="1">
        <v>45847</v>
      </c>
      <c r="B131" s="3">
        <v>4.33</v>
      </c>
      <c r="C131">
        <v>4.3600000000000003</v>
      </c>
      <c r="D131">
        <v>4.45</v>
      </c>
      <c r="E131">
        <v>4.42</v>
      </c>
      <c r="F131">
        <v>4.3099999999999996</v>
      </c>
      <c r="G131">
        <v>4.07</v>
      </c>
      <c r="H131">
        <v>3.86</v>
      </c>
      <c r="I131">
        <v>3.8</v>
      </c>
      <c r="J131">
        <v>3.92</v>
      </c>
      <c r="K131">
        <v>4.1100000000000003</v>
      </c>
      <c r="L131">
        <v>4.34</v>
      </c>
      <c r="M131">
        <v>4.87</v>
      </c>
      <c r="N131" s="3">
        <v>4.87</v>
      </c>
      <c r="O131" s="3">
        <f>표1_4[[#This Row],[10 Yr]]-표1_4[[#This Row],[2 Yr]]</f>
        <v>0.48</v>
      </c>
      <c r="P131" s="3">
        <f>표1_4[[#This Row],[10 Yr]]-표1_4[[#This Row],[1 Mo]]</f>
        <v>-2.0000000000000462E-2</v>
      </c>
      <c r="Q131" s="3">
        <f>표1_4[[#This Row],[10 Yr]]-표1_4[[#This Row],[3 Mo]]</f>
        <v>-8.0000000000000071E-2</v>
      </c>
      <c r="R131" s="3">
        <f>표1_4[[#This Row],[10 Yr]]-표1_4[[#This Row],[FEDRate]]</f>
        <v>9.9999999999997868E-3</v>
      </c>
      <c r="S131" s="3">
        <f>표1_4[[#This Row],[20 Yr]]-표1_4[[#This Row],[10 Yr]]</f>
        <v>0.53000000000000025</v>
      </c>
    </row>
    <row r="132" spans="1:19">
      <c r="A132" s="1">
        <v>45848</v>
      </c>
      <c r="B132" s="3">
        <v>4.33</v>
      </c>
      <c r="C132">
        <v>4.3600000000000003</v>
      </c>
      <c r="D132">
        <v>4.47</v>
      </c>
      <c r="E132">
        <v>4.42</v>
      </c>
      <c r="F132">
        <v>4.3099999999999996</v>
      </c>
      <c r="G132">
        <v>4.07</v>
      </c>
      <c r="H132">
        <v>3.86</v>
      </c>
      <c r="I132">
        <v>3.82</v>
      </c>
      <c r="J132">
        <v>3.93</v>
      </c>
      <c r="K132">
        <v>4.12</v>
      </c>
      <c r="L132">
        <v>4.3499999999999996</v>
      </c>
      <c r="M132">
        <v>4.87</v>
      </c>
      <c r="N132" s="3">
        <v>4.8600000000000003</v>
      </c>
      <c r="O132" s="3">
        <f>표1_4[[#This Row],[10 Yr]]-표1_4[[#This Row],[2 Yr]]</f>
        <v>0.48999999999999977</v>
      </c>
      <c r="P132" s="3">
        <f>표1_4[[#This Row],[10 Yr]]-표1_4[[#This Row],[1 Mo]]</f>
        <v>-1.0000000000000675E-2</v>
      </c>
      <c r="Q132" s="3">
        <f>표1_4[[#This Row],[10 Yr]]-표1_4[[#This Row],[3 Mo]]</f>
        <v>-7.0000000000000284E-2</v>
      </c>
      <c r="R132" s="3">
        <f>표1_4[[#This Row],[10 Yr]]-표1_4[[#This Row],[FEDRate]]</f>
        <v>1.9999999999999574E-2</v>
      </c>
      <c r="S132" s="3">
        <f>표1_4[[#This Row],[20 Yr]]-표1_4[[#This Row],[10 Yr]]</f>
        <v>0.52000000000000046</v>
      </c>
    </row>
    <row r="133" spans="1:19">
      <c r="A133" s="1">
        <v>45849</v>
      </c>
      <c r="B133" s="3">
        <v>4.33</v>
      </c>
      <c r="C133">
        <v>4.37</v>
      </c>
      <c r="D133">
        <v>4.47</v>
      </c>
      <c r="E133">
        <v>4.41</v>
      </c>
      <c r="F133">
        <v>4.3099999999999996</v>
      </c>
      <c r="G133">
        <v>4.09</v>
      </c>
      <c r="H133">
        <v>3.9</v>
      </c>
      <c r="I133">
        <v>3.86</v>
      </c>
      <c r="J133">
        <v>3.99</v>
      </c>
      <c r="K133">
        <v>4.1900000000000004</v>
      </c>
      <c r="L133">
        <v>4.43</v>
      </c>
      <c r="M133">
        <v>4.96</v>
      </c>
      <c r="N133" s="3">
        <v>4.96</v>
      </c>
      <c r="O133" s="3">
        <f>표1_4[[#This Row],[10 Yr]]-표1_4[[#This Row],[2 Yr]]</f>
        <v>0.5299999999999998</v>
      </c>
      <c r="P133" s="3">
        <f>표1_4[[#This Row],[10 Yr]]-표1_4[[#This Row],[1 Mo]]</f>
        <v>5.9999999999999609E-2</v>
      </c>
      <c r="Q133" s="3">
        <f>표1_4[[#This Row],[10 Yr]]-표1_4[[#This Row],[3 Mo]]</f>
        <v>1.9999999999999574E-2</v>
      </c>
      <c r="R133" s="3">
        <f>표1_4[[#This Row],[10 Yr]]-표1_4[[#This Row],[FEDRate]]</f>
        <v>9.9999999999999645E-2</v>
      </c>
      <c r="S133" s="3">
        <f>표1_4[[#This Row],[20 Yr]]-표1_4[[#This Row],[10 Yr]]</f>
        <v>0.53000000000000025</v>
      </c>
    </row>
    <row r="134" spans="1:19">
      <c r="A134" s="1">
        <v>45852</v>
      </c>
      <c r="B134" s="3">
        <v>4.33</v>
      </c>
      <c r="C134">
        <v>4.37</v>
      </c>
      <c r="D134">
        <v>4.46</v>
      </c>
      <c r="E134">
        <v>4.42</v>
      </c>
      <c r="F134">
        <v>4.3099999999999996</v>
      </c>
      <c r="G134">
        <v>4.08</v>
      </c>
      <c r="H134">
        <v>3.9</v>
      </c>
      <c r="I134">
        <v>3.86</v>
      </c>
      <c r="J134">
        <v>3.98</v>
      </c>
      <c r="K134">
        <v>4.1900000000000004</v>
      </c>
      <c r="L134">
        <v>4.43</v>
      </c>
      <c r="M134">
        <v>4.97</v>
      </c>
      <c r="N134" s="3">
        <v>4.97</v>
      </c>
      <c r="O134" s="3">
        <f>표1_4[[#This Row],[10 Yr]]-표1_4[[#This Row],[2 Yr]]</f>
        <v>0.5299999999999998</v>
      </c>
      <c r="P134" s="3">
        <f>표1_4[[#This Row],[10 Yr]]-표1_4[[#This Row],[1 Mo]]</f>
        <v>5.9999999999999609E-2</v>
      </c>
      <c r="Q134" s="3">
        <f>표1_4[[#This Row],[10 Yr]]-표1_4[[#This Row],[3 Mo]]</f>
        <v>9.9999999999997868E-3</v>
      </c>
      <c r="R134" s="3">
        <f>표1_4[[#This Row],[10 Yr]]-표1_4[[#This Row],[FEDRate]]</f>
        <v>9.9999999999999645E-2</v>
      </c>
      <c r="S134" s="3">
        <f>표1_4[[#This Row],[20 Yr]]-표1_4[[#This Row],[10 Yr]]</f>
        <v>0.54</v>
      </c>
    </row>
    <row r="135" spans="1:19">
      <c r="A135" s="1">
        <v>45853</v>
      </c>
      <c r="B135" s="3">
        <v>4.33</v>
      </c>
      <c r="C135">
        <v>4.3600000000000003</v>
      </c>
      <c r="D135">
        <v>4.46</v>
      </c>
      <c r="E135">
        <v>4.42</v>
      </c>
      <c r="F135">
        <v>4.33</v>
      </c>
      <c r="G135">
        <v>4.12</v>
      </c>
      <c r="H135">
        <v>3.95</v>
      </c>
      <c r="I135">
        <v>3.93</v>
      </c>
      <c r="J135">
        <v>4.05</v>
      </c>
      <c r="K135">
        <v>4.26</v>
      </c>
      <c r="L135">
        <v>4.5</v>
      </c>
      <c r="M135">
        <v>5.0199999999999996</v>
      </c>
      <c r="N135" s="3">
        <v>5.01</v>
      </c>
      <c r="O135" s="3">
        <f>표1_4[[#This Row],[10 Yr]]-표1_4[[#This Row],[2 Yr]]</f>
        <v>0.54999999999999982</v>
      </c>
      <c r="P135" s="3">
        <f>표1_4[[#This Row],[10 Yr]]-표1_4[[#This Row],[1 Mo]]</f>
        <v>0.13999999999999968</v>
      </c>
      <c r="Q135" s="3">
        <f>표1_4[[#This Row],[10 Yr]]-표1_4[[#This Row],[3 Mo]]</f>
        <v>8.0000000000000071E-2</v>
      </c>
      <c r="R135" s="3">
        <f>표1_4[[#This Row],[10 Yr]]-표1_4[[#This Row],[FEDRate]]</f>
        <v>0.16999999999999993</v>
      </c>
      <c r="S135" s="3">
        <f>표1_4[[#This Row],[20 Yr]]-표1_4[[#This Row],[10 Yr]]</f>
        <v>0.51999999999999957</v>
      </c>
    </row>
    <row r="136" spans="1:19">
      <c r="A136" s="1">
        <v>45854</v>
      </c>
      <c r="B136" s="3">
        <v>4.33</v>
      </c>
      <c r="C136">
        <v>4.3600000000000003</v>
      </c>
      <c r="D136">
        <v>4.45</v>
      </c>
      <c r="E136">
        <v>4.41</v>
      </c>
      <c r="F136">
        <v>4.3099999999999996</v>
      </c>
      <c r="G136">
        <v>4.08</v>
      </c>
      <c r="H136">
        <v>3.88</v>
      </c>
      <c r="I136">
        <v>3.86</v>
      </c>
      <c r="J136">
        <v>3.99</v>
      </c>
      <c r="K136">
        <v>4.21</v>
      </c>
      <c r="L136">
        <v>4.46</v>
      </c>
      <c r="M136">
        <v>5.01</v>
      </c>
      <c r="N136" s="3">
        <v>5.01</v>
      </c>
      <c r="O136" s="3">
        <f>표1_4[[#This Row],[10 Yr]]-표1_4[[#This Row],[2 Yr]]</f>
        <v>0.58000000000000007</v>
      </c>
      <c r="P136" s="3">
        <f>표1_4[[#This Row],[10 Yr]]-표1_4[[#This Row],[1 Mo]]</f>
        <v>9.9999999999999645E-2</v>
      </c>
      <c r="Q136" s="3">
        <f>표1_4[[#This Row],[10 Yr]]-표1_4[[#This Row],[3 Mo]]</f>
        <v>4.9999999999999822E-2</v>
      </c>
      <c r="R136" s="3">
        <f>표1_4[[#This Row],[10 Yr]]-표1_4[[#This Row],[FEDRate]]</f>
        <v>0.12999999999999989</v>
      </c>
      <c r="S136" s="3">
        <f>표1_4[[#This Row],[20 Yr]]-표1_4[[#This Row],[10 Yr]]</f>
        <v>0.54999999999999982</v>
      </c>
    </row>
    <row r="137" spans="1:19">
      <c r="A137" s="1">
        <v>45855</v>
      </c>
      <c r="B137" s="3">
        <v>4.33</v>
      </c>
      <c r="C137">
        <v>4.3600000000000003</v>
      </c>
      <c r="D137">
        <v>4.47</v>
      </c>
      <c r="E137">
        <v>4.41</v>
      </c>
      <c r="F137">
        <v>4.3099999999999996</v>
      </c>
      <c r="G137">
        <v>4.0999999999999996</v>
      </c>
      <c r="H137">
        <v>3.91</v>
      </c>
      <c r="I137">
        <v>3.89</v>
      </c>
      <c r="J137">
        <v>4.01</v>
      </c>
      <c r="K137">
        <v>4.22</v>
      </c>
      <c r="L137">
        <v>4.47</v>
      </c>
      <c r="M137">
        <v>5.01</v>
      </c>
      <c r="N137" s="3">
        <v>5.01</v>
      </c>
      <c r="O137" s="3">
        <f>표1_4[[#This Row],[10 Yr]]-표1_4[[#This Row],[2 Yr]]</f>
        <v>0.55999999999999961</v>
      </c>
      <c r="P137" s="3">
        <f>표1_4[[#This Row],[10 Yr]]-표1_4[[#This Row],[1 Mo]]</f>
        <v>0.10999999999999943</v>
      </c>
      <c r="Q137" s="3">
        <f>표1_4[[#This Row],[10 Yr]]-표1_4[[#This Row],[3 Mo]]</f>
        <v>5.9999999999999609E-2</v>
      </c>
      <c r="R137" s="3">
        <f>표1_4[[#This Row],[10 Yr]]-표1_4[[#This Row],[FEDRate]]</f>
        <v>0.13999999999999968</v>
      </c>
      <c r="S137" s="3">
        <f>표1_4[[#This Row],[20 Yr]]-표1_4[[#This Row],[10 Yr]]</f>
        <v>0.54</v>
      </c>
    </row>
    <row r="138" spans="1:19">
      <c r="A138" s="1">
        <v>45856</v>
      </c>
      <c r="B138" s="3">
        <v>4.33</v>
      </c>
      <c r="C138">
        <v>4.3499999999999996</v>
      </c>
      <c r="D138">
        <v>4.46</v>
      </c>
      <c r="E138">
        <v>4.4000000000000004</v>
      </c>
      <c r="F138">
        <v>4.3</v>
      </c>
      <c r="G138">
        <v>4.08</v>
      </c>
      <c r="H138">
        <v>3.88</v>
      </c>
      <c r="I138">
        <v>3.84</v>
      </c>
      <c r="J138">
        <v>3.96</v>
      </c>
      <c r="K138">
        <v>4.18</v>
      </c>
      <c r="L138">
        <v>4.4400000000000004</v>
      </c>
      <c r="M138">
        <v>4.99</v>
      </c>
      <c r="N138" s="3">
        <v>5</v>
      </c>
      <c r="O138" s="3">
        <f>표1_4[[#This Row],[10 Yr]]-표1_4[[#This Row],[2 Yr]]</f>
        <v>0.5600000000000005</v>
      </c>
      <c r="P138" s="3">
        <f>표1_4[[#This Row],[10 Yr]]-표1_4[[#This Row],[1 Mo]]</f>
        <v>9.0000000000000746E-2</v>
      </c>
      <c r="Q138" s="3">
        <f>표1_4[[#This Row],[10 Yr]]-표1_4[[#This Row],[3 Mo]]</f>
        <v>4.0000000000000036E-2</v>
      </c>
      <c r="R138" s="3">
        <f>표1_4[[#This Row],[10 Yr]]-표1_4[[#This Row],[FEDRate]]</f>
        <v>0.11000000000000032</v>
      </c>
      <c r="S138" s="3">
        <f>표1_4[[#This Row],[20 Yr]]-표1_4[[#This Row],[10 Yr]]</f>
        <v>0.54999999999999982</v>
      </c>
    </row>
    <row r="139" spans="1:19">
      <c r="A139" s="1">
        <v>45859</v>
      </c>
      <c r="B139" s="3">
        <v>4.33</v>
      </c>
      <c r="C139">
        <v>4.3499999999999996</v>
      </c>
      <c r="D139">
        <v>4.46</v>
      </c>
      <c r="E139">
        <v>4.41</v>
      </c>
      <c r="F139">
        <v>4.3</v>
      </c>
      <c r="G139">
        <v>4.0599999999999996</v>
      </c>
      <c r="H139">
        <v>3.85</v>
      </c>
      <c r="I139">
        <v>3.81</v>
      </c>
      <c r="J139">
        <v>3.91</v>
      </c>
      <c r="K139">
        <v>4.13</v>
      </c>
      <c r="L139">
        <v>4.38</v>
      </c>
      <c r="M139">
        <v>4.93</v>
      </c>
      <c r="N139" s="3">
        <v>4.9400000000000004</v>
      </c>
      <c r="O139" s="3">
        <f>표1_4[[#This Row],[10 Yr]]-표1_4[[#This Row],[2 Yr]]</f>
        <v>0.5299999999999998</v>
      </c>
      <c r="P139" s="3">
        <f>표1_4[[#This Row],[10 Yr]]-표1_4[[#This Row],[1 Mo]]</f>
        <v>3.0000000000000249E-2</v>
      </c>
      <c r="Q139" s="3">
        <f>표1_4[[#This Row],[10 Yr]]-표1_4[[#This Row],[3 Mo]]</f>
        <v>-3.0000000000000249E-2</v>
      </c>
      <c r="R139" s="3">
        <f>표1_4[[#This Row],[10 Yr]]-표1_4[[#This Row],[FEDRate]]</f>
        <v>4.9999999999999822E-2</v>
      </c>
      <c r="S139" s="3">
        <f>표1_4[[#This Row],[20 Yr]]-표1_4[[#This Row],[10 Yr]]</f>
        <v>0.54999999999999982</v>
      </c>
    </row>
    <row r="140" spans="1:19">
      <c r="A140" s="1">
        <v>45860</v>
      </c>
      <c r="B140" s="3">
        <v>4.33</v>
      </c>
      <c r="C140">
        <v>4.37</v>
      </c>
      <c r="D140">
        <v>4.45</v>
      </c>
      <c r="E140">
        <v>4.41</v>
      </c>
      <c r="F140">
        <v>4.3</v>
      </c>
      <c r="G140">
        <v>4.05</v>
      </c>
      <c r="H140">
        <v>3.83</v>
      </c>
      <c r="I140">
        <v>3.77</v>
      </c>
      <c r="J140">
        <v>3.88</v>
      </c>
      <c r="K140">
        <v>4.09</v>
      </c>
      <c r="L140">
        <v>4.3499999999999996</v>
      </c>
      <c r="M140">
        <v>4.9000000000000004</v>
      </c>
      <c r="N140" s="3">
        <v>4.9000000000000004</v>
      </c>
      <c r="O140" s="3">
        <f>표1_4[[#This Row],[10 Yr]]-표1_4[[#This Row],[2 Yr]]</f>
        <v>0.51999999999999957</v>
      </c>
      <c r="P140" s="3">
        <f>표1_4[[#This Row],[10 Yr]]-표1_4[[#This Row],[1 Mo]]</f>
        <v>-2.0000000000000462E-2</v>
      </c>
      <c r="Q140" s="3">
        <f>표1_4[[#This Row],[10 Yr]]-표1_4[[#This Row],[3 Mo]]</f>
        <v>-6.0000000000000497E-2</v>
      </c>
      <c r="R140" s="3">
        <f>표1_4[[#This Row],[10 Yr]]-표1_4[[#This Row],[FEDRate]]</f>
        <v>1.9999999999999574E-2</v>
      </c>
      <c r="S140" s="3">
        <f>표1_4[[#This Row],[20 Yr]]-표1_4[[#This Row],[10 Yr]]</f>
        <v>0.55000000000000071</v>
      </c>
    </row>
    <row r="141" spans="1:19">
      <c r="A141" s="1">
        <v>45861</v>
      </c>
      <c r="B141" s="3">
        <v>4.33</v>
      </c>
      <c r="C141">
        <v>4.37</v>
      </c>
      <c r="D141">
        <v>4.45</v>
      </c>
      <c r="E141">
        <v>4.41</v>
      </c>
      <c r="F141">
        <v>4.3099999999999996</v>
      </c>
      <c r="G141">
        <v>4.08</v>
      </c>
      <c r="H141">
        <v>3.88</v>
      </c>
      <c r="I141">
        <v>3.84</v>
      </c>
      <c r="J141">
        <v>3.94</v>
      </c>
      <c r="K141">
        <v>4.1500000000000004</v>
      </c>
      <c r="L141">
        <v>4.4000000000000004</v>
      </c>
      <c r="M141">
        <v>4.93</v>
      </c>
      <c r="N141" s="3">
        <v>4.95</v>
      </c>
      <c r="O141" s="3">
        <f>표1_4[[#This Row],[10 Yr]]-표1_4[[#This Row],[2 Yr]]</f>
        <v>0.52000000000000046</v>
      </c>
      <c r="P141" s="3">
        <f>표1_4[[#This Row],[10 Yr]]-표1_4[[#This Row],[1 Mo]]</f>
        <v>3.0000000000000249E-2</v>
      </c>
      <c r="Q141" s="3">
        <f>표1_4[[#This Row],[10 Yr]]-표1_4[[#This Row],[3 Mo]]</f>
        <v>-9.9999999999997868E-3</v>
      </c>
      <c r="R141" s="3">
        <f>표1_4[[#This Row],[10 Yr]]-표1_4[[#This Row],[FEDRate]]</f>
        <v>7.0000000000000284E-2</v>
      </c>
      <c r="S141" s="3">
        <f>표1_4[[#This Row],[20 Yr]]-표1_4[[#This Row],[10 Yr]]</f>
        <v>0.52999999999999936</v>
      </c>
    </row>
    <row r="142" spans="1:19">
      <c r="A142" s="1">
        <v>45862</v>
      </c>
      <c r="B142" s="3">
        <v>4.33</v>
      </c>
      <c r="C142">
        <v>4.37</v>
      </c>
      <c r="D142">
        <v>4.46</v>
      </c>
      <c r="E142">
        <v>4.42</v>
      </c>
      <c r="F142">
        <v>4.32</v>
      </c>
      <c r="G142">
        <v>4.0999999999999996</v>
      </c>
      <c r="H142">
        <v>3.91</v>
      </c>
      <c r="I142">
        <v>3.87</v>
      </c>
      <c r="J142">
        <v>3.98</v>
      </c>
      <c r="K142">
        <v>4.18</v>
      </c>
      <c r="L142">
        <v>4.43</v>
      </c>
      <c r="M142">
        <v>4.95</v>
      </c>
      <c r="N142" s="3">
        <v>4.96</v>
      </c>
      <c r="O142" s="3">
        <f>표1_4[[#This Row],[10 Yr]]-표1_4[[#This Row],[2 Yr]]</f>
        <v>0.51999999999999957</v>
      </c>
      <c r="P142" s="3">
        <f>표1_4[[#This Row],[10 Yr]]-표1_4[[#This Row],[1 Mo]]</f>
        <v>5.9999999999999609E-2</v>
      </c>
      <c r="Q142" s="3">
        <f>표1_4[[#This Row],[10 Yr]]-표1_4[[#This Row],[3 Mo]]</f>
        <v>9.9999999999997868E-3</v>
      </c>
      <c r="R142" s="3">
        <f>표1_4[[#This Row],[10 Yr]]-표1_4[[#This Row],[FEDRate]]</f>
        <v>9.9999999999999645E-2</v>
      </c>
      <c r="S142" s="3">
        <f>표1_4[[#This Row],[20 Yr]]-표1_4[[#This Row],[10 Yr]]</f>
        <v>0.52000000000000046</v>
      </c>
    </row>
    <row r="143" spans="1:19">
      <c r="A143" s="1">
        <v>45863</v>
      </c>
      <c r="B143" s="3">
        <v>4.33</v>
      </c>
      <c r="C143">
        <v>4.37</v>
      </c>
      <c r="D143">
        <v>4.46</v>
      </c>
      <c r="E143">
        <v>4.42</v>
      </c>
      <c r="F143">
        <v>4.3099999999999996</v>
      </c>
      <c r="G143">
        <v>4.09</v>
      </c>
      <c r="H143">
        <v>3.91</v>
      </c>
      <c r="I143">
        <v>3.86</v>
      </c>
      <c r="J143">
        <v>3.95</v>
      </c>
      <c r="K143">
        <v>4.1500000000000004</v>
      </c>
      <c r="L143">
        <v>4.4000000000000004</v>
      </c>
      <c r="M143">
        <v>4.92</v>
      </c>
      <c r="N143" s="3">
        <v>4.92</v>
      </c>
      <c r="O143" s="3">
        <f>표1_4[[#This Row],[10 Yr]]-표1_4[[#This Row],[2 Yr]]</f>
        <v>0.49000000000000021</v>
      </c>
      <c r="P143" s="3">
        <f>표1_4[[#This Row],[10 Yr]]-표1_4[[#This Row],[1 Mo]]</f>
        <v>3.0000000000000249E-2</v>
      </c>
      <c r="Q143" s="3">
        <f>표1_4[[#This Row],[10 Yr]]-표1_4[[#This Row],[3 Mo]]</f>
        <v>-1.9999999999999574E-2</v>
      </c>
      <c r="R143" s="3">
        <f>표1_4[[#This Row],[10 Yr]]-표1_4[[#This Row],[FEDRate]]</f>
        <v>7.0000000000000284E-2</v>
      </c>
      <c r="S143" s="3">
        <f>표1_4[[#This Row],[20 Yr]]-표1_4[[#This Row],[10 Yr]]</f>
        <v>0.51999999999999957</v>
      </c>
    </row>
    <row r="144" spans="1:19">
      <c r="A144" s="1">
        <v>45866</v>
      </c>
      <c r="B144" s="3">
        <v>4.33</v>
      </c>
      <c r="C144">
        <v>4.4000000000000004</v>
      </c>
      <c r="D144">
        <v>4.45</v>
      </c>
      <c r="E144">
        <v>4.4000000000000004</v>
      </c>
      <c r="F144">
        <v>4.3</v>
      </c>
      <c r="G144">
        <v>4.09</v>
      </c>
      <c r="H144">
        <v>3.91</v>
      </c>
      <c r="I144">
        <v>3.87</v>
      </c>
      <c r="J144">
        <v>3.96</v>
      </c>
      <c r="K144">
        <v>4.18</v>
      </c>
      <c r="L144">
        <v>4.42</v>
      </c>
      <c r="M144">
        <v>4.95</v>
      </c>
      <c r="N144" s="3">
        <v>4.96</v>
      </c>
      <c r="O144" s="3">
        <f>표1_4[[#This Row],[10 Yr]]-표1_4[[#This Row],[2 Yr]]</f>
        <v>0.50999999999999979</v>
      </c>
      <c r="P144" s="3">
        <f>표1_4[[#This Row],[10 Yr]]-표1_4[[#This Row],[1 Mo]]</f>
        <v>1.9999999999999574E-2</v>
      </c>
      <c r="Q144" s="3">
        <f>표1_4[[#This Row],[10 Yr]]-표1_4[[#This Row],[3 Mo]]</f>
        <v>1.9999999999999574E-2</v>
      </c>
      <c r="R144" s="3">
        <f>표1_4[[#This Row],[10 Yr]]-표1_4[[#This Row],[FEDRate]]</f>
        <v>8.9999999999999858E-2</v>
      </c>
      <c r="S144" s="3">
        <f>표1_4[[#This Row],[20 Yr]]-표1_4[[#This Row],[10 Yr]]</f>
        <v>0.53000000000000025</v>
      </c>
    </row>
    <row r="145" spans="1:19">
      <c r="A145" s="1">
        <v>45867</v>
      </c>
      <c r="B145" s="3">
        <v>4.33</v>
      </c>
      <c r="C145">
        <v>4.4000000000000004</v>
      </c>
      <c r="D145">
        <v>4.45</v>
      </c>
      <c r="E145">
        <v>4.4000000000000004</v>
      </c>
      <c r="F145">
        <v>4.28</v>
      </c>
      <c r="G145">
        <v>4.07</v>
      </c>
      <c r="H145">
        <v>3.86</v>
      </c>
      <c r="I145">
        <v>3.82</v>
      </c>
      <c r="J145">
        <v>3.9</v>
      </c>
      <c r="K145">
        <v>4.0999999999999996</v>
      </c>
      <c r="L145">
        <v>4.34</v>
      </c>
      <c r="M145">
        <v>4.8600000000000003</v>
      </c>
      <c r="N145" s="3">
        <v>4.8600000000000003</v>
      </c>
      <c r="O145" s="3">
        <f>표1_4[[#This Row],[10 Yr]]-표1_4[[#This Row],[2 Yr]]</f>
        <v>0.48</v>
      </c>
      <c r="P145" s="3">
        <f>표1_4[[#This Row],[10 Yr]]-표1_4[[#This Row],[1 Mo]]</f>
        <v>-6.0000000000000497E-2</v>
      </c>
      <c r="Q145" s="3">
        <f>표1_4[[#This Row],[10 Yr]]-표1_4[[#This Row],[3 Mo]]</f>
        <v>-6.0000000000000497E-2</v>
      </c>
      <c r="R145" s="3">
        <f>표1_4[[#This Row],[10 Yr]]-표1_4[[#This Row],[FEDRate]]</f>
        <v>9.9999999999997868E-3</v>
      </c>
      <c r="S145" s="3">
        <f>표1_4[[#This Row],[20 Yr]]-표1_4[[#This Row],[10 Yr]]</f>
        <v>0.52000000000000046</v>
      </c>
    </row>
    <row r="146" spans="1:19">
      <c r="A146" s="1">
        <v>45868</v>
      </c>
      <c r="B146" s="3">
        <v>4.33</v>
      </c>
      <c r="C146">
        <v>4.41</v>
      </c>
      <c r="D146">
        <v>4.45</v>
      </c>
      <c r="E146">
        <v>4.41</v>
      </c>
      <c r="F146">
        <v>4.3099999999999996</v>
      </c>
      <c r="G146">
        <v>4.12</v>
      </c>
      <c r="H146">
        <v>3.94</v>
      </c>
      <c r="I146">
        <v>3.89</v>
      </c>
      <c r="J146">
        <v>3.96</v>
      </c>
      <c r="K146">
        <v>4.1500000000000004</v>
      </c>
      <c r="L146">
        <v>4.38</v>
      </c>
      <c r="M146">
        <v>4.9000000000000004</v>
      </c>
      <c r="N146" s="3">
        <v>4.8899999999999997</v>
      </c>
      <c r="O146" s="3">
        <f>표1_4[[#This Row],[10 Yr]]-표1_4[[#This Row],[2 Yr]]</f>
        <v>0.43999999999999995</v>
      </c>
      <c r="P146" s="3">
        <f>표1_4[[#This Row],[10 Yr]]-표1_4[[#This Row],[1 Mo]]</f>
        <v>-3.0000000000000249E-2</v>
      </c>
      <c r="Q146" s="3">
        <f>표1_4[[#This Row],[10 Yr]]-표1_4[[#This Row],[3 Mo]]</f>
        <v>-3.0000000000000249E-2</v>
      </c>
      <c r="R146" s="3">
        <f>표1_4[[#This Row],[10 Yr]]-표1_4[[#This Row],[FEDRate]]</f>
        <v>4.9999999999999822E-2</v>
      </c>
      <c r="S146" s="3">
        <f>표1_4[[#This Row],[20 Yr]]-표1_4[[#This Row],[10 Yr]]</f>
        <v>0.52000000000000046</v>
      </c>
    </row>
    <row r="147" spans="1:19">
      <c r="A147" s="1">
        <v>45869</v>
      </c>
      <c r="B147" s="3">
        <v>4.33</v>
      </c>
      <c r="C147">
        <v>4.49</v>
      </c>
      <c r="D147">
        <v>4.46</v>
      </c>
      <c r="E147">
        <v>4.41</v>
      </c>
      <c r="F147">
        <v>4.3099999999999996</v>
      </c>
      <c r="G147">
        <v>4.0999999999999996</v>
      </c>
      <c r="H147">
        <v>3.94</v>
      </c>
      <c r="I147">
        <v>3.89</v>
      </c>
      <c r="J147">
        <v>3.96</v>
      </c>
      <c r="K147">
        <v>4.1399999999999997</v>
      </c>
      <c r="L147">
        <v>4.37</v>
      </c>
      <c r="M147">
        <v>4.8899999999999997</v>
      </c>
      <c r="N147" s="3">
        <v>4.8899999999999997</v>
      </c>
      <c r="O147" s="3">
        <f>표1_4[[#This Row],[10 Yr]]-표1_4[[#This Row],[2 Yr]]</f>
        <v>0.43000000000000016</v>
      </c>
      <c r="P147" s="3">
        <f>표1_4[[#This Row],[10 Yr]]-표1_4[[#This Row],[1 Mo]]</f>
        <v>-0.12000000000000011</v>
      </c>
      <c r="Q147" s="3">
        <f>표1_4[[#This Row],[10 Yr]]-표1_4[[#This Row],[3 Mo]]</f>
        <v>-4.0000000000000036E-2</v>
      </c>
      <c r="R147" s="3">
        <f>표1_4[[#This Row],[10 Yr]]-표1_4[[#This Row],[FEDRate]]</f>
        <v>4.0000000000000036E-2</v>
      </c>
      <c r="S147" s="3">
        <f>표1_4[[#This Row],[20 Yr]]-표1_4[[#This Row],[10 Yr]]</f>
        <v>0.51999999999999957</v>
      </c>
    </row>
    <row r="148" spans="1:19">
      <c r="A148" s="1">
        <v>45870</v>
      </c>
      <c r="B148" s="3">
        <v>4.33</v>
      </c>
      <c r="C148">
        <v>4.49</v>
      </c>
      <c r="D148">
        <v>4.4400000000000004</v>
      </c>
      <c r="E148">
        <v>4.3499999999999996</v>
      </c>
      <c r="F148">
        <v>4.16</v>
      </c>
      <c r="G148">
        <v>3.87</v>
      </c>
      <c r="H148">
        <v>3.69</v>
      </c>
      <c r="I148">
        <v>3.67</v>
      </c>
      <c r="J148">
        <v>3.77</v>
      </c>
      <c r="K148">
        <v>3.97</v>
      </c>
      <c r="L148">
        <v>4.2300000000000004</v>
      </c>
      <c r="M148">
        <v>4.79</v>
      </c>
      <c r="N148" s="3">
        <v>4.8099999999999996</v>
      </c>
      <c r="O148" s="3">
        <f>표1_4[[#This Row],[10 Yr]]-표1_4[[#This Row],[2 Yr]]</f>
        <v>0.54000000000000048</v>
      </c>
      <c r="P148" s="3">
        <f>표1_4[[#This Row],[10 Yr]]-표1_4[[#This Row],[1 Mo]]</f>
        <v>-0.25999999999999979</v>
      </c>
      <c r="Q148" s="3">
        <f>표1_4[[#This Row],[10 Yr]]-표1_4[[#This Row],[3 Mo]]</f>
        <v>-0.11999999999999922</v>
      </c>
      <c r="R148" s="3">
        <f>표1_4[[#This Row],[10 Yr]]-표1_4[[#This Row],[FEDRate]]</f>
        <v>-9.9999999999999645E-2</v>
      </c>
      <c r="S148" s="3">
        <f>표1_4[[#This Row],[20 Yr]]-표1_4[[#This Row],[10 Yr]]</f>
        <v>0.55999999999999961</v>
      </c>
    </row>
    <row r="149" spans="1:19">
      <c r="A149" s="1">
        <v>45873</v>
      </c>
      <c r="B149" s="3">
        <v>4.33</v>
      </c>
      <c r="C149">
        <v>4.4800000000000004</v>
      </c>
      <c r="D149">
        <v>4.43</v>
      </c>
      <c r="E149">
        <v>4.3499999999999996</v>
      </c>
      <c r="F149">
        <v>4.1500000000000004</v>
      </c>
      <c r="G149">
        <v>3.82</v>
      </c>
      <c r="H149">
        <v>3.69</v>
      </c>
      <c r="I149">
        <v>3.66</v>
      </c>
      <c r="J149">
        <v>3.75</v>
      </c>
      <c r="K149">
        <v>3.95</v>
      </c>
      <c r="L149">
        <v>4.22</v>
      </c>
      <c r="M149">
        <v>4.78</v>
      </c>
      <c r="N149" s="3">
        <v>4.8</v>
      </c>
      <c r="O149" s="3">
        <f>표1_4[[#This Row],[10 Yr]]-표1_4[[#This Row],[2 Yr]]</f>
        <v>0.5299999999999998</v>
      </c>
      <c r="P149" s="3">
        <f>표1_4[[#This Row],[10 Yr]]-표1_4[[#This Row],[1 Mo]]</f>
        <v>-0.26000000000000068</v>
      </c>
      <c r="Q149" s="3">
        <f>표1_4[[#This Row],[10 Yr]]-표1_4[[#This Row],[3 Mo]]</f>
        <v>-0.12999999999999989</v>
      </c>
      <c r="R149" s="3">
        <f>표1_4[[#This Row],[10 Yr]]-표1_4[[#This Row],[FEDRate]]</f>
        <v>-0.11000000000000032</v>
      </c>
      <c r="S149" s="3">
        <f>표1_4[[#This Row],[20 Yr]]-표1_4[[#This Row],[10 Yr]]</f>
        <v>0.5600000000000005</v>
      </c>
    </row>
    <row r="150" spans="1:19">
      <c r="A150" s="1">
        <v>45874</v>
      </c>
      <c r="B150" s="3">
        <v>4.33</v>
      </c>
      <c r="C150">
        <v>4.49</v>
      </c>
      <c r="D150">
        <v>4.41</v>
      </c>
      <c r="E150">
        <v>4.34</v>
      </c>
      <c r="F150">
        <v>4.16</v>
      </c>
      <c r="G150">
        <v>3.92</v>
      </c>
      <c r="H150">
        <v>3.72</v>
      </c>
      <c r="I150">
        <v>3.63</v>
      </c>
      <c r="J150">
        <v>3.77</v>
      </c>
      <c r="K150">
        <v>3.97</v>
      </c>
      <c r="L150">
        <v>4.22</v>
      </c>
      <c r="M150">
        <v>4.7699999999999996</v>
      </c>
      <c r="N150" s="3">
        <v>4.78</v>
      </c>
      <c r="O150" s="3">
        <f>표1_4[[#This Row],[10 Yr]]-표1_4[[#This Row],[2 Yr]]</f>
        <v>0.49999999999999956</v>
      </c>
      <c r="P150" s="3">
        <f>표1_4[[#This Row],[10 Yr]]-표1_4[[#This Row],[1 Mo]]</f>
        <v>-0.27000000000000046</v>
      </c>
      <c r="Q150" s="3">
        <f>표1_4[[#This Row],[10 Yr]]-표1_4[[#This Row],[3 Mo]]</f>
        <v>-0.12000000000000011</v>
      </c>
      <c r="R150" s="3">
        <f>표1_4[[#This Row],[10 Yr]]-표1_4[[#This Row],[FEDRate]]</f>
        <v>-0.11000000000000032</v>
      </c>
      <c r="S150" s="3">
        <f>표1_4[[#This Row],[20 Yr]]-표1_4[[#This Row],[10 Yr]]</f>
        <v>0.54999999999999982</v>
      </c>
    </row>
    <row r="151" spans="1:19">
      <c r="A151" s="1">
        <v>45875</v>
      </c>
      <c r="B151" s="3">
        <v>4.33</v>
      </c>
      <c r="C151">
        <v>4.4800000000000004</v>
      </c>
      <c r="D151">
        <v>4.4000000000000004</v>
      </c>
      <c r="E151">
        <v>4.32</v>
      </c>
      <c r="F151">
        <v>4.1500000000000004</v>
      </c>
      <c r="G151">
        <v>3.9</v>
      </c>
      <c r="H151">
        <v>3.69</v>
      </c>
      <c r="I151">
        <v>3.63</v>
      </c>
      <c r="J151">
        <v>3.77</v>
      </c>
      <c r="K151">
        <v>3.97</v>
      </c>
      <c r="L151">
        <v>4.22</v>
      </c>
      <c r="M151">
        <v>4.8</v>
      </c>
      <c r="N151" s="3">
        <v>4.8099999999999996</v>
      </c>
      <c r="O151" s="3">
        <f>표1_4[[#This Row],[10 Yr]]-표1_4[[#This Row],[2 Yr]]</f>
        <v>0.5299999999999998</v>
      </c>
      <c r="P151" s="3">
        <f>표1_4[[#This Row],[10 Yr]]-표1_4[[#This Row],[1 Mo]]</f>
        <v>-0.26000000000000068</v>
      </c>
      <c r="Q151" s="3">
        <f>표1_4[[#This Row],[10 Yr]]-표1_4[[#This Row],[3 Mo]]</f>
        <v>-0.10000000000000053</v>
      </c>
      <c r="R151" s="3">
        <f>표1_4[[#This Row],[10 Yr]]-표1_4[[#This Row],[FEDRate]]</f>
        <v>-0.11000000000000032</v>
      </c>
      <c r="S151" s="3">
        <f>표1_4[[#This Row],[20 Yr]]-표1_4[[#This Row],[10 Yr]]</f>
        <v>0.58000000000000007</v>
      </c>
    </row>
    <row r="152" spans="1:19">
      <c r="A152" s="1">
        <v>45876</v>
      </c>
      <c r="B152" s="3">
        <v>4.33</v>
      </c>
      <c r="C152">
        <v>4.49</v>
      </c>
      <c r="D152">
        <v>4.41</v>
      </c>
      <c r="E152">
        <v>4.32</v>
      </c>
      <c r="F152">
        <v>4.1500000000000004</v>
      </c>
      <c r="G152">
        <v>3.92</v>
      </c>
      <c r="H152">
        <v>3.72</v>
      </c>
      <c r="I152">
        <v>3.66</v>
      </c>
      <c r="J152">
        <v>3.79</v>
      </c>
      <c r="K152">
        <v>3.99</v>
      </c>
      <c r="L152">
        <v>4.2300000000000004</v>
      </c>
      <c r="M152">
        <v>4.8099999999999996</v>
      </c>
      <c r="N152" s="3">
        <v>4.8099999999999996</v>
      </c>
      <c r="O152" s="3">
        <f>표1_4[[#This Row],[10 Yr]]-표1_4[[#This Row],[2 Yr]]</f>
        <v>0.51000000000000023</v>
      </c>
      <c r="P152" s="3">
        <f>표1_4[[#This Row],[10 Yr]]-표1_4[[#This Row],[1 Mo]]</f>
        <v>-0.25999999999999979</v>
      </c>
      <c r="Q152" s="3">
        <f>표1_4[[#This Row],[10 Yr]]-표1_4[[#This Row],[3 Mo]]</f>
        <v>-8.9999999999999858E-2</v>
      </c>
      <c r="R152" s="3">
        <f>표1_4[[#This Row],[10 Yr]]-표1_4[[#This Row],[FEDRate]]</f>
        <v>-9.9999999999999645E-2</v>
      </c>
      <c r="S152" s="3">
        <f>표1_4[[#This Row],[20 Yr]]-표1_4[[#This Row],[10 Yr]]</f>
        <v>0.57999999999999918</v>
      </c>
    </row>
    <row r="153" spans="1:19">
      <c r="A153" s="1">
        <v>45877</v>
      </c>
      <c r="B153" s="3">
        <v>4.33</v>
      </c>
      <c r="C153">
        <v>4.4800000000000004</v>
      </c>
      <c r="D153">
        <v>4.3899999999999997</v>
      </c>
      <c r="E153">
        <v>4.32</v>
      </c>
      <c r="F153">
        <v>4.1500000000000004</v>
      </c>
      <c r="G153">
        <v>3.93</v>
      </c>
      <c r="H153">
        <v>3.76</v>
      </c>
      <c r="I153">
        <v>3.7</v>
      </c>
      <c r="J153">
        <v>3.84</v>
      </c>
      <c r="K153">
        <v>4.03</v>
      </c>
      <c r="L153">
        <v>4.2699999999999996</v>
      </c>
      <c r="M153">
        <v>4.84</v>
      </c>
      <c r="N153" s="3">
        <v>4.8499999999999996</v>
      </c>
      <c r="O153" s="3">
        <f>표1_4[[#This Row],[10 Yr]]-표1_4[[#This Row],[2 Yr]]</f>
        <v>0.50999999999999979</v>
      </c>
      <c r="P153" s="3">
        <f>표1_4[[#This Row],[10 Yr]]-표1_4[[#This Row],[1 Mo]]</f>
        <v>-0.21000000000000085</v>
      </c>
      <c r="Q153" s="3">
        <f>표1_4[[#This Row],[10 Yr]]-표1_4[[#This Row],[3 Mo]]</f>
        <v>-5.0000000000000711E-2</v>
      </c>
      <c r="R153" s="3">
        <f>표1_4[[#This Row],[10 Yr]]-표1_4[[#This Row],[FEDRate]]</f>
        <v>-6.0000000000000497E-2</v>
      </c>
      <c r="S153" s="3">
        <f>표1_4[[#This Row],[20 Yr]]-표1_4[[#This Row],[10 Yr]]</f>
        <v>0.57000000000000028</v>
      </c>
    </row>
    <row r="154" spans="1:19">
      <c r="A154" s="1">
        <v>45880</v>
      </c>
      <c r="B154" s="3">
        <v>4.33</v>
      </c>
      <c r="C154">
        <v>4.41</v>
      </c>
      <c r="D154">
        <v>4.38</v>
      </c>
      <c r="E154">
        <v>4.34</v>
      </c>
      <c r="F154">
        <v>4.1500000000000004</v>
      </c>
      <c r="G154">
        <v>3.93</v>
      </c>
      <c r="H154">
        <v>3.76</v>
      </c>
      <c r="I154">
        <v>3.71</v>
      </c>
      <c r="J154">
        <v>3.83</v>
      </c>
      <c r="K154">
        <v>4.03</v>
      </c>
      <c r="L154">
        <v>4.2699999999999996</v>
      </c>
      <c r="M154">
        <v>4.83</v>
      </c>
      <c r="N154" s="3">
        <v>4.84</v>
      </c>
      <c r="O154" s="3">
        <f>표1_4[[#This Row],[10 Yr]]-표1_4[[#This Row],[2 Yr]]</f>
        <v>0.50999999999999979</v>
      </c>
      <c r="P154" s="3">
        <f>표1_4[[#This Row],[10 Yr]]-표1_4[[#This Row],[1 Mo]]</f>
        <v>-0.14000000000000057</v>
      </c>
      <c r="Q154" s="3">
        <f>표1_4[[#This Row],[10 Yr]]-표1_4[[#This Row],[3 Mo]]</f>
        <v>-7.0000000000000284E-2</v>
      </c>
      <c r="R154" s="3">
        <f>표1_4[[#This Row],[10 Yr]]-표1_4[[#This Row],[FEDRate]]</f>
        <v>-6.0000000000000497E-2</v>
      </c>
      <c r="S154" s="3">
        <f>표1_4[[#This Row],[20 Yr]]-표1_4[[#This Row],[10 Yr]]</f>
        <v>0.5600000000000005</v>
      </c>
    </row>
    <row r="155" spans="1:19">
      <c r="A155" s="1">
        <v>45881</v>
      </c>
      <c r="B155" s="3">
        <v>4.33</v>
      </c>
      <c r="C155">
        <v>4.4400000000000004</v>
      </c>
      <c r="D155">
        <v>4.3499999999999996</v>
      </c>
      <c r="E155">
        <v>4.33</v>
      </c>
      <c r="F155">
        <v>4.12</v>
      </c>
      <c r="G155">
        <v>3.9</v>
      </c>
      <c r="H155">
        <v>3.72</v>
      </c>
      <c r="I155">
        <v>3.69</v>
      </c>
      <c r="J155">
        <v>3.83</v>
      </c>
      <c r="K155">
        <v>4.03</v>
      </c>
      <c r="L155">
        <v>4.29</v>
      </c>
      <c r="M155">
        <v>4.87</v>
      </c>
      <c r="N155" s="3">
        <v>4.88</v>
      </c>
      <c r="O155" s="3">
        <f>표1_4[[#This Row],[10 Yr]]-표1_4[[#This Row],[2 Yr]]</f>
        <v>0.56999999999999984</v>
      </c>
      <c r="P155" s="3">
        <f>표1_4[[#This Row],[10 Yr]]-표1_4[[#This Row],[1 Mo]]</f>
        <v>-0.15000000000000036</v>
      </c>
      <c r="Q155" s="3">
        <f>표1_4[[#This Row],[10 Yr]]-표1_4[[#This Row],[3 Mo]]</f>
        <v>-4.0000000000000036E-2</v>
      </c>
      <c r="R155" s="3">
        <f>표1_4[[#This Row],[10 Yr]]-표1_4[[#This Row],[FEDRate]]</f>
        <v>-4.0000000000000036E-2</v>
      </c>
      <c r="S155" s="3">
        <f>표1_4[[#This Row],[20 Yr]]-표1_4[[#This Row],[10 Yr]]</f>
        <v>0.58000000000000007</v>
      </c>
    </row>
    <row r="156" spans="1:19">
      <c r="A156" s="1">
        <v>45882</v>
      </c>
      <c r="B156" s="3">
        <v>4.33</v>
      </c>
      <c r="C156">
        <v>4.42</v>
      </c>
      <c r="D156">
        <v>4.32</v>
      </c>
      <c r="E156">
        <v>4.29</v>
      </c>
      <c r="F156">
        <v>4.09</v>
      </c>
      <c r="G156">
        <v>3.86</v>
      </c>
      <c r="H156">
        <v>3.67</v>
      </c>
      <c r="I156">
        <v>3.64</v>
      </c>
      <c r="J156">
        <v>3.77</v>
      </c>
      <c r="K156">
        <v>3.98</v>
      </c>
      <c r="L156">
        <v>4.24</v>
      </c>
      <c r="M156">
        <v>4.8099999999999996</v>
      </c>
      <c r="N156" s="3">
        <v>4.83</v>
      </c>
      <c r="O156" s="3">
        <f>표1_4[[#This Row],[10 Yr]]-표1_4[[#This Row],[2 Yr]]</f>
        <v>0.57000000000000028</v>
      </c>
      <c r="P156" s="3">
        <f>표1_4[[#This Row],[10 Yr]]-표1_4[[#This Row],[1 Mo]]</f>
        <v>-0.17999999999999972</v>
      </c>
      <c r="Q156" s="3">
        <f>표1_4[[#This Row],[10 Yr]]-표1_4[[#This Row],[3 Mo]]</f>
        <v>-4.9999999999999822E-2</v>
      </c>
      <c r="R156" s="3">
        <f>표1_4[[#This Row],[10 Yr]]-표1_4[[#This Row],[FEDRate]]</f>
        <v>-8.9999999999999858E-2</v>
      </c>
      <c r="S156" s="3">
        <f>표1_4[[#This Row],[20 Yr]]-표1_4[[#This Row],[10 Yr]]</f>
        <v>0.5699999999999994</v>
      </c>
    </row>
    <row r="157" spans="1:19">
      <c r="A157" s="1">
        <v>45883</v>
      </c>
      <c r="B157" s="3">
        <v>4.33</v>
      </c>
      <c r="C157">
        <v>4.43</v>
      </c>
      <c r="D157">
        <v>4.3600000000000003</v>
      </c>
      <c r="E157">
        <v>4.3</v>
      </c>
      <c r="F157">
        <v>4.12</v>
      </c>
      <c r="G157">
        <v>3.91</v>
      </c>
      <c r="H157">
        <v>3.74</v>
      </c>
      <c r="I157">
        <v>3.7</v>
      </c>
      <c r="J157">
        <v>3.82</v>
      </c>
      <c r="K157">
        <v>4.03</v>
      </c>
      <c r="L157">
        <v>4.29</v>
      </c>
      <c r="M157">
        <v>4.8600000000000003</v>
      </c>
      <c r="N157" s="3">
        <v>4.88</v>
      </c>
      <c r="O157" s="3">
        <f>표1_4[[#This Row],[10 Yr]]-표1_4[[#This Row],[2 Yr]]</f>
        <v>0.54999999999999982</v>
      </c>
      <c r="P157" s="3">
        <f>표1_4[[#This Row],[10 Yr]]-표1_4[[#This Row],[1 Mo]]</f>
        <v>-0.13999999999999968</v>
      </c>
      <c r="Q157" s="3">
        <f>표1_4[[#This Row],[10 Yr]]-표1_4[[#This Row],[3 Mo]]</f>
        <v>-9.9999999999997868E-3</v>
      </c>
      <c r="R157" s="3">
        <f>표1_4[[#This Row],[10 Yr]]-표1_4[[#This Row],[FEDRate]]</f>
        <v>-4.0000000000000036E-2</v>
      </c>
      <c r="S157" s="3">
        <f>표1_4[[#This Row],[20 Yr]]-표1_4[[#This Row],[10 Yr]]</f>
        <v>0.57000000000000028</v>
      </c>
    </row>
    <row r="158" spans="1:19">
      <c r="A158" s="1">
        <v>45884</v>
      </c>
      <c r="B158" s="3">
        <v>4.33</v>
      </c>
      <c r="C158">
        <v>4.42</v>
      </c>
      <c r="D158">
        <v>4.3499999999999996</v>
      </c>
      <c r="E158">
        <v>4.3</v>
      </c>
      <c r="F158">
        <v>4.12</v>
      </c>
      <c r="G158">
        <v>3.93</v>
      </c>
      <c r="H158">
        <v>3.75</v>
      </c>
      <c r="I158">
        <v>3.73</v>
      </c>
      <c r="J158">
        <v>3.85</v>
      </c>
      <c r="K158">
        <v>4.07</v>
      </c>
      <c r="L158">
        <v>4.33</v>
      </c>
      <c r="M158">
        <v>4.91</v>
      </c>
      <c r="N158" s="3">
        <v>4.92</v>
      </c>
      <c r="O158" s="3">
        <f>표1_4[[#This Row],[10 Yr]]-표1_4[[#This Row],[2 Yr]]</f>
        <v>0.58000000000000007</v>
      </c>
      <c r="P158" s="3">
        <f>표1_4[[#This Row],[10 Yr]]-표1_4[[#This Row],[1 Mo]]</f>
        <v>-8.9999999999999858E-2</v>
      </c>
      <c r="Q158" s="3">
        <f>표1_4[[#This Row],[10 Yr]]-표1_4[[#This Row],[3 Mo]]</f>
        <v>3.0000000000000249E-2</v>
      </c>
      <c r="R158" s="3">
        <f>표1_4[[#This Row],[10 Yr]]-표1_4[[#This Row],[FEDRate]]</f>
        <v>0</v>
      </c>
      <c r="S158" s="3">
        <f>표1_4[[#This Row],[20 Yr]]-표1_4[[#This Row],[10 Yr]]</f>
        <v>0.58000000000000007</v>
      </c>
    </row>
    <row r="159" spans="1:19">
      <c r="A159" s="1">
        <v>45887</v>
      </c>
      <c r="B159" s="3">
        <v>4.33</v>
      </c>
      <c r="C159">
        <v>4.47</v>
      </c>
      <c r="D159">
        <v>4.3499999999999996</v>
      </c>
      <c r="E159">
        <v>4.33</v>
      </c>
      <c r="F159">
        <v>4.13</v>
      </c>
      <c r="G159">
        <v>3.93</v>
      </c>
      <c r="H159">
        <v>3.77</v>
      </c>
      <c r="I159">
        <v>3.73</v>
      </c>
      <c r="J159">
        <v>3.86</v>
      </c>
      <c r="K159">
        <v>4.07</v>
      </c>
      <c r="L159">
        <v>4.34</v>
      </c>
      <c r="M159">
        <v>4.92</v>
      </c>
      <c r="N159" s="3">
        <v>4.9400000000000004</v>
      </c>
      <c r="O159" s="3">
        <f>표1_4[[#This Row],[10 Yr]]-표1_4[[#This Row],[2 Yr]]</f>
        <v>0.56999999999999984</v>
      </c>
      <c r="P159" s="3">
        <f>표1_4[[#This Row],[10 Yr]]-표1_4[[#This Row],[1 Mo]]</f>
        <v>-0.12999999999999989</v>
      </c>
      <c r="Q159" s="3">
        <f>표1_4[[#This Row],[10 Yr]]-표1_4[[#This Row],[3 Mo]]</f>
        <v>9.9999999999997868E-3</v>
      </c>
      <c r="R159" s="3">
        <f>표1_4[[#This Row],[10 Yr]]-표1_4[[#This Row],[FEDRate]]</f>
        <v>9.9999999999997868E-3</v>
      </c>
      <c r="S159" s="3">
        <f>표1_4[[#This Row],[20 Yr]]-표1_4[[#This Row],[10 Yr]]</f>
        <v>0.58000000000000007</v>
      </c>
    </row>
    <row r="160" spans="1:19">
      <c r="A160" s="1">
        <v>45888</v>
      </c>
      <c r="B160" s="3">
        <v>4.33</v>
      </c>
      <c r="C160">
        <v>4.46</v>
      </c>
      <c r="D160">
        <v>4.3499999999999996</v>
      </c>
      <c r="E160">
        <v>4.3</v>
      </c>
      <c r="F160">
        <v>4.1100000000000003</v>
      </c>
      <c r="G160">
        <v>3.91</v>
      </c>
      <c r="H160">
        <v>3.75</v>
      </c>
      <c r="I160">
        <v>3.7</v>
      </c>
      <c r="J160">
        <v>3.82</v>
      </c>
      <c r="K160">
        <v>4.04</v>
      </c>
      <c r="L160">
        <v>4.3</v>
      </c>
      <c r="M160">
        <v>4.8899999999999997</v>
      </c>
      <c r="N160" s="3">
        <v>4.9000000000000004</v>
      </c>
      <c r="O160" s="3">
        <f>표1_4[[#This Row],[10 Yr]]-표1_4[[#This Row],[2 Yr]]</f>
        <v>0.54999999999999982</v>
      </c>
      <c r="P160" s="3">
        <f>표1_4[[#This Row],[10 Yr]]-표1_4[[#This Row],[1 Mo]]</f>
        <v>-0.16000000000000014</v>
      </c>
      <c r="Q160" s="3">
        <f>표1_4[[#This Row],[10 Yr]]-표1_4[[#This Row],[3 Mo]]</f>
        <v>0</v>
      </c>
      <c r="R160" s="3">
        <f>표1_4[[#This Row],[10 Yr]]-표1_4[[#This Row],[FEDRate]]</f>
        <v>-3.0000000000000249E-2</v>
      </c>
      <c r="S160" s="3">
        <f>표1_4[[#This Row],[20 Yr]]-표1_4[[#This Row],[10 Yr]]</f>
        <v>0.58999999999999986</v>
      </c>
    </row>
    <row r="161" spans="1:19">
      <c r="A161" s="1">
        <v>45889</v>
      </c>
      <c r="B161" s="3">
        <v>4.33</v>
      </c>
      <c r="C161">
        <v>4.45</v>
      </c>
      <c r="D161">
        <v>4.3499999999999996</v>
      </c>
      <c r="E161">
        <v>4.3</v>
      </c>
      <c r="F161">
        <v>4.1100000000000003</v>
      </c>
      <c r="G161">
        <v>3.9</v>
      </c>
      <c r="H161">
        <v>3.74</v>
      </c>
      <c r="I161">
        <v>3.69</v>
      </c>
      <c r="J161">
        <v>3.81</v>
      </c>
      <c r="K161">
        <v>4.0199999999999996</v>
      </c>
      <c r="L161">
        <v>4.29</v>
      </c>
      <c r="M161">
        <v>4.8600000000000003</v>
      </c>
      <c r="N161" s="3">
        <v>4.8899999999999997</v>
      </c>
      <c r="O161" s="3">
        <f>표1_4[[#This Row],[10 Yr]]-표1_4[[#This Row],[2 Yr]]</f>
        <v>0.54999999999999982</v>
      </c>
      <c r="P161" s="3">
        <f>표1_4[[#This Row],[10 Yr]]-표1_4[[#This Row],[1 Mo]]</f>
        <v>-0.16000000000000014</v>
      </c>
      <c r="Q161" s="3">
        <f>표1_4[[#This Row],[10 Yr]]-표1_4[[#This Row],[3 Mo]]</f>
        <v>-9.9999999999997868E-3</v>
      </c>
      <c r="R161" s="3">
        <f>표1_4[[#This Row],[10 Yr]]-표1_4[[#This Row],[FEDRate]]</f>
        <v>-4.0000000000000036E-2</v>
      </c>
      <c r="S161" s="3">
        <f>표1_4[[#This Row],[20 Yr]]-표1_4[[#This Row],[10 Yr]]</f>
        <v>0.57000000000000028</v>
      </c>
    </row>
    <row r="162" spans="1:19">
      <c r="A162" s="1">
        <v>45890</v>
      </c>
      <c r="B162" s="3">
        <v>4.33</v>
      </c>
      <c r="C162">
        <v>4.49</v>
      </c>
      <c r="D162">
        <v>4.3899999999999997</v>
      </c>
      <c r="E162">
        <v>4.32</v>
      </c>
      <c r="F162">
        <v>4.1399999999999997</v>
      </c>
      <c r="G162">
        <v>3.95</v>
      </c>
      <c r="H162">
        <v>3.79</v>
      </c>
      <c r="I162">
        <v>3.75</v>
      </c>
      <c r="J162">
        <v>3.86</v>
      </c>
      <c r="K162">
        <v>4.07</v>
      </c>
      <c r="L162">
        <v>4.33</v>
      </c>
      <c r="M162">
        <v>4.8899999999999997</v>
      </c>
      <c r="N162" s="3">
        <v>4.92</v>
      </c>
      <c r="O162" s="3">
        <f>표1_4[[#This Row],[10 Yr]]-표1_4[[#This Row],[2 Yr]]</f>
        <v>0.54</v>
      </c>
      <c r="P162" s="3">
        <f>표1_4[[#This Row],[10 Yr]]-표1_4[[#This Row],[1 Mo]]</f>
        <v>-0.16000000000000014</v>
      </c>
      <c r="Q162" s="3">
        <f>표1_4[[#This Row],[10 Yr]]-표1_4[[#This Row],[3 Mo]]</f>
        <v>9.9999999999997868E-3</v>
      </c>
      <c r="R162" s="3">
        <f>표1_4[[#This Row],[10 Yr]]-표1_4[[#This Row],[FEDRate]]</f>
        <v>0</v>
      </c>
      <c r="S162" s="3">
        <f>표1_4[[#This Row],[20 Yr]]-표1_4[[#This Row],[10 Yr]]</f>
        <v>0.55999999999999961</v>
      </c>
    </row>
    <row r="163" spans="1:19">
      <c r="A163" s="1">
        <v>45891</v>
      </c>
      <c r="B163" s="3">
        <v>4.33</v>
      </c>
      <c r="C163">
        <v>4.47</v>
      </c>
      <c r="D163">
        <v>4.3600000000000003</v>
      </c>
      <c r="E163">
        <v>4.2699999999999996</v>
      </c>
      <c r="F163">
        <v>4.08</v>
      </c>
      <c r="G163">
        <v>3.87</v>
      </c>
      <c r="H163">
        <v>3.68</v>
      </c>
      <c r="I163">
        <v>3.64</v>
      </c>
      <c r="J163">
        <v>3.76</v>
      </c>
      <c r="K163">
        <v>3.98</v>
      </c>
      <c r="L163">
        <v>4.26</v>
      </c>
      <c r="M163">
        <v>4.84</v>
      </c>
      <c r="N163" s="3">
        <v>4.88</v>
      </c>
      <c r="O163" s="3">
        <f>표1_4[[#This Row],[10 Yr]]-표1_4[[#This Row],[2 Yr]]</f>
        <v>0.57999999999999963</v>
      </c>
      <c r="P163" s="3">
        <f>표1_4[[#This Row],[10 Yr]]-표1_4[[#This Row],[1 Mo]]</f>
        <v>-0.20999999999999996</v>
      </c>
      <c r="Q163" s="3">
        <f>표1_4[[#This Row],[10 Yr]]-표1_4[[#This Row],[3 Mo]]</f>
        <v>-9.9999999999997868E-3</v>
      </c>
      <c r="R163" s="3">
        <f>표1_4[[#This Row],[10 Yr]]-표1_4[[#This Row],[FEDRate]]</f>
        <v>-7.0000000000000284E-2</v>
      </c>
      <c r="S163" s="3">
        <f>표1_4[[#This Row],[20 Yr]]-표1_4[[#This Row],[10 Yr]]</f>
        <v>0.58000000000000007</v>
      </c>
    </row>
    <row r="164" spans="1:19">
      <c r="A164" s="1">
        <v>45894</v>
      </c>
      <c r="B164" s="3">
        <v>4.33</v>
      </c>
      <c r="C164">
        <v>4.45</v>
      </c>
      <c r="D164">
        <v>4.3499999999999996</v>
      </c>
      <c r="E164">
        <v>4.29</v>
      </c>
      <c r="F164">
        <v>4.08</v>
      </c>
      <c r="G164">
        <v>3.88</v>
      </c>
      <c r="H164">
        <v>3.73</v>
      </c>
      <c r="I164">
        <v>3.68</v>
      </c>
      <c r="J164">
        <v>3.8</v>
      </c>
      <c r="K164">
        <v>4.01</v>
      </c>
      <c r="L164">
        <v>4.28</v>
      </c>
      <c r="M164">
        <v>4.8600000000000003</v>
      </c>
      <c r="N164" s="3">
        <v>4.8899999999999997</v>
      </c>
      <c r="O164" s="3">
        <f>표1_4[[#This Row],[10 Yr]]-표1_4[[#This Row],[2 Yr]]</f>
        <v>0.55000000000000027</v>
      </c>
      <c r="P164" s="3">
        <f>표1_4[[#This Row],[10 Yr]]-표1_4[[#This Row],[1 Mo]]</f>
        <v>-0.16999999999999993</v>
      </c>
      <c r="Q164" s="3">
        <f>표1_4[[#This Row],[10 Yr]]-표1_4[[#This Row],[3 Mo]]</f>
        <v>-9.9999999999997868E-3</v>
      </c>
      <c r="R164" s="3">
        <f>표1_4[[#This Row],[10 Yr]]-표1_4[[#This Row],[FEDRate]]</f>
        <v>-4.9999999999999822E-2</v>
      </c>
      <c r="S164" s="3">
        <f>표1_4[[#This Row],[20 Yr]]-표1_4[[#This Row],[10 Yr]]</f>
        <v>0.58000000000000007</v>
      </c>
    </row>
    <row r="165" spans="1:19">
      <c r="A165" s="1">
        <v>45895</v>
      </c>
      <c r="B165" s="3">
        <v>4.33</v>
      </c>
      <c r="C165">
        <v>4.42</v>
      </c>
      <c r="D165">
        <v>4.34</v>
      </c>
      <c r="E165">
        <v>4.28</v>
      </c>
      <c r="F165">
        <v>4.0599999999999996</v>
      </c>
      <c r="G165">
        <v>3.85</v>
      </c>
      <c r="H165">
        <v>3.61</v>
      </c>
      <c r="I165">
        <v>3.63</v>
      </c>
      <c r="J165">
        <v>3.75</v>
      </c>
      <c r="K165">
        <v>3.98</v>
      </c>
      <c r="L165">
        <v>4.26</v>
      </c>
      <c r="M165">
        <v>4.8600000000000003</v>
      </c>
      <c r="N165" s="3">
        <v>4.9000000000000004</v>
      </c>
      <c r="O165" s="3">
        <f>표1_4[[#This Row],[10 Yr]]-표1_4[[#This Row],[2 Yr]]</f>
        <v>0.64999999999999991</v>
      </c>
      <c r="P165" s="3">
        <f>표1_4[[#This Row],[10 Yr]]-표1_4[[#This Row],[1 Mo]]</f>
        <v>-0.16000000000000014</v>
      </c>
      <c r="Q165" s="3">
        <f>표1_4[[#This Row],[10 Yr]]-표1_4[[#This Row],[3 Mo]]</f>
        <v>-2.0000000000000462E-2</v>
      </c>
      <c r="R165" s="3">
        <f>표1_4[[#This Row],[10 Yr]]-표1_4[[#This Row],[FEDRate]]</f>
        <v>-7.0000000000000284E-2</v>
      </c>
      <c r="S165" s="3">
        <f>표1_4[[#This Row],[20 Yr]]-표1_4[[#This Row],[10 Yr]]</f>
        <v>0.60000000000000053</v>
      </c>
    </row>
    <row r="166" spans="1:19">
      <c r="A166" s="1">
        <v>45896</v>
      </c>
      <c r="B166" s="3">
        <v>4.33</v>
      </c>
      <c r="C166">
        <v>4.42</v>
      </c>
      <c r="D166">
        <v>4.3</v>
      </c>
      <c r="E166">
        <v>4.26</v>
      </c>
      <c r="F166">
        <v>4.04</v>
      </c>
      <c r="G166">
        <v>3.83</v>
      </c>
      <c r="H166">
        <v>3.59</v>
      </c>
      <c r="I166">
        <v>3.59</v>
      </c>
      <c r="J166">
        <v>3.69</v>
      </c>
      <c r="K166">
        <v>3.95</v>
      </c>
      <c r="L166">
        <v>4.24</v>
      </c>
      <c r="M166">
        <v>4.87</v>
      </c>
      <c r="N166" s="3">
        <v>4.91</v>
      </c>
      <c r="O166" s="3">
        <f>표1_4[[#This Row],[10 Yr]]-표1_4[[#This Row],[2 Yr]]</f>
        <v>0.65000000000000036</v>
      </c>
      <c r="P166" s="3">
        <f>표1_4[[#This Row],[10 Yr]]-표1_4[[#This Row],[1 Mo]]</f>
        <v>-0.17999999999999972</v>
      </c>
      <c r="Q166" s="3">
        <f>표1_4[[#This Row],[10 Yr]]-표1_4[[#This Row],[3 Mo]]</f>
        <v>-1.9999999999999574E-2</v>
      </c>
      <c r="R166" s="3">
        <f>표1_4[[#This Row],[10 Yr]]-표1_4[[#This Row],[FEDRate]]</f>
        <v>-8.9999999999999858E-2</v>
      </c>
      <c r="S166" s="3">
        <f>표1_4[[#This Row],[20 Yr]]-표1_4[[#This Row],[10 Yr]]</f>
        <v>0.62999999999999989</v>
      </c>
    </row>
    <row r="167" spans="1:19">
      <c r="A167" s="1">
        <v>45897</v>
      </c>
      <c r="B167" s="3">
        <v>4.33</v>
      </c>
      <c r="C167">
        <v>4.42</v>
      </c>
      <c r="D167">
        <v>4.3099999999999996</v>
      </c>
      <c r="E167">
        <v>4.26</v>
      </c>
      <c r="F167">
        <v>4.04</v>
      </c>
      <c r="G167">
        <v>3.85</v>
      </c>
      <c r="H167">
        <v>3.62</v>
      </c>
      <c r="I167">
        <v>3.6</v>
      </c>
      <c r="J167">
        <v>3.69</v>
      </c>
      <c r="K167">
        <v>3.92</v>
      </c>
      <c r="L167">
        <v>4.22</v>
      </c>
      <c r="M167">
        <v>4.83</v>
      </c>
      <c r="N167" s="3">
        <v>4.88</v>
      </c>
      <c r="O167" s="3">
        <f>표1_4[[#This Row],[10 Yr]]-표1_4[[#This Row],[2 Yr]]</f>
        <v>0.59999999999999964</v>
      </c>
      <c r="P167" s="3">
        <f>표1_4[[#This Row],[10 Yr]]-표1_4[[#This Row],[1 Mo]]</f>
        <v>-0.20000000000000018</v>
      </c>
      <c r="Q167" s="3">
        <f>표1_4[[#This Row],[10 Yr]]-표1_4[[#This Row],[3 Mo]]</f>
        <v>-4.0000000000000036E-2</v>
      </c>
      <c r="R167" s="3">
        <f>표1_4[[#This Row],[10 Yr]]-표1_4[[#This Row],[FEDRate]]</f>
        <v>-0.11000000000000032</v>
      </c>
      <c r="S167" s="3">
        <f>표1_4[[#This Row],[20 Yr]]-표1_4[[#This Row],[10 Yr]]</f>
        <v>0.61000000000000032</v>
      </c>
    </row>
    <row r="168" spans="1:19">
      <c r="A168" s="1">
        <v>45898</v>
      </c>
      <c r="B168" s="3">
        <v>4.33</v>
      </c>
      <c r="C168">
        <v>4.41</v>
      </c>
      <c r="D168">
        <v>4.3</v>
      </c>
      <c r="E168">
        <v>4.2300000000000004</v>
      </c>
      <c r="F168">
        <v>4.01</v>
      </c>
      <c r="G168">
        <v>3.83</v>
      </c>
      <c r="H168">
        <v>3.59</v>
      </c>
      <c r="I168">
        <v>3.58</v>
      </c>
      <c r="J168">
        <v>3.68</v>
      </c>
      <c r="K168">
        <v>3.92</v>
      </c>
      <c r="L168">
        <v>4.2300000000000004</v>
      </c>
      <c r="M168">
        <v>4.8600000000000003</v>
      </c>
      <c r="N168" s="3">
        <v>4.92</v>
      </c>
      <c r="O168" s="3">
        <f>표1_4[[#This Row],[10 Yr]]-표1_4[[#This Row],[2 Yr]]</f>
        <v>0.64000000000000057</v>
      </c>
      <c r="P168" s="3">
        <f>표1_4[[#This Row],[10 Yr]]-표1_4[[#This Row],[1 Mo]]</f>
        <v>-0.17999999999999972</v>
      </c>
      <c r="Q168" s="3">
        <f>표1_4[[#This Row],[10 Yr]]-표1_4[[#This Row],[3 Mo]]</f>
        <v>0</v>
      </c>
      <c r="R168" s="3">
        <f>표1_4[[#This Row],[10 Yr]]-표1_4[[#This Row],[FEDRate]]</f>
        <v>-9.9999999999999645E-2</v>
      </c>
      <c r="S168" s="3">
        <f>표1_4[[#This Row],[20 Yr]]-표1_4[[#This Row],[10 Yr]]</f>
        <v>0.62999999999999989</v>
      </c>
    </row>
    <row r="169" spans="1:19">
      <c r="A169" s="1">
        <v>45902</v>
      </c>
      <c r="B169" s="3">
        <v>4.33</v>
      </c>
      <c r="C169">
        <v>4.4000000000000004</v>
      </c>
      <c r="D169">
        <v>4.29</v>
      </c>
      <c r="E169">
        <v>4.2</v>
      </c>
      <c r="F169">
        <v>3.99</v>
      </c>
      <c r="G169">
        <v>3.82</v>
      </c>
      <c r="H169">
        <v>3.66</v>
      </c>
      <c r="I169">
        <v>3.63</v>
      </c>
      <c r="J169">
        <v>3.74</v>
      </c>
      <c r="K169">
        <v>3.98</v>
      </c>
      <c r="L169">
        <v>4.28</v>
      </c>
      <c r="M169">
        <v>4.92</v>
      </c>
      <c r="N169" s="3">
        <v>4.97</v>
      </c>
      <c r="O169" s="3">
        <f>표1_4[[#This Row],[10 Yr]]-표1_4[[#This Row],[2 Yr]]</f>
        <v>0.62000000000000011</v>
      </c>
      <c r="P169" s="3">
        <f>표1_4[[#This Row],[10 Yr]]-표1_4[[#This Row],[1 Mo]]</f>
        <v>-0.12000000000000011</v>
      </c>
      <c r="Q169" s="3">
        <f>표1_4[[#This Row],[10 Yr]]-표1_4[[#This Row],[3 Mo]]</f>
        <v>8.0000000000000071E-2</v>
      </c>
      <c r="R169" s="3">
        <f>표1_4[[#This Row],[10 Yr]]-표1_4[[#This Row],[FEDRate]]</f>
        <v>-4.9999999999999822E-2</v>
      </c>
      <c r="S169" s="3">
        <f>표1_4[[#This Row],[20 Yr]]-표1_4[[#This Row],[10 Yr]]</f>
        <v>0.63999999999999968</v>
      </c>
    </row>
    <row r="170" spans="1:19">
      <c r="A170" s="1">
        <v>45903</v>
      </c>
      <c r="B170" s="3">
        <v>4.33</v>
      </c>
      <c r="C170">
        <v>4.3499999999999996</v>
      </c>
      <c r="D170">
        <v>4.26</v>
      </c>
      <c r="E170">
        <v>4.18</v>
      </c>
      <c r="F170">
        <v>3.96</v>
      </c>
      <c r="G170">
        <v>3.77</v>
      </c>
      <c r="H170">
        <v>3.61</v>
      </c>
      <c r="I170">
        <v>3.58</v>
      </c>
      <c r="J170">
        <v>3.69</v>
      </c>
      <c r="K170">
        <v>3.92</v>
      </c>
      <c r="L170">
        <v>4.22</v>
      </c>
      <c r="M170">
        <v>4.8499999999999996</v>
      </c>
      <c r="N170" s="3">
        <v>4.9000000000000004</v>
      </c>
      <c r="O170" s="3">
        <f>표1_4[[#This Row],[10 Yr]]-표1_4[[#This Row],[2 Yr]]</f>
        <v>0.60999999999999988</v>
      </c>
      <c r="P170" s="3">
        <f>표1_4[[#This Row],[10 Yr]]-표1_4[[#This Row],[1 Mo]]</f>
        <v>-0.12999999999999989</v>
      </c>
      <c r="Q170" s="3">
        <f>표1_4[[#This Row],[10 Yr]]-표1_4[[#This Row],[3 Mo]]</f>
        <v>4.0000000000000036E-2</v>
      </c>
      <c r="R170" s="3">
        <f>표1_4[[#This Row],[10 Yr]]-표1_4[[#This Row],[FEDRate]]</f>
        <v>-0.11000000000000032</v>
      </c>
      <c r="S170" s="3">
        <f>표1_4[[#This Row],[20 Yr]]-표1_4[[#This Row],[10 Yr]]</f>
        <v>0.62999999999999989</v>
      </c>
    </row>
    <row r="171" spans="1:19">
      <c r="A171" s="1">
        <v>45904</v>
      </c>
      <c r="B171" s="3">
        <v>4.33</v>
      </c>
      <c r="C171">
        <v>4.33</v>
      </c>
      <c r="D171">
        <v>4.28</v>
      </c>
      <c r="E171">
        <v>4.16</v>
      </c>
      <c r="F171">
        <v>3.94</v>
      </c>
      <c r="G171">
        <v>3.76</v>
      </c>
      <c r="H171">
        <v>3.59</v>
      </c>
      <c r="I171">
        <v>3.55</v>
      </c>
      <c r="J171">
        <v>3.65</v>
      </c>
      <c r="K171">
        <v>3.87</v>
      </c>
      <c r="L171">
        <v>4.17</v>
      </c>
      <c r="M171">
        <v>4.8099999999999996</v>
      </c>
      <c r="N171" s="3">
        <v>4.8600000000000003</v>
      </c>
      <c r="O171" s="3">
        <f>표1_4[[#This Row],[10 Yr]]-표1_4[[#This Row],[2 Yr]]</f>
        <v>0.58000000000000007</v>
      </c>
      <c r="P171" s="3">
        <f>표1_4[[#This Row],[10 Yr]]-표1_4[[#This Row],[1 Mo]]</f>
        <v>-0.16000000000000014</v>
      </c>
      <c r="Q171" s="3">
        <f>표1_4[[#This Row],[10 Yr]]-표1_4[[#This Row],[3 Mo]]</f>
        <v>9.9999999999997868E-3</v>
      </c>
      <c r="R171" s="3">
        <f>표1_4[[#This Row],[10 Yr]]-표1_4[[#This Row],[FEDRate]]</f>
        <v>-0.16000000000000014</v>
      </c>
      <c r="S171" s="3">
        <f>표1_4[[#This Row],[20 Yr]]-표1_4[[#This Row],[10 Yr]]</f>
        <v>0.63999999999999968</v>
      </c>
    </row>
    <row r="172" spans="1:19">
      <c r="A172" s="1">
        <v>45905</v>
      </c>
      <c r="B172" s="3">
        <v>4.33</v>
      </c>
      <c r="C172">
        <v>4.29</v>
      </c>
      <c r="D172">
        <v>4.24</v>
      </c>
      <c r="E172">
        <v>4.07</v>
      </c>
      <c r="F172">
        <v>3.85</v>
      </c>
      <c r="G172">
        <v>3.65</v>
      </c>
      <c r="H172">
        <v>3.51</v>
      </c>
      <c r="I172">
        <v>3.48</v>
      </c>
      <c r="J172">
        <v>3.59</v>
      </c>
      <c r="K172">
        <v>3.8</v>
      </c>
      <c r="L172">
        <v>4.0999999999999996</v>
      </c>
      <c r="M172">
        <v>4.72</v>
      </c>
      <c r="N172" s="3">
        <v>4.78</v>
      </c>
      <c r="O172" s="3">
        <f>표1_4[[#This Row],[10 Yr]]-표1_4[[#This Row],[2 Yr]]</f>
        <v>0.58999999999999986</v>
      </c>
      <c r="P172" s="3">
        <f>표1_4[[#This Row],[10 Yr]]-표1_4[[#This Row],[1 Mo]]</f>
        <v>-0.19000000000000039</v>
      </c>
      <c r="Q172" s="3">
        <f>표1_4[[#This Row],[10 Yr]]-표1_4[[#This Row],[3 Mo]]</f>
        <v>2.9999999999999361E-2</v>
      </c>
      <c r="R172" s="3">
        <f>표1_4[[#This Row],[10 Yr]]-표1_4[[#This Row],[FEDRate]]</f>
        <v>-0.23000000000000043</v>
      </c>
      <c r="S172" s="3">
        <f>표1_4[[#This Row],[20 Yr]]-표1_4[[#This Row],[10 Yr]]</f>
        <v>0.62000000000000011</v>
      </c>
    </row>
    <row r="173" spans="1:19">
      <c r="A173" s="1">
        <v>45908</v>
      </c>
      <c r="B173" s="3">
        <v>4.33</v>
      </c>
      <c r="C173">
        <v>4.26</v>
      </c>
      <c r="D173">
        <v>4.21</v>
      </c>
      <c r="E173">
        <v>4.0999999999999996</v>
      </c>
      <c r="F173">
        <v>3.84</v>
      </c>
      <c r="G173">
        <v>3.64</v>
      </c>
      <c r="H173">
        <v>3.49</v>
      </c>
      <c r="I173">
        <v>3.47</v>
      </c>
      <c r="J173">
        <v>3.57</v>
      </c>
      <c r="K173">
        <v>3.77</v>
      </c>
      <c r="L173">
        <v>4.05</v>
      </c>
      <c r="M173">
        <v>4.6500000000000004</v>
      </c>
      <c r="N173" s="3">
        <v>4.6900000000000004</v>
      </c>
      <c r="O173" s="3">
        <f>표1_4[[#This Row],[10 Yr]]-표1_4[[#This Row],[2 Yr]]</f>
        <v>0.55999999999999961</v>
      </c>
      <c r="P173" s="3">
        <f>표1_4[[#This Row],[10 Yr]]-표1_4[[#This Row],[1 Mo]]</f>
        <v>-0.20999999999999996</v>
      </c>
      <c r="Q173" s="3">
        <f>표1_4[[#This Row],[10 Yr]]-표1_4[[#This Row],[3 Mo]]</f>
        <v>-4.9999999999999822E-2</v>
      </c>
      <c r="R173" s="3">
        <f>표1_4[[#This Row],[10 Yr]]-표1_4[[#This Row],[FEDRate]]</f>
        <v>-0.28000000000000025</v>
      </c>
      <c r="S173" s="3">
        <f>표1_4[[#This Row],[20 Yr]]-표1_4[[#This Row],[10 Yr]]</f>
        <v>0.60000000000000053</v>
      </c>
    </row>
    <row r="174" spans="1:19">
      <c r="A174" s="1">
        <v>45909</v>
      </c>
      <c r="B174" s="3">
        <v>4.33</v>
      </c>
      <c r="C174">
        <v>4.25</v>
      </c>
      <c r="D174">
        <v>4.22</v>
      </c>
      <c r="E174">
        <v>4.0999999999999996</v>
      </c>
      <c r="F174">
        <v>3.85</v>
      </c>
      <c r="G174">
        <v>3.68</v>
      </c>
      <c r="H174">
        <v>3.54</v>
      </c>
      <c r="I174">
        <v>3.48</v>
      </c>
      <c r="J174">
        <v>3.61</v>
      </c>
      <c r="K174">
        <v>3.81</v>
      </c>
      <c r="L174">
        <v>4.08</v>
      </c>
      <c r="M174">
        <v>4.68</v>
      </c>
      <c r="N174" s="3">
        <v>4.72</v>
      </c>
      <c r="O174" s="3">
        <f>표1_4[[#This Row],[10 Yr]]-표1_4[[#This Row],[2 Yr]]</f>
        <v>0.54</v>
      </c>
      <c r="P174" s="3">
        <f>표1_4[[#This Row],[10 Yr]]-표1_4[[#This Row],[1 Mo]]</f>
        <v>-0.16999999999999993</v>
      </c>
      <c r="Q174" s="3">
        <f>표1_4[[#This Row],[10 Yr]]-표1_4[[#This Row],[3 Mo]]</f>
        <v>-1.9999999999999574E-2</v>
      </c>
      <c r="R174" s="3">
        <f>표1_4[[#This Row],[10 Yr]]-표1_4[[#This Row],[FEDRate]]</f>
        <v>-0.25</v>
      </c>
      <c r="S174" s="3">
        <f>표1_4[[#This Row],[20 Yr]]-표1_4[[#This Row],[10 Yr]]</f>
        <v>0.59999999999999964</v>
      </c>
    </row>
    <row r="175" spans="1:19">
      <c r="A175" s="1">
        <v>45910</v>
      </c>
      <c r="B175" s="3">
        <v>4.33</v>
      </c>
      <c r="C175">
        <v>4.2300000000000004</v>
      </c>
      <c r="D175">
        <v>4.2</v>
      </c>
      <c r="E175">
        <v>4.09</v>
      </c>
      <c r="F175">
        <v>3.83</v>
      </c>
      <c r="G175">
        <v>3.66</v>
      </c>
      <c r="H175">
        <v>3.54</v>
      </c>
      <c r="I175">
        <v>3.47</v>
      </c>
      <c r="J175">
        <v>3.59</v>
      </c>
      <c r="K175">
        <v>3.78</v>
      </c>
      <c r="L175">
        <v>4.04</v>
      </c>
      <c r="M175">
        <v>4.6500000000000004</v>
      </c>
      <c r="N175" s="3">
        <v>4.6900000000000004</v>
      </c>
      <c r="O175" s="3">
        <f>표1_4[[#This Row],[10 Yr]]-표1_4[[#This Row],[2 Yr]]</f>
        <v>0.5</v>
      </c>
      <c r="P175" s="3">
        <f>표1_4[[#This Row],[10 Yr]]-표1_4[[#This Row],[1 Mo]]</f>
        <v>-0.19000000000000039</v>
      </c>
      <c r="Q175" s="3">
        <f>표1_4[[#This Row],[10 Yr]]-표1_4[[#This Row],[3 Mo]]</f>
        <v>-4.9999999999999822E-2</v>
      </c>
      <c r="R175" s="3">
        <f>표1_4[[#This Row],[10 Yr]]-표1_4[[#This Row],[FEDRate]]</f>
        <v>-0.29000000000000004</v>
      </c>
      <c r="S175" s="3">
        <f>표1_4[[#This Row],[20 Yr]]-표1_4[[#This Row],[10 Yr]]</f>
        <v>0.61000000000000032</v>
      </c>
    </row>
    <row r="176" spans="1:19">
      <c r="A176" s="1">
        <v>45911</v>
      </c>
      <c r="B176" s="3">
        <v>4.33</v>
      </c>
      <c r="C176">
        <v>4.22</v>
      </c>
      <c r="D176">
        <v>4.18</v>
      </c>
      <c r="E176">
        <v>4.08</v>
      </c>
      <c r="F176">
        <v>3.82</v>
      </c>
      <c r="G176">
        <v>3.63</v>
      </c>
      <c r="H176">
        <v>3.52</v>
      </c>
      <c r="I176">
        <v>3.47</v>
      </c>
      <c r="J176">
        <v>3.59</v>
      </c>
      <c r="K176">
        <v>3.76</v>
      </c>
      <c r="L176">
        <v>4.01</v>
      </c>
      <c r="M176">
        <v>4.6100000000000003</v>
      </c>
      <c r="N176" s="3">
        <v>4.6500000000000004</v>
      </c>
      <c r="O176" s="3">
        <f>표1_4[[#This Row],[10 Yr]]-표1_4[[#This Row],[2 Yr]]</f>
        <v>0.48999999999999977</v>
      </c>
      <c r="P176" s="3">
        <f>표1_4[[#This Row],[10 Yr]]-표1_4[[#This Row],[1 Mo]]</f>
        <v>-0.20999999999999996</v>
      </c>
      <c r="Q176" s="3">
        <f>표1_4[[#This Row],[10 Yr]]-표1_4[[#This Row],[3 Mo]]</f>
        <v>-7.0000000000000284E-2</v>
      </c>
      <c r="R176" s="3">
        <f>표1_4[[#This Row],[10 Yr]]-표1_4[[#This Row],[FEDRate]]</f>
        <v>-0.32000000000000028</v>
      </c>
      <c r="S176" s="3">
        <f>표1_4[[#This Row],[20 Yr]]-표1_4[[#This Row],[10 Yr]]</f>
        <v>0.60000000000000053</v>
      </c>
    </row>
    <row r="177" spans="1:19">
      <c r="A177" s="1">
        <v>45912</v>
      </c>
      <c r="B177" s="3">
        <v>4.33</v>
      </c>
      <c r="C177">
        <v>4.24</v>
      </c>
      <c r="D177">
        <v>4.2</v>
      </c>
      <c r="E177">
        <v>4.08</v>
      </c>
      <c r="F177">
        <v>3.83</v>
      </c>
      <c r="G177">
        <v>3.66</v>
      </c>
      <c r="H177">
        <v>3.56</v>
      </c>
      <c r="I177">
        <v>3.52</v>
      </c>
      <c r="J177">
        <v>3.63</v>
      </c>
      <c r="K177">
        <v>3.81</v>
      </c>
      <c r="L177">
        <v>4.0599999999999996</v>
      </c>
      <c r="M177">
        <v>4.6500000000000004</v>
      </c>
      <c r="N177" s="3">
        <v>4.68</v>
      </c>
      <c r="O177" s="3">
        <f>표1_4[[#This Row],[10 Yr]]-표1_4[[#This Row],[2 Yr]]</f>
        <v>0.49999999999999956</v>
      </c>
      <c r="P177" s="3">
        <f>표1_4[[#This Row],[10 Yr]]-표1_4[[#This Row],[1 Mo]]</f>
        <v>-0.1800000000000006</v>
      </c>
      <c r="Q177" s="3">
        <f>표1_4[[#This Row],[10 Yr]]-표1_4[[#This Row],[3 Mo]]</f>
        <v>-2.0000000000000462E-2</v>
      </c>
      <c r="R177" s="3">
        <f>표1_4[[#This Row],[10 Yr]]-표1_4[[#This Row],[FEDRate]]</f>
        <v>-0.27000000000000046</v>
      </c>
      <c r="S177" s="3">
        <f>표1_4[[#This Row],[20 Yr]]-표1_4[[#This Row],[10 Yr]]</f>
        <v>0.59000000000000075</v>
      </c>
    </row>
    <row r="178" spans="1:19">
      <c r="A178" s="1">
        <v>45915</v>
      </c>
      <c r="B178" s="3">
        <v>4.33</v>
      </c>
      <c r="C178">
        <v>4.22</v>
      </c>
      <c r="D178">
        <v>4.17</v>
      </c>
      <c r="E178">
        <v>4.0599999999999996</v>
      </c>
      <c r="F178">
        <v>3.81</v>
      </c>
      <c r="G178">
        <v>3.64</v>
      </c>
      <c r="H178">
        <v>3.54</v>
      </c>
      <c r="I178">
        <v>3.5</v>
      </c>
      <c r="J178">
        <v>3.61</v>
      </c>
      <c r="K178">
        <v>3.79</v>
      </c>
      <c r="L178">
        <v>4.05</v>
      </c>
      <c r="M178">
        <v>4.63</v>
      </c>
      <c r="N178" s="3">
        <v>4.66</v>
      </c>
      <c r="O178" s="3">
        <f>표1_4[[#This Row],[10 Yr]]-표1_4[[#This Row],[2 Yr]]</f>
        <v>0.50999999999999979</v>
      </c>
      <c r="P178" s="3">
        <f>표1_4[[#This Row],[10 Yr]]-표1_4[[#This Row],[1 Mo]]</f>
        <v>-0.16999999999999993</v>
      </c>
      <c r="Q178" s="3">
        <f>표1_4[[#This Row],[10 Yr]]-표1_4[[#This Row],[3 Mo]]</f>
        <v>-9.9999999999997868E-3</v>
      </c>
      <c r="R178" s="3">
        <f>표1_4[[#This Row],[10 Yr]]-표1_4[[#This Row],[FEDRate]]</f>
        <v>-0.28000000000000025</v>
      </c>
      <c r="S178" s="3">
        <f>표1_4[[#This Row],[20 Yr]]-표1_4[[#This Row],[10 Yr]]</f>
        <v>0.58000000000000007</v>
      </c>
    </row>
    <row r="179" spans="1:19">
      <c r="A179" s="1">
        <v>45916</v>
      </c>
      <c r="B179" s="3">
        <v>4.33</v>
      </c>
      <c r="C179">
        <v>4.2</v>
      </c>
      <c r="D179">
        <v>4.1500000000000004</v>
      </c>
      <c r="E179">
        <v>4.04</v>
      </c>
      <c r="F179">
        <v>3.81</v>
      </c>
      <c r="G179">
        <v>3.62</v>
      </c>
      <c r="H179">
        <v>3.51</v>
      </c>
      <c r="I179">
        <v>3.47</v>
      </c>
      <c r="J179">
        <v>3.59</v>
      </c>
      <c r="K179">
        <v>3.78</v>
      </c>
      <c r="L179">
        <v>4.04</v>
      </c>
      <c r="M179">
        <v>4.6100000000000003</v>
      </c>
      <c r="N179" s="3">
        <v>4.6500000000000004</v>
      </c>
      <c r="O179" s="3">
        <f>표1_4[[#This Row],[10 Yr]]-표1_4[[#This Row],[2 Yr]]</f>
        <v>0.53000000000000025</v>
      </c>
      <c r="P179" s="3">
        <f>표1_4[[#This Row],[10 Yr]]-표1_4[[#This Row],[1 Mo]]</f>
        <v>-0.16000000000000014</v>
      </c>
      <c r="Q179" s="3">
        <f>표1_4[[#This Row],[10 Yr]]-표1_4[[#This Row],[3 Mo]]</f>
        <v>0</v>
      </c>
      <c r="R179" s="3">
        <f>표1_4[[#This Row],[10 Yr]]-표1_4[[#This Row],[FEDRate]]</f>
        <v>-0.29000000000000004</v>
      </c>
      <c r="S179" s="3">
        <f>표1_4[[#This Row],[20 Yr]]-표1_4[[#This Row],[10 Yr]]</f>
        <v>0.57000000000000028</v>
      </c>
    </row>
    <row r="180" spans="1:19">
      <c r="A180" s="1">
        <v>45917</v>
      </c>
      <c r="B180" s="3">
        <v>4.33</v>
      </c>
      <c r="C180">
        <v>4.17</v>
      </c>
      <c r="D180">
        <v>4.1100000000000003</v>
      </c>
      <c r="E180">
        <v>4.0199999999999996</v>
      </c>
      <c r="F180">
        <v>3.8</v>
      </c>
      <c r="G180">
        <v>3.6</v>
      </c>
      <c r="H180">
        <v>3.52</v>
      </c>
      <c r="I180">
        <v>3.51</v>
      </c>
      <c r="J180">
        <v>3.62</v>
      </c>
      <c r="K180">
        <v>3.81</v>
      </c>
      <c r="L180">
        <v>4.0599999999999996</v>
      </c>
      <c r="M180">
        <v>4.62</v>
      </c>
      <c r="N180" s="3">
        <v>4.66</v>
      </c>
      <c r="O180" s="3">
        <f>표1_4[[#This Row],[10 Yr]]-표1_4[[#This Row],[2 Yr]]</f>
        <v>0.53999999999999959</v>
      </c>
      <c r="P180" s="3">
        <f>표1_4[[#This Row],[10 Yr]]-표1_4[[#This Row],[1 Mo]]</f>
        <v>-0.11000000000000032</v>
      </c>
      <c r="Q180" s="3">
        <f>표1_4[[#This Row],[10 Yr]]-표1_4[[#This Row],[3 Mo]]</f>
        <v>4.0000000000000036E-2</v>
      </c>
      <c r="R180" s="3">
        <f>표1_4[[#This Row],[10 Yr]]-표1_4[[#This Row],[FEDRate]]</f>
        <v>-0.27000000000000046</v>
      </c>
      <c r="S180" s="3">
        <f>표1_4[[#This Row],[20 Yr]]-표1_4[[#This Row],[10 Yr]]</f>
        <v>0.5600000000000005</v>
      </c>
    </row>
    <row r="181" spans="1:19">
      <c r="A181" s="1">
        <v>45918</v>
      </c>
      <c r="B181" s="3">
        <v>4.08</v>
      </c>
      <c r="C181">
        <v>4.2</v>
      </c>
      <c r="D181">
        <v>4.1399999999999997</v>
      </c>
      <c r="E181">
        <v>4.03</v>
      </c>
      <c r="F181">
        <v>3.81</v>
      </c>
      <c r="G181">
        <v>3.61</v>
      </c>
      <c r="H181">
        <v>3.57</v>
      </c>
      <c r="I181">
        <v>3.55</v>
      </c>
      <c r="J181">
        <v>3.67</v>
      </c>
      <c r="K181">
        <v>3.86</v>
      </c>
      <c r="L181">
        <v>4.1100000000000003</v>
      </c>
      <c r="M181">
        <v>4.68</v>
      </c>
      <c r="N181" s="3">
        <v>4.72</v>
      </c>
      <c r="O181" s="3">
        <f>표1_4[[#This Row],[10 Yr]]-표1_4[[#This Row],[2 Yr]]</f>
        <v>0.54000000000000048</v>
      </c>
      <c r="P181" s="3">
        <f>표1_4[[#This Row],[10 Yr]]-표1_4[[#This Row],[1 Mo]]</f>
        <v>-8.9999999999999858E-2</v>
      </c>
      <c r="Q181" s="3">
        <f>표1_4[[#This Row],[10 Yr]]-표1_4[[#This Row],[3 Mo]]</f>
        <v>8.0000000000000071E-2</v>
      </c>
      <c r="R181" s="3">
        <f>표1_4[[#This Row],[10 Yr]]-표1_4[[#This Row],[FEDRate]]</f>
        <v>3.0000000000000249E-2</v>
      </c>
      <c r="S181" s="3">
        <f>표1_4[[#This Row],[20 Yr]]-표1_4[[#This Row],[10 Yr]]</f>
        <v>0.5699999999999994</v>
      </c>
    </row>
    <row r="182" spans="1:19">
      <c r="A182" s="1">
        <v>45919</v>
      </c>
      <c r="B182" s="3">
        <v>4.08</v>
      </c>
      <c r="C182">
        <v>4.1900000000000004</v>
      </c>
      <c r="D182">
        <v>4.1399999999999997</v>
      </c>
      <c r="E182">
        <v>4.03</v>
      </c>
      <c r="F182">
        <v>3.81</v>
      </c>
      <c r="G182">
        <v>3.6</v>
      </c>
      <c r="H182">
        <v>3.57</v>
      </c>
      <c r="I182">
        <v>3.56</v>
      </c>
      <c r="J182">
        <v>3.68</v>
      </c>
      <c r="K182">
        <v>3.88</v>
      </c>
      <c r="L182">
        <v>4.1399999999999997</v>
      </c>
      <c r="M182">
        <v>4.71</v>
      </c>
      <c r="N182" s="3">
        <v>4.75</v>
      </c>
      <c r="O182" s="3">
        <f>표1_4[[#This Row],[10 Yr]]-표1_4[[#This Row],[2 Yr]]</f>
        <v>0.56999999999999984</v>
      </c>
      <c r="P182" s="3">
        <f>표1_4[[#This Row],[10 Yr]]-표1_4[[#This Row],[1 Mo]]</f>
        <v>-5.0000000000000711E-2</v>
      </c>
      <c r="Q182" s="3">
        <f>표1_4[[#This Row],[10 Yr]]-표1_4[[#This Row],[3 Mo]]</f>
        <v>0.10999999999999943</v>
      </c>
      <c r="R182" s="3">
        <f>표1_4[[#This Row],[10 Yr]]-표1_4[[#This Row],[FEDRate]]</f>
        <v>5.9999999999999609E-2</v>
      </c>
      <c r="S182" s="3">
        <f>표1_4[[#This Row],[20 Yr]]-표1_4[[#This Row],[10 Yr]]</f>
        <v>0.57000000000000028</v>
      </c>
    </row>
    <row r="183" spans="1:19">
      <c r="A183" s="1">
        <v>45922</v>
      </c>
      <c r="B183" s="3">
        <v>4.08</v>
      </c>
      <c r="C183">
        <v>4.17</v>
      </c>
      <c r="D183">
        <v>4.13</v>
      </c>
      <c r="E183">
        <v>4</v>
      </c>
      <c r="F183">
        <v>3.81</v>
      </c>
      <c r="G183">
        <v>3.61</v>
      </c>
      <c r="H183">
        <v>3.61</v>
      </c>
      <c r="I183">
        <v>3.59</v>
      </c>
      <c r="J183">
        <v>3.71</v>
      </c>
      <c r="K183">
        <v>3.9</v>
      </c>
      <c r="L183">
        <v>4.1500000000000004</v>
      </c>
      <c r="M183">
        <v>4.7300000000000004</v>
      </c>
      <c r="N183" s="3">
        <v>4.7699999999999996</v>
      </c>
      <c r="O183" s="3">
        <f>표1_4[[#This Row],[10 Yr]]-표1_4[[#This Row],[2 Yr]]</f>
        <v>0.54000000000000048</v>
      </c>
      <c r="P183" s="3">
        <f>표1_4[[#This Row],[10 Yr]]-표1_4[[#This Row],[1 Mo]]</f>
        <v>-1.9999999999999574E-2</v>
      </c>
      <c r="Q183" s="3">
        <f>표1_4[[#This Row],[10 Yr]]-표1_4[[#This Row],[3 Mo]]</f>
        <v>0.15000000000000036</v>
      </c>
      <c r="R183" s="3">
        <f>표1_4[[#This Row],[10 Yr]]-표1_4[[#This Row],[FEDRate]]</f>
        <v>7.0000000000000284E-2</v>
      </c>
      <c r="S183" s="3">
        <f>표1_4[[#This Row],[20 Yr]]-표1_4[[#This Row],[10 Yr]]</f>
        <v>0.58000000000000007</v>
      </c>
    </row>
    <row r="184" spans="1:19">
      <c r="A184" s="1">
        <v>45923</v>
      </c>
      <c r="B184" s="3">
        <v>4.08</v>
      </c>
      <c r="C184">
        <v>4.16</v>
      </c>
      <c r="D184">
        <v>4.12</v>
      </c>
      <c r="E184">
        <v>4</v>
      </c>
      <c r="F184">
        <v>3.81</v>
      </c>
      <c r="G184">
        <v>3.61</v>
      </c>
      <c r="H184">
        <v>3.53</v>
      </c>
      <c r="I184">
        <v>3.57</v>
      </c>
      <c r="J184">
        <v>3.68</v>
      </c>
      <c r="K184">
        <v>3.87</v>
      </c>
      <c r="L184">
        <v>4.12</v>
      </c>
      <c r="M184">
        <v>4.7</v>
      </c>
      <c r="N184" s="3">
        <v>4.7300000000000004</v>
      </c>
      <c r="O184" s="3">
        <f>표1_4[[#This Row],[10 Yr]]-표1_4[[#This Row],[2 Yr]]</f>
        <v>0.5900000000000003</v>
      </c>
      <c r="P184" s="3">
        <f>표1_4[[#This Row],[10 Yr]]-표1_4[[#This Row],[1 Mo]]</f>
        <v>-4.0000000000000036E-2</v>
      </c>
      <c r="Q184" s="3">
        <f>표1_4[[#This Row],[10 Yr]]-표1_4[[#This Row],[3 Mo]]</f>
        <v>0.12000000000000011</v>
      </c>
      <c r="R184" s="3">
        <f>표1_4[[#This Row],[10 Yr]]-표1_4[[#This Row],[FEDRate]]</f>
        <v>4.0000000000000036E-2</v>
      </c>
      <c r="S184" s="3">
        <f>표1_4[[#This Row],[20 Yr]]-표1_4[[#This Row],[10 Yr]]</f>
        <v>0.58000000000000007</v>
      </c>
    </row>
    <row r="185" spans="1:19">
      <c r="A185" s="1">
        <v>45924</v>
      </c>
      <c r="B185" s="3">
        <v>4.08</v>
      </c>
      <c r="C185">
        <v>4.18</v>
      </c>
      <c r="D185">
        <v>4.13</v>
      </c>
      <c r="E185">
        <v>4.0199999999999996</v>
      </c>
      <c r="F185">
        <v>3.82</v>
      </c>
      <c r="G185">
        <v>3.63</v>
      </c>
      <c r="H185">
        <v>3.57</v>
      </c>
      <c r="I185">
        <v>3.6</v>
      </c>
      <c r="J185">
        <v>3.7</v>
      </c>
      <c r="K185">
        <v>3.91</v>
      </c>
      <c r="L185">
        <v>4.16</v>
      </c>
      <c r="M185">
        <v>4.7300000000000004</v>
      </c>
      <c r="N185" s="3">
        <v>4.76</v>
      </c>
      <c r="O185" s="3">
        <f>표1_4[[#This Row],[10 Yr]]-표1_4[[#This Row],[2 Yr]]</f>
        <v>0.5900000000000003</v>
      </c>
      <c r="P185" s="3">
        <f>표1_4[[#This Row],[10 Yr]]-표1_4[[#This Row],[1 Mo]]</f>
        <v>-1.9999999999999574E-2</v>
      </c>
      <c r="Q185" s="3">
        <f>표1_4[[#This Row],[10 Yr]]-표1_4[[#This Row],[3 Mo]]</f>
        <v>0.14000000000000057</v>
      </c>
      <c r="R185" s="3">
        <f>표1_4[[#This Row],[10 Yr]]-표1_4[[#This Row],[FEDRate]]</f>
        <v>8.0000000000000071E-2</v>
      </c>
      <c r="S185" s="3">
        <f>표1_4[[#This Row],[20 Yr]]-표1_4[[#This Row],[10 Yr]]</f>
        <v>0.57000000000000028</v>
      </c>
    </row>
    <row r="186" spans="1:19">
      <c r="A186" s="1">
        <v>45925</v>
      </c>
      <c r="B186" s="3">
        <v>4.08</v>
      </c>
      <c r="C186">
        <v>4.24</v>
      </c>
      <c r="D186">
        <v>4.18</v>
      </c>
      <c r="E186">
        <v>4.04</v>
      </c>
      <c r="F186">
        <v>3.85</v>
      </c>
      <c r="G186">
        <v>3.68</v>
      </c>
      <c r="H186">
        <v>3.64</v>
      </c>
      <c r="I186">
        <v>3.66</v>
      </c>
      <c r="J186">
        <v>3.75</v>
      </c>
      <c r="K186">
        <v>3.94</v>
      </c>
      <c r="L186">
        <v>4.18</v>
      </c>
      <c r="M186">
        <v>4.7300000000000004</v>
      </c>
      <c r="N186" s="3">
        <v>4.75</v>
      </c>
      <c r="O186" s="3">
        <f>표1_4[[#This Row],[10 Yr]]-표1_4[[#This Row],[2 Yr]]</f>
        <v>0.53999999999999959</v>
      </c>
      <c r="P186" s="3">
        <f>표1_4[[#This Row],[10 Yr]]-표1_4[[#This Row],[1 Mo]]</f>
        <v>-6.0000000000000497E-2</v>
      </c>
      <c r="Q186" s="3">
        <f>표1_4[[#This Row],[10 Yr]]-표1_4[[#This Row],[3 Mo]]</f>
        <v>0.13999999999999968</v>
      </c>
      <c r="R186" s="3">
        <f>표1_4[[#This Row],[10 Yr]]-표1_4[[#This Row],[FEDRate]]</f>
        <v>9.9999999999999645E-2</v>
      </c>
      <c r="S186" s="3">
        <f>표1_4[[#This Row],[20 Yr]]-표1_4[[#This Row],[10 Yr]]</f>
        <v>0.55000000000000071</v>
      </c>
    </row>
    <row r="187" spans="1:19">
      <c r="A187" s="1">
        <v>45926</v>
      </c>
      <c r="B187" s="3">
        <v>4.08</v>
      </c>
      <c r="C187">
        <v>4.22</v>
      </c>
      <c r="D187">
        <v>4.17</v>
      </c>
      <c r="E187">
        <v>4.0199999999999996</v>
      </c>
      <c r="F187">
        <v>3.83</v>
      </c>
      <c r="G187">
        <v>3.67</v>
      </c>
      <c r="H187">
        <v>3.63</v>
      </c>
      <c r="I187">
        <v>3.66</v>
      </c>
      <c r="J187">
        <v>3.76</v>
      </c>
      <c r="K187">
        <v>3.96</v>
      </c>
      <c r="L187">
        <v>4.2</v>
      </c>
      <c r="M187">
        <v>4.74</v>
      </c>
      <c r="N187" s="3">
        <v>4.7699999999999996</v>
      </c>
      <c r="O187" s="3">
        <f>표1_4[[#This Row],[10 Yr]]-표1_4[[#This Row],[2 Yr]]</f>
        <v>0.57000000000000028</v>
      </c>
      <c r="P187" s="3">
        <f>표1_4[[#This Row],[10 Yr]]-표1_4[[#This Row],[1 Mo]]</f>
        <v>-1.9999999999999574E-2</v>
      </c>
      <c r="Q187" s="3">
        <f>표1_4[[#This Row],[10 Yr]]-표1_4[[#This Row],[3 Mo]]</f>
        <v>0.1800000000000006</v>
      </c>
      <c r="R187" s="3">
        <f>표1_4[[#This Row],[10 Yr]]-표1_4[[#This Row],[FEDRate]]</f>
        <v>0.12000000000000011</v>
      </c>
      <c r="S187" s="3">
        <f>표1_4[[#This Row],[20 Yr]]-표1_4[[#This Row],[10 Yr]]</f>
        <v>0.54</v>
      </c>
    </row>
    <row r="188" spans="1:19">
      <c r="A188" s="1">
        <v>45929</v>
      </c>
      <c r="B188" s="3">
        <v>4.08</v>
      </c>
      <c r="C188">
        <v>4.22</v>
      </c>
      <c r="D188">
        <v>4.16</v>
      </c>
      <c r="E188">
        <v>4.04</v>
      </c>
      <c r="F188">
        <v>3.84</v>
      </c>
      <c r="G188">
        <v>3.65</v>
      </c>
      <c r="H188">
        <v>3.63</v>
      </c>
      <c r="I188">
        <v>3.63</v>
      </c>
      <c r="J188">
        <v>3.74</v>
      </c>
      <c r="K188">
        <v>3.92</v>
      </c>
      <c r="L188">
        <v>4.1500000000000004</v>
      </c>
      <c r="M188">
        <v>4.6900000000000004</v>
      </c>
      <c r="N188" s="3">
        <v>4.71</v>
      </c>
      <c r="O188" s="3">
        <f>표1_4[[#This Row],[10 Yr]]-표1_4[[#This Row],[2 Yr]]</f>
        <v>0.52000000000000046</v>
      </c>
      <c r="P188" s="3">
        <f>표1_4[[#This Row],[10 Yr]]-표1_4[[#This Row],[1 Mo]]</f>
        <v>-6.9999999999999396E-2</v>
      </c>
      <c r="Q188" s="3">
        <f>표1_4[[#This Row],[10 Yr]]-표1_4[[#This Row],[3 Mo]]</f>
        <v>0.11000000000000032</v>
      </c>
      <c r="R188" s="3">
        <f>표1_4[[#This Row],[10 Yr]]-표1_4[[#This Row],[FEDRate]]</f>
        <v>7.0000000000000284E-2</v>
      </c>
      <c r="S188" s="3">
        <f>표1_4[[#This Row],[20 Yr]]-표1_4[[#This Row],[10 Yr]]</f>
        <v>0.54</v>
      </c>
    </row>
    <row r="189" spans="1:19">
      <c r="A189" s="1">
        <v>45930</v>
      </c>
      <c r="B189" s="3">
        <v>4.08</v>
      </c>
      <c r="C189">
        <v>4.2</v>
      </c>
      <c r="D189">
        <v>4.1500000000000004</v>
      </c>
      <c r="E189">
        <v>4.0199999999999996</v>
      </c>
      <c r="F189">
        <v>3.83</v>
      </c>
      <c r="G189">
        <v>3.68</v>
      </c>
      <c r="H189">
        <v>3.6</v>
      </c>
      <c r="I189">
        <v>3.61</v>
      </c>
      <c r="J189">
        <v>3.74</v>
      </c>
      <c r="K189">
        <v>3.93</v>
      </c>
      <c r="L189">
        <v>4.16</v>
      </c>
      <c r="M189">
        <v>4.71</v>
      </c>
      <c r="N189" s="3">
        <v>4.7300000000000004</v>
      </c>
      <c r="O189" s="3">
        <f>표1_4[[#This Row],[10 Yr]]-표1_4[[#This Row],[2 Yr]]</f>
        <v>0.56000000000000005</v>
      </c>
      <c r="P189" s="3">
        <f>표1_4[[#This Row],[10 Yr]]-표1_4[[#This Row],[1 Mo]]</f>
        <v>-4.0000000000000036E-2</v>
      </c>
      <c r="Q189" s="3">
        <f>표1_4[[#This Row],[10 Yr]]-표1_4[[#This Row],[3 Mo]]</f>
        <v>0.14000000000000057</v>
      </c>
      <c r="R189" s="3">
        <f>표1_4[[#This Row],[10 Yr]]-표1_4[[#This Row],[FEDRate]]</f>
        <v>8.0000000000000071E-2</v>
      </c>
      <c r="S189" s="3">
        <f>표1_4[[#This Row],[20 Yr]]-표1_4[[#This Row],[10 Yr]]</f>
        <v>0.54999999999999982</v>
      </c>
    </row>
    <row r="190" spans="1:19">
      <c r="A190" s="1">
        <v>45931</v>
      </c>
      <c r="B190" s="3">
        <v>4.08</v>
      </c>
      <c r="C190">
        <v>4.17</v>
      </c>
      <c r="D190">
        <v>4.12</v>
      </c>
      <c r="E190">
        <v>4.01</v>
      </c>
      <c r="F190">
        <v>3.8</v>
      </c>
      <c r="G190">
        <v>3.62</v>
      </c>
      <c r="H190">
        <v>3.55</v>
      </c>
      <c r="I190">
        <v>3.56</v>
      </c>
      <c r="J190">
        <v>3.68</v>
      </c>
      <c r="K190">
        <v>3.88</v>
      </c>
      <c r="L190">
        <v>4.12</v>
      </c>
      <c r="M190">
        <v>4.6900000000000004</v>
      </c>
      <c r="N190" s="3">
        <v>4.72</v>
      </c>
      <c r="O190" s="3">
        <f>표1_4[[#This Row],[10 Yr]]-표1_4[[#This Row],[2 Yr]]</f>
        <v>0.57000000000000028</v>
      </c>
      <c r="P190" s="3">
        <f>표1_4[[#This Row],[10 Yr]]-표1_4[[#This Row],[1 Mo]]</f>
        <v>-4.9999999999999822E-2</v>
      </c>
      <c r="Q190" s="3">
        <f>표1_4[[#This Row],[10 Yr]]-표1_4[[#This Row],[3 Mo]]</f>
        <v>0.11000000000000032</v>
      </c>
      <c r="R190" s="3">
        <f>표1_4[[#This Row],[10 Yr]]-표1_4[[#This Row],[FEDRate]]</f>
        <v>4.0000000000000036E-2</v>
      </c>
      <c r="S190" s="3">
        <f>표1_4[[#This Row],[20 Yr]]-표1_4[[#This Row],[10 Yr]]</f>
        <v>0.57000000000000028</v>
      </c>
    </row>
    <row r="191" spans="1:19">
      <c r="A191" s="1">
        <v>45932</v>
      </c>
      <c r="B191" s="3">
        <v>4.08</v>
      </c>
      <c r="C191">
        <v>4.2300000000000004</v>
      </c>
      <c r="D191">
        <v>4.1100000000000003</v>
      </c>
      <c r="E191">
        <v>4.0199999999999996</v>
      </c>
      <c r="F191">
        <v>3.81</v>
      </c>
      <c r="G191">
        <v>3.62</v>
      </c>
      <c r="H191">
        <v>3.55</v>
      </c>
      <c r="I191">
        <v>3.56</v>
      </c>
      <c r="J191">
        <v>3.67</v>
      </c>
      <c r="K191">
        <v>3.86</v>
      </c>
      <c r="L191">
        <v>4.0999999999999996</v>
      </c>
      <c r="M191">
        <v>4.66</v>
      </c>
      <c r="N191" s="3">
        <v>4.6900000000000004</v>
      </c>
      <c r="O191" s="3">
        <f>표1_4[[#This Row],[10 Yr]]-표1_4[[#This Row],[2 Yr]]</f>
        <v>0.54999999999999982</v>
      </c>
      <c r="P191" s="3">
        <f>표1_4[[#This Row],[10 Yr]]-표1_4[[#This Row],[1 Mo]]</f>
        <v>-0.13000000000000078</v>
      </c>
      <c r="Q191" s="3">
        <f>표1_4[[#This Row],[10 Yr]]-표1_4[[#This Row],[3 Mo]]</f>
        <v>8.0000000000000071E-2</v>
      </c>
      <c r="R191" s="3">
        <f>표1_4[[#This Row],[10 Yr]]-표1_4[[#This Row],[FEDRate]]</f>
        <v>1.9999999999999574E-2</v>
      </c>
      <c r="S191" s="3">
        <f>표1_4[[#This Row],[20 Yr]]-표1_4[[#This Row],[10 Yr]]</f>
        <v>0.5600000000000005</v>
      </c>
    </row>
    <row r="192" spans="1:19">
      <c r="A192" s="1">
        <v>45933</v>
      </c>
      <c r="B192" s="3">
        <v>4.08</v>
      </c>
      <c r="C192">
        <v>4.24</v>
      </c>
      <c r="D192">
        <v>4.1100000000000003</v>
      </c>
      <c r="E192">
        <v>4.03</v>
      </c>
      <c r="F192">
        <v>3.82</v>
      </c>
      <c r="G192">
        <v>3.64</v>
      </c>
      <c r="H192">
        <v>3.58</v>
      </c>
      <c r="I192">
        <v>3.59</v>
      </c>
      <c r="J192">
        <v>3.72</v>
      </c>
      <c r="K192">
        <v>3.9</v>
      </c>
      <c r="L192">
        <v>4.13</v>
      </c>
      <c r="M192">
        <v>4.6900000000000004</v>
      </c>
      <c r="N192" s="3">
        <v>4.71</v>
      </c>
      <c r="O192" s="3">
        <f>표1_4[[#This Row],[10 Yr]]-표1_4[[#This Row],[2 Yr]]</f>
        <v>0.54999999999999982</v>
      </c>
      <c r="P192" s="3">
        <f>표1_4[[#This Row],[10 Yr]]-표1_4[[#This Row],[1 Mo]]</f>
        <v>-0.11000000000000032</v>
      </c>
      <c r="Q192" s="3">
        <f>표1_4[[#This Row],[10 Yr]]-표1_4[[#This Row],[3 Mo]]</f>
        <v>9.9999999999999645E-2</v>
      </c>
      <c r="R192" s="3">
        <f>표1_4[[#This Row],[10 Yr]]-표1_4[[#This Row],[FEDRate]]</f>
        <v>4.9999999999999822E-2</v>
      </c>
      <c r="S192" s="3">
        <f>표1_4[[#This Row],[20 Yr]]-표1_4[[#This Row],[10 Yr]]</f>
        <v>0.5600000000000005</v>
      </c>
    </row>
    <row r="193" spans="1:19">
      <c r="A193" s="1">
        <v>45936</v>
      </c>
      <c r="B193" s="3">
        <v>4.08</v>
      </c>
      <c r="C193">
        <v>4.22</v>
      </c>
      <c r="D193">
        <v>4.1100000000000003</v>
      </c>
      <c r="E193">
        <v>4.0199999999999996</v>
      </c>
      <c r="F193">
        <v>3.81</v>
      </c>
      <c r="G193">
        <v>3.66</v>
      </c>
      <c r="H193">
        <v>3.6</v>
      </c>
      <c r="I193">
        <v>3.63</v>
      </c>
      <c r="J193">
        <v>3.75</v>
      </c>
      <c r="K193">
        <v>3.95</v>
      </c>
      <c r="L193">
        <v>4.18</v>
      </c>
      <c r="M193">
        <v>4.7300000000000004</v>
      </c>
      <c r="N193" s="3">
        <v>4.76</v>
      </c>
      <c r="O193" s="3">
        <f>표1_4[[#This Row],[10 Yr]]-표1_4[[#This Row],[2 Yr]]</f>
        <v>0.57999999999999963</v>
      </c>
      <c r="P193" s="3">
        <f>표1_4[[#This Row],[10 Yr]]-표1_4[[#This Row],[1 Mo]]</f>
        <v>-4.0000000000000036E-2</v>
      </c>
      <c r="Q193" s="3">
        <f>표1_4[[#This Row],[10 Yr]]-표1_4[[#This Row],[3 Mo]]</f>
        <v>0.16000000000000014</v>
      </c>
      <c r="R193" s="3">
        <f>표1_4[[#This Row],[10 Yr]]-표1_4[[#This Row],[FEDRate]]</f>
        <v>9.9999999999999645E-2</v>
      </c>
      <c r="S193" s="3">
        <f>표1_4[[#This Row],[20 Yr]]-표1_4[[#This Row],[10 Yr]]</f>
        <v>0.55000000000000071</v>
      </c>
    </row>
    <row r="194" spans="1:19">
      <c r="A194" s="1">
        <v>45937</v>
      </c>
      <c r="B194" s="3">
        <v>4.08</v>
      </c>
      <c r="C194">
        <v>4.2</v>
      </c>
      <c r="D194">
        <v>4.0999999999999996</v>
      </c>
      <c r="E194">
        <v>4.01</v>
      </c>
      <c r="F194">
        <v>3.81</v>
      </c>
      <c r="G194">
        <v>3.65</v>
      </c>
      <c r="H194">
        <v>3.57</v>
      </c>
      <c r="I194">
        <v>3.56</v>
      </c>
      <c r="J194">
        <v>3.71</v>
      </c>
      <c r="K194">
        <v>3.9</v>
      </c>
      <c r="L194">
        <v>4.1399999999999997</v>
      </c>
      <c r="M194">
        <v>4.7</v>
      </c>
      <c r="N194" s="3">
        <v>4.7300000000000004</v>
      </c>
      <c r="O194" s="3">
        <f>표1_4[[#This Row],[10 Yr]]-표1_4[[#This Row],[2 Yr]]</f>
        <v>0.56999999999999984</v>
      </c>
      <c r="P194" s="3">
        <f>표1_4[[#This Row],[10 Yr]]-표1_4[[#This Row],[1 Mo]]</f>
        <v>-6.0000000000000497E-2</v>
      </c>
      <c r="Q194" s="3">
        <f>표1_4[[#This Row],[10 Yr]]-표1_4[[#This Row],[3 Mo]]</f>
        <v>0.12999999999999989</v>
      </c>
      <c r="R194" s="3">
        <f>표1_4[[#This Row],[10 Yr]]-표1_4[[#This Row],[FEDRate]]</f>
        <v>5.9999999999999609E-2</v>
      </c>
      <c r="S194" s="3">
        <f>표1_4[[#This Row],[20 Yr]]-표1_4[[#This Row],[10 Yr]]</f>
        <v>0.5600000000000005</v>
      </c>
    </row>
    <row r="195" spans="1:19">
      <c r="A195" s="1">
        <v>45938</v>
      </c>
      <c r="B195" s="3">
        <v>4.08</v>
      </c>
      <c r="C195">
        <v>4.2</v>
      </c>
      <c r="D195">
        <v>4.09</v>
      </c>
      <c r="E195">
        <v>4.01</v>
      </c>
      <c r="F195">
        <v>3.82</v>
      </c>
      <c r="G195">
        <v>3.66</v>
      </c>
      <c r="H195">
        <v>3.58</v>
      </c>
      <c r="I195">
        <v>3.58</v>
      </c>
      <c r="J195">
        <v>3.72</v>
      </c>
      <c r="K195">
        <v>3.91</v>
      </c>
      <c r="L195">
        <v>4.13</v>
      </c>
      <c r="M195">
        <v>4.6900000000000004</v>
      </c>
      <c r="N195" s="3">
        <v>4.72</v>
      </c>
      <c r="O195" s="3">
        <f>표1_4[[#This Row],[10 Yr]]-표1_4[[#This Row],[2 Yr]]</f>
        <v>0.54999999999999982</v>
      </c>
      <c r="P195" s="3">
        <f>표1_4[[#This Row],[10 Yr]]-표1_4[[#This Row],[1 Mo]]</f>
        <v>-7.0000000000000284E-2</v>
      </c>
      <c r="Q195" s="3">
        <f>표1_4[[#This Row],[10 Yr]]-표1_4[[#This Row],[3 Mo]]</f>
        <v>0.12000000000000011</v>
      </c>
      <c r="R195" s="3">
        <f>표1_4[[#This Row],[10 Yr]]-표1_4[[#This Row],[FEDRate]]</f>
        <v>4.9999999999999822E-2</v>
      </c>
      <c r="S195" s="3">
        <f>표1_4[[#This Row],[20 Yr]]-표1_4[[#This Row],[10 Yr]]</f>
        <v>0.5600000000000005</v>
      </c>
    </row>
    <row r="196" spans="1:19">
      <c r="A196" s="1">
        <v>45939</v>
      </c>
      <c r="B196" s="3">
        <v>4.08</v>
      </c>
      <c r="C196">
        <v>4.2</v>
      </c>
      <c r="D196">
        <v>4.1100000000000003</v>
      </c>
      <c r="E196">
        <v>4.03</v>
      </c>
      <c r="F196">
        <v>3.83</v>
      </c>
      <c r="G196">
        <v>3.66</v>
      </c>
      <c r="H196">
        <v>3.6</v>
      </c>
      <c r="I196">
        <v>3.59</v>
      </c>
      <c r="J196">
        <v>3.74</v>
      </c>
      <c r="K196">
        <v>3.92</v>
      </c>
      <c r="L196">
        <v>4.1399999999999997</v>
      </c>
      <c r="M196">
        <v>4.7</v>
      </c>
      <c r="N196" s="3">
        <v>4.72</v>
      </c>
      <c r="O196" s="3">
        <f>표1_4[[#This Row],[10 Yr]]-표1_4[[#This Row],[2 Yr]]</f>
        <v>0.53999999999999959</v>
      </c>
      <c r="P196" s="3">
        <f>표1_4[[#This Row],[10 Yr]]-표1_4[[#This Row],[1 Mo]]</f>
        <v>-6.0000000000000497E-2</v>
      </c>
      <c r="Q196" s="3">
        <f>표1_4[[#This Row],[10 Yr]]-표1_4[[#This Row],[3 Mo]]</f>
        <v>0.10999999999999943</v>
      </c>
      <c r="R196" s="3">
        <f>표1_4[[#This Row],[10 Yr]]-표1_4[[#This Row],[FEDRate]]</f>
        <v>5.9999999999999609E-2</v>
      </c>
      <c r="S196" s="3">
        <f>표1_4[[#This Row],[20 Yr]]-표1_4[[#This Row],[10 Yr]]</f>
        <v>0.5600000000000005</v>
      </c>
    </row>
    <row r="197" spans="1:19">
      <c r="A197" s="1">
        <v>45940</v>
      </c>
      <c r="B197" s="3">
        <v>4.08</v>
      </c>
      <c r="C197">
        <v>4.1900000000000004</v>
      </c>
      <c r="D197">
        <v>4.0999999999999996</v>
      </c>
      <c r="E197">
        <v>4.0199999999999996</v>
      </c>
      <c r="F197">
        <v>3.81</v>
      </c>
      <c r="G197">
        <v>3.6</v>
      </c>
      <c r="H197">
        <v>3.52</v>
      </c>
      <c r="I197">
        <v>3.52</v>
      </c>
      <c r="J197">
        <v>3.65</v>
      </c>
      <c r="K197">
        <v>3.83</v>
      </c>
      <c r="L197">
        <v>4.05</v>
      </c>
      <c r="M197">
        <v>4.5999999999999996</v>
      </c>
      <c r="N197" s="3">
        <v>4.63</v>
      </c>
      <c r="O197" s="3">
        <f>표1_4[[#This Row],[10 Yr]]-표1_4[[#This Row],[2 Yr]]</f>
        <v>0.5299999999999998</v>
      </c>
      <c r="P197" s="3">
        <f>표1_4[[#This Row],[10 Yr]]-표1_4[[#This Row],[1 Mo]]</f>
        <v>-0.14000000000000057</v>
      </c>
      <c r="Q197" s="3">
        <f>표1_4[[#This Row],[10 Yr]]-표1_4[[#This Row],[3 Mo]]</f>
        <v>3.0000000000000249E-2</v>
      </c>
      <c r="R197" s="3">
        <f>표1_4[[#This Row],[10 Yr]]-표1_4[[#This Row],[FEDRate]]</f>
        <v>-3.0000000000000249E-2</v>
      </c>
      <c r="S197" s="3">
        <f>표1_4[[#This Row],[20 Yr]]-표1_4[[#This Row],[10 Yr]]</f>
        <v>0.54999999999999982</v>
      </c>
    </row>
    <row r="198" spans="1:19">
      <c r="A198" s="1">
        <v>45944</v>
      </c>
      <c r="B198" s="3">
        <v>4.08</v>
      </c>
      <c r="C198">
        <v>4.1900000000000004</v>
      </c>
      <c r="D198">
        <v>4.08</v>
      </c>
      <c r="E198">
        <v>4.0199999999999996</v>
      </c>
      <c r="F198">
        <v>3.8</v>
      </c>
      <c r="G198">
        <v>3.58</v>
      </c>
      <c r="H198">
        <v>3.48</v>
      </c>
      <c r="I198">
        <v>3.47</v>
      </c>
      <c r="J198">
        <v>3.6</v>
      </c>
      <c r="K198">
        <v>3.79</v>
      </c>
      <c r="L198">
        <v>4.03</v>
      </c>
      <c r="M198">
        <v>4.59</v>
      </c>
      <c r="N198" s="3">
        <v>4.62</v>
      </c>
      <c r="O198" s="3">
        <f>표1_4[[#This Row],[10 Yr]]-표1_4[[#This Row],[2 Yr]]</f>
        <v>0.55000000000000027</v>
      </c>
      <c r="P198" s="3">
        <f>표1_4[[#This Row],[10 Yr]]-표1_4[[#This Row],[1 Mo]]</f>
        <v>-0.16000000000000014</v>
      </c>
      <c r="Q198" s="3">
        <f>표1_4[[#This Row],[10 Yr]]-표1_4[[#This Row],[3 Mo]]</f>
        <v>1.0000000000000675E-2</v>
      </c>
      <c r="R198" s="3">
        <f>표1_4[[#This Row],[10 Yr]]-표1_4[[#This Row],[FEDRate]]</f>
        <v>-4.9999999999999822E-2</v>
      </c>
      <c r="S198" s="3">
        <f>표1_4[[#This Row],[20 Yr]]-표1_4[[#This Row],[10 Yr]]</f>
        <v>0.55999999999999961</v>
      </c>
    </row>
    <row r="199" spans="1:19">
      <c r="A199" s="1">
        <v>45945</v>
      </c>
      <c r="B199" s="3">
        <v>4.08</v>
      </c>
      <c r="C199">
        <v>4.2</v>
      </c>
      <c r="D199">
        <v>4.09</v>
      </c>
      <c r="E199">
        <v>4.03</v>
      </c>
      <c r="F199">
        <v>3.82</v>
      </c>
      <c r="G199">
        <v>3.61</v>
      </c>
      <c r="H199">
        <v>3.5</v>
      </c>
      <c r="I199">
        <v>3.51</v>
      </c>
      <c r="J199">
        <v>3.63</v>
      </c>
      <c r="K199">
        <v>3.82</v>
      </c>
      <c r="L199">
        <v>4.05</v>
      </c>
      <c r="M199">
        <v>4.6100000000000003</v>
      </c>
      <c r="N199" s="3">
        <v>4.6399999999999997</v>
      </c>
      <c r="O199" s="3">
        <f>표1_4[[#This Row],[10 Yr]]-표1_4[[#This Row],[2 Yr]]</f>
        <v>0.54999999999999982</v>
      </c>
      <c r="P199" s="3">
        <f>표1_4[[#This Row],[10 Yr]]-표1_4[[#This Row],[1 Mo]]</f>
        <v>-0.15000000000000036</v>
      </c>
      <c r="Q199" s="3">
        <f>표1_4[[#This Row],[10 Yr]]-표1_4[[#This Row],[3 Mo]]</f>
        <v>1.9999999999999574E-2</v>
      </c>
      <c r="R199" s="3">
        <f>표1_4[[#This Row],[10 Yr]]-표1_4[[#This Row],[FEDRate]]</f>
        <v>-3.0000000000000249E-2</v>
      </c>
      <c r="S199" s="3">
        <f>표1_4[[#This Row],[20 Yr]]-표1_4[[#This Row],[10 Yr]]</f>
        <v>0.5600000000000005</v>
      </c>
    </row>
    <row r="200" spans="1:19">
      <c r="A200" s="1">
        <v>45946</v>
      </c>
      <c r="B200" s="3">
        <v>4.08</v>
      </c>
      <c r="C200">
        <v>4.2</v>
      </c>
      <c r="D200">
        <v>4.0999999999999996</v>
      </c>
      <c r="E200">
        <v>4.0199999999999996</v>
      </c>
      <c r="F200">
        <v>3.79</v>
      </c>
      <c r="G200">
        <v>3.54</v>
      </c>
      <c r="H200">
        <v>3.41</v>
      </c>
      <c r="I200">
        <v>3.42</v>
      </c>
      <c r="J200">
        <v>3.55</v>
      </c>
      <c r="K200">
        <v>3.74</v>
      </c>
      <c r="L200">
        <v>3.99</v>
      </c>
      <c r="M200">
        <v>4.5599999999999996</v>
      </c>
      <c r="N200" s="3">
        <v>4.58</v>
      </c>
      <c r="O200" s="3">
        <f>표1_4[[#This Row],[10 Yr]]-표1_4[[#This Row],[2 Yr]]</f>
        <v>0.58000000000000007</v>
      </c>
      <c r="P200" s="3">
        <f>표1_4[[#This Row],[10 Yr]]-표1_4[[#This Row],[1 Mo]]</f>
        <v>-0.20999999999999996</v>
      </c>
      <c r="Q200" s="3">
        <f>표1_4[[#This Row],[10 Yr]]-표1_4[[#This Row],[3 Mo]]</f>
        <v>-2.9999999999999361E-2</v>
      </c>
      <c r="R200" s="3">
        <f>표1_4[[#This Row],[10 Yr]]-표1_4[[#This Row],[FEDRate]]</f>
        <v>-8.9999999999999858E-2</v>
      </c>
      <c r="S200" s="3">
        <f>표1_4[[#This Row],[20 Yr]]-표1_4[[#This Row],[10 Yr]]</f>
        <v>0.5699999999999994</v>
      </c>
    </row>
    <row r="201" spans="1:19">
      <c r="A201" s="1">
        <v>45947</v>
      </c>
      <c r="B201" s="3">
        <v>4.08</v>
      </c>
      <c r="C201">
        <v>4.18</v>
      </c>
      <c r="D201">
        <v>4.08</v>
      </c>
      <c r="E201">
        <v>4</v>
      </c>
      <c r="F201">
        <v>3.79</v>
      </c>
      <c r="G201">
        <v>3.56</v>
      </c>
      <c r="H201">
        <v>3.46</v>
      </c>
      <c r="I201">
        <v>3.47</v>
      </c>
      <c r="J201">
        <v>3.59</v>
      </c>
      <c r="K201">
        <v>3.78</v>
      </c>
      <c r="L201">
        <v>4.0199999999999996</v>
      </c>
      <c r="M201">
        <v>4.58</v>
      </c>
      <c r="N201" s="3">
        <v>4.5999999999999996</v>
      </c>
      <c r="O201" s="3">
        <f>표1_4[[#This Row],[10 Yr]]-표1_4[[#This Row],[2 Yr]]</f>
        <v>0.55999999999999961</v>
      </c>
      <c r="P201" s="3">
        <f>표1_4[[#This Row],[10 Yr]]-표1_4[[#This Row],[1 Mo]]</f>
        <v>-0.16000000000000014</v>
      </c>
      <c r="Q201" s="3">
        <f>표1_4[[#This Row],[10 Yr]]-표1_4[[#This Row],[3 Mo]]</f>
        <v>1.9999999999999574E-2</v>
      </c>
      <c r="R201" s="3">
        <f>표1_4[[#This Row],[10 Yr]]-표1_4[[#This Row],[FEDRate]]</f>
        <v>-6.0000000000000497E-2</v>
      </c>
      <c r="S201" s="3">
        <f>표1_4[[#This Row],[20 Yr]]-표1_4[[#This Row],[10 Yr]]</f>
        <v>0.5600000000000005</v>
      </c>
    </row>
    <row r="202" spans="1:19">
      <c r="A202" s="1">
        <v>45950</v>
      </c>
      <c r="B202" s="3">
        <v>4.08</v>
      </c>
      <c r="C202">
        <v>4.1500000000000004</v>
      </c>
      <c r="D202">
        <v>4.05</v>
      </c>
      <c r="E202">
        <v>3.97</v>
      </c>
      <c r="F202">
        <v>3.78</v>
      </c>
      <c r="G202">
        <v>3.55</v>
      </c>
      <c r="H202">
        <v>3.46</v>
      </c>
      <c r="I202">
        <v>3.47</v>
      </c>
      <c r="J202">
        <v>3.58</v>
      </c>
      <c r="K202">
        <v>3.77</v>
      </c>
      <c r="L202">
        <v>4</v>
      </c>
      <c r="M202">
        <v>4.5599999999999996</v>
      </c>
      <c r="N202" s="3">
        <v>4.58</v>
      </c>
      <c r="O202" s="3">
        <f>표1_4[[#This Row],[10 Yr]]-표1_4[[#This Row],[2 Yr]]</f>
        <v>0.54</v>
      </c>
      <c r="P202" s="3">
        <f>표1_4[[#This Row],[10 Yr]]-표1_4[[#This Row],[1 Mo]]</f>
        <v>-0.15000000000000036</v>
      </c>
      <c r="Q202" s="3">
        <f>표1_4[[#This Row],[10 Yr]]-표1_4[[#This Row],[3 Mo]]</f>
        <v>2.9999999999999805E-2</v>
      </c>
      <c r="R202" s="3">
        <f>표1_4[[#This Row],[10 Yr]]-표1_4[[#This Row],[FEDRate]]</f>
        <v>-8.0000000000000071E-2</v>
      </c>
      <c r="S202" s="3">
        <f>표1_4[[#This Row],[20 Yr]]-표1_4[[#This Row],[10 Yr]]</f>
        <v>0.55999999999999961</v>
      </c>
    </row>
    <row r="203" spans="1:19">
      <c r="A203" s="1">
        <v>45951</v>
      </c>
      <c r="B203" s="3">
        <v>4.08</v>
      </c>
      <c r="C203">
        <v>4.12</v>
      </c>
      <c r="D203">
        <v>4.05</v>
      </c>
      <c r="E203">
        <v>3.96</v>
      </c>
      <c r="F203">
        <v>3.78</v>
      </c>
      <c r="G203">
        <v>3.56</v>
      </c>
      <c r="H203">
        <v>3.45</v>
      </c>
      <c r="I203">
        <v>3.46</v>
      </c>
      <c r="J203">
        <v>3.56</v>
      </c>
      <c r="K203">
        <v>3.74</v>
      </c>
      <c r="L203">
        <v>3.98</v>
      </c>
      <c r="M203">
        <v>4.53</v>
      </c>
      <c r="N203" s="3">
        <v>4.55</v>
      </c>
      <c r="O203" s="3">
        <f>표1_4[[#This Row],[10 Yr]]-표1_4[[#This Row],[2 Yr]]</f>
        <v>0.5299999999999998</v>
      </c>
      <c r="P203" s="3">
        <f>표1_4[[#This Row],[10 Yr]]-표1_4[[#This Row],[1 Mo]]</f>
        <v>-0.14000000000000012</v>
      </c>
      <c r="Q203" s="3">
        <f>표1_4[[#This Row],[10 Yr]]-표1_4[[#This Row],[3 Mo]]</f>
        <v>2.0000000000000018E-2</v>
      </c>
      <c r="R203" s="3">
        <f>표1_4[[#This Row],[10 Yr]]-표1_4[[#This Row],[FEDRate]]</f>
        <v>-0.10000000000000009</v>
      </c>
      <c r="S203" s="3">
        <f>표1_4[[#This Row],[20 Yr]]-표1_4[[#This Row],[10 Yr]]</f>
        <v>0.55000000000000027</v>
      </c>
    </row>
    <row r="204" spans="1:19">
      <c r="A204" s="1">
        <v>45952</v>
      </c>
      <c r="B204" s="3">
        <v>4.08</v>
      </c>
      <c r="C204">
        <v>4.1100000000000003</v>
      </c>
      <c r="D204">
        <v>4.04</v>
      </c>
      <c r="E204">
        <v>3.96</v>
      </c>
      <c r="F204">
        <v>3.78</v>
      </c>
      <c r="G204">
        <v>3.55</v>
      </c>
      <c r="H204">
        <v>3.45</v>
      </c>
      <c r="I204">
        <v>3.44</v>
      </c>
      <c r="J204">
        <v>3.56</v>
      </c>
      <c r="K204">
        <v>3.74</v>
      </c>
      <c r="L204">
        <v>3.97</v>
      </c>
      <c r="M204">
        <v>4.5199999999999996</v>
      </c>
      <c r="N204" s="3">
        <v>4.54</v>
      </c>
      <c r="O204" s="3">
        <f>표1_4[[#This Row],[10 Yr]]-표1_4[[#This Row],[2 Yr]]</f>
        <v>0.52</v>
      </c>
      <c r="P204" s="3">
        <f>표1_4[[#This Row],[10 Yr]]-표1_4[[#This Row],[1 Mo]]</f>
        <v>-0.14000000000000012</v>
      </c>
      <c r="Q204" s="3">
        <f>표1_4[[#This Row],[10 Yr]]-표1_4[[#This Row],[3 Mo]]</f>
        <v>1.0000000000000231E-2</v>
      </c>
      <c r="R204" s="3">
        <f>표1_4[[#This Row],[10 Yr]]-표1_4[[#This Row],[FEDRate]]</f>
        <v>-0.10999999999999988</v>
      </c>
      <c r="S204" s="3">
        <f>표1_4[[#This Row],[20 Yr]]-표1_4[[#This Row],[10 Yr]]</f>
        <v>0.54999999999999938</v>
      </c>
    </row>
    <row r="205" spans="1:19">
      <c r="A205" s="1">
        <v>45953</v>
      </c>
      <c r="B205" s="3">
        <v>4.08</v>
      </c>
      <c r="C205">
        <v>4.12</v>
      </c>
      <c r="D205">
        <v>4.05</v>
      </c>
      <c r="E205">
        <v>3.95</v>
      </c>
      <c r="F205">
        <v>3.78</v>
      </c>
      <c r="G205">
        <v>3.59</v>
      </c>
      <c r="H205">
        <v>3.48</v>
      </c>
      <c r="I205">
        <v>3.49</v>
      </c>
      <c r="J205">
        <v>3.61</v>
      </c>
      <c r="K205">
        <v>3.79</v>
      </c>
      <c r="L205">
        <v>4.01</v>
      </c>
      <c r="M205">
        <v>4.55</v>
      </c>
      <c r="N205" s="3">
        <v>4.58</v>
      </c>
      <c r="O205" s="3">
        <f>표1_4[[#This Row],[10 Yr]]-표1_4[[#This Row],[2 Yr]]</f>
        <v>0.5299999999999998</v>
      </c>
      <c r="P205" s="3">
        <f>표1_4[[#This Row],[10 Yr]]-표1_4[[#This Row],[1 Mo]]</f>
        <v>-0.11000000000000032</v>
      </c>
      <c r="Q205" s="3">
        <f>표1_4[[#This Row],[10 Yr]]-표1_4[[#This Row],[3 Mo]]</f>
        <v>5.9999999999999609E-2</v>
      </c>
      <c r="R205" s="3">
        <f>표1_4[[#This Row],[10 Yr]]-표1_4[[#This Row],[FEDRate]]</f>
        <v>-7.0000000000000284E-2</v>
      </c>
      <c r="S205" s="3">
        <f>표1_4[[#This Row],[20 Yr]]-표1_4[[#This Row],[10 Yr]]</f>
        <v>0.54</v>
      </c>
    </row>
    <row r="206" spans="1:19">
      <c r="A206" s="1">
        <v>45954</v>
      </c>
      <c r="B206" s="3">
        <v>4.08</v>
      </c>
      <c r="C206">
        <v>4.1100000000000003</v>
      </c>
      <c r="D206">
        <v>4.0199999999999996</v>
      </c>
      <c r="E206">
        <v>3.93</v>
      </c>
      <c r="F206">
        <v>3.76</v>
      </c>
      <c r="G206">
        <v>3.58</v>
      </c>
      <c r="H206">
        <v>3.48</v>
      </c>
      <c r="I206">
        <v>3.49</v>
      </c>
      <c r="J206">
        <v>3.61</v>
      </c>
      <c r="K206">
        <v>3.79</v>
      </c>
      <c r="L206">
        <v>4.0199999999999996</v>
      </c>
      <c r="M206">
        <v>4.5599999999999996</v>
      </c>
      <c r="N206" s="3">
        <v>4.59</v>
      </c>
      <c r="O206" s="3">
        <f>표1_4[[#This Row],[10 Yr]]-표1_4[[#This Row],[2 Yr]]</f>
        <v>0.53999999999999959</v>
      </c>
      <c r="P206" s="3">
        <f>표1_4[[#This Row],[10 Yr]]-표1_4[[#This Row],[1 Mo]]</f>
        <v>-9.0000000000000746E-2</v>
      </c>
      <c r="Q206" s="3">
        <f>표1_4[[#This Row],[10 Yr]]-표1_4[[#This Row],[3 Mo]]</f>
        <v>8.9999999999999414E-2</v>
      </c>
      <c r="R206" s="3">
        <f>표1_4[[#This Row],[10 Yr]]-표1_4[[#This Row],[FEDRate]]</f>
        <v>-6.0000000000000497E-2</v>
      </c>
      <c r="S206" s="3">
        <f>표1_4[[#This Row],[20 Yr]]-표1_4[[#This Row],[10 Yr]]</f>
        <v>0.54</v>
      </c>
    </row>
    <row r="207" spans="1:19">
      <c r="A207" s="1">
        <v>45957</v>
      </c>
      <c r="B207" s="3">
        <v>4.08</v>
      </c>
      <c r="C207">
        <v>4.09</v>
      </c>
      <c r="D207">
        <v>4</v>
      </c>
      <c r="E207">
        <v>3.89</v>
      </c>
      <c r="F207">
        <v>3.73</v>
      </c>
      <c r="G207">
        <v>3.59</v>
      </c>
      <c r="H207">
        <v>3.48</v>
      </c>
      <c r="I207">
        <v>3.5</v>
      </c>
      <c r="J207">
        <v>3.61</v>
      </c>
      <c r="K207">
        <v>3.79</v>
      </c>
      <c r="L207">
        <v>4.01</v>
      </c>
      <c r="M207">
        <v>4.55</v>
      </c>
      <c r="N207" s="3">
        <v>4.57</v>
      </c>
      <c r="O207" s="3">
        <f>표1_4[[#This Row],[10 Yr]]-표1_4[[#This Row],[2 Yr]]</f>
        <v>0.5299999999999998</v>
      </c>
      <c r="P207" s="3">
        <f>표1_4[[#This Row],[10 Yr]]-표1_4[[#This Row],[1 Mo]]</f>
        <v>-8.0000000000000071E-2</v>
      </c>
      <c r="Q207" s="3">
        <f>표1_4[[#This Row],[10 Yr]]-표1_4[[#This Row],[3 Mo]]</f>
        <v>0.11999999999999966</v>
      </c>
      <c r="R207" s="3">
        <f>표1_4[[#This Row],[10 Yr]]-표1_4[[#This Row],[FEDRate]]</f>
        <v>-7.0000000000000284E-2</v>
      </c>
      <c r="S207" s="3">
        <f>표1_4[[#This Row],[20 Yr]]-표1_4[[#This Row],[10 Yr]]</f>
        <v>0.54</v>
      </c>
    </row>
    <row r="208" spans="1:19">
      <c r="A208" s="1">
        <v>45958</v>
      </c>
      <c r="B208" s="3">
        <v>4.08</v>
      </c>
      <c r="C208">
        <v>4.07</v>
      </c>
      <c r="D208">
        <v>3.97</v>
      </c>
      <c r="E208">
        <v>3.89</v>
      </c>
      <c r="F208">
        <v>3.72</v>
      </c>
      <c r="G208">
        <v>3.59</v>
      </c>
      <c r="H208">
        <v>3.47</v>
      </c>
      <c r="I208">
        <v>3.5</v>
      </c>
      <c r="J208">
        <v>3.6</v>
      </c>
      <c r="K208">
        <v>3.77</v>
      </c>
      <c r="L208">
        <v>3.99</v>
      </c>
      <c r="M208">
        <v>4.53</v>
      </c>
      <c r="N208" s="3">
        <v>4.55</v>
      </c>
      <c r="O208" s="3">
        <f>표1_4[[#This Row],[10 Yr]]-표1_4[[#This Row],[2 Yr]]</f>
        <v>0.52</v>
      </c>
      <c r="P208" s="3">
        <f>표1_4[[#This Row],[10 Yr]]-표1_4[[#This Row],[1 Mo]]</f>
        <v>-8.0000000000000071E-2</v>
      </c>
      <c r="Q208" s="3">
        <f>표1_4[[#This Row],[10 Yr]]-표1_4[[#This Row],[3 Mo]]</f>
        <v>0.10000000000000009</v>
      </c>
      <c r="R208" s="3">
        <f>표1_4[[#This Row],[10 Yr]]-표1_4[[#This Row],[FEDRate]]</f>
        <v>-8.9999999999999858E-2</v>
      </c>
      <c r="S208" s="3">
        <f>표1_4[[#This Row],[20 Yr]]-표1_4[[#This Row],[10 Yr]]</f>
        <v>0.54</v>
      </c>
    </row>
    <row r="209" spans="1:19">
      <c r="A209" s="1">
        <v>45959</v>
      </c>
      <c r="B209" s="3">
        <v>4.08</v>
      </c>
      <c r="C209">
        <v>4.03</v>
      </c>
      <c r="D209">
        <v>3.99</v>
      </c>
      <c r="E209">
        <v>3.93</v>
      </c>
      <c r="F209">
        <v>3.79</v>
      </c>
      <c r="G209">
        <v>3.7</v>
      </c>
      <c r="H209">
        <v>3.59</v>
      </c>
      <c r="I209">
        <v>3.6</v>
      </c>
      <c r="J209">
        <v>3.7</v>
      </c>
      <c r="K209">
        <v>3.87</v>
      </c>
      <c r="L209">
        <v>4.08</v>
      </c>
      <c r="M209">
        <v>4.59</v>
      </c>
      <c r="N209" s="3">
        <v>4.6100000000000003</v>
      </c>
      <c r="O209" s="3">
        <f>표1_4[[#This Row],[10 Yr]]-표1_4[[#This Row],[2 Yr]]</f>
        <v>0.49000000000000021</v>
      </c>
      <c r="P209" s="3">
        <f>표1_4[[#This Row],[10 Yr]]-표1_4[[#This Row],[1 Mo]]</f>
        <v>4.9999999999999822E-2</v>
      </c>
      <c r="Q209" s="3">
        <f>표1_4[[#This Row],[10 Yr]]-표1_4[[#This Row],[3 Mo]]</f>
        <v>0.14999999999999991</v>
      </c>
      <c r="R209" s="3">
        <f>표1_4[[#This Row],[10 Yr]]-표1_4[[#This Row],[FEDRate]]</f>
        <v>0</v>
      </c>
      <c r="S209" s="3">
        <f>표1_4[[#This Row],[20 Yr]]-표1_4[[#This Row],[10 Yr]]</f>
        <v>0.50999999999999979</v>
      </c>
    </row>
    <row r="210" spans="1:19">
      <c r="A210" s="1">
        <v>45960</v>
      </c>
      <c r="B210" s="3">
        <v>3.87</v>
      </c>
      <c r="C210">
        <v>4.05</v>
      </c>
      <c r="D210">
        <v>4.04</v>
      </c>
      <c r="E210">
        <v>3.92</v>
      </c>
      <c r="F210">
        <v>3.79</v>
      </c>
      <c r="G210">
        <v>3.7</v>
      </c>
      <c r="H210">
        <v>3.61</v>
      </c>
      <c r="I210">
        <v>3.61</v>
      </c>
      <c r="J210">
        <v>3.72</v>
      </c>
      <c r="K210">
        <v>3.9</v>
      </c>
      <c r="L210">
        <v>4.1100000000000003</v>
      </c>
      <c r="M210">
        <v>4.6399999999999997</v>
      </c>
      <c r="N210" s="3">
        <v>4.6500000000000004</v>
      </c>
      <c r="O210" s="3">
        <f>표1_4[[#This Row],[10 Yr]]-표1_4[[#This Row],[2 Yr]]</f>
        <v>0.50000000000000044</v>
      </c>
      <c r="P210" s="3">
        <f>표1_4[[#This Row],[10 Yr]]-표1_4[[#This Row],[1 Mo]]</f>
        <v>6.0000000000000497E-2</v>
      </c>
      <c r="Q210" s="3">
        <f>표1_4[[#This Row],[10 Yr]]-표1_4[[#This Row],[3 Mo]]</f>
        <v>0.19000000000000039</v>
      </c>
      <c r="R210" s="3">
        <f>표1_4[[#This Row],[10 Yr]]-표1_4[[#This Row],[FEDRate]]</f>
        <v>0.24000000000000021</v>
      </c>
      <c r="S210" s="3">
        <f>표1_4[[#This Row],[20 Yr]]-표1_4[[#This Row],[10 Yr]]</f>
        <v>0.52999999999999936</v>
      </c>
    </row>
    <row r="211" spans="1:19">
      <c r="A211" s="1">
        <v>45961</v>
      </c>
      <c r="B211" s="3">
        <v>3.9</v>
      </c>
      <c r="C211">
        <v>4.0599999999999996</v>
      </c>
      <c r="D211">
        <v>4.04</v>
      </c>
      <c r="E211">
        <v>3.89</v>
      </c>
      <c r="F211">
        <v>3.79</v>
      </c>
      <c r="G211">
        <v>3.7</v>
      </c>
      <c r="H211">
        <v>3.6</v>
      </c>
      <c r="I211">
        <v>3.6</v>
      </c>
      <c r="J211">
        <v>3.71</v>
      </c>
      <c r="K211">
        <v>3.89</v>
      </c>
      <c r="L211">
        <v>4.1100000000000003</v>
      </c>
      <c r="M211">
        <v>4.6500000000000004</v>
      </c>
      <c r="N211" s="3">
        <v>4.67</v>
      </c>
      <c r="O211" s="3">
        <f>표1_4[[#This Row],[10 Yr]]-표1_4[[#This Row],[2 Yr]]</f>
        <v>0.51000000000000023</v>
      </c>
      <c r="P211" s="3">
        <f>표1_4[[#This Row],[10 Yr]]-표1_4[[#This Row],[1 Mo]]</f>
        <v>5.0000000000000711E-2</v>
      </c>
      <c r="Q211" s="3">
        <f>표1_4[[#This Row],[10 Yr]]-표1_4[[#This Row],[3 Mo]]</f>
        <v>0.2200000000000002</v>
      </c>
      <c r="R211" s="3">
        <f>표1_4[[#This Row],[10 Yr]]-표1_4[[#This Row],[FEDRate]]</f>
        <v>0.21000000000000041</v>
      </c>
      <c r="S211" s="3">
        <f>표1_4[[#This Row],[20 Yr]]-표1_4[[#This Row],[10 Yr]]</f>
        <v>0.54</v>
      </c>
    </row>
    <row r="212" spans="1:19">
      <c r="A212" s="1">
        <v>45964</v>
      </c>
      <c r="B212" s="3">
        <v>3.9</v>
      </c>
      <c r="C212">
        <v>4.0599999999999996</v>
      </c>
      <c r="D212">
        <v>4.05</v>
      </c>
      <c r="E212">
        <v>3.98</v>
      </c>
      <c r="F212">
        <v>3.8</v>
      </c>
      <c r="G212">
        <v>3.7</v>
      </c>
      <c r="H212">
        <v>3.6</v>
      </c>
      <c r="I212">
        <v>3.61</v>
      </c>
      <c r="J212">
        <v>3.72</v>
      </c>
      <c r="K212">
        <v>3.9</v>
      </c>
      <c r="L212">
        <v>4.13</v>
      </c>
      <c r="M212">
        <v>4.67</v>
      </c>
      <c r="N212" s="3">
        <v>4.6900000000000004</v>
      </c>
      <c r="O212" s="3">
        <f>표1_4[[#This Row],[10 Yr]]-표1_4[[#This Row],[2 Yr]]</f>
        <v>0.5299999999999998</v>
      </c>
      <c r="P212" s="3">
        <f>표1_4[[#This Row],[10 Yr]]-표1_4[[#This Row],[1 Mo]]</f>
        <v>7.0000000000000284E-2</v>
      </c>
      <c r="Q212" s="3">
        <f>표1_4[[#This Row],[10 Yr]]-표1_4[[#This Row],[3 Mo]]</f>
        <v>0.14999999999999991</v>
      </c>
      <c r="R212" s="3">
        <f>표1_4[[#This Row],[10 Yr]]-표1_4[[#This Row],[FEDRate]]</f>
        <v>0.22999999999999998</v>
      </c>
      <c r="S212" s="3">
        <f>표1_4[[#This Row],[20 Yr]]-표1_4[[#This Row],[10 Yr]]</f>
        <v>0.54</v>
      </c>
    </row>
    <row r="213" spans="1:19">
      <c r="A213" s="1">
        <v>45965</v>
      </c>
      <c r="B213" s="3">
        <v>3.9</v>
      </c>
      <c r="C213">
        <v>4.0199999999999996</v>
      </c>
      <c r="D213">
        <v>4.01</v>
      </c>
      <c r="E213">
        <v>3.96</v>
      </c>
      <c r="F213">
        <v>3.78</v>
      </c>
      <c r="G213">
        <v>3.67</v>
      </c>
      <c r="H213">
        <v>3.58</v>
      </c>
      <c r="I213">
        <v>3.59</v>
      </c>
      <c r="J213">
        <v>3.69</v>
      </c>
      <c r="K213">
        <v>3.88</v>
      </c>
      <c r="L213">
        <v>4.0999999999999996</v>
      </c>
      <c r="M213">
        <v>4.6500000000000004</v>
      </c>
      <c r="N213" s="3">
        <v>4.67</v>
      </c>
      <c r="O213" s="3">
        <f>표1_4[[#This Row],[10 Yr]]-표1_4[[#This Row],[2 Yr]]</f>
        <v>0.51999999999999957</v>
      </c>
      <c r="P213" s="3">
        <f>표1_4[[#This Row],[10 Yr]]-표1_4[[#This Row],[1 Mo]]</f>
        <v>8.0000000000000071E-2</v>
      </c>
      <c r="Q213" s="3">
        <f>표1_4[[#This Row],[10 Yr]]-표1_4[[#This Row],[3 Mo]]</f>
        <v>0.13999999999999968</v>
      </c>
      <c r="R213" s="3">
        <f>표1_4[[#This Row],[10 Yr]]-표1_4[[#This Row],[FEDRate]]</f>
        <v>0.19999999999999973</v>
      </c>
      <c r="S213" s="3">
        <f>표1_4[[#This Row],[20 Yr]]-표1_4[[#This Row],[10 Yr]]</f>
        <v>0.55000000000000071</v>
      </c>
    </row>
    <row r="214" spans="1:19">
      <c r="A214" s="1">
        <v>45966</v>
      </c>
      <c r="B214" s="3">
        <v>3.9</v>
      </c>
      <c r="C214">
        <v>4</v>
      </c>
      <c r="D214">
        <v>4</v>
      </c>
      <c r="E214">
        <v>3.96</v>
      </c>
      <c r="F214">
        <v>3.79</v>
      </c>
      <c r="G214">
        <v>3.71</v>
      </c>
      <c r="H214">
        <v>3.63</v>
      </c>
      <c r="I214">
        <v>3.65</v>
      </c>
      <c r="J214">
        <v>3.76</v>
      </c>
      <c r="K214">
        <v>3.95</v>
      </c>
      <c r="L214">
        <v>4.17</v>
      </c>
      <c r="M214">
        <v>4.72</v>
      </c>
      <c r="N214" s="3">
        <v>4.74</v>
      </c>
      <c r="O214" s="3">
        <f>표1_4[[#This Row],[10 Yr]]-표1_4[[#This Row],[2 Yr]]</f>
        <v>0.54</v>
      </c>
      <c r="P214" s="3">
        <f>표1_4[[#This Row],[10 Yr]]-표1_4[[#This Row],[1 Mo]]</f>
        <v>0.16999999999999993</v>
      </c>
      <c r="Q214" s="3">
        <f>표1_4[[#This Row],[10 Yr]]-표1_4[[#This Row],[3 Mo]]</f>
        <v>0.20999999999999996</v>
      </c>
      <c r="R214" s="3">
        <f>표1_4[[#This Row],[10 Yr]]-표1_4[[#This Row],[FEDRate]]</f>
        <v>0.27</v>
      </c>
      <c r="S214" s="3">
        <f>표1_4[[#This Row],[20 Yr]]-표1_4[[#This Row],[10 Yr]]</f>
        <v>0.54999999999999982</v>
      </c>
    </row>
    <row r="215" spans="1:19">
      <c r="A215" s="1">
        <v>45967</v>
      </c>
      <c r="B215" s="3">
        <v>3.9</v>
      </c>
      <c r="C215">
        <v>4.0199999999999996</v>
      </c>
      <c r="D215">
        <v>3.98</v>
      </c>
      <c r="E215">
        <v>3.93</v>
      </c>
      <c r="F215">
        <v>3.76</v>
      </c>
      <c r="G215">
        <v>3.65</v>
      </c>
      <c r="H215">
        <v>3.57</v>
      </c>
      <c r="I215">
        <v>3.58</v>
      </c>
      <c r="J215">
        <v>3.69</v>
      </c>
      <c r="K215">
        <v>3.87</v>
      </c>
      <c r="L215">
        <v>4.1100000000000003</v>
      </c>
      <c r="M215">
        <v>4.67</v>
      </c>
      <c r="N215" s="3">
        <v>4.6900000000000004</v>
      </c>
      <c r="O215" s="3">
        <f>표1_4[[#This Row],[10 Yr]]-표1_4[[#This Row],[2 Yr]]</f>
        <v>0.54000000000000048</v>
      </c>
      <c r="P215" s="3">
        <f>표1_4[[#This Row],[10 Yr]]-표1_4[[#This Row],[1 Mo]]</f>
        <v>9.0000000000000746E-2</v>
      </c>
      <c r="Q215" s="3">
        <f>표1_4[[#This Row],[10 Yr]]-표1_4[[#This Row],[3 Mo]]</f>
        <v>0.18000000000000016</v>
      </c>
      <c r="R215" s="3">
        <f>표1_4[[#This Row],[10 Yr]]-표1_4[[#This Row],[FEDRate]]</f>
        <v>0.21000000000000041</v>
      </c>
      <c r="S215" s="3">
        <f>표1_4[[#This Row],[20 Yr]]-표1_4[[#This Row],[10 Yr]]</f>
        <v>0.55999999999999961</v>
      </c>
    </row>
    <row r="216" spans="1:19">
      <c r="A216" s="1">
        <v>45968</v>
      </c>
      <c r="B216" s="3">
        <v>3.9</v>
      </c>
      <c r="C216">
        <v>4.01</v>
      </c>
      <c r="D216">
        <v>3.98</v>
      </c>
      <c r="E216">
        <v>3.92</v>
      </c>
      <c r="F216">
        <v>3.76</v>
      </c>
      <c r="G216">
        <v>3.63</v>
      </c>
      <c r="H216">
        <v>3.55</v>
      </c>
      <c r="I216">
        <v>3.57</v>
      </c>
      <c r="J216">
        <v>3.67</v>
      </c>
      <c r="K216">
        <v>3.87</v>
      </c>
      <c r="L216">
        <v>4.1100000000000003</v>
      </c>
      <c r="M216">
        <v>4.68</v>
      </c>
      <c r="N216" s="3">
        <v>4.7</v>
      </c>
      <c r="O216" s="3">
        <f>표1_4[[#This Row],[10 Yr]]-표1_4[[#This Row],[2 Yr]]</f>
        <v>0.5600000000000005</v>
      </c>
      <c r="P216" s="3">
        <f>표1_4[[#This Row],[10 Yr]]-표1_4[[#This Row],[1 Mo]]</f>
        <v>0.10000000000000053</v>
      </c>
      <c r="Q216" s="3">
        <f>표1_4[[#This Row],[10 Yr]]-표1_4[[#This Row],[3 Mo]]</f>
        <v>0.19000000000000039</v>
      </c>
      <c r="R216" s="3">
        <f>표1_4[[#This Row],[10 Yr]]-표1_4[[#This Row],[FEDRate]]</f>
        <v>0.21000000000000041</v>
      </c>
      <c r="S216" s="3">
        <f>표1_4[[#This Row],[20 Yr]]-표1_4[[#This Row],[10 Yr]]</f>
        <v>0.5699999999999994</v>
      </c>
    </row>
    <row r="217" spans="1:19">
      <c r="A217" s="1">
        <v>45971</v>
      </c>
      <c r="B217" s="3">
        <v>3.9</v>
      </c>
      <c r="C217">
        <v>4.04</v>
      </c>
      <c r="D217">
        <v>4</v>
      </c>
      <c r="E217">
        <v>3.95</v>
      </c>
      <c r="F217">
        <v>3.79</v>
      </c>
      <c r="G217">
        <v>3.66</v>
      </c>
      <c r="H217">
        <v>3.58</v>
      </c>
      <c r="I217">
        <v>3.56</v>
      </c>
      <c r="J217">
        <v>3.72</v>
      </c>
      <c r="K217">
        <v>3.9</v>
      </c>
      <c r="L217">
        <v>4.13</v>
      </c>
      <c r="M217">
        <v>4.6900000000000004</v>
      </c>
      <c r="N217" s="3">
        <v>4.71</v>
      </c>
      <c r="O217" s="3">
        <f>표1_4[[#This Row],[10 Yr]]-표1_4[[#This Row],[2 Yr]]</f>
        <v>0.54999999999999982</v>
      </c>
      <c r="P217" s="3">
        <f>표1_4[[#This Row],[10 Yr]]-표1_4[[#This Row],[1 Mo]]</f>
        <v>8.9999999999999858E-2</v>
      </c>
      <c r="Q217" s="3">
        <f>표1_4[[#This Row],[10 Yr]]-표1_4[[#This Row],[3 Mo]]</f>
        <v>0.17999999999999972</v>
      </c>
      <c r="R217" s="3">
        <f>표1_4[[#This Row],[10 Yr]]-표1_4[[#This Row],[FEDRate]]</f>
        <v>0.22999999999999998</v>
      </c>
      <c r="S217" s="3">
        <f>표1_4[[#This Row],[20 Yr]]-표1_4[[#This Row],[10 Yr]]</f>
        <v>0.5600000000000005</v>
      </c>
    </row>
    <row r="218" spans="1:19">
      <c r="A218" s="1">
        <v>45973</v>
      </c>
      <c r="B218" s="3">
        <v>3.9</v>
      </c>
      <c r="C218">
        <v>4.03</v>
      </c>
      <c r="D218">
        <v>3.98</v>
      </c>
      <c r="E218">
        <v>3.95</v>
      </c>
      <c r="F218">
        <v>3.78</v>
      </c>
      <c r="G218">
        <v>3.65</v>
      </c>
      <c r="H218">
        <v>3.56</v>
      </c>
      <c r="I218">
        <v>3.55</v>
      </c>
      <c r="J218">
        <v>3.68</v>
      </c>
      <c r="K218">
        <v>3.86</v>
      </c>
      <c r="L218">
        <v>4.08</v>
      </c>
      <c r="M218">
        <v>4.6500000000000004</v>
      </c>
      <c r="N218" s="3">
        <v>4.67</v>
      </c>
      <c r="O218" s="3">
        <f>표1_4[[#This Row],[10 Yr]]-표1_4[[#This Row],[2 Yr]]</f>
        <v>0.52</v>
      </c>
      <c r="P218" s="3">
        <f>표1_4[[#This Row],[10 Yr]]-표1_4[[#This Row],[1 Mo]]</f>
        <v>4.9999999999999822E-2</v>
      </c>
      <c r="Q218" s="3">
        <f>표1_4[[#This Row],[10 Yr]]-표1_4[[#This Row],[3 Mo]]</f>
        <v>0.12999999999999989</v>
      </c>
      <c r="R218" s="3">
        <f>표1_4[[#This Row],[10 Yr]]-표1_4[[#This Row],[FEDRate]]</f>
        <v>0.18000000000000016</v>
      </c>
      <c r="S218" s="3">
        <f>표1_4[[#This Row],[20 Yr]]-표1_4[[#This Row],[10 Yr]]</f>
        <v>0.57000000000000028</v>
      </c>
    </row>
    <row r="219" spans="1:19">
      <c r="A219" s="1">
        <v>45974</v>
      </c>
      <c r="B219" s="3">
        <v>3.9</v>
      </c>
      <c r="C219">
        <v>4.05</v>
      </c>
      <c r="D219">
        <v>4</v>
      </c>
      <c r="E219">
        <v>3.96</v>
      </c>
      <c r="F219">
        <v>3.8</v>
      </c>
      <c r="G219">
        <v>3.68</v>
      </c>
      <c r="H219">
        <v>3.58</v>
      </c>
      <c r="I219">
        <v>3.57</v>
      </c>
      <c r="J219">
        <v>3.71</v>
      </c>
      <c r="K219">
        <v>3.89</v>
      </c>
      <c r="L219">
        <v>4.1100000000000003</v>
      </c>
      <c r="M219">
        <v>4.6900000000000004</v>
      </c>
      <c r="N219" s="3">
        <v>4.7</v>
      </c>
      <c r="O219" s="3">
        <f>표1_4[[#This Row],[10 Yr]]-표1_4[[#This Row],[2 Yr]]</f>
        <v>0.53000000000000025</v>
      </c>
      <c r="P219" s="3">
        <f>표1_4[[#This Row],[10 Yr]]-표1_4[[#This Row],[1 Mo]]</f>
        <v>6.0000000000000497E-2</v>
      </c>
      <c r="Q219" s="3">
        <f>표1_4[[#This Row],[10 Yr]]-표1_4[[#This Row],[3 Mo]]</f>
        <v>0.15000000000000036</v>
      </c>
      <c r="R219" s="3">
        <f>표1_4[[#This Row],[10 Yr]]-표1_4[[#This Row],[FEDRate]]</f>
        <v>0.21000000000000041</v>
      </c>
      <c r="S219" s="3">
        <f>표1_4[[#This Row],[20 Yr]]-표1_4[[#This Row],[10 Yr]]</f>
        <v>0.58000000000000007</v>
      </c>
    </row>
    <row r="220" spans="1:19">
      <c r="A220" s="1">
        <v>45975</v>
      </c>
      <c r="B220" s="3">
        <v>3.9</v>
      </c>
      <c r="C220">
        <v>4.04</v>
      </c>
      <c r="D220">
        <v>4.01</v>
      </c>
      <c r="E220">
        <v>3.95</v>
      </c>
      <c r="F220">
        <v>3.8</v>
      </c>
      <c r="G220">
        <v>3.7</v>
      </c>
      <c r="H220">
        <v>3.62</v>
      </c>
      <c r="I220">
        <v>3.61</v>
      </c>
      <c r="J220">
        <v>3.74</v>
      </c>
      <c r="K220">
        <v>3.92</v>
      </c>
      <c r="L220">
        <v>4.1399999999999997</v>
      </c>
      <c r="M220">
        <v>4.7300000000000004</v>
      </c>
      <c r="N220" s="3">
        <v>4.74</v>
      </c>
      <c r="O220" s="3">
        <f>표1_4[[#This Row],[10 Yr]]-표1_4[[#This Row],[2 Yr]]</f>
        <v>0.51999999999999957</v>
      </c>
      <c r="P220" s="3">
        <f>표1_4[[#This Row],[10 Yr]]-표1_4[[#This Row],[1 Mo]]</f>
        <v>9.9999999999999645E-2</v>
      </c>
      <c r="Q220" s="3">
        <f>표1_4[[#This Row],[10 Yr]]-표1_4[[#This Row],[3 Mo]]</f>
        <v>0.1899999999999995</v>
      </c>
      <c r="R220" s="3">
        <f>표1_4[[#This Row],[10 Yr]]-표1_4[[#This Row],[FEDRate]]</f>
        <v>0.23999999999999977</v>
      </c>
      <c r="S220" s="3">
        <f>표1_4[[#This Row],[20 Yr]]-표1_4[[#This Row],[10 Yr]]</f>
        <v>0.59000000000000075</v>
      </c>
    </row>
    <row r="221" spans="1:19">
      <c r="A221" s="1">
        <v>45978</v>
      </c>
      <c r="B221" s="3">
        <v>3.9</v>
      </c>
      <c r="C221">
        <v>4.04</v>
      </c>
      <c r="D221">
        <v>4.01</v>
      </c>
      <c r="E221">
        <v>3.97</v>
      </c>
      <c r="F221">
        <v>3.81</v>
      </c>
      <c r="G221">
        <v>3.69</v>
      </c>
      <c r="H221">
        <v>3.6</v>
      </c>
      <c r="I221">
        <v>3.6</v>
      </c>
      <c r="J221">
        <v>3.72</v>
      </c>
      <c r="K221">
        <v>3.9</v>
      </c>
      <c r="L221">
        <v>4.13</v>
      </c>
      <c r="M221">
        <v>4.71</v>
      </c>
      <c r="N221" s="3">
        <v>4.7300000000000004</v>
      </c>
      <c r="O221" s="3">
        <f>표1_4[[#This Row],[10 Yr]]-표1_4[[#This Row],[2 Yr]]</f>
        <v>0.5299999999999998</v>
      </c>
      <c r="P221" s="3">
        <f>표1_4[[#This Row],[10 Yr]]-표1_4[[#This Row],[1 Mo]]</f>
        <v>8.9999999999999858E-2</v>
      </c>
      <c r="Q221" s="3">
        <f>표1_4[[#This Row],[10 Yr]]-표1_4[[#This Row],[3 Mo]]</f>
        <v>0.1599999999999997</v>
      </c>
      <c r="R221" s="3">
        <f>표1_4[[#This Row],[10 Yr]]-표1_4[[#This Row],[FEDRate]]</f>
        <v>0.22999999999999998</v>
      </c>
      <c r="S221" s="3">
        <f>표1_4[[#This Row],[20 Yr]]-표1_4[[#This Row],[10 Yr]]</f>
        <v>0.58000000000000007</v>
      </c>
    </row>
    <row r="222" spans="1:19">
      <c r="A222" s="1">
        <v>45979</v>
      </c>
      <c r="B222" s="3">
        <v>3.9</v>
      </c>
      <c r="C222">
        <v>4.0199999999999996</v>
      </c>
      <c r="D222">
        <v>3.99</v>
      </c>
      <c r="E222">
        <v>3.94</v>
      </c>
      <c r="F222">
        <v>3.79</v>
      </c>
      <c r="G222">
        <v>3.67</v>
      </c>
      <c r="H222">
        <v>3.58</v>
      </c>
      <c r="I222">
        <v>3.58</v>
      </c>
      <c r="J222">
        <v>3.7</v>
      </c>
      <c r="K222">
        <v>3.89</v>
      </c>
      <c r="L222">
        <v>4.12</v>
      </c>
      <c r="M222">
        <v>4.72</v>
      </c>
      <c r="N222" s="3">
        <v>4.74</v>
      </c>
      <c r="O222" s="3">
        <f>표1_4[[#This Row],[10 Yr]]-표1_4[[#This Row],[2 Yr]]</f>
        <v>0.54</v>
      </c>
      <c r="P222" s="3">
        <f>표1_4[[#This Row],[10 Yr]]-표1_4[[#This Row],[1 Mo]]</f>
        <v>0.10000000000000053</v>
      </c>
      <c r="Q222" s="3">
        <f>표1_4[[#This Row],[10 Yr]]-표1_4[[#This Row],[3 Mo]]</f>
        <v>0.18000000000000016</v>
      </c>
      <c r="R222" s="3">
        <f>표1_4[[#This Row],[10 Yr]]-표1_4[[#This Row],[FEDRate]]</f>
        <v>0.2200000000000002</v>
      </c>
      <c r="S222" s="3">
        <f>표1_4[[#This Row],[20 Yr]]-표1_4[[#This Row],[10 Yr]]</f>
        <v>0.59999999999999964</v>
      </c>
    </row>
    <row r="223" spans="1:19">
      <c r="A223" s="1">
        <v>45980</v>
      </c>
      <c r="B223" s="3">
        <v>3.9</v>
      </c>
      <c r="C223">
        <v>4.01</v>
      </c>
      <c r="D223">
        <v>4</v>
      </c>
      <c r="E223">
        <v>3.95</v>
      </c>
      <c r="F223">
        <v>3.8</v>
      </c>
      <c r="G223">
        <v>3.68</v>
      </c>
      <c r="H223">
        <v>3.58</v>
      </c>
      <c r="I223">
        <v>3.59</v>
      </c>
      <c r="J223">
        <v>3.71</v>
      </c>
      <c r="K223">
        <v>3.9</v>
      </c>
      <c r="L223">
        <v>4.13</v>
      </c>
      <c r="M223">
        <v>4.71</v>
      </c>
      <c r="N223" s="3">
        <v>4.75</v>
      </c>
      <c r="O223" s="3">
        <f>표1_4[[#This Row],[10 Yr]]-표1_4[[#This Row],[2 Yr]]</f>
        <v>0.54999999999999982</v>
      </c>
      <c r="P223" s="3">
        <f>표1_4[[#This Row],[10 Yr]]-표1_4[[#This Row],[1 Mo]]</f>
        <v>0.12000000000000011</v>
      </c>
      <c r="Q223" s="3">
        <f>표1_4[[#This Row],[10 Yr]]-표1_4[[#This Row],[3 Mo]]</f>
        <v>0.17999999999999972</v>
      </c>
      <c r="R223" s="3">
        <f>표1_4[[#This Row],[10 Yr]]-표1_4[[#This Row],[FEDRate]]</f>
        <v>0.22999999999999998</v>
      </c>
      <c r="S223" s="3">
        <f>표1_4[[#This Row],[20 Yr]]-표1_4[[#This Row],[10 Yr]]</f>
        <v>0.58000000000000007</v>
      </c>
    </row>
    <row r="224" spans="1:19">
      <c r="A224" s="1">
        <v>45981</v>
      </c>
      <c r="B224" s="3">
        <v>3.9</v>
      </c>
      <c r="C224">
        <v>4.04</v>
      </c>
      <c r="D224">
        <v>4.0199999999999996</v>
      </c>
      <c r="E224">
        <v>3.94</v>
      </c>
      <c r="F224">
        <v>3.79</v>
      </c>
      <c r="G224">
        <v>3.65</v>
      </c>
      <c r="H224">
        <v>3.55</v>
      </c>
      <c r="I224">
        <v>3.56</v>
      </c>
      <c r="J224">
        <v>3.68</v>
      </c>
      <c r="K224">
        <v>3.87</v>
      </c>
      <c r="L224">
        <v>4.0999999999999996</v>
      </c>
      <c r="M224">
        <v>4.68</v>
      </c>
      <c r="N224" s="3">
        <v>4.7300000000000004</v>
      </c>
      <c r="O224" s="3">
        <f>표1_4[[#This Row],[10 Yr]]-표1_4[[#This Row],[2 Yr]]</f>
        <v>0.54999999999999982</v>
      </c>
      <c r="P224" s="3">
        <f>표1_4[[#This Row],[10 Yr]]-표1_4[[#This Row],[1 Mo]]</f>
        <v>5.9999999999999609E-2</v>
      </c>
      <c r="Q224" s="3">
        <f>표1_4[[#This Row],[10 Yr]]-표1_4[[#This Row],[3 Mo]]</f>
        <v>0.1599999999999997</v>
      </c>
      <c r="R224" s="3">
        <f>표1_4[[#This Row],[10 Yr]]-표1_4[[#This Row],[FEDRate]]</f>
        <v>0.19999999999999973</v>
      </c>
      <c r="S224" s="3">
        <f>표1_4[[#This Row],[20 Yr]]-표1_4[[#This Row],[10 Yr]]</f>
        <v>0.58000000000000007</v>
      </c>
    </row>
    <row r="225" spans="1:19">
      <c r="A225" s="1">
        <v>45982</v>
      </c>
      <c r="B225" s="3">
        <v>3.9</v>
      </c>
      <c r="C225">
        <v>4.03</v>
      </c>
      <c r="D225">
        <v>4</v>
      </c>
      <c r="E225">
        <v>3.9</v>
      </c>
      <c r="F225">
        <v>3.75</v>
      </c>
      <c r="G225">
        <v>3.62</v>
      </c>
      <c r="H225">
        <v>3.51</v>
      </c>
      <c r="I225">
        <v>3.5</v>
      </c>
      <c r="J225">
        <v>3.62</v>
      </c>
      <c r="K225">
        <v>3.82</v>
      </c>
      <c r="L225">
        <v>4.0599999999999996</v>
      </c>
      <c r="M225">
        <v>4.67</v>
      </c>
      <c r="N225" s="3">
        <v>4.71</v>
      </c>
      <c r="O225" s="3">
        <f>표1_4[[#This Row],[10 Yr]]-표1_4[[#This Row],[2 Yr]]</f>
        <v>0.54999999999999982</v>
      </c>
      <c r="P225" s="3">
        <f>표1_4[[#This Row],[10 Yr]]-표1_4[[#This Row],[1 Mo]]</f>
        <v>2.9999999999999361E-2</v>
      </c>
      <c r="Q225" s="3">
        <f>표1_4[[#This Row],[10 Yr]]-표1_4[[#This Row],[3 Mo]]</f>
        <v>0.1599999999999997</v>
      </c>
      <c r="R225" s="3">
        <f>표1_4[[#This Row],[10 Yr]]-표1_4[[#This Row],[FEDRate]]</f>
        <v>0.1599999999999997</v>
      </c>
      <c r="S225" s="3">
        <f>표1_4[[#This Row],[20 Yr]]-표1_4[[#This Row],[10 Yr]]</f>
        <v>0.61000000000000032</v>
      </c>
    </row>
    <row r="226" spans="1:19">
      <c r="A226" s="1">
        <v>45985</v>
      </c>
      <c r="B226" s="3">
        <v>3.9</v>
      </c>
      <c r="C226">
        <v>4.03</v>
      </c>
      <c r="D226">
        <v>3.99</v>
      </c>
      <c r="E226">
        <v>3.91</v>
      </c>
      <c r="F226">
        <v>3.76</v>
      </c>
      <c r="G226">
        <v>3.61</v>
      </c>
      <c r="H226">
        <v>3.46</v>
      </c>
      <c r="I226">
        <v>3.49</v>
      </c>
      <c r="J226">
        <v>3.61</v>
      </c>
      <c r="K226">
        <v>3.8</v>
      </c>
      <c r="L226">
        <v>4.04</v>
      </c>
      <c r="M226">
        <v>4.6399999999999997</v>
      </c>
      <c r="N226">
        <v>4.68</v>
      </c>
      <c r="O226" s="3">
        <f>표1_4[[#This Row],[10 Yr]]-표1_4[[#This Row],[2 Yr]]</f>
        <v>0.58000000000000007</v>
      </c>
      <c r="P226" s="3">
        <f>표1_4[[#This Row],[10 Yr]]-표1_4[[#This Row],[1 Mo]]</f>
        <v>9.9999999999997868E-3</v>
      </c>
      <c r="Q226" s="3">
        <f>표1_4[[#This Row],[10 Yr]]-표1_4[[#This Row],[3 Mo]]</f>
        <v>0.12999999999999989</v>
      </c>
      <c r="R226" s="3">
        <f>표1_4[[#This Row],[10 Yr]]-표1_4[[#This Row],[FEDRate]]</f>
        <v>0.14000000000000012</v>
      </c>
      <c r="S226" s="3">
        <f>표1_4[[#This Row],[20 Yr]]-표1_4[[#This Row],[10 Yr]]</f>
        <v>0.59999999999999964</v>
      </c>
    </row>
    <row r="227" spans="1:19">
      <c r="A227" s="1">
        <v>45986</v>
      </c>
      <c r="B227" s="3">
        <v>3.9</v>
      </c>
      <c r="C227">
        <v>4.04</v>
      </c>
      <c r="D227">
        <v>3.97</v>
      </c>
      <c r="E227">
        <v>3.9</v>
      </c>
      <c r="F227">
        <v>3.75</v>
      </c>
      <c r="G227">
        <v>3.6</v>
      </c>
      <c r="H227">
        <v>3.43</v>
      </c>
      <c r="I227">
        <v>3.46</v>
      </c>
      <c r="J227">
        <v>3.55</v>
      </c>
      <c r="K227">
        <v>3.77</v>
      </c>
      <c r="L227">
        <v>4.01</v>
      </c>
      <c r="M227">
        <v>4.62</v>
      </c>
      <c r="N227">
        <v>4.67</v>
      </c>
      <c r="O227" s="3">
        <f>표1_4[[#This Row],[10 Yr]]-표1_4[[#This Row],[2 Yr]]</f>
        <v>0.57999999999999963</v>
      </c>
      <c r="P227" s="3">
        <f>표1_4[[#This Row],[10 Yr]]-표1_4[[#This Row],[1 Mo]]</f>
        <v>-3.0000000000000249E-2</v>
      </c>
      <c r="Q227" s="3">
        <f>표1_4[[#This Row],[10 Yr]]-표1_4[[#This Row],[3 Mo]]</f>
        <v>0.10999999999999988</v>
      </c>
      <c r="R227" s="3">
        <f>표1_4[[#This Row],[10 Yr]]-표1_4[[#This Row],[FEDRate]]</f>
        <v>0.10999999999999988</v>
      </c>
      <c r="S227" s="3">
        <f>표1_4[[#This Row],[20 Yr]]-표1_4[[#This Row],[10 Yr]]</f>
        <v>0.61000000000000032</v>
      </c>
    </row>
    <row r="228" spans="1:19">
      <c r="A228" s="1">
        <v>45987</v>
      </c>
      <c r="B228" s="3">
        <v>3.9</v>
      </c>
      <c r="C228">
        <v>4.0599999999999996</v>
      </c>
      <c r="D228">
        <v>4</v>
      </c>
      <c r="E228">
        <v>3.92</v>
      </c>
      <c r="F228">
        <v>3.76</v>
      </c>
      <c r="G228">
        <v>3.61</v>
      </c>
      <c r="H228">
        <v>3.45</v>
      </c>
      <c r="I228">
        <v>3.47</v>
      </c>
      <c r="J228">
        <v>3.56</v>
      </c>
      <c r="K228">
        <v>3.75</v>
      </c>
      <c r="L228">
        <v>4</v>
      </c>
      <c r="M228">
        <v>4.5999999999999996</v>
      </c>
      <c r="N228">
        <v>4.6399999999999997</v>
      </c>
      <c r="O228" s="3">
        <f>표1_4[[#This Row],[10 Yr]]-표1_4[[#This Row],[2 Yr]]</f>
        <v>0.54999999999999982</v>
      </c>
      <c r="P228" s="3">
        <f>표1_4[[#This Row],[10 Yr]]-표1_4[[#This Row],[1 Mo]]</f>
        <v>-5.9999999999999609E-2</v>
      </c>
      <c r="Q228" s="3">
        <f>표1_4[[#This Row],[10 Yr]]-표1_4[[#This Row],[3 Mo]]</f>
        <v>8.0000000000000071E-2</v>
      </c>
      <c r="R228" s="3">
        <f>표1_4[[#This Row],[10 Yr]]-표1_4[[#This Row],[FEDRate]]</f>
        <v>0.10000000000000009</v>
      </c>
      <c r="S228" s="3">
        <f>표1_4[[#This Row],[20 Yr]]-표1_4[[#This Row],[10 Yr]]</f>
        <v>0.59999999999999964</v>
      </c>
    </row>
    <row r="229" spans="1:19">
      <c r="A229" s="1">
        <v>45989</v>
      </c>
      <c r="B229" s="3">
        <v>3.9</v>
      </c>
      <c r="C229">
        <v>4.05</v>
      </c>
      <c r="D229">
        <v>3.99</v>
      </c>
      <c r="E229">
        <v>3.88</v>
      </c>
      <c r="F229">
        <v>3.74</v>
      </c>
      <c r="G229">
        <v>3.61</v>
      </c>
      <c r="H229">
        <v>3.47</v>
      </c>
      <c r="I229">
        <v>3.49</v>
      </c>
      <c r="J229">
        <v>3.59</v>
      </c>
      <c r="K229">
        <v>3.78</v>
      </c>
      <c r="L229">
        <v>4.0199999999999996</v>
      </c>
      <c r="M229">
        <v>4.62</v>
      </c>
      <c r="N229">
        <v>4.67</v>
      </c>
      <c r="O229" s="3">
        <f>표1_4[[#This Row],[10 Yr]]-표1_4[[#This Row],[2 Yr]]</f>
        <v>0.54999999999999938</v>
      </c>
      <c r="P229" s="3">
        <f>표1_4[[#This Row],[10 Yr]]-표1_4[[#This Row],[1 Mo]]</f>
        <v>-3.0000000000000249E-2</v>
      </c>
      <c r="Q229" s="3">
        <f>표1_4[[#This Row],[10 Yr]]-표1_4[[#This Row],[3 Mo]]</f>
        <v>0.13999999999999968</v>
      </c>
      <c r="R229" s="3">
        <f>표1_4[[#This Row],[10 Yr]]-표1_4[[#This Row],[FEDRate]]</f>
        <v>0.11999999999999966</v>
      </c>
      <c r="S229" s="3">
        <f>표1_4[[#This Row],[20 Yr]]-표1_4[[#This Row],[10 Yr]]</f>
        <v>0.60000000000000053</v>
      </c>
    </row>
    <row r="230" spans="1:19">
      <c r="A230" s="1">
        <v>45992</v>
      </c>
      <c r="B230" s="3">
        <v>3.9</v>
      </c>
      <c r="C230">
        <v>3.98</v>
      </c>
      <c r="D230">
        <v>3.92</v>
      </c>
      <c r="E230">
        <v>3.81</v>
      </c>
      <c r="F230">
        <v>3.75</v>
      </c>
      <c r="G230">
        <v>3.62</v>
      </c>
      <c r="H230">
        <v>3.54</v>
      </c>
      <c r="I230">
        <v>3.55</v>
      </c>
      <c r="J230">
        <v>3.67</v>
      </c>
      <c r="K230">
        <v>3.86</v>
      </c>
      <c r="L230">
        <v>4.09</v>
      </c>
      <c r="M230">
        <v>4.71</v>
      </c>
      <c r="N230">
        <v>4.74</v>
      </c>
      <c r="O230" s="3">
        <f>표1_4[[#This Row],[10 Yr]]-표1_4[[#This Row],[2 Yr]]</f>
        <v>0.54999999999999982</v>
      </c>
      <c r="P230" s="3">
        <f>표1_4[[#This Row],[10 Yr]]-표1_4[[#This Row],[1 Mo]]</f>
        <v>0.10999999999999988</v>
      </c>
      <c r="Q230" s="3">
        <f>표1_4[[#This Row],[10 Yr]]-표1_4[[#This Row],[3 Mo]]</f>
        <v>0.2799999999999998</v>
      </c>
      <c r="R230" s="3">
        <f>표1_4[[#This Row],[10 Yr]]-표1_4[[#This Row],[FEDRate]]</f>
        <v>0.18999999999999995</v>
      </c>
      <c r="S230" s="3">
        <f>표1_4[[#This Row],[20 Yr]]-표1_4[[#This Row],[10 Yr]]</f>
        <v>0.62000000000000011</v>
      </c>
    </row>
    <row r="231" spans="1:19">
      <c r="A231" s="1">
        <v>45993</v>
      </c>
      <c r="B231" s="3">
        <v>3.9</v>
      </c>
      <c r="C231">
        <v>3.9</v>
      </c>
      <c r="D231">
        <v>3.83</v>
      </c>
      <c r="E231">
        <v>3.77</v>
      </c>
      <c r="F231">
        <v>3.72</v>
      </c>
      <c r="G231">
        <v>3.59</v>
      </c>
      <c r="H231">
        <v>3.51</v>
      </c>
      <c r="I231">
        <v>3.54</v>
      </c>
      <c r="J231">
        <v>3.66</v>
      </c>
      <c r="K231">
        <v>3.85</v>
      </c>
      <c r="L231">
        <v>4.09</v>
      </c>
      <c r="M231">
        <v>4.7</v>
      </c>
      <c r="N231">
        <v>4.74</v>
      </c>
      <c r="O231" s="3">
        <f>표1_4[[#This Row],[10 Yr]]-표1_4[[#This Row],[2 Yr]]</f>
        <v>0.58000000000000007</v>
      </c>
      <c r="P231" s="3">
        <f>표1_4[[#This Row],[10 Yr]]-표1_4[[#This Row],[1 Mo]]</f>
        <v>0.18999999999999995</v>
      </c>
      <c r="Q231" s="3">
        <f>표1_4[[#This Row],[10 Yr]]-표1_4[[#This Row],[3 Mo]]</f>
        <v>0.31999999999999984</v>
      </c>
      <c r="R231" s="3">
        <f>표1_4[[#This Row],[10 Yr]]-표1_4[[#This Row],[FEDRate]]</f>
        <v>0.18999999999999995</v>
      </c>
      <c r="S231" s="3">
        <f>표1_4[[#This Row],[20 Yr]]-표1_4[[#This Row],[10 Yr]]</f>
        <v>0.61000000000000032</v>
      </c>
    </row>
    <row r="232" spans="1:19">
      <c r="A232" s="1">
        <v>45994</v>
      </c>
      <c r="B232" s="3">
        <v>3.9</v>
      </c>
      <c r="C232">
        <v>3.83</v>
      </c>
      <c r="D232">
        <v>3.78</v>
      </c>
      <c r="E232">
        <v>3.72</v>
      </c>
      <c r="F232">
        <v>3.68</v>
      </c>
      <c r="G232">
        <v>3.57</v>
      </c>
      <c r="H232">
        <v>3.49</v>
      </c>
      <c r="I232">
        <v>3.5</v>
      </c>
      <c r="J232">
        <v>3.62</v>
      </c>
      <c r="K232">
        <v>3.82</v>
      </c>
      <c r="L232">
        <v>4.0599999999999996</v>
      </c>
      <c r="M232">
        <v>4.68</v>
      </c>
      <c r="N232">
        <v>4.7300000000000004</v>
      </c>
      <c r="O232" s="3">
        <f>표1_4[[#This Row],[10 Yr]]-표1_4[[#This Row],[2 Yr]]</f>
        <v>0.5699999999999994</v>
      </c>
      <c r="P232" s="3">
        <f>표1_4[[#This Row],[10 Yr]]-표1_4[[#This Row],[1 Mo]]</f>
        <v>0.22999999999999954</v>
      </c>
      <c r="Q232" s="3">
        <f>표1_4[[#This Row],[10 Yr]]-표1_4[[#This Row],[3 Mo]]</f>
        <v>0.33999999999999941</v>
      </c>
      <c r="R232" s="3">
        <f>표1_4[[#This Row],[10 Yr]]-표1_4[[#This Row],[FEDRate]]</f>
        <v>0.1599999999999997</v>
      </c>
      <c r="S232" s="3">
        <f>표1_4[[#This Row],[20 Yr]]-표1_4[[#This Row],[10 Yr]]</f>
        <v>0.62000000000000011</v>
      </c>
    </row>
    <row r="233" spans="1:19">
      <c r="A233" s="1">
        <v>45995</v>
      </c>
      <c r="B233" s="3">
        <v>3.9</v>
      </c>
      <c r="C233">
        <v>3.83</v>
      </c>
      <c r="D233">
        <v>3.78</v>
      </c>
      <c r="E233">
        <v>3.71</v>
      </c>
      <c r="F233">
        <v>3.69</v>
      </c>
      <c r="G233">
        <v>3.6</v>
      </c>
      <c r="H233">
        <v>3.52</v>
      </c>
      <c r="I233">
        <v>3.55</v>
      </c>
      <c r="J233">
        <v>3.68</v>
      </c>
      <c r="K233">
        <v>3.87</v>
      </c>
      <c r="L233">
        <v>4.1100000000000003</v>
      </c>
      <c r="M233">
        <v>4.72</v>
      </c>
      <c r="N233">
        <v>4.76</v>
      </c>
      <c r="O233" s="3">
        <f>표1_4[[#This Row],[10 Yr]]-표1_4[[#This Row],[2 Yr]]</f>
        <v>0.5900000000000003</v>
      </c>
      <c r="P233" s="3">
        <f>표1_4[[#This Row],[10 Yr]]-표1_4[[#This Row],[1 Mo]]</f>
        <v>0.28000000000000025</v>
      </c>
      <c r="Q233" s="3">
        <f>표1_4[[#This Row],[10 Yr]]-표1_4[[#This Row],[3 Mo]]</f>
        <v>0.40000000000000036</v>
      </c>
      <c r="R233" s="3">
        <f>표1_4[[#This Row],[10 Yr]]-표1_4[[#This Row],[FEDRate]]</f>
        <v>0.21000000000000041</v>
      </c>
      <c r="S233" s="3">
        <f>표1_4[[#This Row],[20 Yr]]-표1_4[[#This Row],[10 Yr]]</f>
        <v>0.60999999999999943</v>
      </c>
    </row>
    <row r="234" spans="1:19">
      <c r="A234" s="1">
        <v>45996</v>
      </c>
      <c r="B234" s="3">
        <v>3.9</v>
      </c>
      <c r="C234">
        <v>3.82</v>
      </c>
      <c r="D234">
        <v>3.77</v>
      </c>
      <c r="E234">
        <v>3.71</v>
      </c>
      <c r="F234">
        <v>3.68</v>
      </c>
      <c r="G234">
        <v>3.61</v>
      </c>
      <c r="H234">
        <v>3.56</v>
      </c>
      <c r="I234">
        <v>3.59</v>
      </c>
      <c r="J234">
        <v>3.72</v>
      </c>
      <c r="K234">
        <v>3.9</v>
      </c>
      <c r="L234">
        <v>4.1399999999999997</v>
      </c>
      <c r="M234">
        <v>4.75</v>
      </c>
      <c r="N234">
        <v>4.79</v>
      </c>
      <c r="O234" s="3">
        <f>표1_4[[#This Row],[10 Yr]]-표1_4[[#This Row],[2 Yr]]</f>
        <v>0.57999999999999963</v>
      </c>
      <c r="P234" s="3">
        <f>표1_4[[#This Row],[10 Yr]]-표1_4[[#This Row],[1 Mo]]</f>
        <v>0.31999999999999984</v>
      </c>
      <c r="Q234" s="3">
        <f>표1_4[[#This Row],[10 Yr]]-표1_4[[#This Row],[3 Mo]]</f>
        <v>0.42999999999999972</v>
      </c>
      <c r="R234" s="3">
        <f>표1_4[[#This Row],[10 Yr]]-표1_4[[#This Row],[FEDRate]]</f>
        <v>0.23999999999999977</v>
      </c>
      <c r="S234" s="3">
        <f>표1_4[[#This Row],[20 Yr]]-표1_4[[#This Row],[10 Yr]]</f>
        <v>0.61000000000000032</v>
      </c>
    </row>
    <row r="235" spans="1:19">
      <c r="A235" s="1">
        <v>45999</v>
      </c>
      <c r="B235" s="3">
        <v>3.9</v>
      </c>
      <c r="C235">
        <v>3.82</v>
      </c>
      <c r="D235">
        <v>3.78</v>
      </c>
      <c r="E235">
        <v>3.73</v>
      </c>
      <c r="F235">
        <v>3.69</v>
      </c>
      <c r="G235">
        <v>3.61</v>
      </c>
      <c r="H235">
        <v>3.57</v>
      </c>
      <c r="I235">
        <v>3.59</v>
      </c>
      <c r="J235">
        <v>3.75</v>
      </c>
      <c r="K235">
        <v>3.94</v>
      </c>
      <c r="L235">
        <v>4.17</v>
      </c>
      <c r="M235">
        <v>4.78</v>
      </c>
      <c r="N235">
        <v>4.8099999999999996</v>
      </c>
      <c r="O235" s="3">
        <f>표1_4[[#This Row],[10 Yr]]-표1_4[[#This Row],[2 Yr]]</f>
        <v>0.60000000000000009</v>
      </c>
      <c r="P235" s="3">
        <f>표1_4[[#This Row],[10 Yr]]-표1_4[[#This Row],[1 Mo]]</f>
        <v>0.35000000000000009</v>
      </c>
      <c r="Q235" s="3">
        <f>표1_4[[#This Row],[10 Yr]]-표1_4[[#This Row],[3 Mo]]</f>
        <v>0.43999999999999995</v>
      </c>
      <c r="R235" s="3">
        <f>표1_4[[#This Row],[10 Yr]]-표1_4[[#This Row],[FEDRate]]</f>
        <v>0.27</v>
      </c>
      <c r="S235" s="3">
        <f>표1_4[[#This Row],[20 Yr]]-표1_4[[#This Row],[10 Yr]]</f>
        <v>0.61000000000000032</v>
      </c>
    </row>
    <row r="236" spans="1:19">
      <c r="A236" s="1">
        <v>46000</v>
      </c>
      <c r="B236" s="3">
        <v>3.9</v>
      </c>
      <c r="C236">
        <v>3.81</v>
      </c>
      <c r="D236">
        <v>3.78</v>
      </c>
      <c r="E236">
        <v>3.73</v>
      </c>
      <c r="F236">
        <v>3.7</v>
      </c>
      <c r="G236">
        <v>3.63</v>
      </c>
      <c r="H236">
        <v>3.61</v>
      </c>
      <c r="I236">
        <v>3.62</v>
      </c>
      <c r="J236">
        <v>3.78</v>
      </c>
      <c r="K236">
        <v>3.96</v>
      </c>
      <c r="L236">
        <v>4.18</v>
      </c>
      <c r="M236">
        <v>4.7699999999999996</v>
      </c>
      <c r="N236">
        <v>4.8</v>
      </c>
      <c r="O236" s="3">
        <f>표1_4[[#This Row],[10 Yr]]-표1_4[[#This Row],[2 Yr]]</f>
        <v>0.56999999999999984</v>
      </c>
      <c r="P236" s="3">
        <f>표1_4[[#This Row],[10 Yr]]-표1_4[[#This Row],[1 Mo]]</f>
        <v>0.36999999999999966</v>
      </c>
      <c r="Q236" s="3">
        <f>표1_4[[#This Row],[10 Yr]]-표1_4[[#This Row],[3 Mo]]</f>
        <v>0.44999999999999973</v>
      </c>
      <c r="R236" s="3">
        <f>표1_4[[#This Row],[10 Yr]]-표1_4[[#This Row],[FEDRate]]</f>
        <v>0.2799999999999998</v>
      </c>
      <c r="S236" s="3">
        <f>표1_4[[#This Row],[20 Yr]]-표1_4[[#This Row],[10 Yr]]</f>
        <v>0.58999999999999986</v>
      </c>
    </row>
    <row r="237" spans="1:19">
      <c r="A237" s="1">
        <v>46001</v>
      </c>
      <c r="B237" s="3">
        <v>3.9</v>
      </c>
      <c r="C237">
        <v>3.79</v>
      </c>
      <c r="D237">
        <v>3.75</v>
      </c>
      <c r="E237">
        <v>3.69</v>
      </c>
      <c r="F237">
        <v>3.66</v>
      </c>
      <c r="G237">
        <v>3.58</v>
      </c>
      <c r="H237">
        <v>3.54</v>
      </c>
      <c r="I237">
        <v>3.56</v>
      </c>
      <c r="J237">
        <v>3.72</v>
      </c>
      <c r="K237">
        <v>3.92</v>
      </c>
      <c r="L237">
        <v>4.13</v>
      </c>
      <c r="M237">
        <v>4.74</v>
      </c>
      <c r="N237">
        <v>4.78</v>
      </c>
      <c r="O237" s="3">
        <f>표1_4[[#This Row],[10 Yr]]-표1_4[[#This Row],[2 Yr]]</f>
        <v>0.58999999999999986</v>
      </c>
      <c r="P237" s="3">
        <f>표1_4[[#This Row],[10 Yr]]-표1_4[[#This Row],[1 Mo]]</f>
        <v>0.33999999999999986</v>
      </c>
      <c r="Q237" s="3">
        <f>표1_4[[#This Row],[10 Yr]]-표1_4[[#This Row],[3 Mo]]</f>
        <v>0.43999999999999995</v>
      </c>
      <c r="R237" s="3">
        <f>표1_4[[#This Row],[10 Yr]]-표1_4[[#This Row],[FEDRate]]</f>
        <v>0.22999999999999998</v>
      </c>
      <c r="S237" s="3">
        <f>표1_4[[#This Row],[20 Yr]]-표1_4[[#This Row],[10 Yr]]</f>
        <v>0.61000000000000032</v>
      </c>
    </row>
    <row r="238" spans="1:19">
      <c r="A238" s="1">
        <v>46002</v>
      </c>
      <c r="B238" s="3">
        <v>3.64</v>
      </c>
      <c r="C238">
        <v>3.77</v>
      </c>
      <c r="D238">
        <v>3.76</v>
      </c>
      <c r="E238">
        <v>3.66</v>
      </c>
      <c r="F238">
        <v>3.62</v>
      </c>
      <c r="G238">
        <v>3.56</v>
      </c>
      <c r="H238">
        <v>3.52</v>
      </c>
      <c r="I238">
        <v>3.55</v>
      </c>
      <c r="J238">
        <v>3.72</v>
      </c>
      <c r="K238">
        <v>3.91</v>
      </c>
      <c r="L238">
        <v>4.1399999999999997</v>
      </c>
      <c r="M238">
        <v>4.75</v>
      </c>
      <c r="N238">
        <v>4.79</v>
      </c>
      <c r="O238" s="3">
        <f>표1_4[[#This Row],[10 Yr]]-표1_4[[#This Row],[2 Yr]]</f>
        <v>0.61999999999999966</v>
      </c>
      <c r="P238" s="3">
        <f>표1_4[[#This Row],[10 Yr]]-표1_4[[#This Row],[1 Mo]]</f>
        <v>0.36999999999999966</v>
      </c>
      <c r="Q238" s="3">
        <f>표1_4[[#This Row],[10 Yr]]-표1_4[[#This Row],[3 Mo]]</f>
        <v>0.47999999999999954</v>
      </c>
      <c r="R238" s="3">
        <f>표1_4[[#This Row],[10 Yr]]-표1_4[[#This Row],[FEDRate]]</f>
        <v>0.49999999999999956</v>
      </c>
      <c r="S238" s="3">
        <f>표1_4[[#This Row],[20 Yr]]-표1_4[[#This Row],[10 Yr]]</f>
        <v>0.61000000000000032</v>
      </c>
    </row>
    <row r="239" spans="1:19">
      <c r="A239" s="1">
        <v>46003</v>
      </c>
      <c r="B239" s="3">
        <v>3.64</v>
      </c>
      <c r="C239">
        <v>3.76</v>
      </c>
      <c r="D239">
        <v>3.75</v>
      </c>
      <c r="E239">
        <v>3.63</v>
      </c>
      <c r="F239">
        <v>3.58</v>
      </c>
      <c r="G239">
        <v>3.54</v>
      </c>
      <c r="H239">
        <v>3.52</v>
      </c>
      <c r="I239">
        <v>3.58</v>
      </c>
      <c r="J239">
        <v>3.75</v>
      </c>
      <c r="K239">
        <v>3.95</v>
      </c>
      <c r="L239">
        <v>4.1900000000000004</v>
      </c>
      <c r="M239">
        <v>4.82</v>
      </c>
      <c r="N239">
        <v>4.8499999999999996</v>
      </c>
      <c r="O239" s="3">
        <f>표1_4[[#This Row],[10 Yr]]-표1_4[[#This Row],[2 Yr]]</f>
        <v>0.67000000000000037</v>
      </c>
      <c r="P239" s="3">
        <f>표1_4[[#This Row],[10 Yr]]-표1_4[[#This Row],[1 Mo]]</f>
        <v>0.4300000000000006</v>
      </c>
      <c r="Q239" s="3">
        <f>표1_4[[#This Row],[10 Yr]]-표1_4[[#This Row],[3 Mo]]</f>
        <v>0.5600000000000005</v>
      </c>
      <c r="R239" s="3">
        <f>표1_4[[#This Row],[10 Yr]]-표1_4[[#This Row],[FEDRate]]</f>
        <v>0.55000000000000027</v>
      </c>
      <c r="S239" s="3">
        <f>표1_4[[#This Row],[20 Yr]]-표1_4[[#This Row],[10 Yr]]</f>
        <v>0.62999999999999989</v>
      </c>
    </row>
    <row r="240" spans="1:19">
      <c r="A240" s="1">
        <v>46006</v>
      </c>
      <c r="B240" s="3">
        <v>3.64</v>
      </c>
      <c r="C240">
        <v>3.77</v>
      </c>
      <c r="D240">
        <v>3.75</v>
      </c>
      <c r="E240">
        <v>3.65</v>
      </c>
      <c r="F240">
        <v>3.6</v>
      </c>
      <c r="G240">
        <v>3.52</v>
      </c>
      <c r="H240">
        <v>3.51</v>
      </c>
      <c r="I240">
        <v>3.56</v>
      </c>
      <c r="J240">
        <v>3.73</v>
      </c>
      <c r="K240">
        <v>3.94</v>
      </c>
      <c r="L240">
        <v>4.18</v>
      </c>
      <c r="M240">
        <v>4.8</v>
      </c>
      <c r="N240">
        <v>4.84</v>
      </c>
      <c r="O240" s="3">
        <f>표1_4[[#This Row],[10 Yr]]-표1_4[[#This Row],[2 Yr]]</f>
        <v>0.66999999999999993</v>
      </c>
      <c r="P240" s="3">
        <f>표1_4[[#This Row],[10 Yr]]-표1_4[[#This Row],[1 Mo]]</f>
        <v>0.4099999999999997</v>
      </c>
      <c r="Q240" s="3">
        <f>표1_4[[#This Row],[10 Yr]]-표1_4[[#This Row],[3 Mo]]</f>
        <v>0.5299999999999998</v>
      </c>
      <c r="R240" s="3">
        <f>표1_4[[#This Row],[10 Yr]]-표1_4[[#This Row],[FEDRate]]</f>
        <v>0.53999999999999959</v>
      </c>
      <c r="S240" s="3">
        <f>표1_4[[#This Row],[20 Yr]]-표1_4[[#This Row],[10 Yr]]</f>
        <v>0.62000000000000011</v>
      </c>
    </row>
    <row r="241" spans="1:19">
      <c r="A241" s="1">
        <v>46007</v>
      </c>
      <c r="B241" s="3">
        <v>3.64</v>
      </c>
      <c r="C241">
        <v>3.76</v>
      </c>
      <c r="D241">
        <v>3.73</v>
      </c>
      <c r="E241">
        <v>3.64</v>
      </c>
      <c r="F241">
        <v>3.6</v>
      </c>
      <c r="G241">
        <v>3.51</v>
      </c>
      <c r="H241">
        <v>3.48</v>
      </c>
      <c r="I241">
        <v>3.52</v>
      </c>
      <c r="J241">
        <v>3.69</v>
      </c>
      <c r="K241">
        <v>3.9</v>
      </c>
      <c r="L241">
        <v>4.1500000000000004</v>
      </c>
      <c r="M241">
        <v>4.7699999999999996</v>
      </c>
      <c r="N241">
        <v>4.82</v>
      </c>
      <c r="O241" s="3">
        <f>표1_4[[#This Row],[10 Yr]]-표1_4[[#This Row],[2 Yr]]</f>
        <v>0.67000000000000037</v>
      </c>
      <c r="P241" s="3">
        <f>표1_4[[#This Row],[10 Yr]]-표1_4[[#This Row],[1 Mo]]</f>
        <v>0.39000000000000057</v>
      </c>
      <c r="Q241" s="3">
        <f>표1_4[[#This Row],[10 Yr]]-표1_4[[#This Row],[3 Mo]]</f>
        <v>0.51000000000000023</v>
      </c>
      <c r="R241" s="3">
        <f>표1_4[[#This Row],[10 Yr]]-표1_4[[#This Row],[FEDRate]]</f>
        <v>0.51000000000000023</v>
      </c>
      <c r="S241" s="3">
        <f>표1_4[[#This Row],[20 Yr]]-표1_4[[#This Row],[10 Yr]]</f>
        <v>0.61999999999999922</v>
      </c>
    </row>
    <row r="242" spans="1:19">
      <c r="A242" s="1">
        <v>46008</v>
      </c>
      <c r="B242" s="3">
        <v>3.64</v>
      </c>
      <c r="C242">
        <v>3.73</v>
      </c>
      <c r="D242">
        <v>3.73</v>
      </c>
      <c r="E242">
        <v>3.64</v>
      </c>
      <c r="F242">
        <v>3.59</v>
      </c>
      <c r="G242">
        <v>3.51</v>
      </c>
      <c r="H242">
        <v>3.49</v>
      </c>
      <c r="I242">
        <v>3.53</v>
      </c>
      <c r="J242">
        <v>3.7</v>
      </c>
      <c r="K242">
        <v>3.91</v>
      </c>
      <c r="L242">
        <v>4.16</v>
      </c>
      <c r="M242">
        <v>4.78</v>
      </c>
      <c r="N242">
        <v>4.83</v>
      </c>
      <c r="O242" s="3">
        <f>표1_4[[#This Row],[10 Yr]]-표1_4[[#This Row],[2 Yr]]</f>
        <v>0.66999999999999993</v>
      </c>
      <c r="P242" s="3">
        <f>표1_4[[#This Row],[10 Yr]]-표1_4[[#This Row],[1 Mo]]</f>
        <v>0.43000000000000016</v>
      </c>
      <c r="Q242" s="3">
        <f>표1_4[[#This Row],[10 Yr]]-표1_4[[#This Row],[3 Mo]]</f>
        <v>0.52</v>
      </c>
      <c r="R242" s="3">
        <f>표1_4[[#This Row],[10 Yr]]-표1_4[[#This Row],[FEDRate]]</f>
        <v>0.52</v>
      </c>
      <c r="S242" s="3">
        <f>표1_4[[#This Row],[20 Yr]]-표1_4[[#This Row],[10 Yr]]</f>
        <v>0.62000000000000011</v>
      </c>
    </row>
    <row r="243" spans="1:19">
      <c r="A243" s="1">
        <v>46009</v>
      </c>
      <c r="B243" s="3">
        <v>3.64</v>
      </c>
      <c r="C243">
        <v>3.71</v>
      </c>
      <c r="D243">
        <v>3.72</v>
      </c>
      <c r="E243">
        <v>3.62</v>
      </c>
      <c r="F243">
        <v>3.58</v>
      </c>
      <c r="G243">
        <v>3.49</v>
      </c>
      <c r="H243">
        <v>3.46</v>
      </c>
      <c r="I243">
        <v>3.5</v>
      </c>
      <c r="J243">
        <v>3.66</v>
      </c>
      <c r="K243">
        <v>3.87</v>
      </c>
      <c r="L243">
        <v>4.12</v>
      </c>
      <c r="M243">
        <v>4.74</v>
      </c>
      <c r="N243">
        <v>4.8</v>
      </c>
      <c r="O243" s="3">
        <f>표1_4[[#This Row],[10 Yr]]-표1_4[[#This Row],[2 Yr]]</f>
        <v>0.66000000000000014</v>
      </c>
      <c r="P243" s="3">
        <f>표1_4[[#This Row],[10 Yr]]-표1_4[[#This Row],[1 Mo]]</f>
        <v>0.41000000000000014</v>
      </c>
      <c r="Q243" s="3">
        <f>표1_4[[#This Row],[10 Yr]]-표1_4[[#This Row],[3 Mo]]</f>
        <v>0.5</v>
      </c>
      <c r="R243" s="3">
        <f>표1_4[[#This Row],[10 Yr]]-표1_4[[#This Row],[FEDRate]]</f>
        <v>0.48</v>
      </c>
      <c r="S243" s="3">
        <f>표1_4[[#This Row],[20 Yr]]-표1_4[[#This Row],[10 Yr]]</f>
        <v>0.62000000000000011</v>
      </c>
    </row>
    <row r="244" spans="1:19">
      <c r="A244" s="1">
        <v>46010</v>
      </c>
      <c r="B244" s="3">
        <v>3.64</v>
      </c>
      <c r="C244">
        <v>3.71</v>
      </c>
      <c r="D244">
        <v>3.72</v>
      </c>
      <c r="E244">
        <v>3.62</v>
      </c>
      <c r="F244">
        <v>3.6</v>
      </c>
      <c r="G244">
        <v>3.51</v>
      </c>
      <c r="H244">
        <v>3.48</v>
      </c>
      <c r="I244">
        <v>3.53</v>
      </c>
      <c r="J244">
        <v>3.7</v>
      </c>
      <c r="K244">
        <v>3.91</v>
      </c>
      <c r="L244">
        <v>4.16</v>
      </c>
      <c r="M244">
        <v>4.7699999999999996</v>
      </c>
      <c r="N244">
        <v>4.82</v>
      </c>
      <c r="O244" s="3">
        <f>표1_4[[#This Row],[10 Yr]]-표1_4[[#This Row],[2 Yr]]</f>
        <v>0.68000000000000016</v>
      </c>
      <c r="P244" s="3">
        <f>표1_4[[#This Row],[10 Yr]]-표1_4[[#This Row],[1 Mo]]</f>
        <v>0.45000000000000018</v>
      </c>
      <c r="Q244" s="3">
        <f>표1_4[[#This Row],[10 Yr]]-표1_4[[#This Row],[3 Mo]]</f>
        <v>0.54</v>
      </c>
      <c r="R244" s="3">
        <f>표1_4[[#This Row],[10 Yr]]-표1_4[[#This Row],[FEDRate]]</f>
        <v>0.52</v>
      </c>
      <c r="S244" s="3">
        <f>표1_4[[#This Row],[20 Yr]]-표1_4[[#This Row],[10 Yr]]</f>
        <v>0.60999999999999943</v>
      </c>
    </row>
    <row r="245" spans="1:19">
      <c r="A245" s="1">
        <v>46013</v>
      </c>
      <c r="B245" s="3">
        <v>3.64</v>
      </c>
      <c r="C245">
        <v>3.71</v>
      </c>
      <c r="D245">
        <v>3.72</v>
      </c>
      <c r="E245">
        <v>3.62</v>
      </c>
      <c r="F245">
        <v>3.6</v>
      </c>
      <c r="G245">
        <v>3.51</v>
      </c>
      <c r="H245">
        <v>3.48</v>
      </c>
      <c r="I245">
        <v>3.53</v>
      </c>
      <c r="J245">
        <v>3.7</v>
      </c>
      <c r="K245">
        <v>3.91</v>
      </c>
      <c r="L245">
        <v>4.16</v>
      </c>
      <c r="M245">
        <v>4.7699999999999996</v>
      </c>
      <c r="N245">
        <v>4.82</v>
      </c>
      <c r="O245" s="3">
        <f>표1_4[[#This Row],[10 Yr]]-표1_4[[#This Row],[2 Yr]]</f>
        <v>0.68000000000000016</v>
      </c>
      <c r="P245" s="3">
        <f>표1_4[[#This Row],[10 Yr]]-표1_4[[#This Row],[1 Mo]]</f>
        <v>0.45000000000000018</v>
      </c>
      <c r="Q245" s="3">
        <f>표1_4[[#This Row],[10 Yr]]-표1_4[[#This Row],[3 Mo]]</f>
        <v>0.54</v>
      </c>
      <c r="R245" s="3">
        <f>표1_4[[#This Row],[10 Yr]]-표1_4[[#This Row],[FEDRate]]</f>
        <v>0.52</v>
      </c>
      <c r="S245" s="3">
        <f>표1_4[[#This Row],[20 Yr]]-표1_4[[#This Row],[10 Yr]]</f>
        <v>0.60999999999999943</v>
      </c>
    </row>
    <row r="246" spans="1:19">
      <c r="A246" s="1">
        <v>46014</v>
      </c>
      <c r="B246" s="3">
        <v>3.64</v>
      </c>
      <c r="C246">
        <v>3.72</v>
      </c>
      <c r="D246">
        <v>3.71</v>
      </c>
      <c r="E246">
        <v>3.64</v>
      </c>
      <c r="F246">
        <v>3.6</v>
      </c>
      <c r="G246">
        <v>3.53</v>
      </c>
      <c r="H246">
        <v>3.44</v>
      </c>
      <c r="I246">
        <v>3.56</v>
      </c>
      <c r="J246">
        <v>3.71</v>
      </c>
      <c r="K246">
        <v>3.93</v>
      </c>
      <c r="L246">
        <v>4.17</v>
      </c>
      <c r="M246">
        <v>4.78</v>
      </c>
      <c r="N246">
        <v>4.84</v>
      </c>
      <c r="O246" s="3">
        <f>표1_4[[#This Row],[10 Yr]]-표1_4[[#This Row],[2 Yr]]</f>
        <v>0.73</v>
      </c>
      <c r="P246" s="3">
        <f>표1_4[[#This Row],[10 Yr]]-표1_4[[#This Row],[1 Mo]]</f>
        <v>0.44999999999999973</v>
      </c>
      <c r="Q246" s="3">
        <f>표1_4[[#This Row],[10 Yr]]-표1_4[[#This Row],[3 Mo]]</f>
        <v>0.5299999999999998</v>
      </c>
      <c r="R246" s="3">
        <f>표1_4[[#This Row],[10 Yr]]-표1_4[[#This Row],[FEDRate]]</f>
        <v>0.5299999999999998</v>
      </c>
      <c r="S246" s="3">
        <f>표1_4[[#This Row],[20 Yr]]-표1_4[[#This Row],[10 Yr]]</f>
        <v>0.61000000000000032</v>
      </c>
    </row>
    <row r="247" spans="1:19">
      <c r="A247" s="1">
        <v>46015</v>
      </c>
      <c r="B247" s="3">
        <v>3.64</v>
      </c>
      <c r="C247">
        <v>3.71</v>
      </c>
      <c r="D247">
        <v>3.7</v>
      </c>
      <c r="E247">
        <v>3.65</v>
      </c>
      <c r="F247">
        <v>3.59</v>
      </c>
      <c r="G247">
        <v>3.52</v>
      </c>
      <c r="H247">
        <v>3.48</v>
      </c>
      <c r="I247">
        <v>3.58</v>
      </c>
      <c r="J247">
        <v>3.72</v>
      </c>
      <c r="K247">
        <v>3.94</v>
      </c>
      <c r="L247">
        <v>4.18</v>
      </c>
      <c r="M247">
        <v>4.78</v>
      </c>
      <c r="N247">
        <v>4.83</v>
      </c>
      <c r="O247" s="3">
        <f>표1_4[[#This Row],[10 Yr]]-표1_4[[#This Row],[2 Yr]]</f>
        <v>0.69999999999999973</v>
      </c>
      <c r="P247" s="3">
        <f>표1_4[[#This Row],[10 Yr]]-표1_4[[#This Row],[1 Mo]]</f>
        <v>0.46999999999999975</v>
      </c>
      <c r="Q247" s="3">
        <f>표1_4[[#This Row],[10 Yr]]-표1_4[[#This Row],[3 Mo]]</f>
        <v>0.5299999999999998</v>
      </c>
      <c r="R247" s="3">
        <f>표1_4[[#This Row],[10 Yr]]-표1_4[[#This Row],[FEDRate]]</f>
        <v>0.53999999999999959</v>
      </c>
      <c r="S247" s="3">
        <f>표1_4[[#This Row],[20 Yr]]-표1_4[[#This Row],[10 Yr]]</f>
        <v>0.60000000000000053</v>
      </c>
    </row>
    <row r="248" spans="1:19">
      <c r="A248" s="1">
        <v>46016</v>
      </c>
      <c r="B248" s="3">
        <v>3.64</v>
      </c>
      <c r="C248">
        <v>3.72</v>
      </c>
      <c r="D248">
        <v>3.74</v>
      </c>
      <c r="E248">
        <v>3.69</v>
      </c>
      <c r="F248">
        <v>3.59</v>
      </c>
      <c r="G248">
        <v>3.5</v>
      </c>
      <c r="H248">
        <v>3.47</v>
      </c>
      <c r="I248">
        <v>3.56</v>
      </c>
      <c r="J248">
        <v>3.7</v>
      </c>
      <c r="K248">
        <v>3.91</v>
      </c>
      <c r="L248">
        <v>4.1500000000000004</v>
      </c>
      <c r="M248">
        <v>4.75</v>
      </c>
      <c r="N248">
        <v>4.79</v>
      </c>
      <c r="O248" s="3">
        <f>표1_4[[#This Row],[10 Yr]]-표1_4[[#This Row],[2 Yr]]</f>
        <v>0.68000000000000016</v>
      </c>
      <c r="P248" s="3">
        <f>표1_4[[#This Row],[10 Yr]]-표1_4[[#This Row],[1 Mo]]</f>
        <v>0.43000000000000016</v>
      </c>
      <c r="Q248" s="3">
        <f>표1_4[[#This Row],[10 Yr]]-표1_4[[#This Row],[3 Mo]]</f>
        <v>0.46000000000000041</v>
      </c>
      <c r="R248" s="3">
        <f>표1_4[[#This Row],[10 Yr]]-표1_4[[#This Row],[FEDRate]]</f>
        <v>0.51000000000000023</v>
      </c>
      <c r="S248" s="3">
        <f>표1_4[[#This Row],[20 Yr]]-표1_4[[#This Row],[10 Yr]]</f>
        <v>0.59999999999999964</v>
      </c>
    </row>
    <row r="249" spans="1:19">
      <c r="A249" s="1">
        <v>46017</v>
      </c>
      <c r="B249" s="3">
        <v>3.64</v>
      </c>
      <c r="C249">
        <v>3.7</v>
      </c>
      <c r="D249">
        <v>3.72</v>
      </c>
      <c r="E249">
        <v>3.64</v>
      </c>
      <c r="F249">
        <v>3.58</v>
      </c>
      <c r="G249">
        <v>3.49</v>
      </c>
      <c r="H249">
        <v>3.46</v>
      </c>
      <c r="I249">
        <v>3.54</v>
      </c>
      <c r="J249">
        <v>3.68</v>
      </c>
      <c r="K249">
        <v>3.89</v>
      </c>
      <c r="L249">
        <v>4.1399999999999997</v>
      </c>
      <c r="M249">
        <v>4.76</v>
      </c>
      <c r="N249">
        <v>4.8099999999999996</v>
      </c>
      <c r="O249" s="3">
        <f>표1_4[[#This Row],[10 Yr]]-표1_4[[#This Row],[2 Yr]]</f>
        <v>0.67999999999999972</v>
      </c>
      <c r="P249" s="3">
        <f>표1_4[[#This Row],[10 Yr]]-표1_4[[#This Row],[1 Mo]]</f>
        <v>0.4399999999999995</v>
      </c>
      <c r="Q249" s="3">
        <f>표1_4[[#This Row],[10 Yr]]-표1_4[[#This Row],[3 Mo]]</f>
        <v>0.49999999999999956</v>
      </c>
      <c r="R249" s="3">
        <f>표1_4[[#This Row],[10 Yr]]-표1_4[[#This Row],[FEDRate]]</f>
        <v>0.49999999999999956</v>
      </c>
      <c r="S249" s="3">
        <f>표1_4[[#This Row],[20 Yr]]-표1_4[[#This Row],[10 Yr]]</f>
        <v>0.62000000000000011</v>
      </c>
    </row>
    <row r="250" spans="1:19">
      <c r="A250" s="1">
        <v>46020</v>
      </c>
      <c r="B250" s="3">
        <v>3.64</v>
      </c>
      <c r="C250">
        <v>3.69</v>
      </c>
      <c r="D250">
        <v>3.7</v>
      </c>
      <c r="E250">
        <v>3.68</v>
      </c>
      <c r="F250">
        <v>3.59</v>
      </c>
      <c r="G250">
        <v>3.48</v>
      </c>
      <c r="H250">
        <v>3.45</v>
      </c>
      <c r="I250">
        <v>3.51</v>
      </c>
      <c r="J250">
        <v>3.67</v>
      </c>
      <c r="K250">
        <v>3.88</v>
      </c>
      <c r="L250">
        <v>4.12</v>
      </c>
      <c r="M250">
        <v>4.75</v>
      </c>
      <c r="N250">
        <v>4.8</v>
      </c>
      <c r="O250" s="3">
        <f>표1_4[[#This Row],[10 Yr]]-표1_4[[#This Row],[2 Yr]]</f>
        <v>0.66999999999999993</v>
      </c>
      <c r="P250" s="3">
        <f>표1_4[[#This Row],[10 Yr]]-표1_4[[#This Row],[1 Mo]]</f>
        <v>0.43000000000000016</v>
      </c>
      <c r="Q250" s="3">
        <f>표1_4[[#This Row],[10 Yr]]-표1_4[[#This Row],[3 Mo]]</f>
        <v>0.43999999999999995</v>
      </c>
      <c r="R250" s="3">
        <f>표1_4[[#This Row],[10 Yr]]-표1_4[[#This Row],[FEDRate]]</f>
        <v>0.48</v>
      </c>
      <c r="S250" s="3">
        <f>표1_4[[#This Row],[20 Yr]]-표1_4[[#This Row],[10 Yr]]</f>
        <v>0.62999999999999989</v>
      </c>
    </row>
    <row r="251" spans="1:19">
      <c r="A251" s="1">
        <v>46021</v>
      </c>
      <c r="B251" s="3">
        <v>3.64</v>
      </c>
      <c r="C251">
        <v>3.65</v>
      </c>
      <c r="D251">
        <v>3.65</v>
      </c>
      <c r="E251">
        <v>3.65</v>
      </c>
      <c r="F251">
        <v>3.59</v>
      </c>
      <c r="G251">
        <v>3.47</v>
      </c>
      <c r="H251">
        <v>3.45</v>
      </c>
      <c r="I251">
        <v>3.5</v>
      </c>
      <c r="J251">
        <v>3.68</v>
      </c>
      <c r="K251">
        <v>3.89</v>
      </c>
      <c r="L251">
        <v>4.1399999999999997</v>
      </c>
      <c r="M251">
        <v>4.76</v>
      </c>
      <c r="N251">
        <v>4.8099999999999996</v>
      </c>
      <c r="O251" s="3">
        <f>표1_4[[#This Row],[10 Yr]]-표1_4[[#This Row],[2 Yr]]</f>
        <v>0.6899999999999995</v>
      </c>
      <c r="P251" s="3">
        <f>표1_4[[#This Row],[10 Yr]]-표1_4[[#This Row],[1 Mo]]</f>
        <v>0.48999999999999977</v>
      </c>
      <c r="Q251" s="3">
        <f>표1_4[[#This Row],[10 Yr]]-표1_4[[#This Row],[3 Mo]]</f>
        <v>0.48999999999999977</v>
      </c>
      <c r="R251" s="3">
        <f>표1_4[[#This Row],[10 Yr]]-표1_4[[#This Row],[FEDRate]]</f>
        <v>0.49999999999999956</v>
      </c>
      <c r="S251" s="3">
        <f>표1_4[[#This Row],[20 Yr]]-표1_4[[#This Row],[10 Yr]]</f>
        <v>0.62000000000000011</v>
      </c>
    </row>
    <row r="252" spans="1:19">
      <c r="A252" s="1">
        <v>46022</v>
      </c>
      <c r="B252" s="3">
        <v>3.64</v>
      </c>
      <c r="C252">
        <v>3.74</v>
      </c>
      <c r="D252">
        <v>3.67</v>
      </c>
      <c r="E252">
        <v>3.67</v>
      </c>
      <c r="F252">
        <v>3.59</v>
      </c>
      <c r="G252">
        <v>3.48</v>
      </c>
      <c r="H252">
        <v>3.47</v>
      </c>
      <c r="I252">
        <v>3.55</v>
      </c>
      <c r="J252">
        <v>3.73</v>
      </c>
      <c r="K252">
        <v>3.94</v>
      </c>
      <c r="L252">
        <v>4.18</v>
      </c>
      <c r="M252">
        <v>4.79</v>
      </c>
      <c r="N252">
        <v>4.84</v>
      </c>
      <c r="O252" s="3">
        <f>표1_4[[#This Row],[10 Yr]]-표1_4[[#This Row],[2 Yr]]</f>
        <v>0.70999999999999952</v>
      </c>
      <c r="P252" s="3">
        <f>표1_4[[#This Row],[10 Yr]]-표1_4[[#This Row],[1 Mo]]</f>
        <v>0.4399999999999995</v>
      </c>
      <c r="Q252" s="3">
        <f>표1_4[[#This Row],[10 Yr]]-표1_4[[#This Row],[3 Mo]]</f>
        <v>0.50999999999999979</v>
      </c>
      <c r="R252" s="3">
        <f>표1_4[[#This Row],[10 Yr]]-표1_4[[#This Row],[FEDRate]]</f>
        <v>0.53999999999999959</v>
      </c>
      <c r="S252" s="3">
        <f>표1_4[[#This Row],[20 Yr]]-표1_4[[#This Row],[10 Yr]]</f>
        <v>0.61000000000000032</v>
      </c>
    </row>
    <row r="253" spans="1:19">
      <c r="A253" s="1">
        <v>46024</v>
      </c>
      <c r="B253" s="3">
        <v>3.64</v>
      </c>
      <c r="C253">
        <v>3.72</v>
      </c>
      <c r="D253">
        <v>3.66</v>
      </c>
      <c r="E253">
        <v>3.65</v>
      </c>
      <c r="F253">
        <v>3.58</v>
      </c>
      <c r="G253">
        <v>3.47</v>
      </c>
      <c r="H253">
        <v>3.47</v>
      </c>
      <c r="I253">
        <v>3.55</v>
      </c>
      <c r="J253">
        <v>3.74</v>
      </c>
      <c r="K253">
        <v>3.95</v>
      </c>
      <c r="L253">
        <v>4.1900000000000004</v>
      </c>
      <c r="M253">
        <v>4.8099999999999996</v>
      </c>
      <c r="N253">
        <v>4.8600000000000003</v>
      </c>
      <c r="O253" s="3">
        <f>표1_4[[#This Row],[10 Yr]]-표1_4[[#This Row],[2 Yr]]</f>
        <v>0.7200000000000002</v>
      </c>
      <c r="P253" s="3">
        <f>표1_4[[#This Row],[10 Yr]]-표1_4[[#This Row],[1 Mo]]</f>
        <v>0.4700000000000002</v>
      </c>
      <c r="Q253" s="3">
        <f>표1_4[[#This Row],[10 Yr]]-표1_4[[#This Row],[3 Mo]]</f>
        <v>0.54000000000000048</v>
      </c>
      <c r="R253" s="3">
        <f>표1_4[[#This Row],[10 Yr]]-표1_4[[#This Row],[FEDRate]]</f>
        <v>0.55000000000000027</v>
      </c>
      <c r="S253" s="3">
        <f>표1_4[[#This Row],[20 Yr]]-표1_4[[#This Row],[10 Yr]]</f>
        <v>0.61999999999999922</v>
      </c>
    </row>
    <row r="254" spans="1:19">
      <c r="A254" s="1">
        <v>46027</v>
      </c>
      <c r="B254" s="3">
        <v>3.64</v>
      </c>
      <c r="C254">
        <v>3.71</v>
      </c>
      <c r="D254">
        <v>3.64</v>
      </c>
      <c r="E254">
        <v>3.64</v>
      </c>
      <c r="F254">
        <v>3.57</v>
      </c>
      <c r="G254">
        <v>3.47</v>
      </c>
      <c r="H254">
        <v>3.46</v>
      </c>
      <c r="I254">
        <v>3.53</v>
      </c>
      <c r="J254">
        <v>3.71</v>
      </c>
      <c r="K254">
        <v>3.92</v>
      </c>
      <c r="L254">
        <v>4.17</v>
      </c>
      <c r="M254">
        <v>4.79</v>
      </c>
      <c r="N254">
        <v>4.8499999999999996</v>
      </c>
      <c r="O254" s="3">
        <f>표1_4[[#This Row],[10 Yr]]-표1_4[[#This Row],[2 Yr]]</f>
        <v>0.71</v>
      </c>
      <c r="P254" s="3">
        <f>표1_4[[#This Row],[10 Yr]]-표1_4[[#This Row],[1 Mo]]</f>
        <v>0.45999999999999996</v>
      </c>
      <c r="Q254" s="3">
        <f>표1_4[[#This Row],[10 Yr]]-표1_4[[#This Row],[3 Mo]]</f>
        <v>0.5299999999999998</v>
      </c>
      <c r="R254" s="3">
        <f>표1_4[[#This Row],[10 Yr]]-표1_4[[#This Row],[FEDRate]]</f>
        <v>0.5299999999999998</v>
      </c>
      <c r="S254" s="3">
        <f>표1_4[[#This Row],[20 Yr]]-표1_4[[#This Row],[10 Yr]]</f>
        <v>0.62000000000000011</v>
      </c>
    </row>
    <row r="255" spans="1:19">
      <c r="A255" s="1">
        <v>46028</v>
      </c>
      <c r="B255" s="3">
        <v>3.64</v>
      </c>
      <c r="C255">
        <v>3.7</v>
      </c>
      <c r="D255">
        <v>3.61</v>
      </c>
      <c r="E255">
        <v>3.63</v>
      </c>
      <c r="F255">
        <v>3.56</v>
      </c>
      <c r="G255">
        <v>3.48</v>
      </c>
      <c r="H255">
        <v>3.47</v>
      </c>
      <c r="I255">
        <v>3.54</v>
      </c>
      <c r="J255">
        <v>3.72</v>
      </c>
      <c r="K255">
        <v>3.93</v>
      </c>
      <c r="L255">
        <v>4.18</v>
      </c>
      <c r="M255">
        <v>4.8</v>
      </c>
      <c r="N255">
        <v>4.8600000000000003</v>
      </c>
      <c r="O255" s="3">
        <f>표1_4[[#This Row],[10 Yr]]-표1_4[[#This Row],[2 Yr]]</f>
        <v>0.70999999999999952</v>
      </c>
      <c r="P255" s="3">
        <f>표1_4[[#This Row],[10 Yr]]-표1_4[[#This Row],[1 Mo]]</f>
        <v>0.47999999999999954</v>
      </c>
      <c r="Q255" s="3">
        <f>표1_4[[#This Row],[10 Yr]]-표1_4[[#This Row],[3 Mo]]</f>
        <v>0.54999999999999982</v>
      </c>
      <c r="R255" s="3">
        <f>표1_4[[#This Row],[10 Yr]]-표1_4[[#This Row],[FEDRate]]</f>
        <v>0.53999999999999959</v>
      </c>
      <c r="S255" s="3">
        <f>표1_4[[#This Row],[20 Yr]]-표1_4[[#This Row],[10 Yr]]</f>
        <v>0.62000000000000011</v>
      </c>
    </row>
    <row r="256" spans="1:19">
      <c r="A256" s="1">
        <v>46029</v>
      </c>
      <c r="B256" s="3">
        <v>3.64</v>
      </c>
      <c r="C256">
        <v>3.7</v>
      </c>
      <c r="D256">
        <v>3.6</v>
      </c>
      <c r="E256">
        <v>3.62</v>
      </c>
      <c r="F256">
        <v>3.56</v>
      </c>
      <c r="G256">
        <v>3.48</v>
      </c>
      <c r="H256">
        <v>3.47</v>
      </c>
      <c r="I256">
        <v>3.53</v>
      </c>
      <c r="J256">
        <v>3.7</v>
      </c>
      <c r="K256">
        <v>3.91</v>
      </c>
      <c r="L256">
        <v>4.1500000000000004</v>
      </c>
      <c r="M256">
        <v>4.76</v>
      </c>
      <c r="N256">
        <v>4.82</v>
      </c>
      <c r="O256" s="3">
        <f>표1_4[[#This Row],[10 Yr]]-표1_4[[#This Row],[2 Yr]]</f>
        <v>0.68000000000000016</v>
      </c>
      <c r="P256" s="3">
        <f>표1_4[[#This Row],[10 Yr]]-표1_4[[#This Row],[1 Mo]]</f>
        <v>0.45000000000000018</v>
      </c>
      <c r="Q256" s="3">
        <f>표1_4[[#This Row],[10 Yr]]-표1_4[[#This Row],[3 Mo]]</f>
        <v>0.53000000000000025</v>
      </c>
      <c r="R256" s="3">
        <f>표1_4[[#This Row],[10 Yr]]-표1_4[[#This Row],[FEDRate]]</f>
        <v>0.51000000000000023</v>
      </c>
      <c r="S256" s="3">
        <f>표1_4[[#This Row],[20 Yr]]-표1_4[[#This Row],[10 Yr]]</f>
        <v>0.60999999999999943</v>
      </c>
    </row>
    <row r="257" spans="1:19">
      <c r="A257" s="1">
        <v>46030</v>
      </c>
      <c r="B257" s="3">
        <v>3.64</v>
      </c>
      <c r="C257">
        <v>3.7</v>
      </c>
      <c r="D257">
        <v>3.63</v>
      </c>
      <c r="E257">
        <v>3.62</v>
      </c>
      <c r="F257">
        <v>3.56</v>
      </c>
      <c r="G257">
        <v>3.48</v>
      </c>
      <c r="H257">
        <v>3.49</v>
      </c>
      <c r="I257">
        <v>3.56</v>
      </c>
      <c r="J257">
        <v>3.74</v>
      </c>
      <c r="K257">
        <v>3.95</v>
      </c>
      <c r="L257">
        <v>4.1900000000000004</v>
      </c>
      <c r="M257">
        <v>4.79</v>
      </c>
      <c r="N257">
        <v>4.8499999999999996</v>
      </c>
      <c r="O257" s="3">
        <f>표1_4[[#This Row],[10 Yr]]-표1_4[[#This Row],[2 Yr]]</f>
        <v>0.70000000000000018</v>
      </c>
      <c r="P257" s="3">
        <f>표1_4[[#This Row],[10 Yr]]-표1_4[[#This Row],[1 Mo]]</f>
        <v>0.49000000000000021</v>
      </c>
      <c r="Q257" s="3">
        <f>표1_4[[#This Row],[10 Yr]]-표1_4[[#This Row],[3 Mo]]</f>
        <v>0.57000000000000028</v>
      </c>
      <c r="R257" s="3">
        <f>표1_4[[#This Row],[10 Yr]]-표1_4[[#This Row],[FEDRate]]</f>
        <v>0.55000000000000027</v>
      </c>
      <c r="S257" s="3">
        <f>표1_4[[#This Row],[20 Yr]]-표1_4[[#This Row],[10 Yr]]</f>
        <v>0.59999999999999964</v>
      </c>
    </row>
    <row r="258" spans="1:19">
      <c r="A258" s="1">
        <v>46031</v>
      </c>
      <c r="B258" s="3">
        <v>3.64</v>
      </c>
      <c r="C258">
        <v>3.7</v>
      </c>
      <c r="D258">
        <v>3.63</v>
      </c>
      <c r="E258">
        <v>3.62</v>
      </c>
      <c r="F258">
        <v>3.57</v>
      </c>
      <c r="G258">
        <v>3.52</v>
      </c>
      <c r="H258">
        <v>3.54</v>
      </c>
      <c r="I258">
        <v>3.59</v>
      </c>
      <c r="J258">
        <v>3.75</v>
      </c>
      <c r="K258">
        <v>3.95</v>
      </c>
      <c r="L258">
        <v>4.18</v>
      </c>
      <c r="M258">
        <v>4.76</v>
      </c>
      <c r="N258">
        <v>4.82</v>
      </c>
      <c r="O258" s="3">
        <f>표1_4[[#This Row],[10 Yr]]-표1_4[[#This Row],[2 Yr]]</f>
        <v>0.63999999999999968</v>
      </c>
      <c r="P258" s="3">
        <f>표1_4[[#This Row],[10 Yr]]-표1_4[[#This Row],[1 Mo]]</f>
        <v>0.47999999999999954</v>
      </c>
      <c r="Q258" s="3">
        <f>표1_4[[#This Row],[10 Yr]]-표1_4[[#This Row],[3 Mo]]</f>
        <v>0.55999999999999961</v>
      </c>
      <c r="R258" s="3">
        <f>표1_4[[#This Row],[10 Yr]]-표1_4[[#This Row],[FEDRate]]</f>
        <v>0.53999999999999959</v>
      </c>
      <c r="S258" s="3">
        <f>표1_4[[#This Row],[20 Yr]]-표1_4[[#This Row],[10 Yr]]</f>
        <v>0.58000000000000007</v>
      </c>
    </row>
    <row r="259" spans="1:19">
      <c r="A259" s="1">
        <v>46034</v>
      </c>
      <c r="B259" s="3">
        <v>3.64</v>
      </c>
      <c r="C259">
        <v>3.71</v>
      </c>
      <c r="D259">
        <v>3.64</v>
      </c>
      <c r="E259">
        <v>3.67</v>
      </c>
      <c r="F259">
        <v>3.58</v>
      </c>
      <c r="G259">
        <v>3.53</v>
      </c>
      <c r="H259">
        <v>3.54</v>
      </c>
      <c r="I259">
        <v>3.59</v>
      </c>
      <c r="J259">
        <v>3.77</v>
      </c>
      <c r="K259">
        <v>3.97</v>
      </c>
      <c r="L259">
        <v>4.1900000000000004</v>
      </c>
      <c r="M259">
        <v>4.78</v>
      </c>
      <c r="N259">
        <v>4.83</v>
      </c>
      <c r="O259" s="3">
        <f>표1_4[[#This Row],[10 Yr]]-표1_4[[#This Row],[2 Yr]]</f>
        <v>0.65000000000000036</v>
      </c>
      <c r="P259" s="3">
        <f>표1_4[[#This Row],[10 Yr]]-표1_4[[#This Row],[1 Mo]]</f>
        <v>0.48000000000000043</v>
      </c>
      <c r="Q259" s="3">
        <f>표1_4[[#This Row],[10 Yr]]-표1_4[[#This Row],[3 Mo]]</f>
        <v>0.52000000000000046</v>
      </c>
      <c r="R259" s="3">
        <f>표1_4[[#This Row],[10 Yr]]-표1_4[[#This Row],[FEDRate]]</f>
        <v>0.55000000000000027</v>
      </c>
      <c r="S259" s="3">
        <f>표1_4[[#This Row],[20 Yr]]-표1_4[[#This Row],[10 Yr]]</f>
        <v>0.58999999999999986</v>
      </c>
    </row>
    <row r="260" spans="1:19">
      <c r="A260" s="1">
        <v>46035</v>
      </c>
      <c r="B260" s="3">
        <v>3.64</v>
      </c>
      <c r="C260">
        <v>3.72</v>
      </c>
      <c r="D260">
        <v>3.66</v>
      </c>
      <c r="E260">
        <v>3.67</v>
      </c>
      <c r="F260">
        <v>3.59</v>
      </c>
      <c r="G260">
        <v>3.51</v>
      </c>
      <c r="H260">
        <v>3.53</v>
      </c>
      <c r="I260">
        <v>3.57</v>
      </c>
      <c r="J260">
        <v>3.75</v>
      </c>
      <c r="K260">
        <v>3.95</v>
      </c>
      <c r="L260">
        <v>4.18</v>
      </c>
      <c r="M260">
        <v>4.7699999999999996</v>
      </c>
      <c r="N260">
        <v>4.83</v>
      </c>
      <c r="O260" s="3">
        <f>표1_4[[#This Row],[10 Yr]]-표1_4[[#This Row],[2 Yr]]</f>
        <v>0.64999999999999991</v>
      </c>
      <c r="P260" s="3">
        <f>표1_4[[#This Row],[10 Yr]]-표1_4[[#This Row],[1 Mo]]</f>
        <v>0.45999999999999952</v>
      </c>
      <c r="Q260" s="3">
        <f>표1_4[[#This Row],[10 Yr]]-표1_4[[#This Row],[3 Mo]]</f>
        <v>0.50999999999999979</v>
      </c>
      <c r="R260" s="3">
        <f>표1_4[[#This Row],[10 Yr]]-표1_4[[#This Row],[FEDRate]]</f>
        <v>0.53999999999999959</v>
      </c>
      <c r="S260" s="3">
        <f>표1_4[[#This Row],[20 Yr]]-표1_4[[#This Row],[10 Yr]]</f>
        <v>0.58999999999999986</v>
      </c>
    </row>
    <row r="261" spans="1:19">
      <c r="A261" s="1">
        <v>46036</v>
      </c>
      <c r="B261" s="3">
        <v>3.64</v>
      </c>
      <c r="C261">
        <v>3.72</v>
      </c>
      <c r="D261">
        <v>3.66</v>
      </c>
      <c r="E261">
        <v>3.67</v>
      </c>
      <c r="F261">
        <v>3.58</v>
      </c>
      <c r="G261">
        <v>3.5</v>
      </c>
      <c r="H261">
        <v>3.51</v>
      </c>
      <c r="I261">
        <v>3.56</v>
      </c>
      <c r="J261">
        <v>3.72</v>
      </c>
      <c r="K261">
        <v>3.92</v>
      </c>
      <c r="L261">
        <v>4.1500000000000004</v>
      </c>
      <c r="M261">
        <v>4.7300000000000004</v>
      </c>
      <c r="N261">
        <v>4.79</v>
      </c>
      <c r="O261" s="3">
        <f>표1_4[[#This Row],[10 Yr]]-표1_4[[#This Row],[2 Yr]]</f>
        <v>0.64000000000000057</v>
      </c>
      <c r="P261" s="3">
        <f>표1_4[[#This Row],[10 Yr]]-표1_4[[#This Row],[1 Mo]]</f>
        <v>0.43000000000000016</v>
      </c>
      <c r="Q261" s="3">
        <f>표1_4[[#This Row],[10 Yr]]-표1_4[[#This Row],[3 Mo]]</f>
        <v>0.48000000000000043</v>
      </c>
      <c r="R261" s="3">
        <f>표1_4[[#This Row],[10 Yr]]-표1_4[[#This Row],[FEDRate]]</f>
        <v>0.51000000000000023</v>
      </c>
      <c r="S261" s="3">
        <f>표1_4[[#This Row],[20 Yr]]-표1_4[[#This Row],[10 Yr]]</f>
        <v>0.58000000000000007</v>
      </c>
    </row>
    <row r="262" spans="1:19">
      <c r="A262" s="1">
        <v>46037</v>
      </c>
      <c r="B262" s="3">
        <v>3.64</v>
      </c>
      <c r="C262">
        <v>3.75</v>
      </c>
      <c r="D262">
        <v>3.69</v>
      </c>
      <c r="E262">
        <v>3.68</v>
      </c>
      <c r="F262">
        <v>3.6</v>
      </c>
      <c r="G262">
        <v>3.54</v>
      </c>
      <c r="H262">
        <v>3.56</v>
      </c>
      <c r="I262">
        <v>3.62</v>
      </c>
      <c r="J262">
        <v>3.77</v>
      </c>
      <c r="K262">
        <v>3.96</v>
      </c>
      <c r="L262">
        <v>4.17</v>
      </c>
      <c r="M262">
        <v>4.74</v>
      </c>
      <c r="N262">
        <v>4.79</v>
      </c>
      <c r="O262" s="3">
        <f>표1_4[[#This Row],[10 Yr]]-표1_4[[#This Row],[2 Yr]]</f>
        <v>0.60999999999999988</v>
      </c>
      <c r="P262" s="3">
        <f>표1_4[[#This Row],[10 Yr]]-표1_4[[#This Row],[1 Mo]]</f>
        <v>0.41999999999999993</v>
      </c>
      <c r="Q262" s="3">
        <f>표1_4[[#This Row],[10 Yr]]-표1_4[[#This Row],[3 Mo]]</f>
        <v>0.48999999999999977</v>
      </c>
      <c r="R262" s="3">
        <f>표1_4[[#This Row],[10 Yr]]-표1_4[[#This Row],[FEDRate]]</f>
        <v>0.5299999999999998</v>
      </c>
      <c r="S262" s="3">
        <f>표1_4[[#This Row],[20 Yr]]-표1_4[[#This Row],[10 Yr]]</f>
        <v>0.57000000000000028</v>
      </c>
    </row>
    <row r="263" spans="1:19">
      <c r="A263" s="1">
        <v>46038</v>
      </c>
      <c r="B263" s="3">
        <v>3.64</v>
      </c>
      <c r="C263">
        <v>3.75</v>
      </c>
      <c r="D263">
        <v>3.68</v>
      </c>
      <c r="E263">
        <v>3.67</v>
      </c>
      <c r="F263">
        <v>3.6</v>
      </c>
      <c r="G263">
        <v>3.55</v>
      </c>
      <c r="H263">
        <v>3.59</v>
      </c>
      <c r="I263">
        <v>3.67</v>
      </c>
      <c r="J263">
        <v>3.82</v>
      </c>
      <c r="K263">
        <v>4.0199999999999996</v>
      </c>
      <c r="L263">
        <v>4.24</v>
      </c>
      <c r="M263">
        <v>4.79</v>
      </c>
      <c r="N263">
        <v>4.83</v>
      </c>
      <c r="O263" s="3">
        <f>표1_4[[#This Row],[10 Yr]]-표1_4[[#This Row],[2 Yr]]</f>
        <v>0.65000000000000036</v>
      </c>
      <c r="P263" s="3">
        <f>표1_4[[#This Row],[10 Yr]]-표1_4[[#This Row],[1 Mo]]</f>
        <v>0.49000000000000021</v>
      </c>
      <c r="Q263" s="3">
        <f>표1_4[[#This Row],[10 Yr]]-표1_4[[#This Row],[3 Mo]]</f>
        <v>0.57000000000000028</v>
      </c>
      <c r="R263" s="3">
        <f>표1_4[[#This Row],[10 Yr]]-표1_4[[#This Row],[FEDRate]]</f>
        <v>0.60000000000000009</v>
      </c>
      <c r="S263" s="3">
        <f>표1_4[[#This Row],[20 Yr]]-표1_4[[#This Row],[10 Yr]]</f>
        <v>0.54999999999999982</v>
      </c>
    </row>
    <row r="264" spans="1:19">
      <c r="A264" s="1">
        <v>46042</v>
      </c>
      <c r="B264" s="3">
        <v>3.64</v>
      </c>
      <c r="C264">
        <v>3.75</v>
      </c>
      <c r="D264">
        <v>3.69</v>
      </c>
      <c r="E264">
        <v>3.7</v>
      </c>
      <c r="F264">
        <v>3.61</v>
      </c>
      <c r="G264">
        <v>3.53</v>
      </c>
      <c r="H264">
        <v>3.6</v>
      </c>
      <c r="I264">
        <v>3.68</v>
      </c>
      <c r="J264">
        <v>3.86</v>
      </c>
      <c r="K264">
        <v>4.08</v>
      </c>
      <c r="L264">
        <v>4.3</v>
      </c>
      <c r="M264">
        <v>4.87</v>
      </c>
      <c r="N264">
        <v>4.91</v>
      </c>
      <c r="O264" s="3">
        <f>표1_4[[#This Row],[10 Yr]]-표1_4[[#This Row],[2 Yr]]</f>
        <v>0.69999999999999973</v>
      </c>
      <c r="P264" s="3">
        <f>표1_4[[#This Row],[10 Yr]]-표1_4[[#This Row],[1 Mo]]</f>
        <v>0.54999999999999982</v>
      </c>
      <c r="Q264" s="3">
        <f>표1_4[[#This Row],[10 Yr]]-표1_4[[#This Row],[3 Mo]]</f>
        <v>0.59999999999999964</v>
      </c>
      <c r="R264" s="3">
        <f>표1_4[[#This Row],[10 Yr]]-표1_4[[#This Row],[FEDRate]]</f>
        <v>0.6599999999999997</v>
      </c>
      <c r="S264" s="3">
        <f>표1_4[[#This Row],[20 Yr]]-표1_4[[#This Row],[10 Yr]]</f>
        <v>0.57000000000000028</v>
      </c>
    </row>
    <row r="265" spans="1:19">
      <c r="A265" s="1">
        <v>46043</v>
      </c>
      <c r="B265" s="3">
        <v>3.64</v>
      </c>
      <c r="C265">
        <v>3.75</v>
      </c>
      <c r="D265">
        <v>3.7</v>
      </c>
      <c r="E265">
        <v>3.7</v>
      </c>
      <c r="F265">
        <v>3.62</v>
      </c>
      <c r="G265">
        <v>3.53</v>
      </c>
      <c r="H265">
        <v>3.6</v>
      </c>
      <c r="I265">
        <v>3.66</v>
      </c>
      <c r="J265">
        <v>3.83</v>
      </c>
      <c r="K265">
        <v>4.04</v>
      </c>
      <c r="L265">
        <v>4.26</v>
      </c>
      <c r="M265">
        <v>4.82</v>
      </c>
      <c r="N265">
        <v>4.87</v>
      </c>
      <c r="O265" s="3">
        <f>표1_4[[#This Row],[10 Yr]]-표1_4[[#This Row],[2 Yr]]</f>
        <v>0.6599999999999997</v>
      </c>
      <c r="P265" s="3">
        <f>표1_4[[#This Row],[10 Yr]]-표1_4[[#This Row],[1 Mo]]</f>
        <v>0.50999999999999979</v>
      </c>
      <c r="Q265" s="3">
        <f>표1_4[[#This Row],[10 Yr]]-표1_4[[#This Row],[3 Mo]]</f>
        <v>0.55999999999999961</v>
      </c>
      <c r="R265" s="3">
        <f>표1_4[[#This Row],[10 Yr]]-표1_4[[#This Row],[FEDRate]]</f>
        <v>0.61999999999999966</v>
      </c>
      <c r="S265" s="3">
        <f>표1_4[[#This Row],[20 Yr]]-표1_4[[#This Row],[10 Yr]]</f>
        <v>0.5600000000000005</v>
      </c>
    </row>
    <row r="266" spans="1:19">
      <c r="A266" s="1">
        <v>46044</v>
      </c>
      <c r="B266" s="3">
        <v>3.64</v>
      </c>
      <c r="C266">
        <v>3.79</v>
      </c>
      <c r="D266">
        <v>3.72</v>
      </c>
      <c r="E266">
        <v>3.71</v>
      </c>
      <c r="F266">
        <v>3.61</v>
      </c>
      <c r="G266">
        <v>3.53</v>
      </c>
      <c r="H266">
        <v>3.61</v>
      </c>
      <c r="I266">
        <v>3.68</v>
      </c>
      <c r="J266">
        <v>3.85</v>
      </c>
      <c r="K266">
        <v>4.05</v>
      </c>
      <c r="L266">
        <v>4.26</v>
      </c>
      <c r="M266">
        <v>4.79</v>
      </c>
      <c r="N266">
        <v>4.84</v>
      </c>
      <c r="O266" s="3">
        <f>표1_4[[#This Row],[10 Yr]]-표1_4[[#This Row],[2 Yr]]</f>
        <v>0.64999999999999991</v>
      </c>
      <c r="P266" s="3">
        <f>표1_4[[#This Row],[10 Yr]]-표1_4[[#This Row],[1 Mo]]</f>
        <v>0.46999999999999975</v>
      </c>
      <c r="Q266" s="3">
        <f>표1_4[[#This Row],[10 Yr]]-표1_4[[#This Row],[3 Mo]]</f>
        <v>0.54999999999999982</v>
      </c>
      <c r="R266" s="3">
        <f>표1_4[[#This Row],[10 Yr]]-표1_4[[#This Row],[FEDRate]]</f>
        <v>0.61999999999999966</v>
      </c>
      <c r="S266" s="3">
        <f>표1_4[[#This Row],[20 Yr]]-표1_4[[#This Row],[10 Yr]]</f>
        <v>0.53000000000000025</v>
      </c>
    </row>
    <row r="267" spans="1:19">
      <c r="A267" s="1">
        <v>46045</v>
      </c>
      <c r="B267" s="3">
        <v>3.64</v>
      </c>
      <c r="C267">
        <v>3.78</v>
      </c>
      <c r="D267">
        <v>3.72</v>
      </c>
      <c r="E267">
        <v>3.7</v>
      </c>
      <c r="F267">
        <v>3.61</v>
      </c>
      <c r="G267">
        <v>3.53</v>
      </c>
      <c r="H267">
        <v>3.6</v>
      </c>
      <c r="I267">
        <v>3.67</v>
      </c>
      <c r="J267">
        <v>3.84</v>
      </c>
      <c r="K267">
        <v>4.03</v>
      </c>
      <c r="L267">
        <v>4.24</v>
      </c>
      <c r="M267">
        <v>4.78</v>
      </c>
      <c r="N267">
        <v>4.82</v>
      </c>
      <c r="O267" s="3">
        <f>표1_4[[#This Row],[10 Yr]]-표1_4[[#This Row],[2 Yr]]</f>
        <v>0.64000000000000012</v>
      </c>
      <c r="P267" s="3">
        <f>표1_4[[#This Row],[10 Yr]]-표1_4[[#This Row],[1 Mo]]</f>
        <v>0.46000000000000041</v>
      </c>
      <c r="Q267" s="3">
        <f>표1_4[[#This Row],[10 Yr]]-표1_4[[#This Row],[3 Mo]]</f>
        <v>0.54</v>
      </c>
      <c r="R267" s="3">
        <f>표1_4[[#This Row],[10 Yr]]-표1_4[[#This Row],[FEDRate]]</f>
        <v>0.60000000000000009</v>
      </c>
      <c r="S267" s="3">
        <f>표1_4[[#This Row],[20 Yr]]-표1_4[[#This Row],[10 Yr]]</f>
        <v>0.54</v>
      </c>
    </row>
    <row r="268" spans="1:19">
      <c r="A268" s="1">
        <v>46048</v>
      </c>
      <c r="B268" s="3">
        <v>3.64</v>
      </c>
      <c r="C268">
        <v>3.77</v>
      </c>
      <c r="D268">
        <v>3.7</v>
      </c>
      <c r="E268">
        <v>3.67</v>
      </c>
      <c r="F268">
        <v>3.62</v>
      </c>
      <c r="G268">
        <v>3.52</v>
      </c>
      <c r="H268">
        <v>3.56</v>
      </c>
      <c r="I268">
        <v>3.66</v>
      </c>
      <c r="J268">
        <v>3.82</v>
      </c>
      <c r="K268">
        <v>4.0199999999999996</v>
      </c>
      <c r="L268">
        <v>4.22</v>
      </c>
      <c r="M268">
        <v>4.75</v>
      </c>
      <c r="N268">
        <v>4.8</v>
      </c>
      <c r="O268" s="3">
        <f>표1_4[[#This Row],[10 Yr]]-표1_4[[#This Row],[2 Yr]]</f>
        <v>0.6599999999999997</v>
      </c>
      <c r="P268" s="3">
        <f>표1_4[[#This Row],[10 Yr]]-표1_4[[#This Row],[1 Mo]]</f>
        <v>0.44999999999999973</v>
      </c>
      <c r="Q268" s="3">
        <f>표1_4[[#This Row],[10 Yr]]-표1_4[[#This Row],[3 Mo]]</f>
        <v>0.54999999999999982</v>
      </c>
      <c r="R268" s="3">
        <f>표1_4[[#This Row],[10 Yr]]-표1_4[[#This Row],[FEDRate]]</f>
        <v>0.57999999999999963</v>
      </c>
      <c r="S268" s="3">
        <f>표1_4[[#This Row],[20 Yr]]-표1_4[[#This Row],[10 Yr]]</f>
        <v>0.53000000000000025</v>
      </c>
    </row>
    <row r="269" spans="1:19">
      <c r="A269" s="1">
        <v>46049</v>
      </c>
      <c r="B269" s="3">
        <v>3.64</v>
      </c>
      <c r="C269">
        <v>3.77</v>
      </c>
      <c r="D269">
        <v>3.7</v>
      </c>
      <c r="E269">
        <v>3.67</v>
      </c>
      <c r="F269">
        <v>3.61</v>
      </c>
      <c r="G269">
        <v>3.5</v>
      </c>
      <c r="H269">
        <v>3.53</v>
      </c>
      <c r="I269">
        <v>3.65</v>
      </c>
      <c r="J269">
        <v>3.81</v>
      </c>
      <c r="K269">
        <v>4.03</v>
      </c>
      <c r="L269">
        <v>4.24</v>
      </c>
      <c r="M269">
        <v>4.79</v>
      </c>
      <c r="N269">
        <v>4.83</v>
      </c>
      <c r="O269" s="3">
        <f>표1_4[[#This Row],[10 Yr]]-표1_4[[#This Row],[2 Yr]]</f>
        <v>0.71000000000000041</v>
      </c>
      <c r="P269" s="3">
        <f>표1_4[[#This Row],[10 Yr]]-표1_4[[#This Row],[1 Mo]]</f>
        <v>0.4700000000000002</v>
      </c>
      <c r="Q269" s="3">
        <f>표1_4[[#This Row],[10 Yr]]-표1_4[[#This Row],[3 Mo]]</f>
        <v>0.57000000000000028</v>
      </c>
      <c r="R269" s="3">
        <f>표1_4[[#This Row],[10 Yr]]-표1_4[[#This Row],[FEDRate]]</f>
        <v>0.60000000000000009</v>
      </c>
      <c r="S269" s="3">
        <f>표1_4[[#This Row],[20 Yr]]-표1_4[[#This Row],[10 Yr]]</f>
        <v>0.54999999999999982</v>
      </c>
    </row>
    <row r="270" spans="1:19">
      <c r="A270" s="1">
        <v>46050</v>
      </c>
      <c r="B270" s="3">
        <v>3.64</v>
      </c>
      <c r="C270">
        <v>3.76</v>
      </c>
      <c r="D270">
        <v>3.71</v>
      </c>
      <c r="E270">
        <v>3.68</v>
      </c>
      <c r="F270">
        <v>3.63</v>
      </c>
      <c r="G270">
        <v>3.52</v>
      </c>
      <c r="H270">
        <v>3.56</v>
      </c>
      <c r="I270">
        <v>3.66</v>
      </c>
      <c r="J270">
        <v>3.83</v>
      </c>
      <c r="K270">
        <v>4.05</v>
      </c>
      <c r="L270">
        <v>4.26</v>
      </c>
      <c r="M270">
        <v>4.8099999999999996</v>
      </c>
      <c r="N270">
        <v>4.8499999999999996</v>
      </c>
      <c r="O270" s="3">
        <f>표1_4[[#This Row],[10 Yr]]-표1_4[[#This Row],[2 Yr]]</f>
        <v>0.69999999999999973</v>
      </c>
      <c r="P270" s="3">
        <f>표1_4[[#This Row],[10 Yr]]-표1_4[[#This Row],[1 Mo]]</f>
        <v>0.5</v>
      </c>
      <c r="Q270" s="3">
        <f>표1_4[[#This Row],[10 Yr]]-표1_4[[#This Row],[3 Mo]]</f>
        <v>0.57999999999999963</v>
      </c>
      <c r="R270" s="3">
        <f>표1_4[[#This Row],[10 Yr]]-표1_4[[#This Row],[FEDRate]]</f>
        <v>0.61999999999999966</v>
      </c>
      <c r="S270" s="3">
        <f>표1_4[[#This Row],[20 Yr]]-표1_4[[#This Row],[10 Yr]]</f>
        <v>0.54999999999999982</v>
      </c>
    </row>
    <row r="271" spans="1:19">
      <c r="A271" s="1">
        <v>46051</v>
      </c>
      <c r="B271" s="3">
        <v>3.64</v>
      </c>
      <c r="C271">
        <v>3.72</v>
      </c>
      <c r="D271">
        <v>3.75</v>
      </c>
      <c r="E271">
        <v>3.67</v>
      </c>
      <c r="F271">
        <v>3.62</v>
      </c>
      <c r="G271">
        <v>3.5</v>
      </c>
      <c r="H271">
        <v>3.53</v>
      </c>
      <c r="I271">
        <v>3.63</v>
      </c>
      <c r="J271">
        <v>3.8</v>
      </c>
      <c r="K271">
        <v>4.01</v>
      </c>
      <c r="L271">
        <v>4.24</v>
      </c>
      <c r="M271">
        <v>4.8</v>
      </c>
      <c r="N271">
        <v>4.8499999999999996</v>
      </c>
      <c r="O271" s="3">
        <f>표1_4[[#This Row],[10 Yr]]-표1_4[[#This Row],[2 Yr]]</f>
        <v>0.71000000000000041</v>
      </c>
      <c r="P271" s="3">
        <f>표1_4[[#This Row],[10 Yr]]-표1_4[[#This Row],[1 Mo]]</f>
        <v>0.52</v>
      </c>
      <c r="Q271" s="3">
        <f>표1_4[[#This Row],[10 Yr]]-표1_4[[#This Row],[3 Mo]]</f>
        <v>0.57000000000000028</v>
      </c>
      <c r="R271" s="3">
        <f>표1_4[[#This Row],[10 Yr]]-표1_4[[#This Row],[FEDRate]]</f>
        <v>0.60000000000000009</v>
      </c>
      <c r="S271" s="3">
        <f>표1_4[[#This Row],[20 Yr]]-표1_4[[#This Row],[10 Yr]]</f>
        <v>0.55999999999999961</v>
      </c>
    </row>
    <row r="272" spans="1:19">
      <c r="A272" s="1">
        <v>46052</v>
      </c>
      <c r="B272" s="3">
        <v>3.64</v>
      </c>
      <c r="C272">
        <v>3.72</v>
      </c>
      <c r="D272">
        <v>3.75</v>
      </c>
      <c r="E272">
        <v>3.67</v>
      </c>
      <c r="F272">
        <v>3.61</v>
      </c>
      <c r="G272">
        <v>3.48</v>
      </c>
      <c r="H272">
        <v>3.52</v>
      </c>
      <c r="I272">
        <v>3.6</v>
      </c>
      <c r="J272">
        <v>3.79</v>
      </c>
      <c r="K272">
        <v>4.01</v>
      </c>
      <c r="L272">
        <v>4.26</v>
      </c>
      <c r="M272">
        <v>4.82</v>
      </c>
      <c r="N272">
        <v>4.87</v>
      </c>
      <c r="O272" s="3">
        <f>표1_4[[#This Row],[10 Yr]]-표1_4[[#This Row],[2 Yr]]</f>
        <v>0.73999999999999977</v>
      </c>
      <c r="P272" s="3">
        <f>표1_4[[#This Row],[10 Yr]]-표1_4[[#This Row],[1 Mo]]</f>
        <v>0.53999999999999959</v>
      </c>
      <c r="Q272" s="3">
        <f>표1_4[[#This Row],[10 Yr]]-표1_4[[#This Row],[3 Mo]]</f>
        <v>0.58999999999999986</v>
      </c>
      <c r="R272" s="3">
        <f>표1_4[[#This Row],[10 Yr]]-표1_4[[#This Row],[FEDRate]]</f>
        <v>0.61999999999999966</v>
      </c>
      <c r="S272" s="3">
        <f>표1_4[[#This Row],[20 Yr]]-표1_4[[#This Row],[10 Yr]]</f>
        <v>0.5600000000000005</v>
      </c>
    </row>
    <row r="273" spans="1:19">
      <c r="A273" s="1">
        <v>46055</v>
      </c>
      <c r="B273" s="3">
        <v>3.64</v>
      </c>
      <c r="C273">
        <v>3.72</v>
      </c>
      <c r="D273">
        <v>3.74</v>
      </c>
      <c r="E273">
        <v>3.69</v>
      </c>
      <c r="F273">
        <v>3.62</v>
      </c>
      <c r="G273">
        <v>3.49</v>
      </c>
      <c r="H273">
        <v>3.57</v>
      </c>
      <c r="I273">
        <v>3.64</v>
      </c>
      <c r="J273">
        <v>3.83</v>
      </c>
      <c r="K273">
        <v>4.05</v>
      </c>
      <c r="L273">
        <v>4.29</v>
      </c>
      <c r="M273">
        <v>4.8499999999999996</v>
      </c>
      <c r="N273">
        <v>4.9000000000000004</v>
      </c>
      <c r="O273" s="3">
        <f>표1_4[[#This Row],[10 Yr]]-표1_4[[#This Row],[2 Yr]]</f>
        <v>0.7200000000000002</v>
      </c>
      <c r="P273" s="3">
        <f>표1_4[[#This Row],[10 Yr]]-표1_4[[#This Row],[1 Mo]]</f>
        <v>0.56999999999999984</v>
      </c>
      <c r="Q273" s="3">
        <f>표1_4[[#This Row],[10 Yr]]-표1_4[[#This Row],[3 Mo]]</f>
        <v>0.60000000000000009</v>
      </c>
      <c r="R273" s="3">
        <f>표1_4[[#This Row],[10 Yr]]-표1_4[[#This Row],[FEDRate]]</f>
        <v>0.64999999999999991</v>
      </c>
      <c r="S273" s="3">
        <f>표1_4[[#This Row],[20 Yr]]-표1_4[[#This Row],[10 Yr]]</f>
        <v>0.55999999999999961</v>
      </c>
    </row>
    <row r="274" spans="1:19">
      <c r="A274" s="1">
        <v>46056</v>
      </c>
      <c r="B274" s="3">
        <v>3.64</v>
      </c>
      <c r="C274">
        <v>3.72</v>
      </c>
      <c r="D274">
        <v>3.74</v>
      </c>
      <c r="E274">
        <v>3.69</v>
      </c>
      <c r="F274">
        <v>3.62</v>
      </c>
      <c r="G274">
        <v>3.49</v>
      </c>
      <c r="H274">
        <v>3.57</v>
      </c>
      <c r="I274">
        <v>3.64</v>
      </c>
      <c r="J274">
        <v>3.83</v>
      </c>
      <c r="K274">
        <v>4.04</v>
      </c>
      <c r="L274">
        <v>4.28</v>
      </c>
      <c r="M274">
        <v>4.8499999999999996</v>
      </c>
      <c r="N274">
        <v>4.9000000000000004</v>
      </c>
      <c r="O274" s="3">
        <f>표1_4[[#This Row],[10 Yr]]-표1_4[[#This Row],[2 Yr]]</f>
        <v>0.71000000000000041</v>
      </c>
      <c r="P274" s="3">
        <f>표1_4[[#This Row],[10 Yr]]-표1_4[[#This Row],[1 Mo]]</f>
        <v>0.56000000000000005</v>
      </c>
      <c r="Q274" s="3">
        <f>표1_4[[#This Row],[10 Yr]]-표1_4[[#This Row],[3 Mo]]</f>
        <v>0.5900000000000003</v>
      </c>
      <c r="R274" s="3">
        <f>표1_4[[#This Row],[10 Yr]]-표1_4[[#This Row],[FEDRate]]</f>
        <v>0.64000000000000012</v>
      </c>
      <c r="S274" s="3">
        <f>표1_4[[#This Row],[20 Yr]]-표1_4[[#This Row],[10 Yr]]</f>
        <v>0.5699999999999994</v>
      </c>
    </row>
    <row r="275" spans="1:19">
      <c r="A275" s="1">
        <v>46057</v>
      </c>
      <c r="B275" s="3">
        <v>3.64</v>
      </c>
      <c r="C275">
        <v>3.72</v>
      </c>
      <c r="D275">
        <v>3.74</v>
      </c>
      <c r="E275">
        <v>3.69</v>
      </c>
      <c r="F275">
        <v>3.62</v>
      </c>
      <c r="G275">
        <v>3.49</v>
      </c>
      <c r="H275">
        <v>3.57</v>
      </c>
      <c r="I275">
        <v>3.64</v>
      </c>
      <c r="J275">
        <v>3.83</v>
      </c>
      <c r="K275">
        <v>4.05</v>
      </c>
      <c r="L275">
        <v>4.29</v>
      </c>
      <c r="M275">
        <v>4.8600000000000003</v>
      </c>
      <c r="N275">
        <v>4.91</v>
      </c>
      <c r="O275" s="3">
        <f>표1_4[[#This Row],[10 Yr]]-표1_4[[#This Row],[2 Yr]]</f>
        <v>0.7200000000000002</v>
      </c>
      <c r="P275" s="3">
        <f>표1_4[[#This Row],[10 Yr]]-표1_4[[#This Row],[1 Mo]]</f>
        <v>0.56999999999999984</v>
      </c>
      <c r="Q275" s="3">
        <f>표1_4[[#This Row],[10 Yr]]-표1_4[[#This Row],[3 Mo]]</f>
        <v>0.60000000000000009</v>
      </c>
      <c r="R275" s="3">
        <f>표1_4[[#This Row],[10 Yr]]-표1_4[[#This Row],[FEDRate]]</f>
        <v>0.64999999999999991</v>
      </c>
      <c r="S275" s="3">
        <f>표1_4[[#This Row],[20 Yr]]-표1_4[[#This Row],[10 Yr]]</f>
        <v>0.57000000000000028</v>
      </c>
    </row>
    <row r="276" spans="1:19">
      <c r="A276" s="1">
        <v>46058</v>
      </c>
      <c r="B276" s="3">
        <v>3.64</v>
      </c>
      <c r="C276">
        <v>3.72</v>
      </c>
      <c r="D276">
        <v>3.74</v>
      </c>
      <c r="E276">
        <v>3.67</v>
      </c>
      <c r="F276">
        <v>3.58</v>
      </c>
      <c r="G276">
        <v>3.44</v>
      </c>
      <c r="H276">
        <v>3.47</v>
      </c>
      <c r="I276">
        <v>3.55</v>
      </c>
      <c r="J276">
        <v>3.74</v>
      </c>
      <c r="K276">
        <v>3.97</v>
      </c>
      <c r="L276">
        <v>4.21</v>
      </c>
      <c r="M276">
        <v>4.79</v>
      </c>
      <c r="N276">
        <v>4.8499999999999996</v>
      </c>
      <c r="O276" s="3">
        <f>표1_4[[#This Row],[10 Yr]]-표1_4[[#This Row],[2 Yr]]</f>
        <v>0.73999999999999977</v>
      </c>
      <c r="P276" s="3">
        <f>표1_4[[#This Row],[10 Yr]]-표1_4[[#This Row],[1 Mo]]</f>
        <v>0.48999999999999977</v>
      </c>
      <c r="Q276" s="3">
        <f>표1_4[[#This Row],[10 Yr]]-표1_4[[#This Row],[3 Mo]]</f>
        <v>0.54</v>
      </c>
      <c r="R276" s="3">
        <f>표1_4[[#This Row],[10 Yr]]-표1_4[[#This Row],[FEDRate]]</f>
        <v>0.56999999999999984</v>
      </c>
      <c r="S276" s="3">
        <f>표1_4[[#This Row],[20 Yr]]-표1_4[[#This Row],[10 Yr]]</f>
        <v>0.58000000000000007</v>
      </c>
    </row>
    <row r="277" spans="1:19">
      <c r="A277" s="1">
        <v>46059</v>
      </c>
      <c r="B277" s="3">
        <v>3.64</v>
      </c>
      <c r="C277">
        <v>3.72</v>
      </c>
      <c r="D277">
        <v>3.74</v>
      </c>
      <c r="E277">
        <v>3.68</v>
      </c>
      <c r="F277">
        <v>3.59</v>
      </c>
      <c r="G277">
        <v>3.45</v>
      </c>
      <c r="H277">
        <v>3.5</v>
      </c>
      <c r="I277">
        <v>3.57</v>
      </c>
      <c r="J277">
        <v>3.76</v>
      </c>
      <c r="K277">
        <v>3.98</v>
      </c>
      <c r="L277">
        <v>4.22</v>
      </c>
      <c r="M277">
        <v>4.8</v>
      </c>
      <c r="N277">
        <v>4.8499999999999996</v>
      </c>
      <c r="O277" s="3">
        <f>표1_4[[#This Row],[10 Yr]]-표1_4[[#This Row],[2 Yr]]</f>
        <v>0.71999999999999975</v>
      </c>
      <c r="P277" s="3">
        <f>표1_4[[#This Row],[10 Yr]]-표1_4[[#This Row],[1 Mo]]</f>
        <v>0.49999999999999956</v>
      </c>
      <c r="Q277" s="3">
        <f>표1_4[[#This Row],[10 Yr]]-표1_4[[#This Row],[3 Mo]]</f>
        <v>0.53999999999999959</v>
      </c>
      <c r="R277" s="3">
        <f>표1_4[[#This Row],[10 Yr]]-표1_4[[#This Row],[FEDRate]]</f>
        <v>0.57999999999999963</v>
      </c>
      <c r="S277" s="3">
        <f>표1_4[[#This Row],[20 Yr]]-표1_4[[#This Row],[10 Yr]]</f>
        <v>0.58000000000000007</v>
      </c>
    </row>
    <row r="278" spans="1:19">
      <c r="A278" s="1">
        <v>46062</v>
      </c>
      <c r="B278" s="3">
        <v>3.64</v>
      </c>
      <c r="C278">
        <v>3.72</v>
      </c>
      <c r="D278">
        <v>3.73</v>
      </c>
      <c r="E278">
        <v>3.69</v>
      </c>
      <c r="F278">
        <v>3.59</v>
      </c>
      <c r="G278">
        <v>3.43</v>
      </c>
      <c r="H278">
        <v>3.48</v>
      </c>
      <c r="I278">
        <v>3.56</v>
      </c>
      <c r="J278">
        <v>3.75</v>
      </c>
      <c r="K278">
        <v>3.97</v>
      </c>
      <c r="L278">
        <v>4.22</v>
      </c>
      <c r="M278">
        <v>4.79</v>
      </c>
      <c r="N278">
        <v>4.8499999999999996</v>
      </c>
      <c r="O278" s="3">
        <f>표1_4[[#This Row],[10 Yr]]-표1_4[[#This Row],[2 Yr]]</f>
        <v>0.73999999999999977</v>
      </c>
      <c r="P278" s="3">
        <f>표1_4[[#This Row],[10 Yr]]-표1_4[[#This Row],[1 Mo]]</f>
        <v>0.49999999999999956</v>
      </c>
      <c r="Q278" s="3">
        <f>표1_4[[#This Row],[10 Yr]]-표1_4[[#This Row],[3 Mo]]</f>
        <v>0.5299999999999998</v>
      </c>
      <c r="R278" s="3">
        <f>표1_4[[#This Row],[10 Yr]]-표1_4[[#This Row],[FEDRate]]</f>
        <v>0.57999999999999963</v>
      </c>
      <c r="S278" s="3">
        <f>표1_4[[#This Row],[20 Yr]]-표1_4[[#This Row],[10 Yr]]</f>
        <v>0.57000000000000028</v>
      </c>
    </row>
    <row r="279" spans="1:19">
      <c r="A279" s="1">
        <v>46063</v>
      </c>
      <c r="B279" s="3">
        <v>3.64</v>
      </c>
      <c r="C279">
        <v>3.72</v>
      </c>
      <c r="D279">
        <v>3.74</v>
      </c>
      <c r="E279">
        <v>3.69</v>
      </c>
      <c r="F279">
        <v>3.58</v>
      </c>
      <c r="G279">
        <v>3.4</v>
      </c>
      <c r="H279">
        <v>3.45</v>
      </c>
      <c r="I279">
        <v>3.5</v>
      </c>
      <c r="J279">
        <v>3.7</v>
      </c>
      <c r="K279">
        <v>3.92</v>
      </c>
      <c r="L279">
        <v>4.16</v>
      </c>
      <c r="M279">
        <v>4.7300000000000004</v>
      </c>
      <c r="N279">
        <v>4.78</v>
      </c>
      <c r="O279" s="3">
        <f>표1_4[[#This Row],[10 Yr]]-표1_4[[#This Row],[2 Yr]]</f>
        <v>0.71</v>
      </c>
      <c r="P279" s="3">
        <f>표1_4[[#This Row],[10 Yr]]-표1_4[[#This Row],[1 Mo]]</f>
        <v>0.43999999999999995</v>
      </c>
      <c r="Q279" s="3">
        <f>표1_4[[#This Row],[10 Yr]]-표1_4[[#This Row],[3 Mo]]</f>
        <v>0.4700000000000002</v>
      </c>
      <c r="R279" s="3">
        <f>표1_4[[#This Row],[10 Yr]]-표1_4[[#This Row],[FEDRate]]</f>
        <v>0.52</v>
      </c>
      <c r="S279" s="3">
        <f>표1_4[[#This Row],[20 Yr]]-표1_4[[#This Row],[10 Yr]]</f>
        <v>0.57000000000000028</v>
      </c>
    </row>
    <row r="280" spans="1:19">
      <c r="A280" s="1">
        <v>46064</v>
      </c>
      <c r="B280" s="3">
        <v>3.64</v>
      </c>
      <c r="C280">
        <v>3.71</v>
      </c>
      <c r="D280">
        <v>3.73</v>
      </c>
      <c r="E280">
        <v>3.7</v>
      </c>
      <c r="F280">
        <v>3.6</v>
      </c>
      <c r="G280">
        <v>3.47</v>
      </c>
      <c r="H280">
        <v>3.52</v>
      </c>
      <c r="I280">
        <v>3.55</v>
      </c>
      <c r="J280">
        <v>3.75</v>
      </c>
      <c r="K280">
        <v>3.96</v>
      </c>
      <c r="L280">
        <v>4.18</v>
      </c>
      <c r="M280">
        <v>4.76</v>
      </c>
      <c r="N280">
        <v>4.82</v>
      </c>
      <c r="O280" s="3">
        <f>표1_4[[#This Row],[10 Yr]]-표1_4[[#This Row],[2 Yr]]</f>
        <v>0.6599999999999997</v>
      </c>
      <c r="P280" s="3">
        <f>표1_4[[#This Row],[10 Yr]]-표1_4[[#This Row],[1 Mo]]</f>
        <v>0.46999999999999975</v>
      </c>
      <c r="Q280" s="3">
        <f>표1_4[[#This Row],[10 Yr]]-표1_4[[#This Row],[3 Mo]]</f>
        <v>0.47999999999999954</v>
      </c>
      <c r="R280" s="3">
        <f>표1_4[[#This Row],[10 Yr]]-표1_4[[#This Row],[FEDRate]]</f>
        <v>0.53999999999999959</v>
      </c>
      <c r="S280" s="3">
        <f>표1_4[[#This Row],[20 Yr]]-표1_4[[#This Row],[10 Yr]]</f>
        <v>0.58000000000000007</v>
      </c>
    </row>
    <row r="281" spans="1:19">
      <c r="A281" s="1">
        <v>46065</v>
      </c>
      <c r="B281" s="3">
        <v>3.64</v>
      </c>
      <c r="C281">
        <v>3.72</v>
      </c>
      <c r="D281">
        <v>3.74</v>
      </c>
      <c r="E281">
        <v>3.7</v>
      </c>
      <c r="F281">
        <v>3.58</v>
      </c>
      <c r="G281">
        <v>3.45</v>
      </c>
      <c r="H281">
        <v>3.47</v>
      </c>
      <c r="I281">
        <v>3.49</v>
      </c>
      <c r="J281">
        <v>3.67</v>
      </c>
      <c r="K281">
        <v>3.87</v>
      </c>
      <c r="L281">
        <v>4.09</v>
      </c>
      <c r="M281">
        <v>4.68</v>
      </c>
      <c r="N281">
        <v>4.72</v>
      </c>
      <c r="O281" s="3">
        <f>표1_4[[#This Row],[10 Yr]]-표1_4[[#This Row],[2 Yr]]</f>
        <v>0.61999999999999966</v>
      </c>
      <c r="P281" s="3">
        <f>표1_4[[#This Row],[10 Yr]]-표1_4[[#This Row],[1 Mo]]</f>
        <v>0.36999999999999966</v>
      </c>
      <c r="Q281" s="3">
        <f>표1_4[[#This Row],[10 Yr]]-표1_4[[#This Row],[3 Mo]]</f>
        <v>0.38999999999999968</v>
      </c>
      <c r="R281" s="3">
        <f>표1_4[[#This Row],[10 Yr]]-표1_4[[#This Row],[FEDRate]]</f>
        <v>0.44999999999999973</v>
      </c>
      <c r="S281" s="3">
        <f>표1_4[[#This Row],[20 Yr]]-표1_4[[#This Row],[10 Yr]]</f>
        <v>0.58999999999999986</v>
      </c>
    </row>
    <row r="282" spans="1:19">
      <c r="A282" s="1">
        <v>46066</v>
      </c>
      <c r="B282" s="3">
        <v>3.64</v>
      </c>
      <c r="C282">
        <v>3.72</v>
      </c>
      <c r="D282">
        <v>3.73</v>
      </c>
      <c r="E282">
        <v>3.68</v>
      </c>
      <c r="F282">
        <v>3.59</v>
      </c>
      <c r="G282">
        <v>3.42</v>
      </c>
      <c r="H282">
        <v>3.4</v>
      </c>
      <c r="I282">
        <v>3.43</v>
      </c>
      <c r="J282">
        <v>3.61</v>
      </c>
      <c r="K282">
        <v>3.81</v>
      </c>
      <c r="L282">
        <v>4.04</v>
      </c>
      <c r="M282">
        <v>4.6399999999999997</v>
      </c>
      <c r="N282">
        <v>4.6900000000000004</v>
      </c>
      <c r="O282" s="3">
        <f>표1_4[[#This Row],[10 Yr]]-표1_4[[#This Row],[2 Yr]]</f>
        <v>0.64000000000000012</v>
      </c>
      <c r="P282" s="3">
        <f>표1_4[[#This Row],[10 Yr]]-표1_4[[#This Row],[1 Mo]]</f>
        <v>0.31999999999999984</v>
      </c>
      <c r="Q282" s="3">
        <f>표1_4[[#This Row],[10 Yr]]-표1_4[[#This Row],[3 Mo]]</f>
        <v>0.35999999999999988</v>
      </c>
      <c r="R282" s="3">
        <f>표1_4[[#This Row],[10 Yr]]-표1_4[[#This Row],[FEDRate]]</f>
        <v>0.39999999999999991</v>
      </c>
      <c r="S282" s="3">
        <f>표1_4[[#This Row],[20 Yr]]-표1_4[[#This Row],[10 Yr]]</f>
        <v>0.59999999999999964</v>
      </c>
    </row>
    <row r="283" spans="1:19">
      <c r="A283" s="1">
        <v>46070</v>
      </c>
      <c r="B283" s="3">
        <v>3.64</v>
      </c>
      <c r="C283">
        <v>3.72</v>
      </c>
      <c r="D283">
        <v>3.73</v>
      </c>
      <c r="E283">
        <v>3.69</v>
      </c>
      <c r="F283">
        <v>3.59</v>
      </c>
      <c r="G283">
        <v>3.48</v>
      </c>
      <c r="H283">
        <v>3.43</v>
      </c>
      <c r="I283">
        <v>3.47</v>
      </c>
      <c r="J283">
        <v>3.63</v>
      </c>
      <c r="K283">
        <v>3.82</v>
      </c>
      <c r="L283">
        <v>4.05</v>
      </c>
      <c r="M283">
        <v>4.63</v>
      </c>
      <c r="N283">
        <v>4.68</v>
      </c>
      <c r="O283" s="3">
        <f>표1_4[[#This Row],[10 Yr]]-표1_4[[#This Row],[2 Yr]]</f>
        <v>0.61999999999999966</v>
      </c>
      <c r="P283" s="3">
        <f>표1_4[[#This Row],[10 Yr]]-표1_4[[#This Row],[1 Mo]]</f>
        <v>0.32999999999999963</v>
      </c>
      <c r="Q283" s="3">
        <f>표1_4[[#This Row],[10 Yr]]-표1_4[[#This Row],[3 Mo]]</f>
        <v>0.35999999999999988</v>
      </c>
      <c r="R283" s="3">
        <f>표1_4[[#This Row],[10 Yr]]-표1_4[[#This Row],[FEDRate]]</f>
        <v>0.4099999999999997</v>
      </c>
      <c r="S283" s="3">
        <f>표1_4[[#This Row],[20 Yr]]-표1_4[[#This Row],[10 Yr]]</f>
        <v>0.58000000000000007</v>
      </c>
    </row>
    <row r="284" spans="1:19">
      <c r="A284" s="1">
        <v>46071</v>
      </c>
      <c r="B284" s="3">
        <v>3.64</v>
      </c>
      <c r="C284">
        <v>3.71</v>
      </c>
      <c r="D284">
        <v>3.73</v>
      </c>
      <c r="E284">
        <v>3.7</v>
      </c>
      <c r="F284">
        <v>3.6</v>
      </c>
      <c r="G284">
        <v>3.49</v>
      </c>
      <c r="H284">
        <v>3.47</v>
      </c>
      <c r="I284">
        <v>3.5</v>
      </c>
      <c r="J284">
        <v>3.66</v>
      </c>
      <c r="K284">
        <v>3.86</v>
      </c>
      <c r="L284">
        <v>4.09</v>
      </c>
      <c r="M284">
        <v>4.6500000000000004</v>
      </c>
      <c r="N284">
        <v>4.71</v>
      </c>
      <c r="O284" s="3">
        <f>표1_4[[#This Row],[10 Yr]]-표1_4[[#This Row],[2 Yr]]</f>
        <v>0.61999999999999966</v>
      </c>
      <c r="P284" s="3">
        <f>표1_4[[#This Row],[10 Yr]]-표1_4[[#This Row],[1 Mo]]</f>
        <v>0.37999999999999989</v>
      </c>
      <c r="Q284" s="3">
        <f>표1_4[[#This Row],[10 Yr]]-표1_4[[#This Row],[3 Mo]]</f>
        <v>0.38999999999999968</v>
      </c>
      <c r="R284" s="3">
        <f>표1_4[[#This Row],[10 Yr]]-표1_4[[#This Row],[FEDRate]]</f>
        <v>0.44999999999999973</v>
      </c>
      <c r="S284" s="3">
        <f>표1_4[[#This Row],[20 Yr]]-표1_4[[#This Row],[10 Yr]]</f>
        <v>0.5600000000000005</v>
      </c>
    </row>
    <row r="285" spans="1:19">
      <c r="A285" s="1">
        <v>46072</v>
      </c>
      <c r="B285" s="3">
        <v>3.64</v>
      </c>
      <c r="C285">
        <v>3.72</v>
      </c>
      <c r="D285">
        <v>3.75</v>
      </c>
      <c r="E285">
        <v>3.69</v>
      </c>
      <c r="F285">
        <v>3.6</v>
      </c>
      <c r="G285">
        <v>3.5</v>
      </c>
      <c r="H285">
        <v>3.47</v>
      </c>
      <c r="I285">
        <v>3.5</v>
      </c>
      <c r="J285">
        <v>3.65</v>
      </c>
      <c r="K285">
        <v>3.85</v>
      </c>
      <c r="L285">
        <v>4.08</v>
      </c>
      <c r="M285">
        <v>4.6399999999999997</v>
      </c>
      <c r="N285">
        <v>4.7</v>
      </c>
      <c r="O285" s="3">
        <f>표1_4[[#This Row],[10 Yr]]-표1_4[[#This Row],[2 Yr]]</f>
        <v>0.60999999999999988</v>
      </c>
      <c r="P285" s="3">
        <f>표1_4[[#This Row],[10 Yr]]-표1_4[[#This Row],[1 Mo]]</f>
        <v>0.35999999999999988</v>
      </c>
      <c r="Q285" s="3">
        <f>표1_4[[#This Row],[10 Yr]]-표1_4[[#This Row],[3 Mo]]</f>
        <v>0.39000000000000012</v>
      </c>
      <c r="R285" s="3">
        <f>표1_4[[#This Row],[10 Yr]]-표1_4[[#This Row],[FEDRate]]</f>
        <v>0.43999999999999995</v>
      </c>
      <c r="S285" s="3">
        <f>표1_4[[#This Row],[20 Yr]]-표1_4[[#This Row],[10 Yr]]</f>
        <v>0.55999999999999961</v>
      </c>
    </row>
    <row r="286" spans="1:19">
      <c r="A286" s="1">
        <v>46073</v>
      </c>
      <c r="B286" s="3">
        <v>3.64</v>
      </c>
      <c r="C286">
        <v>3.72</v>
      </c>
      <c r="D286">
        <v>3.74</v>
      </c>
      <c r="E286">
        <v>3.69</v>
      </c>
      <c r="F286">
        <v>3.61</v>
      </c>
      <c r="G286">
        <v>3.51</v>
      </c>
      <c r="H286">
        <v>3.48</v>
      </c>
      <c r="I286">
        <v>3.5</v>
      </c>
      <c r="J286">
        <v>3.65</v>
      </c>
      <c r="K286">
        <v>3.85</v>
      </c>
      <c r="L286">
        <v>4.08</v>
      </c>
      <c r="M286">
        <v>4.66</v>
      </c>
      <c r="N286">
        <v>4.72</v>
      </c>
      <c r="O286" s="3">
        <f>표1_4[[#This Row],[10 Yr]]-표1_4[[#This Row],[2 Yr]]</f>
        <v>0.60000000000000009</v>
      </c>
      <c r="P286" s="3">
        <f>표1_4[[#This Row],[10 Yr]]-표1_4[[#This Row],[1 Mo]]</f>
        <v>0.35999999999999988</v>
      </c>
      <c r="Q286" s="3">
        <f>표1_4[[#This Row],[10 Yr]]-표1_4[[#This Row],[3 Mo]]</f>
        <v>0.39000000000000012</v>
      </c>
      <c r="R286" s="3">
        <f>표1_4[[#This Row],[10 Yr]]-표1_4[[#This Row],[FEDRate]]</f>
        <v>0.43999999999999995</v>
      </c>
      <c r="S286" s="3">
        <f>표1_4[[#This Row],[20 Yr]]-표1_4[[#This Row],[10 Yr]]</f>
        <v>0.58000000000000007</v>
      </c>
    </row>
    <row r="287" spans="1:19">
      <c r="A287" s="1">
        <v>46076</v>
      </c>
      <c r="B287" s="3">
        <v>3.64</v>
      </c>
      <c r="C287" s="3">
        <v>3.72</v>
      </c>
      <c r="D287">
        <v>3.74</v>
      </c>
      <c r="E287">
        <v>3.69</v>
      </c>
      <c r="F287">
        <v>3.62</v>
      </c>
      <c r="G287">
        <v>3.5</v>
      </c>
      <c r="H287">
        <v>3.43</v>
      </c>
      <c r="I287">
        <v>3.45</v>
      </c>
      <c r="J287">
        <v>3.59</v>
      </c>
      <c r="K287">
        <v>3.79</v>
      </c>
      <c r="L287">
        <v>4.03</v>
      </c>
      <c r="M287">
        <v>4.63</v>
      </c>
      <c r="N287">
        <v>4.7</v>
      </c>
      <c r="O287" s="3">
        <f>표1_4[[#This Row],[10 Yr]]-표1_4[[#This Row],[2 Yr]]</f>
        <v>0.60000000000000009</v>
      </c>
      <c r="P287" s="3">
        <f>표1_4[[#This Row],[10 Yr]]-표1_4[[#This Row],[1 Mo]]</f>
        <v>0.31000000000000005</v>
      </c>
      <c r="Q287" s="3">
        <f>표1_4[[#This Row],[10 Yr]]-표1_4[[#This Row],[3 Mo]]</f>
        <v>0.3400000000000003</v>
      </c>
      <c r="R287" s="3">
        <f>표1_4[[#This Row],[10 Yr]]-표1_4[[#This Row],[FEDRate]]</f>
        <v>0.39000000000000012</v>
      </c>
      <c r="S287" s="3">
        <f>표1_4[[#This Row],[20 Yr]]-표1_4[[#This Row],[10 Yr]]</f>
        <v>0.59999999999999964</v>
      </c>
    </row>
    <row r="288" spans="1:19">
      <c r="A288" s="1">
        <v>46077</v>
      </c>
      <c r="B288" s="3">
        <v>3.64</v>
      </c>
      <c r="C288" s="3">
        <v>3.72</v>
      </c>
      <c r="D288">
        <v>3.73</v>
      </c>
      <c r="E288">
        <v>3.69</v>
      </c>
      <c r="F288">
        <v>3.62</v>
      </c>
      <c r="G288">
        <v>3.52</v>
      </c>
      <c r="H288">
        <v>3.43</v>
      </c>
      <c r="I288">
        <v>3.47</v>
      </c>
      <c r="J288">
        <v>3.61</v>
      </c>
      <c r="K288">
        <v>3.81</v>
      </c>
      <c r="L288">
        <v>4.04</v>
      </c>
      <c r="M288">
        <v>4.63</v>
      </c>
      <c r="N288">
        <v>4.7</v>
      </c>
      <c r="O288" s="3">
        <f>표1_4[[#This Row],[10 Yr]]-표1_4[[#This Row],[2 Yr]]</f>
        <v>0.60999999999999988</v>
      </c>
      <c r="P288" s="3">
        <f>표1_4[[#This Row],[10 Yr]]-표1_4[[#This Row],[1 Mo]]</f>
        <v>0.31999999999999984</v>
      </c>
      <c r="Q288" s="3">
        <f>표1_4[[#This Row],[10 Yr]]-표1_4[[#This Row],[3 Mo]]</f>
        <v>0.35000000000000009</v>
      </c>
      <c r="R288" s="3">
        <f>표1_4[[#This Row],[10 Yr]]-표1_4[[#This Row],[FEDRate]]</f>
        <v>0.39999999999999991</v>
      </c>
      <c r="S288" s="3">
        <f>표1_4[[#This Row],[20 Yr]]-표1_4[[#This Row],[10 Yr]]</f>
        <v>0.58999999999999986</v>
      </c>
    </row>
    <row r="289" spans="1:19">
      <c r="A289" s="1">
        <v>46078</v>
      </c>
      <c r="B289" s="3">
        <v>3.64</v>
      </c>
      <c r="C289" s="3">
        <v>3.71</v>
      </c>
      <c r="D289">
        <v>3.73</v>
      </c>
      <c r="E289">
        <v>3.69</v>
      </c>
      <c r="F289">
        <v>3.62</v>
      </c>
      <c r="G289">
        <v>3.53</v>
      </c>
      <c r="H289">
        <v>3.45</v>
      </c>
      <c r="I289">
        <v>3.49</v>
      </c>
      <c r="J289">
        <v>3.61</v>
      </c>
      <c r="K289">
        <v>3.82</v>
      </c>
      <c r="L289">
        <v>4.05</v>
      </c>
      <c r="M289">
        <v>4.63</v>
      </c>
      <c r="N289">
        <v>4.7</v>
      </c>
      <c r="O289" s="3">
        <f>표1_4[[#This Row],[10 Yr]]-표1_4[[#This Row],[2 Yr]]</f>
        <v>0.59999999999999964</v>
      </c>
      <c r="P289" s="3">
        <f>표1_4[[#This Row],[10 Yr]]-표1_4[[#This Row],[1 Mo]]</f>
        <v>0.33999999999999986</v>
      </c>
      <c r="Q289" s="3">
        <f>표1_4[[#This Row],[10 Yr]]-표1_4[[#This Row],[3 Mo]]</f>
        <v>0.35999999999999988</v>
      </c>
      <c r="R289" s="3">
        <f>표1_4[[#This Row],[10 Yr]]-표1_4[[#This Row],[FEDRate]]</f>
        <v>0.4099999999999997</v>
      </c>
      <c r="S289" s="3">
        <f>표1_4[[#This Row],[20 Yr]]-표1_4[[#This Row],[10 Yr]]</f>
        <v>0.58000000000000007</v>
      </c>
    </row>
    <row r="290" spans="1:19">
      <c r="A290" s="1">
        <v>46079</v>
      </c>
      <c r="B290" s="3">
        <v>3.64</v>
      </c>
      <c r="C290" s="3">
        <v>3.74</v>
      </c>
      <c r="D290">
        <v>3.75</v>
      </c>
      <c r="E290">
        <v>3.68</v>
      </c>
      <c r="F290">
        <v>3.61</v>
      </c>
      <c r="G290">
        <v>3.52</v>
      </c>
      <c r="H290">
        <v>3.42</v>
      </c>
      <c r="I290">
        <v>3.46</v>
      </c>
      <c r="J290">
        <v>3.57</v>
      </c>
      <c r="K290">
        <v>3.78</v>
      </c>
      <c r="L290">
        <v>4.0199999999999996</v>
      </c>
      <c r="M290">
        <v>4.5999999999999996</v>
      </c>
      <c r="N290">
        <v>4.67</v>
      </c>
      <c r="O290" s="3">
        <f>표1_4[[#This Row],[10 Yr]]-표1_4[[#This Row],[2 Yr]]</f>
        <v>0.59999999999999964</v>
      </c>
      <c r="P290" s="3">
        <f>표1_4[[#This Row],[10 Yr]]-표1_4[[#This Row],[1 Mo]]</f>
        <v>0.27999999999999936</v>
      </c>
      <c r="Q290" s="3">
        <f>표1_4[[#This Row],[10 Yr]]-표1_4[[#This Row],[3 Mo]]</f>
        <v>0.33999999999999941</v>
      </c>
      <c r="R290" s="3">
        <f>표1_4[[#This Row],[10 Yr]]-표1_4[[#This Row],[FEDRate]]</f>
        <v>0.37999999999999945</v>
      </c>
      <c r="S290" s="3">
        <f>표1_4[[#This Row],[20 Yr]]-표1_4[[#This Row],[10 Yr]]</f>
        <v>0.58000000000000007</v>
      </c>
    </row>
    <row r="291" spans="1:19">
      <c r="A291" s="1">
        <v>46080</v>
      </c>
      <c r="B291" s="3">
        <v>3.64</v>
      </c>
      <c r="C291" s="3">
        <v>3.74</v>
      </c>
      <c r="D291">
        <v>3.73</v>
      </c>
      <c r="E291">
        <v>3.67</v>
      </c>
      <c r="F291">
        <v>3.6</v>
      </c>
      <c r="G291">
        <v>3.48</v>
      </c>
      <c r="H291">
        <v>3.38</v>
      </c>
      <c r="I291">
        <v>3.39</v>
      </c>
      <c r="J291">
        <v>3.51</v>
      </c>
      <c r="K291">
        <v>3.72</v>
      </c>
      <c r="L291">
        <v>3.97</v>
      </c>
      <c r="M291">
        <v>4.57</v>
      </c>
      <c r="N291">
        <v>4.6399999999999997</v>
      </c>
      <c r="O291" s="3">
        <f>표1_4[[#This Row],[10 Yr]]-표1_4[[#This Row],[2 Yr]]</f>
        <v>0.5900000000000003</v>
      </c>
      <c r="P291" s="3">
        <f>표1_4[[#This Row],[10 Yr]]-표1_4[[#This Row],[1 Mo]]</f>
        <v>0.22999999999999998</v>
      </c>
      <c r="Q291" s="3">
        <f>표1_4[[#This Row],[10 Yr]]-표1_4[[#This Row],[3 Mo]]</f>
        <v>0.30000000000000027</v>
      </c>
      <c r="R291" s="3">
        <f>표1_4[[#This Row],[10 Yr]]-표1_4[[#This Row],[FEDRate]]</f>
        <v>0.33000000000000007</v>
      </c>
      <c r="S291" s="3">
        <f>표1_4[[#This Row],[20 Yr]]-표1_4[[#This Row],[10 Yr]]</f>
        <v>0.60000000000000009</v>
      </c>
    </row>
    <row r="292" spans="1:19">
      <c r="A292" s="1">
        <v>46083</v>
      </c>
      <c r="B292" s="3">
        <v>3.64</v>
      </c>
      <c r="C292" s="3">
        <v>3.74</v>
      </c>
      <c r="D292">
        <v>3.74</v>
      </c>
      <c r="E292">
        <v>3.72</v>
      </c>
      <c r="F292">
        <v>3.68</v>
      </c>
      <c r="G292">
        <v>3.54</v>
      </c>
      <c r="H292">
        <v>3.47</v>
      </c>
      <c r="I292">
        <v>3.49</v>
      </c>
      <c r="J292">
        <v>3.62</v>
      </c>
      <c r="K292">
        <v>3.82</v>
      </c>
      <c r="L292">
        <v>4.05</v>
      </c>
      <c r="M292">
        <v>4.6399999999999997</v>
      </c>
      <c r="N292">
        <v>4.7</v>
      </c>
      <c r="O292" s="3">
        <f>표1_4[[#This Row],[10 Yr]]-표1_4[[#This Row],[2 Yr]]</f>
        <v>0.57999999999999963</v>
      </c>
      <c r="P292" s="3">
        <f>표1_4[[#This Row],[10 Yr]]-표1_4[[#This Row],[1 Mo]]</f>
        <v>0.30999999999999961</v>
      </c>
      <c r="Q292" s="3">
        <f>표1_4[[#This Row],[10 Yr]]-표1_4[[#This Row],[3 Mo]]</f>
        <v>0.32999999999999963</v>
      </c>
      <c r="R292" s="3">
        <f>표1_4[[#This Row],[10 Yr]]-표1_4[[#This Row],[FEDRate]]</f>
        <v>0.4099999999999997</v>
      </c>
      <c r="S292" s="3">
        <f>표1_4[[#This Row],[20 Yr]]-표1_4[[#This Row],[10 Yr]]</f>
        <v>0.58999999999999986</v>
      </c>
    </row>
    <row r="293" spans="1:19">
      <c r="A293" s="1">
        <v>46084</v>
      </c>
      <c r="B293" s="3">
        <v>3.64</v>
      </c>
      <c r="C293" s="3">
        <v>3.75</v>
      </c>
      <c r="D293">
        <v>3.74</v>
      </c>
      <c r="E293">
        <v>3.71</v>
      </c>
      <c r="F293">
        <v>3.68</v>
      </c>
      <c r="G293">
        <v>3.55</v>
      </c>
      <c r="H293">
        <v>3.51</v>
      </c>
      <c r="I293">
        <v>3.5</v>
      </c>
      <c r="J293">
        <v>3.63</v>
      </c>
      <c r="K293">
        <v>3.83</v>
      </c>
      <c r="L293">
        <v>4.0599999999999996</v>
      </c>
      <c r="M293">
        <v>4.6500000000000004</v>
      </c>
      <c r="N293">
        <v>4.7</v>
      </c>
      <c r="O293" s="3">
        <f>표1_4[[#This Row],[10 Yr]]-표1_4[[#This Row],[2 Yr]]</f>
        <v>0.54999999999999982</v>
      </c>
      <c r="P293" s="3">
        <f>표1_4[[#This Row],[10 Yr]]-표1_4[[#This Row],[1 Mo]]</f>
        <v>0.30999999999999961</v>
      </c>
      <c r="Q293" s="3">
        <f>표1_4[[#This Row],[10 Yr]]-표1_4[[#This Row],[3 Mo]]</f>
        <v>0.34999999999999964</v>
      </c>
      <c r="R293" s="3">
        <f>표1_4[[#This Row],[10 Yr]]-표1_4[[#This Row],[FEDRate]]</f>
        <v>0.41999999999999948</v>
      </c>
      <c r="S293" s="3">
        <f>표1_4[[#This Row],[20 Yr]]-표1_4[[#This Row],[10 Yr]]</f>
        <v>0.59000000000000075</v>
      </c>
    </row>
    <row r="294" spans="1:19">
      <c r="A294" s="1">
        <v>46085</v>
      </c>
      <c r="B294" s="3">
        <v>3.64</v>
      </c>
      <c r="C294" s="3">
        <v>3.75</v>
      </c>
      <c r="D294">
        <v>3.75</v>
      </c>
      <c r="E294">
        <v>3.71</v>
      </c>
      <c r="F294">
        <v>3.68</v>
      </c>
      <c r="G294">
        <v>3.58</v>
      </c>
      <c r="H294">
        <v>3.54</v>
      </c>
      <c r="I294">
        <v>3.55</v>
      </c>
      <c r="J294">
        <v>3.67</v>
      </c>
      <c r="K294">
        <v>3.87</v>
      </c>
      <c r="L294">
        <v>4.09</v>
      </c>
      <c r="M294">
        <v>4.67</v>
      </c>
      <c r="N294">
        <v>4.72</v>
      </c>
      <c r="O294" s="3">
        <f>표1_4[[#This Row],[10 Yr]]-표1_4[[#This Row],[2 Yr]]</f>
        <v>0.54999999999999982</v>
      </c>
      <c r="P294" s="3">
        <f>표1_4[[#This Row],[10 Yr]]-표1_4[[#This Row],[1 Mo]]</f>
        <v>0.33999999999999986</v>
      </c>
      <c r="Q294" s="3">
        <f>표1_4[[#This Row],[10 Yr]]-표1_4[[#This Row],[3 Mo]]</f>
        <v>0.37999999999999989</v>
      </c>
      <c r="R294" s="3">
        <f>표1_4[[#This Row],[10 Yr]]-표1_4[[#This Row],[FEDRate]]</f>
        <v>0.44999999999999973</v>
      </c>
      <c r="S294" s="3">
        <f>표1_4[[#This Row],[20 Yr]]-표1_4[[#This Row],[10 Yr]]</f>
        <v>0.58000000000000007</v>
      </c>
    </row>
    <row r="295" spans="1:19">
      <c r="A295" s="1">
        <v>46086</v>
      </c>
      <c r="B295" s="3">
        <v>3.64</v>
      </c>
      <c r="C295" s="3">
        <v>3.75</v>
      </c>
      <c r="D295">
        <v>3.72</v>
      </c>
      <c r="E295">
        <v>3.7</v>
      </c>
      <c r="F295">
        <v>3.68</v>
      </c>
      <c r="G295">
        <v>3.59</v>
      </c>
      <c r="H295">
        <v>3.57</v>
      </c>
      <c r="I295">
        <v>3.59</v>
      </c>
      <c r="J295">
        <v>3.72</v>
      </c>
      <c r="K295">
        <v>3.92</v>
      </c>
      <c r="L295">
        <v>4.13</v>
      </c>
      <c r="M295">
        <v>4.71</v>
      </c>
      <c r="N295">
        <v>4.74</v>
      </c>
      <c r="O295" s="3">
        <f>표1_4[[#This Row],[10 Yr]]-표1_4[[#This Row],[2 Yr]]</f>
        <v>0.56000000000000005</v>
      </c>
      <c r="P295" s="3">
        <f>표1_4[[#This Row],[10 Yr]]-표1_4[[#This Row],[1 Mo]]</f>
        <v>0.37999999999999989</v>
      </c>
      <c r="Q295" s="3">
        <f>표1_4[[#This Row],[10 Yr]]-표1_4[[#This Row],[3 Mo]]</f>
        <v>0.42999999999999972</v>
      </c>
      <c r="R295" s="3">
        <f>표1_4[[#This Row],[10 Yr]]-표1_4[[#This Row],[FEDRate]]</f>
        <v>0.48999999999999977</v>
      </c>
      <c r="S295" s="3">
        <f>표1_4[[#This Row],[20 Yr]]-표1_4[[#This Row],[10 Yr]]</f>
        <v>0.58000000000000007</v>
      </c>
    </row>
    <row r="296" spans="1:19">
      <c r="A296" s="1">
        <v>46087</v>
      </c>
      <c r="B296" s="3">
        <v>3.64</v>
      </c>
      <c r="C296" s="3">
        <v>3.75</v>
      </c>
      <c r="D296">
        <v>3.72</v>
      </c>
      <c r="E296">
        <v>3.69</v>
      </c>
      <c r="F296">
        <v>3.66</v>
      </c>
      <c r="G296">
        <v>3.55</v>
      </c>
      <c r="H296">
        <v>3.56</v>
      </c>
      <c r="I296">
        <v>3.59</v>
      </c>
      <c r="J296">
        <v>3.72</v>
      </c>
      <c r="K296">
        <v>3.93</v>
      </c>
      <c r="L296">
        <v>4.1500000000000004</v>
      </c>
      <c r="M296">
        <v>4.74</v>
      </c>
      <c r="N296">
        <v>4.7699999999999996</v>
      </c>
      <c r="O296" s="3">
        <f>표1_4[[#This Row],[10 Yr]]-표1_4[[#This Row],[2 Yr]]</f>
        <v>0.5900000000000003</v>
      </c>
      <c r="P296" s="3">
        <f>표1_4[[#This Row],[10 Yr]]-표1_4[[#This Row],[1 Mo]]</f>
        <v>0.40000000000000036</v>
      </c>
      <c r="Q296" s="3">
        <f>표1_4[[#This Row],[10 Yr]]-표1_4[[#This Row],[3 Mo]]</f>
        <v>0.46000000000000041</v>
      </c>
      <c r="R296" s="3">
        <f>표1_4[[#This Row],[10 Yr]]-표1_4[[#This Row],[FEDRate]]</f>
        <v>0.51000000000000023</v>
      </c>
      <c r="S296" s="3">
        <f>표1_4[[#This Row],[20 Yr]]-표1_4[[#This Row],[10 Yr]]</f>
        <v>0.58999999999999986</v>
      </c>
    </row>
    <row r="297" spans="1:19">
      <c r="A297" s="1">
        <v>46090</v>
      </c>
      <c r="B297" s="3">
        <v>3.64</v>
      </c>
      <c r="C297" s="3">
        <v>3.75</v>
      </c>
      <c r="D297">
        <v>3.72</v>
      </c>
      <c r="E297">
        <v>3.71</v>
      </c>
      <c r="F297">
        <v>3.68</v>
      </c>
      <c r="G297">
        <v>3.56</v>
      </c>
      <c r="H297">
        <v>3.56</v>
      </c>
      <c r="I297">
        <v>3.58</v>
      </c>
      <c r="J297">
        <v>3.71</v>
      </c>
      <c r="K297">
        <v>3.9</v>
      </c>
      <c r="L297">
        <v>4.12</v>
      </c>
      <c r="M297">
        <v>4.7</v>
      </c>
      <c r="N297">
        <v>4.72</v>
      </c>
      <c r="O297" s="3">
        <f>표1_4[[#This Row],[10 Yr]]-표1_4[[#This Row],[2 Yr]]</f>
        <v>0.56000000000000005</v>
      </c>
      <c r="P297" s="3">
        <f>표1_4[[#This Row],[10 Yr]]-표1_4[[#This Row],[1 Mo]]</f>
        <v>0.37000000000000011</v>
      </c>
      <c r="Q297" s="3">
        <f>표1_4[[#This Row],[10 Yr]]-표1_4[[#This Row],[3 Mo]]</f>
        <v>0.41000000000000014</v>
      </c>
      <c r="R297" s="3">
        <f>표1_4[[#This Row],[10 Yr]]-표1_4[[#This Row],[FEDRate]]</f>
        <v>0.48</v>
      </c>
      <c r="S297" s="3">
        <f>표1_4[[#This Row],[20 Yr]]-표1_4[[#This Row],[10 Yr]]</f>
        <v>0.58000000000000007</v>
      </c>
    </row>
    <row r="298" spans="1:19">
      <c r="A298" s="1">
        <v>46091</v>
      </c>
      <c r="B298" s="3">
        <v>3.64</v>
      </c>
      <c r="C298" s="3">
        <v>3.75</v>
      </c>
      <c r="D298">
        <v>3.71</v>
      </c>
      <c r="E298">
        <v>3.71</v>
      </c>
      <c r="F298">
        <v>3.68</v>
      </c>
      <c r="G298">
        <v>3.56</v>
      </c>
      <c r="H298">
        <v>3.57</v>
      </c>
      <c r="I298">
        <v>3.58</v>
      </c>
      <c r="J298">
        <v>3.73</v>
      </c>
      <c r="K298">
        <v>3.93</v>
      </c>
      <c r="L298">
        <v>4.1500000000000004</v>
      </c>
      <c r="M298">
        <v>4.74</v>
      </c>
      <c r="N298">
        <v>4.78</v>
      </c>
      <c r="O298" s="3">
        <f>표1_4[[#This Row],[10 Yr]]-표1_4[[#This Row],[2 Yr]]</f>
        <v>0.58000000000000052</v>
      </c>
      <c r="P298" s="3">
        <f>표1_4[[#This Row],[10 Yr]]-표1_4[[#This Row],[1 Mo]]</f>
        <v>0.40000000000000036</v>
      </c>
      <c r="Q298" s="3">
        <f>표1_4[[#This Row],[10 Yr]]-표1_4[[#This Row],[3 Mo]]</f>
        <v>0.44000000000000039</v>
      </c>
      <c r="R298" s="3">
        <f>표1_4[[#This Row],[10 Yr]]-표1_4[[#This Row],[FEDRate]]</f>
        <v>0.51000000000000023</v>
      </c>
      <c r="S298" s="3">
        <f>표1_4[[#This Row],[20 Yr]]-표1_4[[#This Row],[10 Yr]]</f>
        <v>0.58999999999999986</v>
      </c>
    </row>
    <row r="299" spans="1:19">
      <c r="A299" s="1">
        <v>46092</v>
      </c>
      <c r="B299" s="3">
        <v>3.64</v>
      </c>
      <c r="C299" s="3">
        <v>3.75</v>
      </c>
      <c r="D299">
        <v>3.7</v>
      </c>
      <c r="E299">
        <v>3.71</v>
      </c>
      <c r="F299">
        <v>3.68</v>
      </c>
      <c r="G299">
        <v>3.6</v>
      </c>
      <c r="H299">
        <v>3.64</v>
      </c>
      <c r="I299">
        <v>3.64</v>
      </c>
      <c r="J299">
        <v>3.79</v>
      </c>
      <c r="K299">
        <v>3.98</v>
      </c>
      <c r="L299">
        <v>4.21</v>
      </c>
      <c r="M299">
        <v>4.82</v>
      </c>
      <c r="N299">
        <v>4.8600000000000003</v>
      </c>
      <c r="O299" s="3">
        <f>표1_4[[#This Row],[10 Yr]]-표1_4[[#This Row],[2 Yr]]</f>
        <v>0.56999999999999984</v>
      </c>
      <c r="P299" s="3">
        <f>표1_4[[#This Row],[10 Yr]]-표1_4[[#This Row],[1 Mo]]</f>
        <v>0.45999999999999996</v>
      </c>
      <c r="Q299" s="3">
        <f>표1_4[[#This Row],[10 Yr]]-표1_4[[#This Row],[3 Mo]]</f>
        <v>0.5</v>
      </c>
      <c r="R299" s="3">
        <f>표1_4[[#This Row],[10 Yr]]-표1_4[[#This Row],[FEDRate]]</f>
        <v>0.56999999999999984</v>
      </c>
      <c r="S299" s="3">
        <f>표1_4[[#This Row],[20 Yr]]-표1_4[[#This Row],[10 Yr]]</f>
        <v>0.61000000000000032</v>
      </c>
    </row>
    <row r="300" spans="1:19">
      <c r="A300" s="1">
        <v>46093</v>
      </c>
      <c r="B300" s="3">
        <v>3.64</v>
      </c>
      <c r="C300" s="3">
        <v>3.76</v>
      </c>
      <c r="D300">
        <v>3.72</v>
      </c>
      <c r="E300">
        <v>3.72</v>
      </c>
      <c r="F300">
        <v>3.7</v>
      </c>
      <c r="G300">
        <v>3.66</v>
      </c>
      <c r="H300">
        <v>3.76</v>
      </c>
      <c r="I300">
        <v>3.75</v>
      </c>
      <c r="J300">
        <v>3.88</v>
      </c>
      <c r="K300">
        <v>4.0599999999999996</v>
      </c>
      <c r="L300">
        <v>4.2699999999999996</v>
      </c>
      <c r="M300">
        <v>4.8600000000000003</v>
      </c>
      <c r="N300">
        <v>4.88</v>
      </c>
      <c r="O300" s="3">
        <f>표1_4[[#This Row],[10 Yr]]-표1_4[[#This Row],[2 Yr]]</f>
        <v>0.50999999999999979</v>
      </c>
      <c r="P300" s="3">
        <f>표1_4[[#This Row],[10 Yr]]-표1_4[[#This Row],[1 Mo]]</f>
        <v>0.50999999999999979</v>
      </c>
      <c r="Q300" s="3">
        <f>표1_4[[#This Row],[10 Yr]]-표1_4[[#This Row],[3 Mo]]</f>
        <v>0.54999999999999938</v>
      </c>
      <c r="R300" s="3">
        <f>표1_4[[#This Row],[10 Yr]]-표1_4[[#This Row],[FEDRate]]</f>
        <v>0.62999999999999945</v>
      </c>
      <c r="S300" s="3">
        <f>표1_4[[#This Row],[20 Yr]]-표1_4[[#This Row],[10 Yr]]</f>
        <v>0.59000000000000075</v>
      </c>
    </row>
    <row r="301" spans="1:19">
      <c r="A301" s="1">
        <v>46094</v>
      </c>
      <c r="B301" s="3">
        <v>3.64</v>
      </c>
      <c r="C301" s="3">
        <v>3.75</v>
      </c>
      <c r="D301">
        <v>3.71</v>
      </c>
      <c r="E301">
        <v>3.72</v>
      </c>
      <c r="F301">
        <v>3.7</v>
      </c>
      <c r="G301">
        <v>3.66</v>
      </c>
      <c r="H301">
        <v>3.73</v>
      </c>
      <c r="I301">
        <v>3.74</v>
      </c>
      <c r="J301">
        <v>3.87</v>
      </c>
      <c r="K301">
        <v>4.07</v>
      </c>
      <c r="L301">
        <v>4.28</v>
      </c>
      <c r="M301">
        <v>4.8899999999999997</v>
      </c>
      <c r="N301">
        <v>4.9000000000000004</v>
      </c>
      <c r="O301" s="3">
        <f>표1_4[[#This Row],[10 Yr]]-표1_4[[#This Row],[2 Yr]]</f>
        <v>0.55000000000000027</v>
      </c>
      <c r="P301" s="3">
        <f>표1_4[[#This Row],[10 Yr]]-표1_4[[#This Row],[1 Mo]]</f>
        <v>0.53000000000000025</v>
      </c>
      <c r="Q301" s="3">
        <f>표1_4[[#This Row],[10 Yr]]-표1_4[[#This Row],[3 Mo]]</f>
        <v>0.56000000000000005</v>
      </c>
      <c r="R301" s="3">
        <f>표1_4[[#This Row],[10 Yr]]-표1_4[[#This Row],[FEDRate]]</f>
        <v>0.64000000000000012</v>
      </c>
      <c r="S301" s="3">
        <f>표1_4[[#This Row],[20 Yr]]-표1_4[[#This Row],[10 Yr]]</f>
        <v>0.60999999999999943</v>
      </c>
    </row>
    <row r="302" spans="1:19">
      <c r="A302" s="1">
        <v>46097</v>
      </c>
      <c r="B302" s="3">
        <v>3.64</v>
      </c>
      <c r="C302" s="3">
        <v>3.75</v>
      </c>
      <c r="D302">
        <v>3.72</v>
      </c>
      <c r="E302">
        <v>3.72</v>
      </c>
      <c r="F302">
        <v>3.72</v>
      </c>
      <c r="G302">
        <v>3.64</v>
      </c>
      <c r="H302">
        <v>3.68</v>
      </c>
      <c r="I302">
        <v>3.69</v>
      </c>
      <c r="J302">
        <v>3.8</v>
      </c>
      <c r="K302">
        <v>4</v>
      </c>
      <c r="L302">
        <v>4.2300000000000004</v>
      </c>
      <c r="M302">
        <v>4.83</v>
      </c>
      <c r="N302">
        <v>4.8600000000000003</v>
      </c>
      <c r="O302" s="3">
        <f>표1_4[[#This Row],[10 Yr]]-표1_4[[#This Row],[2 Yr]]</f>
        <v>0.55000000000000027</v>
      </c>
      <c r="P302" s="3">
        <f>표1_4[[#This Row],[10 Yr]]-표1_4[[#This Row],[1 Mo]]</f>
        <v>0.48000000000000043</v>
      </c>
      <c r="Q302" s="3">
        <f>표1_4[[#This Row],[10 Yr]]-표1_4[[#This Row],[3 Mo]]</f>
        <v>0.51000000000000023</v>
      </c>
      <c r="R302" s="3">
        <f>표1_4[[#This Row],[10 Yr]]-표1_4[[#This Row],[FEDRate]]</f>
        <v>0.5900000000000003</v>
      </c>
      <c r="S302" s="3">
        <f>표1_4[[#This Row],[20 Yr]]-표1_4[[#This Row],[10 Yr]]</f>
        <v>0.59999999999999964</v>
      </c>
    </row>
    <row r="303" spans="1:19">
      <c r="A303" s="1">
        <v>46098</v>
      </c>
      <c r="B303" s="3">
        <v>3.64</v>
      </c>
      <c r="C303" s="3">
        <v>3.74</v>
      </c>
      <c r="D303">
        <v>3.72</v>
      </c>
      <c r="E303">
        <v>3.72</v>
      </c>
      <c r="F303">
        <v>3.71</v>
      </c>
      <c r="G303">
        <v>3.63</v>
      </c>
      <c r="H303">
        <v>3.68</v>
      </c>
      <c r="I303">
        <v>3.68</v>
      </c>
      <c r="J303">
        <v>3.79</v>
      </c>
      <c r="K303">
        <v>3.98</v>
      </c>
      <c r="L303">
        <v>4.2</v>
      </c>
      <c r="M303">
        <v>4.8099999999999996</v>
      </c>
      <c r="N303">
        <v>4.8499999999999996</v>
      </c>
      <c r="O303" s="3">
        <f>표1_4[[#This Row],[10 Yr]]-표1_4[[#This Row],[2 Yr]]</f>
        <v>0.52</v>
      </c>
      <c r="P303" s="3">
        <f>표1_4[[#This Row],[10 Yr]]-표1_4[[#This Row],[1 Mo]]</f>
        <v>0.45999999999999996</v>
      </c>
      <c r="Q303" s="3">
        <f>표1_4[[#This Row],[10 Yr]]-표1_4[[#This Row],[3 Mo]]</f>
        <v>0.48</v>
      </c>
      <c r="R303" s="3">
        <f>표1_4[[#This Row],[10 Yr]]-표1_4[[#This Row],[FEDRate]]</f>
        <v>0.56000000000000005</v>
      </c>
      <c r="S303" s="3">
        <f>표1_4[[#This Row],[20 Yr]]-표1_4[[#This Row],[10 Yr]]</f>
        <v>0.60999999999999943</v>
      </c>
    </row>
    <row r="304" spans="1:19">
      <c r="A304" s="1">
        <v>46099</v>
      </c>
      <c r="B304" s="3">
        <v>3.64</v>
      </c>
      <c r="C304" s="3">
        <v>3.73</v>
      </c>
      <c r="D304">
        <v>3.72</v>
      </c>
      <c r="E304">
        <v>3.73</v>
      </c>
      <c r="F304">
        <v>3.74</v>
      </c>
      <c r="G304">
        <v>3.68</v>
      </c>
      <c r="H304">
        <v>3.76</v>
      </c>
      <c r="I304">
        <v>3.76</v>
      </c>
      <c r="J304">
        <v>3.87</v>
      </c>
      <c r="K304">
        <v>4.05</v>
      </c>
      <c r="L304">
        <v>4.26</v>
      </c>
      <c r="M304">
        <v>4.84</v>
      </c>
      <c r="N304">
        <v>4.88</v>
      </c>
      <c r="O304" s="3">
        <f>표1_4[[#This Row],[10 Yr]]-표1_4[[#This Row],[2 Yr]]</f>
        <v>0.5</v>
      </c>
      <c r="P304" s="3">
        <f>표1_4[[#This Row],[10 Yr]]-표1_4[[#This Row],[1 Mo]]</f>
        <v>0.5299999999999998</v>
      </c>
      <c r="Q304" s="3">
        <f>표1_4[[#This Row],[10 Yr]]-표1_4[[#This Row],[3 Mo]]</f>
        <v>0.5299999999999998</v>
      </c>
      <c r="R304" s="3">
        <f>표1_4[[#This Row],[10 Yr]]-표1_4[[#This Row],[FEDRate]]</f>
        <v>0.61999999999999966</v>
      </c>
      <c r="S304" s="3">
        <f>표1_4[[#This Row],[20 Yr]]-표1_4[[#This Row],[10 Yr]]</f>
        <v>0.58000000000000007</v>
      </c>
    </row>
    <row r="305" spans="1:19">
      <c r="A305" s="1">
        <v>46100</v>
      </c>
      <c r="B305" s="3">
        <v>3.64</v>
      </c>
      <c r="C305" s="3">
        <v>3.73</v>
      </c>
      <c r="D305">
        <v>3.72</v>
      </c>
      <c r="E305">
        <v>3.73</v>
      </c>
      <c r="F305">
        <v>3.76</v>
      </c>
      <c r="G305">
        <v>3.73</v>
      </c>
      <c r="H305">
        <v>3.79</v>
      </c>
      <c r="I305">
        <v>3.79</v>
      </c>
      <c r="J305">
        <v>3.88</v>
      </c>
      <c r="K305">
        <v>4.0599999999999996</v>
      </c>
      <c r="L305">
        <v>4.25</v>
      </c>
      <c r="M305">
        <v>4.82</v>
      </c>
      <c r="N305">
        <v>4.83</v>
      </c>
      <c r="O305" s="3">
        <f>표1_4[[#This Row],[10 Yr]]-표1_4[[#This Row],[2 Yr]]</f>
        <v>0.45999999999999996</v>
      </c>
      <c r="P305" s="3">
        <f>표1_4[[#This Row],[10 Yr]]-표1_4[[#This Row],[1 Mo]]</f>
        <v>0.52</v>
      </c>
      <c r="Q305" s="3">
        <f>표1_4[[#This Row],[10 Yr]]-표1_4[[#This Row],[3 Mo]]</f>
        <v>0.52</v>
      </c>
      <c r="R305" s="3">
        <f>표1_4[[#This Row],[10 Yr]]-표1_4[[#This Row],[FEDRate]]</f>
        <v>0.60999999999999988</v>
      </c>
      <c r="S305" s="3">
        <f>표1_4[[#This Row],[20 Yr]]-표1_4[[#This Row],[10 Yr]]</f>
        <v>0.57000000000000028</v>
      </c>
    </row>
    <row r="306" spans="1:19">
      <c r="A306" s="1">
        <v>46101</v>
      </c>
      <c r="B306" s="3">
        <v>3.64</v>
      </c>
      <c r="C306" s="3">
        <v>3.73</v>
      </c>
      <c r="D306">
        <v>3.72</v>
      </c>
      <c r="E306">
        <v>3.74</v>
      </c>
      <c r="F306">
        <v>3.79</v>
      </c>
      <c r="G306">
        <v>3.8</v>
      </c>
      <c r="H306">
        <v>3.88</v>
      </c>
      <c r="I306">
        <v>3.9</v>
      </c>
      <c r="J306">
        <v>4.01</v>
      </c>
      <c r="K306">
        <v>4.2</v>
      </c>
      <c r="L306">
        <v>4.3899999999999997</v>
      </c>
      <c r="M306">
        <v>4.97</v>
      </c>
      <c r="N306">
        <v>4.96</v>
      </c>
      <c r="O306" s="3">
        <f>표1_4[[#This Row],[10 Yr]]-표1_4[[#This Row],[2 Yr]]</f>
        <v>0.50999999999999979</v>
      </c>
      <c r="P306" s="3">
        <f>표1_4[[#This Row],[10 Yr]]-표1_4[[#This Row],[1 Mo]]</f>
        <v>0.6599999999999997</v>
      </c>
      <c r="Q306" s="3">
        <f>표1_4[[#This Row],[10 Yr]]-표1_4[[#This Row],[3 Mo]]</f>
        <v>0.64999999999999947</v>
      </c>
      <c r="R306" s="3">
        <f>표1_4[[#This Row],[10 Yr]]-표1_4[[#This Row],[FEDRate]]</f>
        <v>0.74999999999999956</v>
      </c>
      <c r="S306" s="3">
        <f>표1_4[[#This Row],[20 Yr]]-표1_4[[#This Row],[10 Yr]]</f>
        <v>0.58000000000000007</v>
      </c>
    </row>
    <row r="307" spans="1:19">
      <c r="A307" s="1">
        <v>46104</v>
      </c>
      <c r="B307" s="3">
        <v>3.64</v>
      </c>
      <c r="C307" s="3">
        <v>3.73</v>
      </c>
      <c r="D307">
        <v>3.72</v>
      </c>
      <c r="E307">
        <v>3.74</v>
      </c>
      <c r="F307">
        <v>3.77</v>
      </c>
      <c r="G307">
        <v>3.76</v>
      </c>
      <c r="H307">
        <v>3.83</v>
      </c>
      <c r="I307">
        <v>3.85</v>
      </c>
      <c r="J307">
        <v>3.95</v>
      </c>
      <c r="K307">
        <v>4.1500000000000004</v>
      </c>
      <c r="L307">
        <v>4.34</v>
      </c>
      <c r="M307">
        <v>4.93</v>
      </c>
      <c r="N307">
        <v>4.91</v>
      </c>
      <c r="O307" s="3">
        <f>표1_4[[#This Row],[10 Yr]]-표1_4[[#This Row],[2 Yr]]</f>
        <v>0.50999999999999979</v>
      </c>
      <c r="P307" s="3">
        <f>표1_4[[#This Row],[10 Yr]]-표1_4[[#This Row],[1 Mo]]</f>
        <v>0.60999999999999988</v>
      </c>
      <c r="Q307" s="3">
        <f>표1_4[[#This Row],[10 Yr]]-표1_4[[#This Row],[3 Mo]]</f>
        <v>0.59999999999999964</v>
      </c>
      <c r="R307" s="3">
        <f>표1_4[[#This Row],[10 Yr]]-표1_4[[#This Row],[FEDRate]]</f>
        <v>0.69999999999999973</v>
      </c>
      <c r="S307" s="3">
        <f>표1_4[[#This Row],[20 Yr]]-표1_4[[#This Row],[10 Yr]]</f>
        <v>0.58999999999999986</v>
      </c>
    </row>
    <row r="308" spans="1:19">
      <c r="A308" s="1">
        <v>46105</v>
      </c>
      <c r="B308" s="3">
        <v>3.64</v>
      </c>
      <c r="C308" s="3">
        <v>3.74</v>
      </c>
      <c r="D308">
        <v>3.72</v>
      </c>
      <c r="E308">
        <v>3.74</v>
      </c>
      <c r="F308">
        <v>3.78</v>
      </c>
      <c r="G308">
        <v>3.81</v>
      </c>
      <c r="H308">
        <v>3.9</v>
      </c>
      <c r="I308">
        <v>3.93</v>
      </c>
      <c r="J308">
        <v>4.03</v>
      </c>
      <c r="K308">
        <v>4.21</v>
      </c>
      <c r="L308">
        <v>4.3899999999999997</v>
      </c>
      <c r="M308">
        <v>4.95</v>
      </c>
      <c r="N308">
        <v>4.9400000000000004</v>
      </c>
      <c r="O308" s="3">
        <f>표1_4[[#This Row],[10 Yr]]-표1_4[[#This Row],[2 Yr]]</f>
        <v>0.48999999999999977</v>
      </c>
      <c r="P308" s="3">
        <f>표1_4[[#This Row],[10 Yr]]-표1_4[[#This Row],[1 Mo]]</f>
        <v>0.64999999999999947</v>
      </c>
      <c r="Q308" s="3">
        <f>표1_4[[#This Row],[10 Yr]]-표1_4[[#This Row],[3 Mo]]</f>
        <v>0.64999999999999947</v>
      </c>
      <c r="R308" s="3">
        <f>표1_4[[#This Row],[10 Yr]]-표1_4[[#This Row],[FEDRate]]</f>
        <v>0.74999999999999956</v>
      </c>
      <c r="S308" s="3">
        <f>표1_4[[#This Row],[20 Yr]]-표1_4[[#This Row],[10 Yr]]</f>
        <v>0.5600000000000005</v>
      </c>
    </row>
    <row r="309" spans="1:19">
      <c r="A309" s="1">
        <v>46106</v>
      </c>
      <c r="B309" s="3">
        <v>3.64</v>
      </c>
      <c r="C309" s="3">
        <v>3.73</v>
      </c>
      <c r="D309">
        <v>3.72</v>
      </c>
      <c r="E309">
        <v>3.73</v>
      </c>
      <c r="F309">
        <v>3.76</v>
      </c>
      <c r="G309">
        <v>3.77</v>
      </c>
      <c r="H309">
        <v>3.84</v>
      </c>
      <c r="I309">
        <v>3.88</v>
      </c>
      <c r="J309">
        <v>3.96</v>
      </c>
      <c r="K309">
        <v>4.1500000000000004</v>
      </c>
      <c r="L309">
        <v>4.33</v>
      </c>
      <c r="M309">
        <v>4.9000000000000004</v>
      </c>
      <c r="N309">
        <v>4.8899999999999997</v>
      </c>
      <c r="O309" s="3">
        <f>표1_4[[#This Row],[10 Yr]]-표1_4[[#This Row],[2 Yr]]</f>
        <v>0.49000000000000021</v>
      </c>
      <c r="P309" s="3">
        <f>표1_4[[#This Row],[10 Yr]]-표1_4[[#This Row],[1 Mo]]</f>
        <v>0.60000000000000009</v>
      </c>
      <c r="Q309" s="3">
        <f>표1_4[[#This Row],[10 Yr]]-표1_4[[#This Row],[3 Mo]]</f>
        <v>0.60000000000000009</v>
      </c>
      <c r="R309" s="3">
        <f>표1_4[[#This Row],[10 Yr]]-표1_4[[#This Row],[FEDRate]]</f>
        <v>0.69</v>
      </c>
      <c r="S309" s="3">
        <f>표1_4[[#This Row],[20 Yr]]-표1_4[[#This Row],[10 Yr]]</f>
        <v>0.57000000000000028</v>
      </c>
    </row>
    <row r="310" spans="1:19">
      <c r="A310" s="1">
        <v>46107</v>
      </c>
      <c r="B310" s="3">
        <v>3.64</v>
      </c>
      <c r="C310" s="3">
        <v>3.74</v>
      </c>
      <c r="D310">
        <v>3.73</v>
      </c>
      <c r="E310">
        <v>3.73</v>
      </c>
      <c r="F310">
        <v>3.77</v>
      </c>
      <c r="G310">
        <v>3.83</v>
      </c>
      <c r="H310">
        <v>3.96</v>
      </c>
      <c r="I310">
        <v>4</v>
      </c>
      <c r="J310">
        <v>4.08</v>
      </c>
      <c r="K310">
        <v>4.25</v>
      </c>
      <c r="L310">
        <v>4.42</v>
      </c>
      <c r="M310">
        <v>4.96</v>
      </c>
      <c r="N310">
        <v>4.93</v>
      </c>
      <c r="O310" s="3">
        <f>표1_4[[#This Row],[10 Yr]]-표1_4[[#This Row],[2 Yr]]</f>
        <v>0.45999999999999996</v>
      </c>
      <c r="P310" s="3">
        <f>표1_4[[#This Row],[10 Yr]]-표1_4[[#This Row],[1 Mo]]</f>
        <v>0.67999999999999972</v>
      </c>
      <c r="Q310" s="3">
        <f>표1_4[[#This Row],[10 Yr]]-표1_4[[#This Row],[3 Mo]]</f>
        <v>0.69</v>
      </c>
      <c r="R310" s="3">
        <f>표1_4[[#This Row],[10 Yr]]-표1_4[[#This Row],[FEDRate]]</f>
        <v>0.7799999999999998</v>
      </c>
      <c r="S310" s="3">
        <f>표1_4[[#This Row],[20 Yr]]-표1_4[[#This Row],[10 Yr]]</f>
        <v>0.54</v>
      </c>
    </row>
    <row r="311" spans="1:19">
      <c r="A311" s="1">
        <v>46108</v>
      </c>
      <c r="B311" s="3">
        <v>3.64</v>
      </c>
      <c r="C311" s="3">
        <v>3.74</v>
      </c>
      <c r="D311">
        <v>3.72</v>
      </c>
      <c r="E311">
        <v>3.73</v>
      </c>
      <c r="F311">
        <v>3.75</v>
      </c>
      <c r="G311">
        <v>3.77</v>
      </c>
      <c r="H311">
        <v>3.88</v>
      </c>
      <c r="I311">
        <v>3.94</v>
      </c>
      <c r="J311">
        <v>4.0599999999999996</v>
      </c>
      <c r="K311">
        <v>4.25</v>
      </c>
      <c r="L311">
        <v>4.4400000000000004</v>
      </c>
      <c r="M311">
        <v>4.99</v>
      </c>
      <c r="N311">
        <v>4.9800000000000004</v>
      </c>
      <c r="O311" s="3">
        <f>표1_4[[#This Row],[10 Yr]]-표1_4[[#This Row],[2 Yr]]</f>
        <v>0.5600000000000005</v>
      </c>
      <c r="P311" s="3">
        <f>표1_4[[#This Row],[10 Yr]]-표1_4[[#This Row],[1 Mo]]</f>
        <v>0.70000000000000018</v>
      </c>
      <c r="Q311" s="3">
        <f>표1_4[[#This Row],[10 Yr]]-표1_4[[#This Row],[3 Mo]]</f>
        <v>0.71000000000000041</v>
      </c>
      <c r="R311" s="3">
        <f>표1_4[[#This Row],[10 Yr]]-표1_4[[#This Row],[FEDRate]]</f>
        <v>0.80000000000000027</v>
      </c>
      <c r="S311" s="3">
        <f>표1_4[[#This Row],[20 Yr]]-표1_4[[#This Row],[10 Yr]]</f>
        <v>0.54999999999999982</v>
      </c>
    </row>
    <row r="312" spans="1:19">
      <c r="A312" s="1">
        <v>46111</v>
      </c>
      <c r="B312" s="3">
        <v>3.64</v>
      </c>
      <c r="C312" s="3">
        <v>3.74</v>
      </c>
      <c r="D312">
        <v>3.71</v>
      </c>
      <c r="E312">
        <v>3.71</v>
      </c>
      <c r="F312">
        <v>3.73</v>
      </c>
      <c r="G312">
        <v>3.71</v>
      </c>
      <c r="H312">
        <v>3.82</v>
      </c>
      <c r="I312">
        <v>3.85</v>
      </c>
      <c r="J312">
        <v>3.97</v>
      </c>
      <c r="K312">
        <v>4.16</v>
      </c>
      <c r="L312">
        <v>4.3499999999999996</v>
      </c>
      <c r="M312">
        <v>4.92</v>
      </c>
      <c r="N312">
        <v>4.91</v>
      </c>
      <c r="O312" s="3">
        <f>표1_4[[#This Row],[10 Yr]]-표1_4[[#This Row],[2 Yr]]</f>
        <v>0.5299999999999998</v>
      </c>
      <c r="P312" s="3">
        <f>표1_4[[#This Row],[10 Yr]]-표1_4[[#This Row],[1 Mo]]</f>
        <v>0.60999999999999943</v>
      </c>
      <c r="Q312" s="3">
        <f>표1_4[[#This Row],[10 Yr]]-표1_4[[#This Row],[3 Mo]]</f>
        <v>0.63999999999999968</v>
      </c>
      <c r="R312" s="3">
        <f>표1_4[[#This Row],[10 Yr]]-표1_4[[#This Row],[FEDRate]]</f>
        <v>0.70999999999999952</v>
      </c>
      <c r="S312" s="3">
        <f>표1_4[[#This Row],[20 Yr]]-표1_4[[#This Row],[10 Yr]]</f>
        <v>0.57000000000000028</v>
      </c>
    </row>
    <row r="313" spans="1:19">
      <c r="A313" s="1">
        <v>46112</v>
      </c>
      <c r="B313" s="3">
        <v>3.64</v>
      </c>
      <c r="C313" s="3">
        <v>3.74</v>
      </c>
      <c r="D313">
        <v>3.72</v>
      </c>
      <c r="E313">
        <v>3.7</v>
      </c>
      <c r="F313">
        <v>3.72</v>
      </c>
      <c r="G313">
        <v>3.68</v>
      </c>
      <c r="H313">
        <v>3.79</v>
      </c>
      <c r="I313">
        <v>3.81</v>
      </c>
      <c r="J313">
        <v>3.92</v>
      </c>
      <c r="K313">
        <v>4.1100000000000003</v>
      </c>
      <c r="L313">
        <v>4.3</v>
      </c>
      <c r="M313">
        <v>4.88</v>
      </c>
      <c r="N313">
        <v>4.88</v>
      </c>
      <c r="O313" s="3">
        <f>표1_4[[#This Row],[10 Yr]]-표1_4[[#This Row],[2 Yr]]</f>
        <v>0.50999999999999979</v>
      </c>
      <c r="P313" s="3">
        <f>표1_4[[#This Row],[10 Yr]]-표1_4[[#This Row],[1 Mo]]</f>
        <v>0.55999999999999961</v>
      </c>
      <c r="Q313" s="3">
        <f>표1_4[[#This Row],[10 Yr]]-표1_4[[#This Row],[3 Mo]]</f>
        <v>0.59999999999999964</v>
      </c>
      <c r="R313" s="3">
        <f>표1_4[[#This Row],[10 Yr]]-표1_4[[#This Row],[FEDRate]]</f>
        <v>0.6599999999999997</v>
      </c>
      <c r="S313" s="3">
        <f>표1_4[[#This Row],[20 Yr]]-표1_4[[#This Row],[10 Yr]]</f>
        <v>0.58000000000000007</v>
      </c>
    </row>
    <row r="314" spans="1:19">
      <c r="A314" s="1">
        <v>46113</v>
      </c>
      <c r="B314" s="3">
        <v>3.64</v>
      </c>
      <c r="C314" s="3">
        <v>3.74</v>
      </c>
      <c r="D314">
        <v>3.71</v>
      </c>
      <c r="E314">
        <v>3.7</v>
      </c>
      <c r="F314">
        <v>3.72</v>
      </c>
      <c r="G314">
        <v>3.68</v>
      </c>
      <c r="H314">
        <v>3.81</v>
      </c>
      <c r="I314">
        <v>3.84</v>
      </c>
      <c r="J314">
        <v>3.97</v>
      </c>
      <c r="K314">
        <v>4.1500000000000004</v>
      </c>
      <c r="L314">
        <v>4.33</v>
      </c>
      <c r="M314">
        <v>4.91</v>
      </c>
      <c r="N314">
        <v>4.91</v>
      </c>
      <c r="O314" s="3">
        <f>표1_4[[#This Row],[10 Yr]]-표1_4[[#This Row],[2 Yr]]</f>
        <v>0.52</v>
      </c>
      <c r="P314" s="3">
        <f>표1_4[[#This Row],[10 Yr]]-표1_4[[#This Row],[1 Mo]]</f>
        <v>0.58999999999999986</v>
      </c>
      <c r="Q314" s="3">
        <f>표1_4[[#This Row],[10 Yr]]-표1_4[[#This Row],[3 Mo]]</f>
        <v>0.62999999999999989</v>
      </c>
      <c r="R314" s="3">
        <f>표1_4[[#This Row],[10 Yr]]-표1_4[[#This Row],[FEDRate]]</f>
        <v>0.69</v>
      </c>
      <c r="S314" s="3">
        <f>표1_4[[#This Row],[20 Yr]]-표1_4[[#This Row],[10 Yr]]</f>
        <v>0.58000000000000007</v>
      </c>
    </row>
    <row r="315" spans="1:19">
      <c r="A315" s="1">
        <v>46114</v>
      </c>
      <c r="B315" s="3">
        <v>3.64</v>
      </c>
      <c r="C315" s="3">
        <v>3.72</v>
      </c>
      <c r="D315">
        <v>3.73</v>
      </c>
      <c r="E315">
        <v>3.7</v>
      </c>
      <c r="F315">
        <v>3.72</v>
      </c>
      <c r="G315">
        <v>3.68</v>
      </c>
      <c r="H315">
        <v>3.79</v>
      </c>
      <c r="I315">
        <v>3.82</v>
      </c>
      <c r="J315">
        <v>3.94</v>
      </c>
      <c r="K315">
        <v>4.12</v>
      </c>
      <c r="L315">
        <v>4.3099999999999996</v>
      </c>
      <c r="M315">
        <v>4.88</v>
      </c>
      <c r="N315">
        <v>4.88</v>
      </c>
      <c r="O315" s="3">
        <f>표1_4[[#This Row],[10 Yr]]-표1_4[[#This Row],[2 Yr]]</f>
        <v>0.51999999999999957</v>
      </c>
      <c r="P315" s="3">
        <f>표1_4[[#This Row],[10 Yr]]-표1_4[[#This Row],[1 Mo]]</f>
        <v>0.58999999999999941</v>
      </c>
      <c r="Q315" s="3">
        <f>표1_4[[#This Row],[10 Yr]]-표1_4[[#This Row],[3 Mo]]</f>
        <v>0.60999999999999943</v>
      </c>
      <c r="R315" s="3">
        <f>표1_4[[#This Row],[10 Yr]]-표1_4[[#This Row],[FEDRate]]</f>
        <v>0.66999999999999948</v>
      </c>
      <c r="S315" s="3">
        <f>표1_4[[#This Row],[20 Yr]]-표1_4[[#This Row],[10 Yr]]</f>
        <v>0.57000000000000028</v>
      </c>
    </row>
    <row r="316" spans="1:19">
      <c r="A316" s="1">
        <v>46115</v>
      </c>
      <c r="B316" s="3">
        <v>3.64</v>
      </c>
      <c r="C316" s="3">
        <v>3.71</v>
      </c>
      <c r="D316">
        <v>3.73</v>
      </c>
      <c r="E316">
        <v>3.71</v>
      </c>
      <c r="F316">
        <v>3.73</v>
      </c>
      <c r="G316">
        <v>3.72</v>
      </c>
      <c r="H316">
        <v>3.84</v>
      </c>
      <c r="I316">
        <v>3.88</v>
      </c>
      <c r="J316">
        <v>3.99</v>
      </c>
      <c r="K316">
        <v>4.17</v>
      </c>
      <c r="L316">
        <v>4.3499999999999996</v>
      </c>
      <c r="M316">
        <v>4.91</v>
      </c>
      <c r="N316">
        <v>4.91</v>
      </c>
      <c r="O316" s="3">
        <f>표1_4[[#This Row],[10 Yr]]-표1_4[[#This Row],[2 Yr]]</f>
        <v>0.50999999999999979</v>
      </c>
      <c r="P316" s="3">
        <f>표1_4[[#This Row],[10 Yr]]-표1_4[[#This Row],[1 Mo]]</f>
        <v>0.63999999999999968</v>
      </c>
      <c r="Q316" s="3">
        <f>표1_4[[#This Row],[10 Yr]]-표1_4[[#This Row],[3 Mo]]</f>
        <v>0.63999999999999968</v>
      </c>
      <c r="R316" s="3">
        <f>표1_4[[#This Row],[10 Yr]]-표1_4[[#This Row],[FEDRate]]</f>
        <v>0.70999999999999952</v>
      </c>
      <c r="S316" s="3">
        <f>표1_4[[#This Row],[20 Yr]]-표1_4[[#This Row],[10 Yr]]</f>
        <v>0.5600000000000005</v>
      </c>
    </row>
    <row r="317" spans="1:19">
      <c r="A317" s="1">
        <v>46118</v>
      </c>
      <c r="B317" s="3">
        <v>3.64</v>
      </c>
      <c r="C317" s="3">
        <v>3.72</v>
      </c>
      <c r="D317">
        <v>3.74</v>
      </c>
      <c r="E317">
        <v>3.72</v>
      </c>
      <c r="F317">
        <v>3.74</v>
      </c>
      <c r="G317">
        <v>3.72</v>
      </c>
      <c r="H317">
        <v>3.84</v>
      </c>
      <c r="I317">
        <v>3.88</v>
      </c>
      <c r="J317">
        <v>3.98</v>
      </c>
      <c r="K317">
        <v>4.16</v>
      </c>
      <c r="L317">
        <v>4.34</v>
      </c>
      <c r="M317">
        <v>4.8899999999999997</v>
      </c>
      <c r="N317">
        <v>4.8899999999999997</v>
      </c>
      <c r="O317" s="3">
        <f>표1_4[[#This Row],[10 Yr]]-표1_4[[#This Row],[2 Yr]]</f>
        <v>0.5</v>
      </c>
      <c r="P317" s="3">
        <f>표1_4[[#This Row],[10 Yr]]-표1_4[[#This Row],[1 Mo]]</f>
        <v>0.61999999999999966</v>
      </c>
      <c r="Q317" s="3">
        <f>표1_4[[#This Row],[10 Yr]]-표1_4[[#This Row],[3 Mo]]</f>
        <v>0.61999999999999966</v>
      </c>
      <c r="R317" s="3">
        <f>표1_4[[#This Row],[10 Yr]]-표1_4[[#This Row],[FEDRate]]</f>
        <v>0.69999999999999973</v>
      </c>
      <c r="S317" s="3">
        <f>표1_4[[#This Row],[20 Yr]]-표1_4[[#This Row],[10 Yr]]</f>
        <v>0.54999999999999982</v>
      </c>
    </row>
    <row r="318" spans="1:19">
      <c r="A318" s="1">
        <v>46119</v>
      </c>
      <c r="B318" s="3">
        <v>3.64</v>
      </c>
      <c r="C318" s="3">
        <v>3.68</v>
      </c>
      <c r="D318">
        <v>3.72</v>
      </c>
      <c r="E318">
        <v>3.71</v>
      </c>
      <c r="F318">
        <v>3.73</v>
      </c>
      <c r="G318">
        <v>3.68</v>
      </c>
      <c r="H318">
        <v>3.81</v>
      </c>
      <c r="I318">
        <v>3.82</v>
      </c>
      <c r="J318">
        <v>3.95</v>
      </c>
      <c r="K318">
        <v>4.13</v>
      </c>
      <c r="L318">
        <v>4.33</v>
      </c>
      <c r="M318">
        <v>4.9000000000000004</v>
      </c>
      <c r="N318">
        <v>4.9000000000000004</v>
      </c>
      <c r="O318" s="3">
        <f>표1_4[[#This Row],[10 Yr]]-표1_4[[#This Row],[2 Yr]]</f>
        <v>0.52</v>
      </c>
      <c r="P318" s="3">
        <f>표1_4[[#This Row],[10 Yr]]-표1_4[[#This Row],[1 Mo]]</f>
        <v>0.64999999999999991</v>
      </c>
      <c r="Q318" s="3">
        <f>표1_4[[#This Row],[10 Yr]]-표1_4[[#This Row],[3 Mo]]</f>
        <v>0.62000000000000011</v>
      </c>
      <c r="R318" s="3">
        <f>표1_4[[#This Row],[10 Yr]]-표1_4[[#This Row],[FEDRate]]</f>
        <v>0.69</v>
      </c>
      <c r="S318" s="3">
        <f>표1_4[[#This Row],[20 Yr]]-표1_4[[#This Row],[10 Yr]]</f>
        <v>0.57000000000000028</v>
      </c>
    </row>
    <row r="319" spans="1:19">
      <c r="A319" s="1">
        <v>46120</v>
      </c>
      <c r="B319" s="3">
        <v>3.64</v>
      </c>
      <c r="C319" s="3">
        <v>3.67</v>
      </c>
      <c r="D319">
        <v>3.71</v>
      </c>
      <c r="E319">
        <v>3.69</v>
      </c>
      <c r="F319">
        <v>3.73</v>
      </c>
      <c r="G319">
        <v>3.69</v>
      </c>
      <c r="H319">
        <v>3.79</v>
      </c>
      <c r="I319">
        <v>3.78</v>
      </c>
      <c r="J319">
        <v>3.92</v>
      </c>
      <c r="K319">
        <v>4.0999999999999996</v>
      </c>
      <c r="L319">
        <v>4.29</v>
      </c>
      <c r="M319">
        <v>4.87</v>
      </c>
      <c r="N319">
        <v>4.8899999999999997</v>
      </c>
      <c r="O319" s="3">
        <f>표1_4[[#This Row],[10 Yr]]-표1_4[[#This Row],[2 Yr]]</f>
        <v>0.5</v>
      </c>
      <c r="P319" s="3">
        <f>표1_4[[#This Row],[10 Yr]]-표1_4[[#This Row],[1 Mo]]</f>
        <v>0.62000000000000011</v>
      </c>
      <c r="Q319" s="3">
        <f>표1_4[[#This Row],[10 Yr]]-표1_4[[#This Row],[3 Mo]]</f>
        <v>0.60000000000000009</v>
      </c>
      <c r="R319" s="3">
        <f>표1_4[[#This Row],[10 Yr]]-표1_4[[#This Row],[FEDRate]]</f>
        <v>0.64999999999999991</v>
      </c>
      <c r="S319" s="3">
        <f>표1_4[[#This Row],[20 Yr]]-표1_4[[#This Row],[10 Yr]]</f>
        <v>0.58000000000000007</v>
      </c>
    </row>
    <row r="320" spans="1:19">
      <c r="A320" s="1">
        <v>46121</v>
      </c>
      <c r="B320" s="3">
        <v>3.64</v>
      </c>
      <c r="C320" s="3">
        <v>3.66</v>
      </c>
      <c r="D320">
        <v>3.69</v>
      </c>
      <c r="E320">
        <v>3.68</v>
      </c>
      <c r="F320">
        <v>3.71</v>
      </c>
      <c r="G320">
        <v>3.68</v>
      </c>
      <c r="H320">
        <v>3.78</v>
      </c>
      <c r="I320">
        <v>3.77</v>
      </c>
      <c r="J320">
        <v>3.91</v>
      </c>
      <c r="K320">
        <v>4.0999999999999996</v>
      </c>
      <c r="L320">
        <v>4.29</v>
      </c>
      <c r="M320">
        <v>4.88</v>
      </c>
      <c r="N320">
        <v>4.9000000000000004</v>
      </c>
      <c r="O320" s="3">
        <f>표1_4[[#This Row],[10 Yr]]-표1_4[[#This Row],[2 Yr]]</f>
        <v>0.51000000000000023</v>
      </c>
      <c r="P320" s="3">
        <f>표1_4[[#This Row],[10 Yr]]-표1_4[[#This Row],[1 Mo]]</f>
        <v>0.62999999999999989</v>
      </c>
      <c r="Q320" s="3">
        <f>표1_4[[#This Row],[10 Yr]]-표1_4[[#This Row],[3 Mo]]</f>
        <v>0.60999999999999988</v>
      </c>
      <c r="R320" s="3">
        <f>표1_4[[#This Row],[10 Yr]]-표1_4[[#This Row],[FEDRate]]</f>
        <v>0.64999999999999991</v>
      </c>
      <c r="S320" s="3">
        <f>표1_4[[#This Row],[20 Yr]]-표1_4[[#This Row],[10 Yr]]</f>
        <v>0.58999999999999986</v>
      </c>
    </row>
    <row r="321" spans="1:19">
      <c r="A321" s="1">
        <v>46122</v>
      </c>
      <c r="B321" s="3">
        <v>3.64</v>
      </c>
      <c r="C321" s="3">
        <v>3.67</v>
      </c>
      <c r="D321">
        <v>3.7</v>
      </c>
      <c r="E321">
        <v>3.69</v>
      </c>
      <c r="F321">
        <v>3.72</v>
      </c>
      <c r="G321">
        <v>3.7</v>
      </c>
      <c r="H321">
        <v>3.81</v>
      </c>
      <c r="I321">
        <v>3.8</v>
      </c>
      <c r="J321">
        <v>3.94</v>
      </c>
      <c r="K321">
        <v>4.12</v>
      </c>
      <c r="L321">
        <v>4.3099999999999996</v>
      </c>
      <c r="M321">
        <v>4.8899999999999997</v>
      </c>
      <c r="N321">
        <v>4.91</v>
      </c>
      <c r="O321" s="3">
        <f>표1_4[[#This Row],[10 Yr]]-표1_4[[#This Row],[2 Yr]]</f>
        <v>0.49999999999999956</v>
      </c>
      <c r="P321" s="3">
        <f>표1_4[[#This Row],[10 Yr]]-표1_4[[#This Row],[1 Mo]]</f>
        <v>0.63999999999999968</v>
      </c>
      <c r="Q321" s="3">
        <f>표1_4[[#This Row],[10 Yr]]-표1_4[[#This Row],[3 Mo]]</f>
        <v>0.61999999999999966</v>
      </c>
      <c r="R321" s="3">
        <f>표1_4[[#This Row],[10 Yr]]-표1_4[[#This Row],[FEDRate]]</f>
        <v>0.66999999999999948</v>
      </c>
      <c r="S321" s="3">
        <f>표1_4[[#This Row],[20 Yr]]-표1_4[[#This Row],[10 Yr]]</f>
        <v>0.58000000000000007</v>
      </c>
    </row>
    <row r="322" spans="1:19">
      <c r="A322" s="1">
        <v>46125</v>
      </c>
      <c r="B322" s="3">
        <v>3.64</v>
      </c>
      <c r="C322">
        <v>3.69</v>
      </c>
      <c r="D322">
        <v>3.71</v>
      </c>
      <c r="E322">
        <v>3.71</v>
      </c>
      <c r="F322">
        <v>3.74</v>
      </c>
      <c r="G322">
        <v>3.7</v>
      </c>
      <c r="H322">
        <v>3.78</v>
      </c>
      <c r="I322">
        <v>3.79</v>
      </c>
      <c r="J322">
        <v>3.92</v>
      </c>
      <c r="K322">
        <v>4.0999999999999996</v>
      </c>
      <c r="L322">
        <v>4.3</v>
      </c>
      <c r="M322">
        <v>4.88</v>
      </c>
      <c r="N322">
        <v>4.9000000000000004</v>
      </c>
      <c r="O322" s="3">
        <f>표1_4[[#This Row],[10 Yr]]-표1_4[[#This Row],[2 Yr]]</f>
        <v>0.52</v>
      </c>
      <c r="P322" s="3">
        <f>표1_4[[#This Row],[10 Yr]]-표1_4[[#This Row],[1 Mo]]</f>
        <v>0.60999999999999988</v>
      </c>
      <c r="Q322" s="3">
        <f>표1_4[[#This Row],[10 Yr]]-표1_4[[#This Row],[3 Mo]]</f>
        <v>0.58999999999999986</v>
      </c>
      <c r="R322" s="3">
        <f>표1_4[[#This Row],[10 Yr]]-표1_4[[#This Row],[FEDRate]]</f>
        <v>0.6599999999999997</v>
      </c>
      <c r="S322" s="3">
        <f>표1_4[[#This Row],[20 Yr]]-표1_4[[#This Row],[10 Yr]]</f>
        <v>0.58000000000000007</v>
      </c>
    </row>
    <row r="323" spans="1:19">
      <c r="A323" s="1">
        <v>46126</v>
      </c>
      <c r="B323" s="3">
        <v>3.64</v>
      </c>
      <c r="C323">
        <v>3.71</v>
      </c>
      <c r="D323">
        <v>3.72</v>
      </c>
      <c r="E323">
        <v>3.71</v>
      </c>
      <c r="F323">
        <v>3.73</v>
      </c>
      <c r="G323">
        <v>3.71</v>
      </c>
      <c r="H323">
        <v>3.76</v>
      </c>
      <c r="I323">
        <v>3.76</v>
      </c>
      <c r="J323">
        <v>3.87</v>
      </c>
      <c r="K323">
        <v>4.0599999999999996</v>
      </c>
      <c r="L323">
        <v>4.26</v>
      </c>
      <c r="M323">
        <v>4.84</v>
      </c>
      <c r="N323">
        <v>4.87</v>
      </c>
      <c r="O323" s="3">
        <f>표1_4[[#This Row],[10 Yr]]-표1_4[[#This Row],[2 Yr]]</f>
        <v>0.5</v>
      </c>
      <c r="P323" s="3">
        <f>표1_4[[#This Row],[10 Yr]]-표1_4[[#This Row],[1 Mo]]</f>
        <v>0.54999999999999982</v>
      </c>
      <c r="Q323" s="3">
        <f>표1_4[[#This Row],[10 Yr]]-표1_4[[#This Row],[3 Mo]]</f>
        <v>0.54999999999999982</v>
      </c>
      <c r="R323" s="3">
        <f>표1_4[[#This Row],[10 Yr]]-표1_4[[#This Row],[FEDRate]]</f>
        <v>0.61999999999999966</v>
      </c>
      <c r="S323" s="3">
        <f>표1_4[[#This Row],[20 Yr]]-표1_4[[#This Row],[10 Yr]]</f>
        <v>0.58000000000000007</v>
      </c>
    </row>
    <row r="324" spans="1:19">
      <c r="A324" s="1">
        <v>46127</v>
      </c>
      <c r="B324" s="3">
        <v>3.64</v>
      </c>
      <c r="C324">
        <v>3.72</v>
      </c>
      <c r="D324">
        <v>3.74</v>
      </c>
      <c r="E324">
        <v>3.71</v>
      </c>
      <c r="F324">
        <v>3.72</v>
      </c>
      <c r="G324">
        <v>3.7</v>
      </c>
      <c r="H324">
        <v>3.76</v>
      </c>
      <c r="I324">
        <v>3.79</v>
      </c>
      <c r="J324">
        <v>3.9</v>
      </c>
      <c r="K324">
        <v>4.08</v>
      </c>
      <c r="L324">
        <v>4.29</v>
      </c>
      <c r="M324">
        <v>4.87</v>
      </c>
      <c r="N324">
        <v>4.8899999999999997</v>
      </c>
      <c r="O324" s="3">
        <f>표1_4[[#This Row],[10 Yr]]-표1_4[[#This Row],[2 Yr]]</f>
        <v>0.53000000000000025</v>
      </c>
      <c r="P324" s="3">
        <f>표1_4[[#This Row],[10 Yr]]-표1_4[[#This Row],[1 Mo]]</f>
        <v>0.56999999999999984</v>
      </c>
      <c r="Q324" s="3">
        <f>표1_4[[#This Row],[10 Yr]]-표1_4[[#This Row],[3 Mo]]</f>
        <v>0.58000000000000007</v>
      </c>
      <c r="R324" s="3">
        <f>표1_4[[#This Row],[10 Yr]]-표1_4[[#This Row],[FEDRate]]</f>
        <v>0.64999999999999991</v>
      </c>
      <c r="S324" s="3">
        <f>표1_4[[#This Row],[20 Yr]]-표1_4[[#This Row],[10 Yr]]</f>
        <v>0.58000000000000007</v>
      </c>
    </row>
    <row r="325" spans="1:19">
      <c r="A325" s="1">
        <v>46128</v>
      </c>
      <c r="B325" s="3">
        <v>3.64</v>
      </c>
      <c r="C325">
        <v>3.69</v>
      </c>
      <c r="D325">
        <v>3.73</v>
      </c>
      <c r="E325">
        <v>3.7</v>
      </c>
      <c r="F325">
        <v>3.71</v>
      </c>
      <c r="G325">
        <v>3.69</v>
      </c>
      <c r="H325">
        <v>3.78</v>
      </c>
      <c r="I325">
        <v>3.8</v>
      </c>
      <c r="J325">
        <v>3.91</v>
      </c>
      <c r="K325">
        <v>4.0999999999999996</v>
      </c>
      <c r="L325">
        <v>4.32</v>
      </c>
      <c r="M325">
        <v>4.9000000000000004</v>
      </c>
      <c r="N325">
        <v>4.93</v>
      </c>
      <c r="O325" s="3">
        <f>표1_4[[#This Row],[10 Yr]]-표1_4[[#This Row],[2 Yr]]</f>
        <v>0.54000000000000048</v>
      </c>
      <c r="P325" s="3">
        <f>표1_4[[#This Row],[10 Yr]]-표1_4[[#This Row],[1 Mo]]</f>
        <v>0.63000000000000034</v>
      </c>
      <c r="Q325" s="3">
        <f>표1_4[[#This Row],[10 Yr]]-표1_4[[#This Row],[3 Mo]]</f>
        <v>0.62000000000000011</v>
      </c>
      <c r="R325" s="3">
        <f>표1_4[[#This Row],[10 Yr]]-표1_4[[#This Row],[FEDRate]]</f>
        <v>0.68000000000000016</v>
      </c>
      <c r="S325" s="3">
        <f>표1_4[[#This Row],[20 Yr]]-표1_4[[#This Row],[10 Yr]]</f>
        <v>0.58000000000000007</v>
      </c>
    </row>
    <row r="326" spans="1:19">
      <c r="A326" s="1">
        <v>46129</v>
      </c>
      <c r="B326" s="3">
        <v>3.64</v>
      </c>
      <c r="C326">
        <v>3.69</v>
      </c>
      <c r="D326">
        <v>3.73</v>
      </c>
      <c r="E326">
        <v>3.7</v>
      </c>
      <c r="F326">
        <v>3.69</v>
      </c>
      <c r="G326">
        <v>3.64</v>
      </c>
      <c r="H326">
        <v>3.71</v>
      </c>
      <c r="I326">
        <v>3.72</v>
      </c>
      <c r="J326">
        <v>3.84</v>
      </c>
      <c r="K326">
        <v>4.04</v>
      </c>
      <c r="L326">
        <v>4.26</v>
      </c>
      <c r="M326">
        <v>4.8499999999999996</v>
      </c>
      <c r="N326">
        <v>4.88</v>
      </c>
      <c r="O326" s="3">
        <f>표1_4[[#This Row],[10 Yr]]-표1_4[[#This Row],[2 Yr]]</f>
        <v>0.54999999999999982</v>
      </c>
      <c r="P326" s="3">
        <f>표1_4[[#This Row],[10 Yr]]-표1_4[[#This Row],[1 Mo]]</f>
        <v>0.56999999999999984</v>
      </c>
      <c r="Q326" s="3">
        <f>표1_4[[#This Row],[10 Yr]]-표1_4[[#This Row],[3 Mo]]</f>
        <v>0.55999999999999961</v>
      </c>
      <c r="R326" s="3">
        <f>표1_4[[#This Row],[10 Yr]]-표1_4[[#This Row],[FEDRate]]</f>
        <v>0.61999999999999966</v>
      </c>
      <c r="S326" s="3">
        <f>표1_4[[#This Row],[20 Yr]]-표1_4[[#This Row],[10 Yr]]</f>
        <v>0.58999999999999986</v>
      </c>
    </row>
    <row r="327" spans="1:19">
      <c r="A327" s="1">
        <v>46132</v>
      </c>
      <c r="B327" s="3">
        <v>3.64</v>
      </c>
      <c r="C327">
        <v>3.69</v>
      </c>
      <c r="D327">
        <v>3.72</v>
      </c>
      <c r="E327">
        <v>3.71</v>
      </c>
      <c r="F327">
        <v>3.72</v>
      </c>
      <c r="G327">
        <v>3.65</v>
      </c>
      <c r="H327">
        <v>3.72</v>
      </c>
      <c r="I327">
        <v>3.73</v>
      </c>
      <c r="J327">
        <v>3.86</v>
      </c>
      <c r="K327">
        <v>4.04</v>
      </c>
      <c r="L327">
        <v>4.26</v>
      </c>
      <c r="M327">
        <v>4.8499999999999996</v>
      </c>
      <c r="N327">
        <v>4.88</v>
      </c>
      <c r="O327" s="3">
        <f>표1_4[[#This Row],[10 Yr]]-표1_4[[#This Row],[2 Yr]]</f>
        <v>0.53999999999999959</v>
      </c>
      <c r="P327" s="3">
        <f>표1_4[[#This Row],[10 Yr]]-표1_4[[#This Row],[1 Mo]]</f>
        <v>0.56999999999999984</v>
      </c>
      <c r="Q327" s="3">
        <f>표1_4[[#This Row],[10 Yr]]-표1_4[[#This Row],[3 Mo]]</f>
        <v>0.54999999999999982</v>
      </c>
      <c r="R327" s="3">
        <f>표1_4[[#This Row],[10 Yr]]-표1_4[[#This Row],[FEDRate]]</f>
        <v>0.61999999999999966</v>
      </c>
      <c r="S327" s="3">
        <f>표1_4[[#This Row],[20 Yr]]-표1_4[[#This Row],[10 Yr]]</f>
        <v>0.58999999999999986</v>
      </c>
    </row>
    <row r="328" spans="1:19">
      <c r="A328" s="1">
        <v>46133</v>
      </c>
      <c r="B328" s="3">
        <v>3.64</v>
      </c>
      <c r="C328">
        <v>3.67</v>
      </c>
      <c r="D328">
        <v>3.71</v>
      </c>
      <c r="E328">
        <v>3.69</v>
      </c>
      <c r="F328">
        <v>3.73</v>
      </c>
      <c r="G328">
        <v>3.69</v>
      </c>
      <c r="H328">
        <v>3.78</v>
      </c>
      <c r="I328">
        <v>3.8</v>
      </c>
      <c r="J328">
        <v>3.91</v>
      </c>
      <c r="K328">
        <v>4.09</v>
      </c>
      <c r="L328">
        <v>4.3</v>
      </c>
      <c r="M328">
        <v>4.87</v>
      </c>
      <c r="N328">
        <v>4.8899999999999997</v>
      </c>
      <c r="O328" s="3">
        <f>표1_4[[#This Row],[10 Yr]]-표1_4[[#This Row],[2 Yr]]</f>
        <v>0.52</v>
      </c>
      <c r="P328" s="3">
        <f>표1_4[[#This Row],[10 Yr]]-표1_4[[#This Row],[1 Mo]]</f>
        <v>0.62999999999999989</v>
      </c>
      <c r="Q328" s="3">
        <f>표1_4[[#This Row],[10 Yr]]-표1_4[[#This Row],[3 Mo]]</f>
        <v>0.60999999999999988</v>
      </c>
      <c r="R328" s="3">
        <f>표1_4[[#This Row],[10 Yr]]-표1_4[[#This Row],[FEDRate]]</f>
        <v>0.6599999999999997</v>
      </c>
      <c r="S328" s="3">
        <f>표1_4[[#This Row],[20 Yr]]-표1_4[[#This Row],[10 Yr]]</f>
        <v>0.57000000000000028</v>
      </c>
    </row>
    <row r="329" spans="1:19">
      <c r="A329" s="1">
        <v>46134</v>
      </c>
      <c r="B329" s="3">
        <v>3.64</v>
      </c>
      <c r="C329">
        <v>3.68</v>
      </c>
      <c r="D329">
        <v>3.7</v>
      </c>
      <c r="E329">
        <v>3.69</v>
      </c>
      <c r="F329">
        <v>3.72</v>
      </c>
      <c r="G329">
        <v>3.69</v>
      </c>
      <c r="H329">
        <v>3.79</v>
      </c>
      <c r="I329">
        <v>3.81</v>
      </c>
      <c r="J329">
        <v>3.91</v>
      </c>
      <c r="K329">
        <v>4.0999999999999996</v>
      </c>
      <c r="L329">
        <v>4.3</v>
      </c>
      <c r="M329">
        <v>4.87</v>
      </c>
      <c r="N329">
        <v>4.9000000000000004</v>
      </c>
      <c r="O329" s="3">
        <f>표1_4[[#This Row],[10 Yr]]-표1_4[[#This Row],[2 Yr]]</f>
        <v>0.50999999999999979</v>
      </c>
      <c r="P329" s="3">
        <f>표1_4[[#This Row],[10 Yr]]-표1_4[[#This Row],[1 Mo]]</f>
        <v>0.61999999999999966</v>
      </c>
      <c r="Q329" s="3">
        <f>표1_4[[#This Row],[10 Yr]]-표1_4[[#This Row],[3 Mo]]</f>
        <v>0.60999999999999988</v>
      </c>
      <c r="R329" s="3">
        <f>표1_4[[#This Row],[10 Yr]]-표1_4[[#This Row],[FEDRate]]</f>
        <v>0.6599999999999997</v>
      </c>
      <c r="S329" s="3">
        <f>표1_4[[#This Row],[20 Yr]]-표1_4[[#This Row],[10 Yr]]</f>
        <v>0.57000000000000028</v>
      </c>
    </row>
    <row r="330" spans="1:19">
      <c r="A330" s="1">
        <v>46135</v>
      </c>
      <c r="B330" s="3">
        <v>3.64</v>
      </c>
      <c r="C330">
        <v>3.69</v>
      </c>
      <c r="D330">
        <v>3.72</v>
      </c>
      <c r="E330">
        <v>3.69</v>
      </c>
      <c r="F330">
        <v>3.72</v>
      </c>
      <c r="G330">
        <v>3.7</v>
      </c>
      <c r="H330">
        <v>3.83</v>
      </c>
      <c r="I330">
        <v>3.84</v>
      </c>
      <c r="J330">
        <v>3.96</v>
      </c>
      <c r="K330">
        <v>4.13</v>
      </c>
      <c r="L330">
        <v>4.34</v>
      </c>
      <c r="M330">
        <v>4.9000000000000004</v>
      </c>
      <c r="N330">
        <v>4.92</v>
      </c>
      <c r="O330" s="3">
        <f>표1_4[[#This Row],[10 Yr]]-표1_4[[#This Row],[2 Yr]]</f>
        <v>0.50999999999999979</v>
      </c>
      <c r="P330" s="3">
        <f>표1_4[[#This Row],[10 Yr]]-표1_4[[#This Row],[1 Mo]]</f>
        <v>0.64999999999999991</v>
      </c>
      <c r="Q330" s="3">
        <f>표1_4[[#This Row],[10 Yr]]-표1_4[[#This Row],[3 Mo]]</f>
        <v>0.64999999999999991</v>
      </c>
      <c r="R330" s="3">
        <f>표1_4[[#This Row],[10 Yr]]-표1_4[[#This Row],[FEDRate]]</f>
        <v>0.69999999999999973</v>
      </c>
      <c r="S330" s="3">
        <f>표1_4[[#This Row],[20 Yr]]-표1_4[[#This Row],[10 Yr]]</f>
        <v>0.5600000000000005</v>
      </c>
    </row>
    <row r="331" spans="1:19">
      <c r="A331" s="1">
        <v>46136</v>
      </c>
      <c r="B331" s="3">
        <v>3.64</v>
      </c>
      <c r="C331">
        <v>3.69</v>
      </c>
      <c r="D331">
        <v>3.71</v>
      </c>
      <c r="E331">
        <v>3.69</v>
      </c>
      <c r="F331">
        <v>3.71</v>
      </c>
      <c r="G331">
        <v>3.67</v>
      </c>
      <c r="H331">
        <v>3.78</v>
      </c>
      <c r="I331">
        <v>3.8</v>
      </c>
      <c r="J331">
        <v>3.92</v>
      </c>
      <c r="K331">
        <v>4.0999999999999996</v>
      </c>
      <c r="L331">
        <v>4.3099999999999996</v>
      </c>
      <c r="M331">
        <v>4.88</v>
      </c>
      <c r="N331">
        <v>4.91</v>
      </c>
      <c r="O331" s="3">
        <f>표1_4[[#This Row],[10 Yr]]-표1_4[[#This Row],[2 Yr]]</f>
        <v>0.5299999999999998</v>
      </c>
      <c r="P331" s="3">
        <f>표1_4[[#This Row],[10 Yr]]-표1_4[[#This Row],[1 Mo]]</f>
        <v>0.61999999999999966</v>
      </c>
      <c r="Q331" s="3">
        <f>표1_4[[#This Row],[10 Yr]]-표1_4[[#This Row],[3 Mo]]</f>
        <v>0.61999999999999966</v>
      </c>
      <c r="R331" s="3">
        <f>표1_4[[#This Row],[10 Yr]]-표1_4[[#This Row],[FEDRate]]</f>
        <v>0.66999999999999948</v>
      </c>
      <c r="S331" s="3">
        <f>표1_4[[#This Row],[20 Yr]]-표1_4[[#This Row],[10 Yr]]</f>
        <v>0.57000000000000028</v>
      </c>
    </row>
    <row r="332" spans="1:19">
      <c r="A332" s="1">
        <v>46139</v>
      </c>
      <c r="B332" s="3">
        <v>3.64</v>
      </c>
      <c r="C332">
        <v>3.7</v>
      </c>
      <c r="D332">
        <v>3.72</v>
      </c>
      <c r="E332">
        <v>3.68</v>
      </c>
      <c r="F332">
        <v>3.72</v>
      </c>
      <c r="G332">
        <v>3.69</v>
      </c>
      <c r="H332">
        <v>3.78</v>
      </c>
      <c r="I332">
        <v>3.83</v>
      </c>
      <c r="J332">
        <v>3.94</v>
      </c>
      <c r="K332">
        <v>4.1399999999999997</v>
      </c>
      <c r="L332">
        <v>4.3499999999999996</v>
      </c>
      <c r="M332">
        <v>4.92</v>
      </c>
      <c r="N332">
        <v>4.9400000000000004</v>
      </c>
      <c r="O332" s="3">
        <f>표1_4[[#This Row],[10 Yr]]-표1_4[[#This Row],[2 Yr]]</f>
        <v>0.56999999999999984</v>
      </c>
      <c r="P332" s="3">
        <f>표1_4[[#This Row],[10 Yr]]-표1_4[[#This Row],[1 Mo]]</f>
        <v>0.64999999999999947</v>
      </c>
      <c r="Q332" s="3">
        <f>표1_4[[#This Row],[10 Yr]]-표1_4[[#This Row],[3 Mo]]</f>
        <v>0.66999999999999948</v>
      </c>
      <c r="R332" s="3">
        <f>표1_4[[#This Row],[10 Yr]]-표1_4[[#This Row],[FEDRate]]</f>
        <v>0.70999999999999952</v>
      </c>
      <c r="S332" s="3">
        <f>표1_4[[#This Row],[20 Yr]]-표1_4[[#This Row],[10 Yr]]</f>
        <v>0.57000000000000028</v>
      </c>
    </row>
    <row r="333" spans="1:19">
      <c r="A333" s="1">
        <v>46140</v>
      </c>
      <c r="B333" s="3">
        <v>3.64</v>
      </c>
      <c r="C333">
        <v>3.68</v>
      </c>
      <c r="D333">
        <v>3.72</v>
      </c>
      <c r="E333">
        <v>3.68</v>
      </c>
      <c r="F333">
        <v>3.72</v>
      </c>
      <c r="G333">
        <v>3.71</v>
      </c>
      <c r="H333">
        <v>3.84</v>
      </c>
      <c r="I333">
        <v>3.86</v>
      </c>
      <c r="J333">
        <v>3.97</v>
      </c>
      <c r="K333">
        <v>4.16</v>
      </c>
      <c r="L333">
        <v>4.3600000000000003</v>
      </c>
      <c r="M333">
        <v>4.92</v>
      </c>
      <c r="N333">
        <v>4.9400000000000004</v>
      </c>
      <c r="O333" s="3">
        <f>표1_4[[#This Row],[10 Yr]]-표1_4[[#This Row],[2 Yr]]</f>
        <v>0.52000000000000046</v>
      </c>
      <c r="P333" s="3">
        <f>표1_4[[#This Row],[10 Yr]]-표1_4[[#This Row],[1 Mo]]</f>
        <v>0.68000000000000016</v>
      </c>
      <c r="Q333" s="3">
        <f>표1_4[[#This Row],[10 Yr]]-표1_4[[#This Row],[3 Mo]]</f>
        <v>0.68000000000000016</v>
      </c>
      <c r="R333" s="3">
        <f>표1_4[[#This Row],[10 Yr]]-표1_4[[#This Row],[FEDRate]]</f>
        <v>0.7200000000000002</v>
      </c>
      <c r="S333" s="3">
        <f>표1_4[[#This Row],[20 Yr]]-표1_4[[#This Row],[10 Yr]]</f>
        <v>0.55999999999999961</v>
      </c>
    </row>
    <row r="334" spans="1:19">
      <c r="A334" s="1">
        <v>46141</v>
      </c>
      <c r="B334" s="3">
        <v>3.64</v>
      </c>
      <c r="C334">
        <v>3.68</v>
      </c>
      <c r="D334">
        <v>3.72</v>
      </c>
      <c r="E334">
        <v>3.68</v>
      </c>
      <c r="F334">
        <v>3.73</v>
      </c>
      <c r="G334">
        <v>3.75</v>
      </c>
      <c r="H334">
        <v>3.92</v>
      </c>
      <c r="I334">
        <v>3.94</v>
      </c>
      <c r="J334">
        <v>4.05</v>
      </c>
      <c r="K334">
        <v>4.2300000000000004</v>
      </c>
      <c r="L334">
        <v>4.42</v>
      </c>
      <c r="M334">
        <v>4.97</v>
      </c>
      <c r="N334">
        <v>4.9800000000000004</v>
      </c>
      <c r="O334" s="3">
        <f>표1_4[[#This Row],[10 Yr]]-표1_4[[#This Row],[2 Yr]]</f>
        <v>0.5</v>
      </c>
      <c r="P334" s="3">
        <f>표1_4[[#This Row],[10 Yr]]-표1_4[[#This Row],[1 Mo]]</f>
        <v>0.73999999999999977</v>
      </c>
      <c r="Q334" s="3">
        <f>표1_4[[#This Row],[10 Yr]]-표1_4[[#This Row],[3 Mo]]</f>
        <v>0.73999999999999977</v>
      </c>
      <c r="R334" s="3">
        <f>표1_4[[#This Row],[10 Yr]]-표1_4[[#This Row],[FEDRate]]</f>
        <v>0.7799999999999998</v>
      </c>
      <c r="S334" s="3">
        <f>표1_4[[#This Row],[20 Yr]]-표1_4[[#This Row],[10 Yr]]</f>
        <v>0.54999999999999982</v>
      </c>
    </row>
    <row r="335" spans="1:19">
      <c r="A335" s="1">
        <v>46142</v>
      </c>
      <c r="B335" s="3">
        <v>3.64</v>
      </c>
      <c r="C335">
        <v>3.72</v>
      </c>
      <c r="D335">
        <v>3.71</v>
      </c>
      <c r="E335">
        <v>3.68</v>
      </c>
      <c r="F335">
        <v>3.71</v>
      </c>
      <c r="G335">
        <v>3.72</v>
      </c>
      <c r="H335">
        <v>3.88</v>
      </c>
      <c r="I335">
        <v>3.91</v>
      </c>
      <c r="J335">
        <v>4.0199999999999996</v>
      </c>
      <c r="K335">
        <v>4.2</v>
      </c>
      <c r="L335">
        <v>4.4000000000000004</v>
      </c>
      <c r="M335">
        <v>4.97</v>
      </c>
      <c r="N335">
        <v>4.9800000000000004</v>
      </c>
      <c r="O335" s="3">
        <f>표1_4[[#This Row],[10 Yr]]-표1_4[[#This Row],[2 Yr]]</f>
        <v>0.52000000000000046</v>
      </c>
      <c r="P335" s="3">
        <f>표1_4[[#This Row],[10 Yr]]-표1_4[[#This Row],[1 Mo]]</f>
        <v>0.68000000000000016</v>
      </c>
      <c r="Q335" s="3">
        <f>표1_4[[#This Row],[10 Yr]]-표1_4[[#This Row],[3 Mo]]</f>
        <v>0.7200000000000002</v>
      </c>
      <c r="R335" s="3">
        <f>표1_4[[#This Row],[10 Yr]]-표1_4[[#This Row],[FEDRate]]</f>
        <v>0.76000000000000023</v>
      </c>
      <c r="S335" s="3">
        <f>표1_4[[#This Row],[20 Yr]]-표1_4[[#This Row],[10 Yr]]</f>
        <v>0.5699999999999994</v>
      </c>
    </row>
    <row r="336" spans="1:19">
      <c r="A336" s="1">
        <v>46143</v>
      </c>
      <c r="B336" s="3">
        <v>3.64</v>
      </c>
      <c r="C336">
        <v>3.71</v>
      </c>
      <c r="D336">
        <v>3.7</v>
      </c>
      <c r="E336">
        <v>3.68</v>
      </c>
      <c r="F336">
        <v>3.71</v>
      </c>
      <c r="G336">
        <v>3.73</v>
      </c>
      <c r="H336">
        <v>3.88</v>
      </c>
      <c r="I336">
        <v>3.91</v>
      </c>
      <c r="J336">
        <v>4.0199999999999996</v>
      </c>
      <c r="K336">
        <v>4.2</v>
      </c>
      <c r="L336">
        <v>4.3899999999999997</v>
      </c>
      <c r="M336">
        <v>4.96</v>
      </c>
      <c r="N336">
        <v>4.97</v>
      </c>
      <c r="O336" s="3">
        <f>표1_4[[#This Row],[10 Yr]]-표1_4[[#This Row],[2 Yr]]</f>
        <v>0.50999999999999979</v>
      </c>
      <c r="P336" s="3">
        <f>표1_4[[#This Row],[10 Yr]]-표1_4[[#This Row],[1 Mo]]</f>
        <v>0.67999999999999972</v>
      </c>
      <c r="Q336" s="3">
        <f>표1_4[[#This Row],[10 Yr]]-표1_4[[#This Row],[3 Mo]]</f>
        <v>0.70999999999999952</v>
      </c>
      <c r="R336" s="3">
        <f>표1_4[[#This Row],[10 Yr]]-표1_4[[#This Row],[FEDRate]]</f>
        <v>0.74999999999999956</v>
      </c>
      <c r="S336" s="3">
        <f>표1_4[[#This Row],[20 Yr]]-표1_4[[#This Row],[10 Yr]]</f>
        <v>0.57000000000000028</v>
      </c>
    </row>
    <row r="337" spans="1:19">
      <c r="A337" s="1">
        <v>46146</v>
      </c>
      <c r="B337" s="3">
        <v>3.64</v>
      </c>
      <c r="C337">
        <v>3.71</v>
      </c>
      <c r="D337">
        <v>3.7</v>
      </c>
      <c r="E337">
        <v>3.7</v>
      </c>
      <c r="F337">
        <v>3.76</v>
      </c>
      <c r="G337">
        <v>3.78</v>
      </c>
      <c r="H337">
        <v>3.95</v>
      </c>
      <c r="I337">
        <v>3.98</v>
      </c>
      <c r="J337">
        <v>4.08</v>
      </c>
      <c r="K337">
        <v>4.26</v>
      </c>
      <c r="L337">
        <v>4.45</v>
      </c>
      <c r="M337">
        <v>5.01</v>
      </c>
      <c r="N337">
        <v>5.0199999999999996</v>
      </c>
      <c r="O337" s="3">
        <f>표1_4[[#This Row],[10 Yr]]-표1_4[[#This Row],[2 Yr]]</f>
        <v>0.5</v>
      </c>
      <c r="P337" s="3">
        <f>표1_4[[#This Row],[10 Yr]]-표1_4[[#This Row],[1 Mo]]</f>
        <v>0.74000000000000021</v>
      </c>
      <c r="Q337" s="3">
        <f>표1_4[[#This Row],[10 Yr]]-표1_4[[#This Row],[3 Mo]]</f>
        <v>0.75</v>
      </c>
      <c r="R337" s="3">
        <f>표1_4[[#This Row],[10 Yr]]-표1_4[[#This Row],[FEDRate]]</f>
        <v>0.81</v>
      </c>
      <c r="S337" s="3">
        <f>표1_4[[#This Row],[20 Yr]]-표1_4[[#This Row],[10 Yr]]</f>
        <v>0.55999999999999961</v>
      </c>
    </row>
    <row r="338" spans="1:19">
      <c r="A338" s="1">
        <v>46147</v>
      </c>
      <c r="B338" s="3">
        <v>3.64</v>
      </c>
      <c r="C338">
        <v>3.7</v>
      </c>
      <c r="D338">
        <v>3.7</v>
      </c>
      <c r="E338">
        <v>3.69</v>
      </c>
      <c r="F338">
        <v>3.75</v>
      </c>
      <c r="G338">
        <v>3.77</v>
      </c>
      <c r="H338">
        <v>3.93</v>
      </c>
      <c r="I338">
        <v>3.97</v>
      </c>
      <c r="J338">
        <v>4.08</v>
      </c>
      <c r="K338">
        <v>4.25</v>
      </c>
      <c r="L338">
        <v>4.43</v>
      </c>
      <c r="M338">
        <v>4.9800000000000004</v>
      </c>
      <c r="N338">
        <v>4.9800000000000004</v>
      </c>
      <c r="O338" s="3">
        <f>표1_4[[#This Row],[10 Yr]]-표1_4[[#This Row],[2 Yr]]</f>
        <v>0.49999999999999956</v>
      </c>
      <c r="P338" s="3">
        <f>표1_4[[#This Row],[10 Yr]]-표1_4[[#This Row],[1 Mo]]</f>
        <v>0.72999999999999954</v>
      </c>
      <c r="Q338" s="3">
        <f>표1_4[[#This Row],[10 Yr]]-표1_4[[#This Row],[3 Mo]]</f>
        <v>0.73999999999999977</v>
      </c>
      <c r="R338" s="3">
        <f>표1_4[[#This Row],[10 Yr]]-표1_4[[#This Row],[FEDRate]]</f>
        <v>0.78999999999999959</v>
      </c>
      <c r="S338" s="3">
        <f>표1_4[[#This Row],[20 Yr]]-표1_4[[#This Row],[10 Yr]]</f>
        <v>0.55000000000000071</v>
      </c>
    </row>
    <row r="339" spans="1:19">
      <c r="A339" s="1">
        <v>46148</v>
      </c>
      <c r="B339" s="3">
        <v>3.64</v>
      </c>
      <c r="C339">
        <v>3.7</v>
      </c>
      <c r="D339">
        <v>3.69</v>
      </c>
      <c r="E339">
        <v>3.69</v>
      </c>
      <c r="F339">
        <v>3.74</v>
      </c>
      <c r="G339">
        <v>3.73</v>
      </c>
      <c r="H339">
        <v>3.87</v>
      </c>
      <c r="I339">
        <v>3.89</v>
      </c>
      <c r="J339">
        <v>3.99</v>
      </c>
      <c r="K339">
        <v>4.17</v>
      </c>
      <c r="L339">
        <v>4.3600000000000003</v>
      </c>
      <c r="M339">
        <v>4.92</v>
      </c>
      <c r="N339">
        <v>4.9400000000000004</v>
      </c>
      <c r="O339" s="3">
        <f>표1_4[[#This Row],[10 Yr]]-표1_4[[#This Row],[2 Yr]]</f>
        <v>0.49000000000000021</v>
      </c>
      <c r="P339" s="3">
        <f>표1_4[[#This Row],[10 Yr]]-표1_4[[#This Row],[1 Mo]]</f>
        <v>0.66000000000000014</v>
      </c>
      <c r="Q339" s="3">
        <f>표1_4[[#This Row],[10 Yr]]-표1_4[[#This Row],[3 Mo]]</f>
        <v>0.67000000000000037</v>
      </c>
      <c r="R339" s="3">
        <f>표1_4[[#This Row],[10 Yr]]-표1_4[[#This Row],[FEDRate]]</f>
        <v>0.7200000000000002</v>
      </c>
      <c r="S339" s="3">
        <f>표1_4[[#This Row],[20 Yr]]-표1_4[[#This Row],[10 Yr]]</f>
        <v>0.55999999999999961</v>
      </c>
    </row>
    <row r="340" spans="1:19">
      <c r="A340" s="1">
        <v>46149</v>
      </c>
      <c r="B340" s="3">
        <v>3.64</v>
      </c>
      <c r="C340">
        <v>3.72</v>
      </c>
      <c r="D340">
        <v>3.69</v>
      </c>
      <c r="E340">
        <v>3.69</v>
      </c>
      <c r="F340">
        <v>3.74</v>
      </c>
      <c r="G340">
        <v>3.76</v>
      </c>
      <c r="H340">
        <v>3.92</v>
      </c>
      <c r="I340">
        <v>3.94</v>
      </c>
      <c r="J340">
        <v>4.04</v>
      </c>
      <c r="K340">
        <v>4.22</v>
      </c>
      <c r="L340">
        <v>4.41</v>
      </c>
      <c r="M340">
        <v>4.96</v>
      </c>
      <c r="N340">
        <v>4.97</v>
      </c>
      <c r="O340" s="3">
        <f>표1_4[[#This Row],[10 Yr]]-표1_4[[#This Row],[2 Yr]]</f>
        <v>0.49000000000000021</v>
      </c>
      <c r="P340" s="3">
        <f>표1_4[[#This Row],[10 Yr]]-표1_4[[#This Row],[1 Mo]]</f>
        <v>0.69</v>
      </c>
      <c r="Q340" s="3">
        <f>표1_4[[#This Row],[10 Yr]]-표1_4[[#This Row],[3 Mo]]</f>
        <v>0.7200000000000002</v>
      </c>
      <c r="R340" s="3">
        <f>표1_4[[#This Row],[10 Yr]]-표1_4[[#This Row],[FEDRate]]</f>
        <v>0.77</v>
      </c>
      <c r="S340" s="3">
        <f>표1_4[[#This Row],[20 Yr]]-표1_4[[#This Row],[10 Yr]]</f>
        <v>0.54999999999999982</v>
      </c>
    </row>
    <row r="341" spans="1:19">
      <c r="A341" s="1">
        <v>46150</v>
      </c>
      <c r="B341" s="3">
        <v>3.64</v>
      </c>
      <c r="C341">
        <v>3.71</v>
      </c>
      <c r="D341">
        <v>3.68</v>
      </c>
      <c r="E341">
        <v>3.69</v>
      </c>
      <c r="F341">
        <v>3.74</v>
      </c>
      <c r="G341">
        <v>3.75</v>
      </c>
      <c r="H341">
        <v>3.9</v>
      </c>
      <c r="I341">
        <v>3.92</v>
      </c>
      <c r="J341">
        <v>4.0199999999999996</v>
      </c>
      <c r="K341">
        <v>4.1900000000000004</v>
      </c>
      <c r="L341">
        <v>4.38</v>
      </c>
      <c r="M341">
        <v>4.93</v>
      </c>
      <c r="N341">
        <v>4.95</v>
      </c>
      <c r="O341" s="3">
        <f>표1_4[[#This Row],[10 Yr]]-표1_4[[#This Row],[2 Yr]]</f>
        <v>0.48</v>
      </c>
      <c r="P341" s="3">
        <f>표1_4[[#This Row],[10 Yr]]-표1_4[[#This Row],[1 Mo]]</f>
        <v>0.66999999999999993</v>
      </c>
      <c r="Q341" s="3">
        <f>표1_4[[#This Row],[10 Yr]]-표1_4[[#This Row],[3 Mo]]</f>
        <v>0.69</v>
      </c>
      <c r="R341" s="3">
        <f>표1_4[[#This Row],[10 Yr]]-표1_4[[#This Row],[FEDRate]]</f>
        <v>0.73999999999999977</v>
      </c>
      <c r="S341" s="3">
        <f>표1_4[[#This Row],[20 Yr]]-표1_4[[#This Row],[10 Yr]]</f>
        <v>0.54999999999999982</v>
      </c>
    </row>
    <row r="342" spans="1:19">
      <c r="A342" s="1">
        <v>46153</v>
      </c>
      <c r="B342" s="3">
        <v>3.64</v>
      </c>
      <c r="C342">
        <v>3.71</v>
      </c>
      <c r="D342">
        <v>3.69</v>
      </c>
      <c r="E342">
        <v>3.7</v>
      </c>
      <c r="F342">
        <v>3.77</v>
      </c>
      <c r="G342">
        <v>3.79</v>
      </c>
      <c r="H342">
        <v>3.95</v>
      </c>
      <c r="I342">
        <v>3.96</v>
      </c>
      <c r="J342">
        <v>4.07</v>
      </c>
      <c r="K342">
        <v>4.24</v>
      </c>
      <c r="L342">
        <v>4.42</v>
      </c>
      <c r="M342" s="3">
        <v>4.97</v>
      </c>
      <c r="N342" s="3">
        <v>4.9800000000000004</v>
      </c>
      <c r="O342" s="3">
        <f>표1_4[[#This Row],[10 Yr]]-표1_4[[#This Row],[2 Yr]]</f>
        <v>0.46999999999999975</v>
      </c>
      <c r="P342" s="3">
        <f>표1_4[[#This Row],[10 Yr]]-표1_4[[#This Row],[1 Mo]]</f>
        <v>0.71</v>
      </c>
      <c r="Q342" s="3">
        <f>표1_4[[#This Row],[10 Yr]]-표1_4[[#This Row],[3 Mo]]</f>
        <v>0.71999999999999975</v>
      </c>
      <c r="R342" s="3">
        <f>표1_4[[#This Row],[10 Yr]]-표1_4[[#This Row],[FEDRate]]</f>
        <v>0.7799999999999998</v>
      </c>
      <c r="S342" s="3">
        <f>표1_4[[#This Row],[20 Yr]]-표1_4[[#This Row],[10 Yr]]</f>
        <v>0.54999999999999982</v>
      </c>
    </row>
    <row r="343" spans="1:19">
      <c r="A343" s="1">
        <v>46154</v>
      </c>
      <c r="B343" s="3">
        <v>3.64</v>
      </c>
      <c r="C343">
        <v>3.71</v>
      </c>
      <c r="D343">
        <v>3.69</v>
      </c>
      <c r="E343">
        <v>3.7</v>
      </c>
      <c r="F343">
        <v>3.77</v>
      </c>
      <c r="G343">
        <v>3.8</v>
      </c>
      <c r="H343">
        <v>4</v>
      </c>
      <c r="I343">
        <v>4.01</v>
      </c>
      <c r="J343">
        <v>4.12</v>
      </c>
      <c r="K343">
        <v>4.29</v>
      </c>
      <c r="L343">
        <v>4.46</v>
      </c>
      <c r="M343" s="3">
        <v>5.0199999999999996</v>
      </c>
      <c r="N343" s="3">
        <v>5.03</v>
      </c>
      <c r="O343" s="3">
        <f>표1_4[[#This Row],[10 Yr]]-표1_4[[#This Row],[2 Yr]]</f>
        <v>0.45999999999999996</v>
      </c>
      <c r="P343" s="3">
        <f>표1_4[[#This Row],[10 Yr]]-표1_4[[#This Row],[1 Mo]]</f>
        <v>0.75</v>
      </c>
      <c r="Q343" s="3">
        <f>표1_4[[#This Row],[10 Yr]]-표1_4[[#This Row],[3 Mo]]</f>
        <v>0.75999999999999979</v>
      </c>
      <c r="R343" s="3">
        <f>표1_4[[#This Row],[10 Yr]]-표1_4[[#This Row],[FEDRate]]</f>
        <v>0.81999999999999984</v>
      </c>
      <c r="S343" s="3">
        <f>표1_4[[#This Row],[20 Yr]]-표1_4[[#This Row],[10 Yr]]</f>
        <v>0.55999999999999961</v>
      </c>
    </row>
    <row r="344" spans="1:19">
      <c r="A344" s="1">
        <v>46155</v>
      </c>
      <c r="B344" s="3">
        <v>3.64</v>
      </c>
      <c r="C344">
        <v>3.71</v>
      </c>
      <c r="D344">
        <v>3.7</v>
      </c>
      <c r="E344">
        <v>3.69</v>
      </c>
      <c r="F344">
        <v>3.77</v>
      </c>
      <c r="G344">
        <v>3.79</v>
      </c>
      <c r="H344">
        <v>3.98</v>
      </c>
      <c r="I344">
        <v>4</v>
      </c>
      <c r="J344">
        <v>4.12</v>
      </c>
      <c r="K344">
        <v>4.28</v>
      </c>
      <c r="L344">
        <v>4.46</v>
      </c>
      <c r="M344" s="3">
        <v>5.03</v>
      </c>
      <c r="N344" s="3">
        <v>5.03</v>
      </c>
      <c r="O344" s="3">
        <f>표1_4[[#This Row],[10 Yr]]-표1_4[[#This Row],[2 Yr]]</f>
        <v>0.48</v>
      </c>
      <c r="P344" s="3">
        <f>표1_4[[#This Row],[10 Yr]]-표1_4[[#This Row],[1 Mo]]</f>
        <v>0.75</v>
      </c>
      <c r="Q344" s="3">
        <f>표1_4[[#This Row],[10 Yr]]-표1_4[[#This Row],[3 Mo]]</f>
        <v>0.77</v>
      </c>
      <c r="R344" s="3">
        <f>표1_4[[#This Row],[10 Yr]]-표1_4[[#This Row],[FEDRate]]</f>
        <v>0.81999999999999984</v>
      </c>
      <c r="S344" s="3">
        <f>표1_4[[#This Row],[20 Yr]]-표1_4[[#This Row],[10 Yr]]</f>
        <v>0.57000000000000028</v>
      </c>
    </row>
    <row r="345" spans="1:19">
      <c r="A345" s="1">
        <v>46156</v>
      </c>
      <c r="B345" s="3">
        <v>3.64</v>
      </c>
      <c r="C345">
        <v>3.72</v>
      </c>
      <c r="D345">
        <v>3.7</v>
      </c>
      <c r="E345">
        <v>3.69</v>
      </c>
      <c r="F345">
        <v>3.76</v>
      </c>
      <c r="G345">
        <v>3.79</v>
      </c>
      <c r="H345">
        <v>4</v>
      </c>
      <c r="I345">
        <v>4.04</v>
      </c>
      <c r="J345">
        <v>4.13</v>
      </c>
      <c r="K345">
        <v>4.29</v>
      </c>
      <c r="L345">
        <v>4.47</v>
      </c>
      <c r="M345" s="3">
        <v>5.01</v>
      </c>
      <c r="N345" s="3">
        <v>5.0199999999999996</v>
      </c>
      <c r="O345" s="3">
        <f>표1_4[[#This Row],[10 Yr]]-표1_4[[#This Row],[2 Yr]]</f>
        <v>0.46999999999999975</v>
      </c>
      <c r="P345" s="3">
        <f>표1_4[[#This Row],[10 Yr]]-표1_4[[#This Row],[1 Mo]]</f>
        <v>0.74999999999999956</v>
      </c>
      <c r="Q345" s="3">
        <f>표1_4[[#This Row],[10 Yr]]-표1_4[[#This Row],[3 Mo]]</f>
        <v>0.7799999999999998</v>
      </c>
      <c r="R345" s="3">
        <f>표1_4[[#This Row],[10 Yr]]-표1_4[[#This Row],[FEDRate]]</f>
        <v>0.82999999999999963</v>
      </c>
      <c r="S345" s="3">
        <f>표1_4[[#This Row],[20 Yr]]-표1_4[[#This Row],[10 Yr]]</f>
        <v>0.54</v>
      </c>
    </row>
    <row r="346" spans="1:19">
      <c r="A346" s="1">
        <v>46157</v>
      </c>
      <c r="B346" s="3">
        <v>3.64</v>
      </c>
      <c r="C346">
        <v>3.71</v>
      </c>
      <c r="D346">
        <v>3.69</v>
      </c>
      <c r="E346">
        <v>3.69</v>
      </c>
      <c r="F346">
        <v>3.77</v>
      </c>
      <c r="G346">
        <v>3.82</v>
      </c>
      <c r="H346">
        <v>4.09</v>
      </c>
      <c r="I346">
        <v>4.1399999999999997</v>
      </c>
      <c r="J346">
        <v>4.26</v>
      </c>
      <c r="K346">
        <v>4.43</v>
      </c>
      <c r="L346">
        <v>4.59</v>
      </c>
      <c r="M346" s="3">
        <v>5.14</v>
      </c>
      <c r="N346" s="3">
        <v>5.12</v>
      </c>
      <c r="O346" s="3">
        <f>표1_4[[#This Row],[10 Yr]]-표1_4[[#This Row],[2 Yr]]</f>
        <v>0.5</v>
      </c>
      <c r="P346" s="3">
        <f>표1_4[[#This Row],[10 Yr]]-표1_4[[#This Row],[1 Mo]]</f>
        <v>0.87999999999999989</v>
      </c>
      <c r="Q346" s="3">
        <f>표1_4[[#This Row],[10 Yr]]-표1_4[[#This Row],[3 Mo]]</f>
        <v>0.89999999999999991</v>
      </c>
      <c r="R346" s="3">
        <f>표1_4[[#This Row],[10 Yr]]-표1_4[[#This Row],[FEDRate]]</f>
        <v>0.94999999999999973</v>
      </c>
      <c r="S346" s="3">
        <f>표1_4[[#This Row],[20 Yr]]-표1_4[[#This Row],[10 Yr]]</f>
        <v>0.54999999999999982</v>
      </c>
    </row>
    <row r="347" spans="1:19">
      <c r="A347" s="1">
        <v>46160</v>
      </c>
      <c r="B347" s="3">
        <v>3.64</v>
      </c>
      <c r="C347">
        <v>3.69</v>
      </c>
      <c r="D347">
        <v>3.68</v>
      </c>
      <c r="E347">
        <v>3.68</v>
      </c>
      <c r="F347">
        <v>3.77</v>
      </c>
      <c r="G347">
        <v>3.81</v>
      </c>
      <c r="H347">
        <v>4.07</v>
      </c>
      <c r="I347">
        <v>4.1399999999999997</v>
      </c>
      <c r="J347">
        <v>4.2699999999999996</v>
      </c>
      <c r="K347">
        <v>4.43</v>
      </c>
      <c r="L347">
        <v>4.6100000000000003</v>
      </c>
      <c r="M347" s="3">
        <v>5.14</v>
      </c>
      <c r="N347" s="3">
        <v>5.14</v>
      </c>
      <c r="O347" s="3">
        <f>표1_4[[#This Row],[10 Yr]]-표1_4[[#This Row],[2 Yr]]</f>
        <v>0.54</v>
      </c>
      <c r="P347" s="3">
        <f>표1_4[[#This Row],[10 Yr]]-표1_4[[#This Row],[1 Mo]]</f>
        <v>0.92000000000000037</v>
      </c>
      <c r="Q347" s="3">
        <f>표1_4[[#This Row],[10 Yr]]-표1_4[[#This Row],[3 Mo]]</f>
        <v>0.93000000000000016</v>
      </c>
      <c r="R347" s="3">
        <f>표1_4[[#This Row],[10 Yr]]-표1_4[[#This Row],[FEDRate]]</f>
        <v>0.9700000000000002</v>
      </c>
      <c r="S347" s="3">
        <f>표1_4[[#This Row],[20 Yr]]-표1_4[[#This Row],[10 Yr]]</f>
        <v>0.52999999999999936</v>
      </c>
    </row>
    <row r="348" spans="1:19">
      <c r="A348" s="1">
        <v>46161</v>
      </c>
      <c r="B348" s="3">
        <v>3.64</v>
      </c>
      <c r="C348">
        <v>3.66</v>
      </c>
      <c r="D348">
        <v>3.66</v>
      </c>
      <c r="E348">
        <v>3.67</v>
      </c>
      <c r="F348">
        <v>3.77</v>
      </c>
      <c r="G348">
        <v>3.83</v>
      </c>
      <c r="H348">
        <v>4.13</v>
      </c>
      <c r="I348">
        <v>4.2</v>
      </c>
      <c r="J348">
        <v>4.32</v>
      </c>
      <c r="K348">
        <v>4.5</v>
      </c>
      <c r="L348">
        <v>4.67</v>
      </c>
      <c r="M348" s="3">
        <v>5.19</v>
      </c>
      <c r="N348" s="3">
        <v>5.18</v>
      </c>
      <c r="O348" s="3">
        <f>표1_4[[#This Row],[10 Yr]]-표1_4[[#This Row],[2 Yr]]</f>
        <v>0.54</v>
      </c>
      <c r="P348" s="3">
        <f>표1_4[[#This Row],[10 Yr]]-표1_4[[#This Row],[1 Mo]]</f>
        <v>1.0099999999999998</v>
      </c>
      <c r="Q348" s="3">
        <f>표1_4[[#This Row],[10 Yr]]-표1_4[[#This Row],[3 Mo]]</f>
        <v>1</v>
      </c>
      <c r="R348" s="3">
        <f>표1_4[[#This Row],[10 Yr]]-표1_4[[#This Row],[FEDRate]]</f>
        <v>1.0299999999999998</v>
      </c>
      <c r="S348" s="3">
        <f>표1_4[[#This Row],[20 Yr]]-표1_4[[#This Row],[10 Yr]]</f>
        <v>0.52000000000000046</v>
      </c>
    </row>
    <row r="349" spans="1:19">
      <c r="A349" s="1">
        <v>46162</v>
      </c>
      <c r="B349" s="3">
        <v>3.64</v>
      </c>
      <c r="C349">
        <v>3.65</v>
      </c>
      <c r="D349">
        <v>3.65</v>
      </c>
      <c r="E349">
        <v>3.65</v>
      </c>
      <c r="F349">
        <v>3.75</v>
      </c>
      <c r="G349">
        <v>3.79</v>
      </c>
      <c r="H349">
        <v>4.04</v>
      </c>
      <c r="I349">
        <v>4.1100000000000003</v>
      </c>
      <c r="J349">
        <v>4.22</v>
      </c>
      <c r="K349">
        <v>4.3899999999999997</v>
      </c>
      <c r="L349">
        <v>4.57</v>
      </c>
      <c r="M349" s="3">
        <v>5.0999999999999996</v>
      </c>
      <c r="N349" s="3">
        <v>5.1100000000000003</v>
      </c>
      <c r="O349" s="3">
        <f>표1_4[[#This Row],[10 Yr]]-표1_4[[#This Row],[2 Yr]]</f>
        <v>0.53000000000000025</v>
      </c>
      <c r="P349" s="3">
        <f>표1_4[[#This Row],[10 Yr]]-표1_4[[#This Row],[1 Mo]]</f>
        <v>0.92000000000000037</v>
      </c>
      <c r="Q349" s="3">
        <f>표1_4[[#This Row],[10 Yr]]-표1_4[[#This Row],[3 Mo]]</f>
        <v>0.92000000000000037</v>
      </c>
      <c r="R349" s="3">
        <f>표1_4[[#This Row],[10 Yr]]-표1_4[[#This Row],[FEDRate]]</f>
        <v>0.93000000000000016</v>
      </c>
      <c r="S349" s="3">
        <f>표1_4[[#This Row],[20 Yr]]-표1_4[[#This Row],[10 Yr]]</f>
        <v>0.52999999999999936</v>
      </c>
    </row>
    <row r="350" spans="1:19">
      <c r="A350" s="1">
        <v>46163</v>
      </c>
      <c r="B350" s="3">
        <v>3.64</v>
      </c>
      <c r="C350">
        <v>3.72</v>
      </c>
      <c r="D350">
        <v>3.69</v>
      </c>
      <c r="E350">
        <v>3.68</v>
      </c>
      <c r="F350">
        <v>3.78</v>
      </c>
      <c r="G350">
        <v>3.83</v>
      </c>
      <c r="H350">
        <v>4.08</v>
      </c>
      <c r="I350">
        <v>4.13</v>
      </c>
      <c r="J350">
        <v>4.25</v>
      </c>
      <c r="K350">
        <v>4.41</v>
      </c>
      <c r="L350">
        <v>4.57</v>
      </c>
      <c r="M350" s="3">
        <v>5.09</v>
      </c>
      <c r="N350" s="3">
        <v>5.0999999999999996</v>
      </c>
      <c r="O350" s="3">
        <f>표1_4[[#This Row],[10 Yr]]-표1_4[[#This Row],[2 Yr]]</f>
        <v>0.49000000000000021</v>
      </c>
      <c r="P350" s="3">
        <f>표1_4[[#This Row],[10 Yr]]-표1_4[[#This Row],[1 Mo]]</f>
        <v>0.85000000000000009</v>
      </c>
      <c r="Q350" s="3">
        <f>표1_4[[#This Row],[10 Yr]]-표1_4[[#This Row],[3 Mo]]</f>
        <v>0.89000000000000012</v>
      </c>
      <c r="R350" s="3">
        <f>표1_4[[#This Row],[10 Yr]]-표1_4[[#This Row],[FEDRate]]</f>
        <v>0.93000000000000016</v>
      </c>
      <c r="S350" s="3">
        <f>표1_4[[#This Row],[20 Yr]]-표1_4[[#This Row],[10 Yr]]</f>
        <v>0.51999999999999957</v>
      </c>
    </row>
    <row r="351" spans="1:19">
      <c r="A351" s="1">
        <v>46164</v>
      </c>
      <c r="B351" s="3">
        <v>3.64</v>
      </c>
      <c r="C351">
        <v>3.72</v>
      </c>
      <c r="D351">
        <v>3.69</v>
      </c>
      <c r="E351">
        <v>3.68</v>
      </c>
      <c r="F351">
        <v>3.79</v>
      </c>
      <c r="G351">
        <v>3.86</v>
      </c>
      <c r="H351">
        <v>4.13</v>
      </c>
      <c r="I351">
        <v>4.18</v>
      </c>
      <c r="J351">
        <v>4.2699999999999996</v>
      </c>
      <c r="K351">
        <v>4.41</v>
      </c>
      <c r="L351">
        <v>4.5599999999999996</v>
      </c>
      <c r="M351" s="3">
        <v>5.0599999999999996</v>
      </c>
      <c r="N351" s="3">
        <v>5.07</v>
      </c>
      <c r="O351" s="3">
        <f>표1_4[[#This Row],[10 Yr]]-표1_4[[#This Row],[2 Yr]]</f>
        <v>0.42999999999999972</v>
      </c>
      <c r="P351" s="3">
        <f>표1_4[[#This Row],[10 Yr]]-표1_4[[#This Row],[1 Mo]]</f>
        <v>0.83999999999999941</v>
      </c>
      <c r="Q351" s="3">
        <f>표1_4[[#This Row],[10 Yr]]-표1_4[[#This Row],[3 Mo]]</f>
        <v>0.87999999999999945</v>
      </c>
      <c r="R351" s="3">
        <f>표1_4[[#This Row],[10 Yr]]-표1_4[[#This Row],[FEDRate]]</f>
        <v>0.91999999999999948</v>
      </c>
      <c r="S351" s="3">
        <f>표1_4[[#This Row],[20 Yr]]-표1_4[[#This Row],[10 Yr]]</f>
        <v>0.5</v>
      </c>
    </row>
    <row r="352" spans="1:19">
      <c r="A352" s="1">
        <v>46168</v>
      </c>
      <c r="B352" s="3">
        <v>3.64</v>
      </c>
      <c r="C352">
        <v>3.72</v>
      </c>
      <c r="D352">
        <v>3.69</v>
      </c>
      <c r="E352">
        <v>3.68</v>
      </c>
      <c r="F352">
        <v>3.8</v>
      </c>
      <c r="G352">
        <v>3.82</v>
      </c>
      <c r="H352">
        <v>4.01</v>
      </c>
      <c r="I352">
        <v>4.0999999999999996</v>
      </c>
      <c r="J352">
        <v>4.1900000000000004</v>
      </c>
      <c r="K352">
        <v>4.33</v>
      </c>
      <c r="L352">
        <v>4.5</v>
      </c>
      <c r="M352" s="3">
        <v>5.03</v>
      </c>
      <c r="N352" s="3">
        <v>5.03</v>
      </c>
      <c r="O352" s="3">
        <f>표1_4[[#This Row],[10 Yr]]-표1_4[[#This Row],[2 Yr]]</f>
        <v>0.49000000000000021</v>
      </c>
      <c r="P352" s="3">
        <f>표1_4[[#This Row],[10 Yr]]-표1_4[[#This Row],[1 Mo]]</f>
        <v>0.7799999999999998</v>
      </c>
      <c r="Q352" s="3">
        <f>표1_4[[#This Row],[10 Yr]]-표1_4[[#This Row],[3 Mo]]</f>
        <v>0.81999999999999984</v>
      </c>
      <c r="R352" s="3">
        <f>표1_4[[#This Row],[10 Yr]]-표1_4[[#This Row],[FEDRate]]</f>
        <v>0.85999999999999988</v>
      </c>
      <c r="S352" s="3">
        <f>표1_4[[#This Row],[20 Yr]]-표1_4[[#This Row],[10 Yr]]</f>
        <v>0.53000000000000025</v>
      </c>
    </row>
    <row r="353" spans="1:19">
      <c r="A353" s="1">
        <v>46169</v>
      </c>
      <c r="B353" s="3">
        <v>3.64</v>
      </c>
      <c r="C353">
        <v>3.72</v>
      </c>
      <c r="D353">
        <v>3.69</v>
      </c>
      <c r="E353">
        <v>3.68</v>
      </c>
      <c r="F353">
        <v>3.79</v>
      </c>
      <c r="G353">
        <v>3.8</v>
      </c>
      <c r="H353">
        <v>4</v>
      </c>
      <c r="I353">
        <v>4.09</v>
      </c>
      <c r="J353">
        <v>4.17</v>
      </c>
      <c r="K353">
        <v>4.32</v>
      </c>
      <c r="L353">
        <v>4.4800000000000004</v>
      </c>
      <c r="M353" s="3">
        <v>5.01</v>
      </c>
      <c r="N353" s="3">
        <v>5.01</v>
      </c>
      <c r="O353" s="3">
        <f>표1_4[[#This Row],[10 Yr]]-표1_4[[#This Row],[2 Yr]]</f>
        <v>0.48000000000000043</v>
      </c>
      <c r="P353" s="3">
        <f>표1_4[[#This Row],[10 Yr]]-표1_4[[#This Row],[1 Mo]]</f>
        <v>0.76000000000000023</v>
      </c>
      <c r="Q353" s="3">
        <f>표1_4[[#This Row],[10 Yr]]-표1_4[[#This Row],[3 Mo]]</f>
        <v>0.80000000000000027</v>
      </c>
      <c r="R353" s="3">
        <f>표1_4[[#This Row],[10 Yr]]-표1_4[[#This Row],[FEDRate]]</f>
        <v>0.8400000000000003</v>
      </c>
      <c r="S353" s="3">
        <f>표1_4[[#This Row],[20 Yr]]-표1_4[[#This Row],[10 Yr]]</f>
        <v>0.52999999999999936</v>
      </c>
    </row>
    <row r="354" spans="1:19">
      <c r="A354" s="1">
        <v>46170</v>
      </c>
      <c r="B354" s="3">
        <v>3.64</v>
      </c>
      <c r="C354">
        <v>3.72</v>
      </c>
      <c r="D354">
        <v>3.71</v>
      </c>
      <c r="E354">
        <v>3.69</v>
      </c>
      <c r="F354">
        <v>3.79</v>
      </c>
      <c r="G354">
        <v>3.8</v>
      </c>
      <c r="H354">
        <v>3.99</v>
      </c>
      <c r="I354">
        <v>4.07</v>
      </c>
      <c r="J354">
        <v>4.1500000000000004</v>
      </c>
      <c r="K354">
        <v>4.29</v>
      </c>
      <c r="L354">
        <v>4.45</v>
      </c>
      <c r="M354" s="3">
        <v>4.9800000000000004</v>
      </c>
      <c r="N354" s="3">
        <v>4.9800000000000004</v>
      </c>
      <c r="O354" s="3">
        <f>표1_4[[#This Row],[10 Yr]]-표1_4[[#This Row],[2 Yr]]</f>
        <v>0.45999999999999996</v>
      </c>
      <c r="P354" s="3">
        <f>표1_4[[#This Row],[10 Yr]]-표1_4[[#This Row],[1 Mo]]</f>
        <v>0.73</v>
      </c>
      <c r="Q354" s="3">
        <f>표1_4[[#This Row],[10 Yr]]-표1_4[[#This Row],[3 Mo]]</f>
        <v>0.76000000000000023</v>
      </c>
      <c r="R354" s="3">
        <f>표1_4[[#This Row],[10 Yr]]-표1_4[[#This Row],[FEDRate]]</f>
        <v>0.81</v>
      </c>
      <c r="S354" s="3">
        <f>표1_4[[#This Row],[20 Yr]]-표1_4[[#This Row],[10 Yr]]</f>
        <v>0.53000000000000025</v>
      </c>
    </row>
    <row r="355" spans="1:19">
      <c r="A355" s="1">
        <v>46171</v>
      </c>
      <c r="B355" s="3">
        <v>3.64</v>
      </c>
      <c r="C355">
        <v>3.72</v>
      </c>
      <c r="D355">
        <v>3.71</v>
      </c>
      <c r="E355">
        <v>3.69</v>
      </c>
      <c r="F355">
        <v>3.78</v>
      </c>
      <c r="G355">
        <v>3.79</v>
      </c>
      <c r="H355">
        <v>3.98</v>
      </c>
      <c r="I355">
        <v>4.0599999999999996</v>
      </c>
      <c r="J355">
        <v>4.13</v>
      </c>
      <c r="K355">
        <v>4.2699999999999996</v>
      </c>
      <c r="L355">
        <v>4.45</v>
      </c>
      <c r="M355" s="3">
        <v>4.9800000000000004</v>
      </c>
      <c r="N355" s="3">
        <v>4.99</v>
      </c>
      <c r="O355" s="3">
        <f>표1_4[[#This Row],[10 Yr]]-표1_4[[#This Row],[2 Yr]]</f>
        <v>0.4700000000000002</v>
      </c>
      <c r="P355" s="3">
        <f>표1_4[[#This Row],[10 Yr]]-표1_4[[#This Row],[1 Mo]]</f>
        <v>0.73</v>
      </c>
      <c r="Q355" s="3">
        <f>표1_4[[#This Row],[10 Yr]]-표1_4[[#This Row],[3 Mo]]</f>
        <v>0.76000000000000023</v>
      </c>
      <c r="R355" s="3">
        <f>표1_4[[#This Row],[10 Yr]]-표1_4[[#This Row],[FEDRate]]</f>
        <v>0.81</v>
      </c>
      <c r="S355" s="3">
        <f>표1_4[[#This Row],[20 Yr]]-표1_4[[#This Row],[10 Yr]]</f>
        <v>0.53000000000000025</v>
      </c>
    </row>
    <row r="356" spans="1:19">
      <c r="A356" s="1">
        <v>46174</v>
      </c>
      <c r="B356" s="3">
        <v>3.64</v>
      </c>
      <c r="C356">
        <v>3.72</v>
      </c>
      <c r="D356">
        <v>3.73</v>
      </c>
      <c r="E356">
        <v>3.78</v>
      </c>
      <c r="F356">
        <v>3.79</v>
      </c>
      <c r="G356">
        <v>3.83</v>
      </c>
      <c r="H356">
        <v>4.05</v>
      </c>
      <c r="I356">
        <v>4.09</v>
      </c>
      <c r="J356">
        <v>4.18</v>
      </c>
      <c r="K356">
        <v>4.32</v>
      </c>
      <c r="L356">
        <v>4.47</v>
      </c>
      <c r="M356" s="3">
        <v>4.99</v>
      </c>
      <c r="N356" s="3">
        <v>4.99</v>
      </c>
      <c r="O356" s="3">
        <f>표1_4[[#This Row],[10 Yr]]-표1_4[[#This Row],[2 Yr]]</f>
        <v>0.41999999999999993</v>
      </c>
      <c r="P356" s="3">
        <f>표1_4[[#This Row],[10 Yr]]-표1_4[[#This Row],[1 Mo]]</f>
        <v>0.74999999999999956</v>
      </c>
      <c r="Q356" s="3">
        <f>표1_4[[#This Row],[10 Yr]]-표1_4[[#This Row],[3 Mo]]</f>
        <v>0.69</v>
      </c>
      <c r="R356" s="3">
        <f>표1_4[[#This Row],[10 Yr]]-표1_4[[#This Row],[FEDRate]]</f>
        <v>0.82999999999999963</v>
      </c>
      <c r="S356" s="3">
        <f>표1_4[[#This Row],[20 Yr]]-표1_4[[#This Row],[10 Yr]]</f>
        <v>0.52000000000000046</v>
      </c>
    </row>
    <row r="357" spans="1:19">
      <c r="A357" s="1">
        <v>46175</v>
      </c>
      <c r="B357" s="3">
        <v>3.64</v>
      </c>
      <c r="C357">
        <v>3.72</v>
      </c>
      <c r="D357">
        <v>3.73</v>
      </c>
      <c r="E357">
        <v>3.77</v>
      </c>
      <c r="F357">
        <v>3.78</v>
      </c>
      <c r="G357">
        <v>3.82</v>
      </c>
      <c r="H357">
        <v>4.05</v>
      </c>
      <c r="I357">
        <v>4.09</v>
      </c>
      <c r="J357">
        <v>4.17</v>
      </c>
      <c r="K357">
        <v>4.3099999999999996</v>
      </c>
      <c r="L357">
        <v>4.46</v>
      </c>
      <c r="M357" s="3">
        <v>4.97</v>
      </c>
      <c r="N357" s="3">
        <v>4.97</v>
      </c>
      <c r="O357" s="3">
        <f>표1_4[[#This Row],[10 Yr]]-표1_4[[#This Row],[2 Yr]]</f>
        <v>0.41000000000000014</v>
      </c>
      <c r="P357" s="3">
        <f>표1_4[[#This Row],[10 Yr]]-표1_4[[#This Row],[1 Mo]]</f>
        <v>0.73999999999999977</v>
      </c>
      <c r="Q357" s="3">
        <f>표1_4[[#This Row],[10 Yr]]-표1_4[[#This Row],[3 Mo]]</f>
        <v>0.69</v>
      </c>
      <c r="R357" s="3">
        <f>표1_4[[#This Row],[10 Yr]]-표1_4[[#This Row],[FEDRate]]</f>
        <v>0.81999999999999984</v>
      </c>
      <c r="S357" s="3">
        <f>표1_4[[#This Row],[20 Yr]]-표1_4[[#This Row],[10 Yr]]</f>
        <v>0.50999999999999979</v>
      </c>
    </row>
    <row r="358" spans="1:19">
      <c r="A358" s="1">
        <v>46176</v>
      </c>
      <c r="B358" s="3">
        <v>3.64</v>
      </c>
      <c r="C358">
        <v>3.71</v>
      </c>
      <c r="D358">
        <v>3.72</v>
      </c>
      <c r="E358">
        <v>3.78</v>
      </c>
      <c r="F358">
        <v>3.78</v>
      </c>
      <c r="G358">
        <v>3.84</v>
      </c>
      <c r="H358">
        <v>4.08</v>
      </c>
      <c r="I358">
        <v>4.1399999999999997</v>
      </c>
      <c r="J358">
        <v>4.21</v>
      </c>
      <c r="K358">
        <v>4.34</v>
      </c>
      <c r="L358">
        <v>4.49</v>
      </c>
      <c r="M358" s="3">
        <v>5</v>
      </c>
      <c r="N358" s="3">
        <v>4.99</v>
      </c>
      <c r="O358" s="3">
        <f>표1_4[[#This Row],[10 Yr]]-표1_4[[#This Row],[2 Yr]]</f>
        <v>0.41000000000000014</v>
      </c>
      <c r="P358" s="3">
        <f>표1_4[[#This Row],[10 Yr]]-표1_4[[#This Row],[1 Mo]]</f>
        <v>0.78000000000000025</v>
      </c>
      <c r="Q358" s="3">
        <f>표1_4[[#This Row],[10 Yr]]-표1_4[[#This Row],[3 Mo]]</f>
        <v>0.71000000000000041</v>
      </c>
      <c r="R358" s="3">
        <f>표1_4[[#This Row],[10 Yr]]-표1_4[[#This Row],[FEDRate]]</f>
        <v>0.85000000000000009</v>
      </c>
      <c r="S358" s="3">
        <f>표1_4[[#This Row],[20 Yr]]-표1_4[[#This Row],[10 Yr]]</f>
        <v>0.50999999999999979</v>
      </c>
    </row>
    <row r="359" spans="1:19">
      <c r="A359" s="1">
        <v>46177</v>
      </c>
      <c r="B359" s="3">
        <v>3.64</v>
      </c>
      <c r="C359">
        <v>3.71</v>
      </c>
      <c r="D359">
        <v>3.7</v>
      </c>
      <c r="E359">
        <v>3.78</v>
      </c>
      <c r="F359">
        <v>3.78</v>
      </c>
      <c r="G359">
        <v>3.82</v>
      </c>
      <c r="H359">
        <v>4.05</v>
      </c>
      <c r="I359">
        <v>4.0999999999999996</v>
      </c>
      <c r="J359">
        <v>4.18</v>
      </c>
      <c r="K359">
        <v>4.32</v>
      </c>
      <c r="L359">
        <v>4.47</v>
      </c>
      <c r="M359" s="3">
        <v>4.9800000000000004</v>
      </c>
      <c r="N359" s="3">
        <v>4.97</v>
      </c>
      <c r="O359" s="3">
        <f>표1_4[[#This Row],[10 Yr]]-표1_4[[#This Row],[2 Yr]]</f>
        <v>0.41999999999999993</v>
      </c>
      <c r="P359" s="3">
        <f>표1_4[[#This Row],[10 Yr]]-표1_4[[#This Row],[1 Mo]]</f>
        <v>0.75999999999999979</v>
      </c>
      <c r="Q359" s="3">
        <f>표1_4[[#This Row],[10 Yr]]-표1_4[[#This Row],[3 Mo]]</f>
        <v>0.69</v>
      </c>
      <c r="R359" s="3">
        <f>표1_4[[#This Row],[10 Yr]]-표1_4[[#This Row],[FEDRate]]</f>
        <v>0.82999999999999963</v>
      </c>
      <c r="S359" s="3">
        <f>표1_4[[#This Row],[20 Yr]]-표1_4[[#This Row],[10 Yr]]</f>
        <v>0.51000000000000068</v>
      </c>
    </row>
    <row r="360" spans="1:19">
      <c r="A360" s="1">
        <v>46178</v>
      </c>
      <c r="B360" s="3">
        <v>3.64</v>
      </c>
      <c r="C360">
        <v>3.71</v>
      </c>
      <c r="D360">
        <v>3.71</v>
      </c>
      <c r="E360">
        <v>3.78</v>
      </c>
      <c r="F360">
        <v>3.81</v>
      </c>
      <c r="G360">
        <v>3.88</v>
      </c>
      <c r="H360">
        <v>4.17</v>
      </c>
      <c r="I360">
        <v>4.22</v>
      </c>
      <c r="J360">
        <v>4.29</v>
      </c>
      <c r="K360">
        <v>4.41</v>
      </c>
      <c r="L360">
        <v>4.55</v>
      </c>
      <c r="M360" s="3">
        <v>5.03</v>
      </c>
      <c r="N360" s="3">
        <v>5.01</v>
      </c>
      <c r="O360" s="3">
        <f>표1_4[[#This Row],[10 Yr]]-표1_4[[#This Row],[2 Yr]]</f>
        <v>0.37999999999999989</v>
      </c>
      <c r="P360" s="3">
        <f>표1_4[[#This Row],[10 Yr]]-표1_4[[#This Row],[1 Mo]]</f>
        <v>0.83999999999999986</v>
      </c>
      <c r="Q360" s="3">
        <f>표1_4[[#This Row],[10 Yr]]-표1_4[[#This Row],[3 Mo]]</f>
        <v>0.77</v>
      </c>
      <c r="R360" s="3">
        <f>표1_4[[#This Row],[10 Yr]]-표1_4[[#This Row],[FEDRate]]</f>
        <v>0.9099999999999997</v>
      </c>
      <c r="S360" s="3">
        <f>표1_4[[#This Row],[20 Yr]]-표1_4[[#This Row],[10 Yr]]</f>
        <v>0.48000000000000043</v>
      </c>
    </row>
    <row r="361" spans="1:19">
      <c r="A361" s="1">
        <v>46181</v>
      </c>
      <c r="B361" s="3">
        <v>3.62</v>
      </c>
      <c r="C361">
        <v>3.7</v>
      </c>
      <c r="D361">
        <v>3.71</v>
      </c>
      <c r="E361">
        <v>3.8</v>
      </c>
      <c r="F361">
        <v>3.83</v>
      </c>
      <c r="G361">
        <v>3.85</v>
      </c>
      <c r="H361">
        <v>4.1500000000000004</v>
      </c>
      <c r="I361">
        <v>4.21</v>
      </c>
      <c r="J361">
        <v>4.29</v>
      </c>
      <c r="K361">
        <v>4.42</v>
      </c>
      <c r="L361">
        <v>4.5599999999999996</v>
      </c>
      <c r="M361" s="3">
        <v>5.05</v>
      </c>
      <c r="N361" s="3">
        <v>5.03</v>
      </c>
      <c r="O361" s="3">
        <f>표1_4[[#This Row],[10 Yr]]-표1_4[[#This Row],[2 Yr]]</f>
        <v>0.40999999999999925</v>
      </c>
      <c r="P361" s="3">
        <f>표1_4[[#This Row],[10 Yr]]-표1_4[[#This Row],[1 Mo]]</f>
        <v>0.85999999999999943</v>
      </c>
      <c r="Q361" s="3">
        <f>표1_4[[#This Row],[10 Yr]]-표1_4[[#This Row],[3 Mo]]</f>
        <v>0.75999999999999979</v>
      </c>
      <c r="R361" s="3">
        <f>표1_4[[#This Row],[10 Yr]]-표1_4[[#This Row],[FEDRate]]</f>
        <v>0.9399999999999995</v>
      </c>
      <c r="S361" s="3">
        <f>표1_4[[#This Row],[20 Yr]]-표1_4[[#This Row],[10 Yr]]</f>
        <v>0.49000000000000021</v>
      </c>
    </row>
    <row r="362" spans="1:19">
      <c r="A362" s="1">
        <v>46182</v>
      </c>
      <c r="B362" s="3">
        <v>3.62</v>
      </c>
      <c r="C362">
        <v>3.69</v>
      </c>
      <c r="D362">
        <v>3.71</v>
      </c>
      <c r="E362">
        <v>3.79</v>
      </c>
      <c r="F362">
        <v>3.82</v>
      </c>
      <c r="G362">
        <v>3.9</v>
      </c>
      <c r="H362">
        <v>4.13</v>
      </c>
      <c r="I362">
        <v>4.16</v>
      </c>
      <c r="J362">
        <v>4.26</v>
      </c>
      <c r="K362">
        <v>4.3899999999999997</v>
      </c>
      <c r="L362">
        <v>4.53</v>
      </c>
      <c r="M362" s="3">
        <v>5.0199999999999996</v>
      </c>
      <c r="N362" s="3">
        <v>5.01</v>
      </c>
      <c r="O362" s="3">
        <f>표1_4[[#This Row],[10 Yr]]-표1_4[[#This Row],[2 Yr]]</f>
        <v>0.40000000000000036</v>
      </c>
      <c r="P362" s="3">
        <f>표1_4[[#This Row],[10 Yr]]-표1_4[[#This Row],[1 Mo]]</f>
        <v>0.8400000000000003</v>
      </c>
      <c r="Q362" s="3">
        <f>표1_4[[#This Row],[10 Yr]]-표1_4[[#This Row],[3 Mo]]</f>
        <v>0.74000000000000021</v>
      </c>
      <c r="R362" s="3">
        <f>표1_4[[#This Row],[10 Yr]]-표1_4[[#This Row],[FEDRate]]</f>
        <v>0.91000000000000014</v>
      </c>
      <c r="S362" s="3">
        <f>표1_4[[#This Row],[20 Yr]]-표1_4[[#This Row],[10 Yr]]</f>
        <v>0.48999999999999932</v>
      </c>
    </row>
    <row r="363" spans="1:19">
      <c r="A363" s="1">
        <v>46183</v>
      </c>
      <c r="B363" s="3">
        <v>3.62</v>
      </c>
      <c r="C363">
        <v>3.69</v>
      </c>
      <c r="D363">
        <v>3.72</v>
      </c>
      <c r="E363">
        <v>3.79</v>
      </c>
      <c r="F363">
        <v>3.82</v>
      </c>
      <c r="G363">
        <v>3.9</v>
      </c>
      <c r="H363">
        <v>4.13</v>
      </c>
      <c r="I363">
        <v>4.17</v>
      </c>
      <c r="J363">
        <v>4.2699999999999996</v>
      </c>
      <c r="K363">
        <v>4.4000000000000004</v>
      </c>
      <c r="L363">
        <v>4.55</v>
      </c>
      <c r="M363" s="3">
        <v>5.04</v>
      </c>
      <c r="N363" s="3">
        <v>5.03</v>
      </c>
      <c r="O363" s="3">
        <f>표1_4[[#This Row],[10 Yr]]-표1_4[[#This Row],[2 Yr]]</f>
        <v>0.41999999999999993</v>
      </c>
      <c r="P363" s="3">
        <f>표1_4[[#This Row],[10 Yr]]-표1_4[[#This Row],[1 Mo]]</f>
        <v>0.85999999999999988</v>
      </c>
      <c r="Q363" s="3">
        <f>표1_4[[#This Row],[10 Yr]]-표1_4[[#This Row],[3 Mo]]</f>
        <v>0.75999999999999979</v>
      </c>
      <c r="R363" s="3">
        <f>표1_4[[#This Row],[10 Yr]]-표1_4[[#This Row],[FEDRate]]</f>
        <v>0.92999999999999972</v>
      </c>
      <c r="S363" s="3">
        <f>표1_4[[#This Row],[20 Yr]]-표1_4[[#This Row],[10 Yr]]</f>
        <v>0.49000000000000021</v>
      </c>
    </row>
    <row r="364" spans="1:19">
      <c r="A364" s="1">
        <v>46184</v>
      </c>
      <c r="B364" s="3">
        <v>3.64</v>
      </c>
      <c r="C364">
        <v>3.69</v>
      </c>
      <c r="D364">
        <v>3.7</v>
      </c>
      <c r="E364">
        <v>3.78</v>
      </c>
      <c r="F364">
        <v>3.81</v>
      </c>
      <c r="G364">
        <v>3.85</v>
      </c>
      <c r="H364">
        <v>4.05</v>
      </c>
      <c r="I364">
        <v>4.09</v>
      </c>
      <c r="J364">
        <v>4.18</v>
      </c>
      <c r="K364">
        <v>4.3099999999999996</v>
      </c>
      <c r="L364">
        <v>4.45</v>
      </c>
      <c r="M364" s="3">
        <v>4.96</v>
      </c>
      <c r="N364" s="3">
        <v>4.95</v>
      </c>
      <c r="O364" s="3">
        <f>표1_4[[#This Row],[10 Yr]]-표1_4[[#This Row],[2 Yr]]</f>
        <v>0.40000000000000036</v>
      </c>
      <c r="P364" s="3">
        <f>표1_4[[#This Row],[10 Yr]]-표1_4[[#This Row],[1 Mo]]</f>
        <v>0.76000000000000023</v>
      </c>
      <c r="Q364" s="3">
        <f>표1_4[[#This Row],[10 Yr]]-표1_4[[#This Row],[3 Mo]]</f>
        <v>0.67000000000000037</v>
      </c>
      <c r="R364" s="3">
        <f>표1_4[[#This Row],[10 Yr]]-표1_4[[#This Row],[FEDRate]]</f>
        <v>0.81</v>
      </c>
      <c r="S364" s="3">
        <f>표1_4[[#This Row],[20 Yr]]-표1_4[[#This Row],[10 Yr]]</f>
        <v>0.50999999999999979</v>
      </c>
    </row>
    <row r="365" spans="1:19">
      <c r="A365" s="1">
        <v>46185</v>
      </c>
      <c r="B365" s="3">
        <v>3.64</v>
      </c>
      <c r="C365">
        <v>3.69</v>
      </c>
      <c r="D365">
        <v>3.7</v>
      </c>
      <c r="E365">
        <v>3.78</v>
      </c>
      <c r="F365">
        <v>3.82</v>
      </c>
      <c r="G365">
        <v>3.86</v>
      </c>
      <c r="H365">
        <v>4.09</v>
      </c>
      <c r="I365">
        <v>4.12</v>
      </c>
      <c r="J365">
        <v>4.21</v>
      </c>
      <c r="K365">
        <v>4.34</v>
      </c>
      <c r="L365">
        <v>4.4800000000000004</v>
      </c>
      <c r="M365" s="3">
        <v>4.9800000000000004</v>
      </c>
      <c r="N365" s="3">
        <v>4.97</v>
      </c>
      <c r="O365" s="3">
        <f>표1_4[[#This Row],[10 Yr]]-표1_4[[#This Row],[2 Yr]]</f>
        <v>0.39000000000000057</v>
      </c>
      <c r="P365" s="3">
        <f>표1_4[[#This Row],[10 Yr]]-표1_4[[#This Row],[1 Mo]]</f>
        <v>0.79000000000000048</v>
      </c>
      <c r="Q365" s="3">
        <f>표1_4[[#This Row],[10 Yr]]-표1_4[[#This Row],[3 Mo]]</f>
        <v>0.70000000000000062</v>
      </c>
      <c r="R365" s="3">
        <f>표1_4[[#This Row],[10 Yr]]-표1_4[[#This Row],[FEDRate]]</f>
        <v>0.8400000000000003</v>
      </c>
      <c r="S365" s="3">
        <f>표1_4[[#This Row],[20 Yr]]-표1_4[[#This Row],[10 Yr]]</f>
        <v>0.5</v>
      </c>
    </row>
    <row r="366" spans="1:19">
      <c r="A366" s="1">
        <v>46188</v>
      </c>
      <c r="B366" s="3">
        <v>3.63</v>
      </c>
      <c r="C366">
        <v>3.69</v>
      </c>
      <c r="D366">
        <v>3.71</v>
      </c>
      <c r="E366">
        <v>3.79</v>
      </c>
      <c r="F366">
        <v>3.81</v>
      </c>
      <c r="G366">
        <v>3.84</v>
      </c>
      <c r="H366">
        <v>4.07</v>
      </c>
      <c r="I366">
        <v>4.0999999999999996</v>
      </c>
      <c r="J366">
        <v>4.18</v>
      </c>
      <c r="K366">
        <v>4.32</v>
      </c>
      <c r="L366">
        <v>4.47</v>
      </c>
      <c r="M366" s="3">
        <v>4.97</v>
      </c>
      <c r="N366" s="3">
        <v>4.97</v>
      </c>
      <c r="O366" s="3">
        <f>표1_4[[#This Row],[10 Yr]]-표1_4[[#This Row],[2 Yr]]</f>
        <v>0.39999999999999947</v>
      </c>
      <c r="P366" s="3">
        <f>표1_4[[#This Row],[10 Yr]]-표1_4[[#This Row],[1 Mo]]</f>
        <v>0.7799999999999998</v>
      </c>
      <c r="Q366" s="3">
        <f>표1_4[[#This Row],[10 Yr]]-표1_4[[#This Row],[3 Mo]]</f>
        <v>0.67999999999999972</v>
      </c>
      <c r="R366" s="3">
        <f>표1_4[[#This Row],[10 Yr]]-표1_4[[#This Row],[FEDRate]]</f>
        <v>0.83999999999999986</v>
      </c>
      <c r="S366" s="3">
        <f>표1_4[[#This Row],[20 Yr]]-표1_4[[#This Row],[10 Yr]]</f>
        <v>0.5</v>
      </c>
    </row>
    <row r="367" spans="1:19">
      <c r="A367" s="1">
        <v>46189</v>
      </c>
      <c r="B367" s="3">
        <v>3.63</v>
      </c>
      <c r="C367">
        <v>3.67</v>
      </c>
      <c r="D367">
        <v>3.71</v>
      </c>
      <c r="E367">
        <v>3.79</v>
      </c>
      <c r="F367">
        <v>3.81</v>
      </c>
      <c r="G367">
        <v>3.84</v>
      </c>
      <c r="H367">
        <v>4.05</v>
      </c>
      <c r="I367">
        <v>4.08</v>
      </c>
      <c r="J367">
        <v>4.16</v>
      </c>
      <c r="K367">
        <v>4.28</v>
      </c>
      <c r="L367">
        <v>4.43</v>
      </c>
      <c r="M367" s="3">
        <v>4.92</v>
      </c>
      <c r="N367" s="3">
        <v>4.93</v>
      </c>
      <c r="O367" s="3">
        <f>표1_4[[#This Row],[10 Yr]]-표1_4[[#This Row],[2 Yr]]</f>
        <v>0.37999999999999989</v>
      </c>
      <c r="P367" s="3">
        <f>표1_4[[#This Row],[10 Yr]]-표1_4[[#This Row],[1 Mo]]</f>
        <v>0.75999999999999979</v>
      </c>
      <c r="Q367" s="3">
        <f>표1_4[[#This Row],[10 Yr]]-표1_4[[#This Row],[3 Mo]]</f>
        <v>0.63999999999999968</v>
      </c>
      <c r="R367" s="3">
        <f>표1_4[[#This Row],[10 Yr]]-표1_4[[#This Row],[FEDRate]]</f>
        <v>0.79999999999999982</v>
      </c>
      <c r="S367" s="3">
        <f>표1_4[[#This Row],[20 Yr]]-표1_4[[#This Row],[10 Yr]]</f>
        <v>0.49000000000000021</v>
      </c>
    </row>
    <row r="368" spans="1:19">
      <c r="A368" s="1">
        <v>46190</v>
      </c>
      <c r="B368" s="3">
        <v>3.63</v>
      </c>
      <c r="C368">
        <v>3.68</v>
      </c>
      <c r="D368">
        <v>3.74</v>
      </c>
      <c r="E368">
        <v>3.83</v>
      </c>
      <c r="F368">
        <v>3.91</v>
      </c>
      <c r="G368">
        <v>3.98</v>
      </c>
      <c r="H368">
        <v>4.2</v>
      </c>
      <c r="I368">
        <v>4.2300000000000004</v>
      </c>
      <c r="J368">
        <v>4.2699999999999996</v>
      </c>
      <c r="K368">
        <v>4.37</v>
      </c>
      <c r="L368">
        <v>4.49</v>
      </c>
      <c r="M368" s="3">
        <v>4.95</v>
      </c>
      <c r="N368" s="3">
        <v>4.93</v>
      </c>
      <c r="O368" s="3">
        <f>표1_4[[#This Row],[10 Yr]]-표1_4[[#This Row],[2 Yr]]</f>
        <v>0.29000000000000004</v>
      </c>
      <c r="P368" s="3">
        <f>표1_4[[#This Row],[10 Yr]]-표1_4[[#This Row],[1 Mo]]</f>
        <v>0.81</v>
      </c>
      <c r="Q368" s="3">
        <f>표1_4[[#This Row],[10 Yr]]-표1_4[[#This Row],[3 Mo]]</f>
        <v>0.66000000000000014</v>
      </c>
      <c r="R368" s="3">
        <f>표1_4[[#This Row],[10 Yr]]-표1_4[[#This Row],[FEDRate]]</f>
        <v>0.86000000000000032</v>
      </c>
      <c r="S368" s="3">
        <f>표1_4[[#This Row],[20 Yr]]-표1_4[[#This Row],[10 Yr]]</f>
        <v>0.45999999999999996</v>
      </c>
    </row>
    <row r="369" spans="1:19">
      <c r="A369" s="1">
        <v>46191</v>
      </c>
      <c r="B369" s="3">
        <v>3.64</v>
      </c>
      <c r="C369">
        <v>3.69</v>
      </c>
      <c r="D369">
        <v>3.74</v>
      </c>
      <c r="E369">
        <v>3.83</v>
      </c>
      <c r="F369">
        <v>3.92</v>
      </c>
      <c r="G369">
        <v>4</v>
      </c>
      <c r="H369">
        <v>4.1900000000000004</v>
      </c>
      <c r="I369">
        <v>4.1900000000000004</v>
      </c>
      <c r="J369">
        <v>4.2300000000000004</v>
      </c>
      <c r="K369">
        <v>4.34</v>
      </c>
      <c r="L369">
        <v>4.46</v>
      </c>
      <c r="M369" s="3">
        <v>4.91</v>
      </c>
      <c r="N369" s="3">
        <v>4.9000000000000004</v>
      </c>
      <c r="O369" s="3">
        <f>표1_4[[#This Row],[10 Yr]]-표1_4[[#This Row],[2 Yr]]</f>
        <v>0.26999999999999957</v>
      </c>
      <c r="P369" s="3">
        <f>표1_4[[#This Row],[10 Yr]]-표1_4[[#This Row],[1 Mo]]</f>
        <v>0.77</v>
      </c>
      <c r="Q369" s="3">
        <f>표1_4[[#This Row],[10 Yr]]-표1_4[[#This Row],[3 Mo]]</f>
        <v>0.62999999999999989</v>
      </c>
      <c r="R369" s="3">
        <f>표1_4[[#This Row],[10 Yr]]-표1_4[[#This Row],[FEDRate]]</f>
        <v>0.81999999999999984</v>
      </c>
      <c r="S369" s="3">
        <f>표1_4[[#This Row],[20 Yr]]-표1_4[[#This Row],[10 Yr]]</f>
        <v>0.45000000000000018</v>
      </c>
    </row>
    <row r="370" spans="1:19">
      <c r="A370" s="1">
        <v>46195</v>
      </c>
      <c r="B370" s="3">
        <v>3.63</v>
      </c>
      <c r="C370">
        <v>3.66</v>
      </c>
      <c r="D370">
        <v>3.77</v>
      </c>
      <c r="E370">
        <v>3.85</v>
      </c>
      <c r="F370">
        <v>3.98</v>
      </c>
      <c r="G370">
        <v>4.04</v>
      </c>
      <c r="H370">
        <v>4.24</v>
      </c>
      <c r="I370">
        <v>4.25</v>
      </c>
      <c r="J370">
        <v>4.29</v>
      </c>
      <c r="K370">
        <v>4.3899999999999997</v>
      </c>
      <c r="L370">
        <v>4.51</v>
      </c>
      <c r="M370" s="3">
        <v>4.97</v>
      </c>
      <c r="N370" s="3">
        <v>4.95</v>
      </c>
      <c r="O370" s="3">
        <f>표1_4[[#This Row],[10 Yr]]-표1_4[[#This Row],[2 Yr]]</f>
        <v>0.26999999999999957</v>
      </c>
      <c r="P370" s="3">
        <f>표1_4[[#This Row],[10 Yr]]-표1_4[[#This Row],[1 Mo]]</f>
        <v>0.84999999999999964</v>
      </c>
      <c r="Q370" s="3">
        <f>표1_4[[#This Row],[10 Yr]]-표1_4[[#This Row],[3 Mo]]</f>
        <v>0.6599999999999997</v>
      </c>
      <c r="R370" s="3">
        <f>표1_4[[#This Row],[10 Yr]]-표1_4[[#This Row],[FEDRate]]</f>
        <v>0.87999999999999989</v>
      </c>
      <c r="S370" s="3">
        <f>표1_4[[#This Row],[20 Yr]]-표1_4[[#This Row],[10 Yr]]</f>
        <v>0.45999999999999996</v>
      </c>
    </row>
    <row r="371" spans="1:19">
      <c r="A371" s="1">
        <v>46196</v>
      </c>
      <c r="B371" s="3">
        <v>3.63</v>
      </c>
      <c r="C371">
        <v>3.65</v>
      </c>
      <c r="D371">
        <v>3.76</v>
      </c>
      <c r="E371">
        <v>3.85</v>
      </c>
      <c r="F371">
        <v>3.96</v>
      </c>
      <c r="G371">
        <v>4.01</v>
      </c>
      <c r="H371">
        <v>4.16</v>
      </c>
      <c r="I371">
        <v>4.22</v>
      </c>
      <c r="J371">
        <v>4.2699999999999996</v>
      </c>
      <c r="K371">
        <v>4.38</v>
      </c>
      <c r="L371">
        <v>4.5</v>
      </c>
      <c r="M371" s="3">
        <v>4.96</v>
      </c>
      <c r="N371" s="3">
        <v>4.9400000000000004</v>
      </c>
      <c r="O371" s="3">
        <f>표1_4[[#This Row],[10 Yr]]-표1_4[[#This Row],[2 Yr]]</f>
        <v>0.33999999999999986</v>
      </c>
      <c r="P371" s="3">
        <f>표1_4[[#This Row],[10 Yr]]-표1_4[[#This Row],[1 Mo]]</f>
        <v>0.85000000000000009</v>
      </c>
      <c r="Q371" s="3">
        <f>표1_4[[#This Row],[10 Yr]]-표1_4[[#This Row],[3 Mo]]</f>
        <v>0.64999999999999991</v>
      </c>
      <c r="R371" s="3">
        <f>표1_4[[#This Row],[10 Yr]]-표1_4[[#This Row],[FEDRate]]</f>
        <v>0.87000000000000011</v>
      </c>
      <c r="S371" s="3">
        <f>표1_4[[#This Row],[20 Yr]]-표1_4[[#This Row],[10 Yr]]</f>
        <v>0.45999999999999996</v>
      </c>
    </row>
    <row r="372" spans="1:19">
      <c r="A372" s="1">
        <v>46197</v>
      </c>
      <c r="B372" s="3">
        <v>3.63</v>
      </c>
      <c r="C372">
        <v>3.66</v>
      </c>
      <c r="D372">
        <v>3.76</v>
      </c>
      <c r="E372">
        <v>3.85</v>
      </c>
      <c r="F372">
        <v>3.95</v>
      </c>
      <c r="G372">
        <v>3.99</v>
      </c>
      <c r="H372">
        <v>4.1100000000000003</v>
      </c>
      <c r="I372">
        <v>4.1500000000000004</v>
      </c>
      <c r="J372">
        <v>4.17</v>
      </c>
      <c r="K372">
        <v>4.28</v>
      </c>
      <c r="L372">
        <v>4.41</v>
      </c>
      <c r="M372" s="3">
        <v>4.87</v>
      </c>
      <c r="N372" s="3">
        <v>4.8600000000000003</v>
      </c>
      <c r="O372" s="3">
        <f>표1_4[[#This Row],[10 Yr]]-표1_4[[#This Row],[2 Yr]]</f>
        <v>0.29999999999999982</v>
      </c>
      <c r="P372" s="3">
        <f>표1_4[[#This Row],[10 Yr]]-표1_4[[#This Row],[1 Mo]]</f>
        <v>0.75</v>
      </c>
      <c r="Q372" s="3">
        <f>표1_4[[#This Row],[10 Yr]]-표1_4[[#This Row],[3 Mo]]</f>
        <v>0.56000000000000005</v>
      </c>
      <c r="R372" s="3">
        <f>표1_4[[#This Row],[10 Yr]]-표1_4[[#This Row],[FEDRate]]</f>
        <v>0.78000000000000025</v>
      </c>
      <c r="S372" s="3">
        <f>표1_4[[#This Row],[20 Yr]]-표1_4[[#This Row],[10 Yr]]</f>
        <v>0.45999999999999996</v>
      </c>
    </row>
    <row r="373" spans="1:19">
      <c r="A373" s="1">
        <v>46198</v>
      </c>
      <c r="B373" s="3">
        <v>3.63</v>
      </c>
      <c r="C373">
        <v>3.7</v>
      </c>
      <c r="D373">
        <v>3.75</v>
      </c>
      <c r="E373">
        <v>3.84</v>
      </c>
      <c r="F373">
        <v>3.95</v>
      </c>
      <c r="G373">
        <v>3.96</v>
      </c>
      <c r="H373">
        <v>4.09</v>
      </c>
      <c r="I373">
        <v>4.13</v>
      </c>
      <c r="J373">
        <v>4.1500000000000004</v>
      </c>
      <c r="K373">
        <v>4.26</v>
      </c>
      <c r="L373">
        <v>4.4000000000000004</v>
      </c>
      <c r="M373" s="3">
        <v>4.87</v>
      </c>
      <c r="N373" s="3">
        <v>4.8600000000000003</v>
      </c>
      <c r="O373" s="3">
        <f>표1_4[[#This Row],[10 Yr]]-표1_4[[#This Row],[2 Yr]]</f>
        <v>0.3100000000000005</v>
      </c>
      <c r="P373" s="3">
        <f>표1_4[[#This Row],[10 Yr]]-표1_4[[#This Row],[1 Mo]]</f>
        <v>0.70000000000000018</v>
      </c>
      <c r="Q373" s="3">
        <f>표1_4[[#This Row],[10 Yr]]-표1_4[[#This Row],[3 Mo]]</f>
        <v>0.5600000000000005</v>
      </c>
      <c r="R373" s="3">
        <f>표1_4[[#This Row],[10 Yr]]-표1_4[[#This Row],[FEDRate]]</f>
        <v>0.77000000000000046</v>
      </c>
      <c r="S373" s="3">
        <f>표1_4[[#This Row],[20 Yr]]-표1_4[[#This Row],[10 Yr]]</f>
        <v>0.46999999999999975</v>
      </c>
    </row>
    <row r="374" spans="1:19">
      <c r="A374" s="1">
        <v>46199</v>
      </c>
      <c r="B374" s="3">
        <v>3.64</v>
      </c>
      <c r="C374">
        <v>3.7</v>
      </c>
      <c r="D374">
        <v>3.75</v>
      </c>
      <c r="E374">
        <v>3.83</v>
      </c>
      <c r="F374">
        <v>3.94</v>
      </c>
      <c r="G374">
        <v>3.94</v>
      </c>
      <c r="H374">
        <v>4.07</v>
      </c>
      <c r="I374">
        <v>4.09</v>
      </c>
      <c r="J374">
        <v>4.12</v>
      </c>
      <c r="K374">
        <v>4.2300000000000004</v>
      </c>
      <c r="L374">
        <v>4.38</v>
      </c>
      <c r="M374" s="3">
        <v>4.87</v>
      </c>
      <c r="N374" s="3">
        <v>4.87</v>
      </c>
      <c r="O374" s="3">
        <f>표1_4[[#This Row],[10 Yr]]-표1_4[[#This Row],[2 Yr]]</f>
        <v>0.30999999999999961</v>
      </c>
      <c r="P374" s="3">
        <f>표1_4[[#This Row],[10 Yr]]-표1_4[[#This Row],[1 Mo]]</f>
        <v>0.67999999999999972</v>
      </c>
      <c r="Q374" s="3">
        <f>표1_4[[#This Row],[10 Yr]]-표1_4[[#This Row],[3 Mo]]</f>
        <v>0.54999999999999982</v>
      </c>
      <c r="R374" s="3">
        <f>표1_4[[#This Row],[10 Yr]]-표1_4[[#This Row],[FEDRate]]</f>
        <v>0.73999999999999977</v>
      </c>
      <c r="S374" s="3">
        <f>표1_4[[#This Row],[20 Yr]]-표1_4[[#This Row],[10 Yr]]</f>
        <v>0.49000000000000021</v>
      </c>
    </row>
    <row r="375" spans="1:19">
      <c r="A375" s="1">
        <v>46202</v>
      </c>
      <c r="B375" s="3">
        <v>3.63</v>
      </c>
      <c r="C375">
        <v>3.71</v>
      </c>
      <c r="D375">
        <v>3.76</v>
      </c>
      <c r="E375">
        <v>3.87</v>
      </c>
      <c r="F375">
        <v>4</v>
      </c>
      <c r="G375">
        <v>3.97</v>
      </c>
      <c r="H375">
        <v>4.0999999999999996</v>
      </c>
      <c r="I375">
        <v>4.0999999999999996</v>
      </c>
      <c r="J375">
        <v>4.1399999999999997</v>
      </c>
      <c r="K375">
        <v>4.24</v>
      </c>
      <c r="L375">
        <v>4.38</v>
      </c>
      <c r="M375" s="3">
        <v>4.8600000000000003</v>
      </c>
      <c r="N375" s="3">
        <v>4.8600000000000003</v>
      </c>
      <c r="O375" s="3">
        <f>표1_4[[#This Row],[10 Yr]]-표1_4[[#This Row],[2 Yr]]</f>
        <v>0.28000000000000025</v>
      </c>
      <c r="P375" s="3">
        <f>표1_4[[#This Row],[10 Yr]]-표1_4[[#This Row],[1 Mo]]</f>
        <v>0.66999999999999993</v>
      </c>
      <c r="Q375" s="3">
        <f>표1_4[[#This Row],[10 Yr]]-표1_4[[#This Row],[3 Mo]]</f>
        <v>0.50999999999999979</v>
      </c>
      <c r="R375" s="3">
        <f>표1_4[[#This Row],[10 Yr]]-표1_4[[#This Row],[FEDRate]]</f>
        <v>0.75</v>
      </c>
      <c r="S375" s="3">
        <f>표1_4[[#This Row],[20 Yr]]-표1_4[[#This Row],[10 Yr]]</f>
        <v>0.48000000000000043</v>
      </c>
    </row>
    <row r="376" spans="1:19">
      <c r="A376" s="1">
        <v>46203</v>
      </c>
      <c r="B376" s="3">
        <v>3.63</v>
      </c>
      <c r="C376">
        <v>3.7</v>
      </c>
      <c r="D376">
        <v>3.77</v>
      </c>
      <c r="E376">
        <v>3.87</v>
      </c>
      <c r="F376">
        <v>4.01</v>
      </c>
      <c r="G376">
        <v>3.98</v>
      </c>
      <c r="H376">
        <v>4.1399999999999997</v>
      </c>
      <c r="I376">
        <v>4.1500000000000004</v>
      </c>
      <c r="J376">
        <v>4.1900000000000004</v>
      </c>
      <c r="K376">
        <v>4.3</v>
      </c>
      <c r="L376">
        <v>4.4400000000000004</v>
      </c>
      <c r="M376" s="3">
        <v>4.93</v>
      </c>
      <c r="N376" s="3">
        <v>4.91</v>
      </c>
      <c r="O376" s="3">
        <f>표1_4[[#This Row],[10 Yr]]-표1_4[[#This Row],[2 Yr]]</f>
        <v>0.30000000000000071</v>
      </c>
      <c r="P376" s="3">
        <f>표1_4[[#This Row],[10 Yr]]-표1_4[[#This Row],[1 Mo]]</f>
        <v>0.74000000000000021</v>
      </c>
      <c r="Q376" s="3">
        <f>표1_4[[#This Row],[10 Yr]]-표1_4[[#This Row],[3 Mo]]</f>
        <v>0.57000000000000028</v>
      </c>
      <c r="R376" s="3">
        <f>표1_4[[#This Row],[10 Yr]]-표1_4[[#This Row],[FEDRate]]</f>
        <v>0.8100000000000005</v>
      </c>
      <c r="S376" s="3">
        <f>표1_4[[#This Row],[20 Yr]]-표1_4[[#This Row],[10 Yr]]</f>
        <v>0.48999999999999932</v>
      </c>
    </row>
    <row r="377" spans="1:19">
      <c r="A377" s="1">
        <v>46204</v>
      </c>
      <c r="B377" s="3">
        <v>3.63</v>
      </c>
      <c r="C377">
        <v>3.67</v>
      </c>
      <c r="D377">
        <v>3.72</v>
      </c>
      <c r="E377">
        <v>3.85</v>
      </c>
      <c r="F377">
        <v>4</v>
      </c>
      <c r="G377">
        <v>4</v>
      </c>
      <c r="H377">
        <v>4.17</v>
      </c>
      <c r="I377">
        <v>4.1900000000000004</v>
      </c>
      <c r="J377">
        <v>4.24</v>
      </c>
      <c r="K377">
        <v>4.3499999999999996</v>
      </c>
      <c r="L377">
        <v>4.4800000000000004</v>
      </c>
      <c r="M377" s="3">
        <v>4.97</v>
      </c>
      <c r="N377" s="3">
        <v>4.97</v>
      </c>
      <c r="O377" s="3">
        <f>표1_4[[#This Row],[10 Yr]]-표1_4[[#This Row],[2 Yr]]</f>
        <v>0.3100000000000005</v>
      </c>
      <c r="P377" s="3">
        <f>표1_4[[#This Row],[10 Yr]]-표1_4[[#This Row],[1 Mo]]</f>
        <v>0.8100000000000005</v>
      </c>
      <c r="Q377" s="3">
        <f>표1_4[[#This Row],[10 Yr]]-표1_4[[#This Row],[3 Mo]]</f>
        <v>0.63000000000000034</v>
      </c>
      <c r="R377" s="3">
        <f>표1_4[[#This Row],[10 Yr]]-표1_4[[#This Row],[FEDRate]]</f>
        <v>0.85000000000000053</v>
      </c>
      <c r="S377" s="3">
        <f>표1_4[[#This Row],[20 Yr]]-표1_4[[#This Row],[10 Yr]]</f>
        <v>0.48999999999999932</v>
      </c>
    </row>
    <row r="378" spans="1:19">
      <c r="A378" s="1">
        <v>46205</v>
      </c>
      <c r="B378" s="3">
        <v>3.63</v>
      </c>
      <c r="C378">
        <v>3.7</v>
      </c>
      <c r="D378">
        <v>3.81</v>
      </c>
      <c r="E378">
        <v>3.82</v>
      </c>
      <c r="F378">
        <v>3.98</v>
      </c>
      <c r="G378">
        <v>3.96</v>
      </c>
      <c r="H378">
        <v>4.1399999999999997</v>
      </c>
      <c r="I378">
        <v>4.16</v>
      </c>
      <c r="J378">
        <v>4.2300000000000004</v>
      </c>
      <c r="K378">
        <v>4.3499999999999996</v>
      </c>
      <c r="L378">
        <v>4.49</v>
      </c>
      <c r="M378" s="3">
        <v>4.99</v>
      </c>
      <c r="N378" s="3">
        <v>4.9800000000000004</v>
      </c>
      <c r="O378" s="3">
        <f>표1_4[[#This Row],[10 Yr]]-표1_4[[#This Row],[2 Yr]]</f>
        <v>0.35000000000000053</v>
      </c>
      <c r="P378" s="3">
        <f>표1_4[[#This Row],[10 Yr]]-표1_4[[#This Row],[1 Mo]]</f>
        <v>0.79</v>
      </c>
      <c r="Q378" s="3">
        <f>표1_4[[#This Row],[10 Yr]]-표1_4[[#This Row],[3 Mo]]</f>
        <v>0.67000000000000037</v>
      </c>
      <c r="R378" s="3">
        <f>표1_4[[#This Row],[10 Yr]]-표1_4[[#This Row],[FEDRate]]</f>
        <v>0.86000000000000032</v>
      </c>
      <c r="S378" s="3">
        <f>표1_4[[#This Row],[20 Yr]]-표1_4[[#This Row],[10 Yr]]</f>
        <v>0.5</v>
      </c>
    </row>
    <row r="379" spans="1:19">
      <c r="A379" s="1">
        <v>46209</v>
      </c>
      <c r="B379" s="3">
        <v>3.63</v>
      </c>
      <c r="C379">
        <v>3.69</v>
      </c>
      <c r="D379">
        <v>3.81</v>
      </c>
      <c r="E379">
        <v>3.87</v>
      </c>
      <c r="F379">
        <v>3.98</v>
      </c>
      <c r="G379">
        <v>3.95</v>
      </c>
      <c r="H379">
        <v>4.13</v>
      </c>
      <c r="I379">
        <v>4.1399999999999997</v>
      </c>
      <c r="J379">
        <v>4.21</v>
      </c>
      <c r="K379">
        <v>4.33</v>
      </c>
      <c r="L379">
        <v>4.4800000000000004</v>
      </c>
      <c r="M379" s="3">
        <v>4.99</v>
      </c>
      <c r="N379" s="3">
        <v>4.99</v>
      </c>
      <c r="O379" s="3">
        <f>표1_4[[#This Row],[10 Yr]]-표1_4[[#This Row],[2 Yr]]</f>
        <v>0.35000000000000053</v>
      </c>
      <c r="P379" s="3">
        <f>표1_4[[#This Row],[10 Yr]]-표1_4[[#This Row],[1 Mo]]</f>
        <v>0.79000000000000048</v>
      </c>
      <c r="Q379" s="3">
        <f>표1_4[[#This Row],[10 Yr]]-표1_4[[#This Row],[3 Mo]]</f>
        <v>0.61000000000000032</v>
      </c>
      <c r="R379" s="3">
        <f>표1_4[[#This Row],[10 Yr]]-표1_4[[#This Row],[FEDRate]]</f>
        <v>0.85000000000000053</v>
      </c>
      <c r="S379" s="3">
        <f>표1_4[[#This Row],[20 Yr]]-표1_4[[#This Row],[10 Yr]]</f>
        <v>0.50999999999999979</v>
      </c>
    </row>
    <row r="380" spans="1:19">
      <c r="A380" s="1">
        <v>46210</v>
      </c>
      <c r="B380" s="3">
        <v>3.63</v>
      </c>
      <c r="C380">
        <v>3.69</v>
      </c>
      <c r="D380">
        <v>3.82</v>
      </c>
      <c r="E380">
        <v>3.86</v>
      </c>
      <c r="F380">
        <v>3.99</v>
      </c>
      <c r="G380">
        <v>4.0599999999999996</v>
      </c>
      <c r="H380">
        <v>4.1900000000000004</v>
      </c>
      <c r="I380">
        <v>4.18</v>
      </c>
      <c r="J380">
        <v>4.2699999999999996</v>
      </c>
      <c r="K380">
        <v>4.4000000000000004</v>
      </c>
      <c r="L380">
        <v>4.55</v>
      </c>
      <c r="M380" s="3">
        <v>5.05</v>
      </c>
      <c r="N380" s="3">
        <v>5.05</v>
      </c>
      <c r="O380" s="3">
        <f>표1_4[[#This Row],[10 Yr]]-표1_4[[#This Row],[2 Yr]]</f>
        <v>0.35999999999999943</v>
      </c>
      <c r="P380" s="3">
        <f>표1_4[[#This Row],[10 Yr]]-표1_4[[#This Row],[1 Mo]]</f>
        <v>0.85999999999999988</v>
      </c>
      <c r="Q380" s="3">
        <f>표1_4[[#This Row],[10 Yr]]-표1_4[[#This Row],[3 Mo]]</f>
        <v>0.69</v>
      </c>
      <c r="R380" s="3">
        <f>표1_4[[#This Row],[10 Yr]]-표1_4[[#This Row],[FEDRate]]</f>
        <v>0.91999999999999993</v>
      </c>
      <c r="S380" s="3">
        <f>표1_4[[#This Row],[20 Yr]]-표1_4[[#This Row],[10 Yr]]</f>
        <v>0.5</v>
      </c>
    </row>
    <row r="381" spans="1:19">
      <c r="A381" s="1">
        <v>46211</v>
      </c>
      <c r="B381" s="3">
        <v>3.62</v>
      </c>
      <c r="C381">
        <v>3.67</v>
      </c>
      <c r="D381">
        <v>3.82</v>
      </c>
      <c r="E381">
        <v>3.87</v>
      </c>
      <c r="F381">
        <v>3.99</v>
      </c>
      <c r="G381">
        <v>4.0599999999999996</v>
      </c>
      <c r="H381">
        <v>4.21</v>
      </c>
      <c r="I381">
        <v>4.21</v>
      </c>
      <c r="J381">
        <v>4.3099999999999996</v>
      </c>
      <c r="K381">
        <v>4.43</v>
      </c>
      <c r="L381">
        <v>4.5599999999999996</v>
      </c>
      <c r="M381" s="3">
        <v>5.07</v>
      </c>
      <c r="N381" s="3">
        <v>5.0599999999999996</v>
      </c>
      <c r="O381" s="3">
        <f>표1_4[[#This Row],[10 Yr]]-표1_4[[#This Row],[2 Yr]]</f>
        <v>0.34999999999999964</v>
      </c>
      <c r="P381" s="3">
        <f>표1_4[[#This Row],[10 Yr]]-표1_4[[#This Row],[1 Mo]]</f>
        <v>0.88999999999999968</v>
      </c>
      <c r="Q381" s="3">
        <f>표1_4[[#This Row],[10 Yr]]-표1_4[[#This Row],[3 Mo]]</f>
        <v>0.6899999999999995</v>
      </c>
      <c r="R381" s="3">
        <f>표1_4[[#This Row],[10 Yr]]-표1_4[[#This Row],[FEDRate]]</f>
        <v>0.9399999999999995</v>
      </c>
      <c r="S381" s="3">
        <f>표1_4[[#This Row],[20 Yr]]-표1_4[[#This Row],[10 Yr]]</f>
        <v>0.51000000000000068</v>
      </c>
    </row>
    <row r="382" spans="1:19">
      <c r="A382" s="1">
        <v>46212</v>
      </c>
      <c r="B382" s="3">
        <v>3.62</v>
      </c>
      <c r="C382">
        <v>3.72</v>
      </c>
      <c r="D382">
        <v>3.79</v>
      </c>
      <c r="E382">
        <v>3.83</v>
      </c>
      <c r="F382">
        <v>3.96</v>
      </c>
      <c r="G382">
        <v>4.0199999999999996</v>
      </c>
      <c r="H382">
        <v>4.16</v>
      </c>
      <c r="I382">
        <v>4.18</v>
      </c>
      <c r="J382">
        <v>4.2699999999999996</v>
      </c>
      <c r="K382">
        <v>4.4000000000000004</v>
      </c>
      <c r="L382">
        <v>4.54</v>
      </c>
      <c r="M382" s="3">
        <v>5.0599999999999996</v>
      </c>
      <c r="N382" s="3">
        <v>5.05</v>
      </c>
      <c r="O382" s="3">
        <f>표1_4[[#This Row],[10 Yr]]-표1_4[[#This Row],[2 Yr]]</f>
        <v>0.37999999999999989</v>
      </c>
      <c r="P382" s="3">
        <f>표1_4[[#This Row],[10 Yr]]-표1_4[[#This Row],[1 Mo]]</f>
        <v>0.81999999999999984</v>
      </c>
      <c r="Q382" s="3">
        <f>표1_4[[#This Row],[10 Yr]]-표1_4[[#This Row],[3 Mo]]</f>
        <v>0.71</v>
      </c>
      <c r="R382" s="3">
        <f>표1_4[[#This Row],[10 Yr]]-표1_4[[#This Row],[FEDRate]]</f>
        <v>0.91999999999999993</v>
      </c>
      <c r="S382" s="3">
        <f>표1_4[[#This Row],[20 Yr]]-표1_4[[#This Row],[10 Yr]]</f>
        <v>0.51999999999999957</v>
      </c>
    </row>
    <row r="383" spans="1:19">
      <c r="A383" s="1">
        <v>46213</v>
      </c>
      <c r="B383" s="3">
        <v>3.63</v>
      </c>
      <c r="C383">
        <v>3.71</v>
      </c>
      <c r="D383">
        <v>3.81</v>
      </c>
      <c r="E383">
        <v>3.85</v>
      </c>
      <c r="F383">
        <v>3.99</v>
      </c>
      <c r="G383">
        <v>4.0599999999999996</v>
      </c>
      <c r="H383">
        <v>4.21</v>
      </c>
      <c r="I383">
        <v>4.22</v>
      </c>
      <c r="J383">
        <v>4.3</v>
      </c>
      <c r="K383">
        <v>4.42</v>
      </c>
      <c r="L383">
        <v>4.5599999999999996</v>
      </c>
      <c r="M383" s="3">
        <v>5.08</v>
      </c>
      <c r="N383" s="3">
        <v>5.0599999999999996</v>
      </c>
      <c r="O383" s="3">
        <f>표1_4[[#This Row],[10 Yr]]-표1_4[[#This Row],[2 Yr]]</f>
        <v>0.34999999999999964</v>
      </c>
      <c r="P383" s="3">
        <f>표1_4[[#This Row],[10 Yr]]-표1_4[[#This Row],[1 Mo]]</f>
        <v>0.84999999999999964</v>
      </c>
      <c r="Q383" s="3">
        <f>표1_4[[#This Row],[10 Yr]]-표1_4[[#This Row],[3 Mo]]</f>
        <v>0.70999999999999952</v>
      </c>
      <c r="R383" s="3">
        <f>표1_4[[#This Row],[10 Yr]]-표1_4[[#This Row],[FEDRate]]</f>
        <v>0.92999999999999972</v>
      </c>
      <c r="S383" s="3">
        <f>표1_4[[#This Row],[20 Yr]]-표1_4[[#This Row],[10 Yr]]</f>
        <v>0.52000000000000046</v>
      </c>
    </row>
    <row r="384" spans="1:19">
      <c r="A384" s="1">
        <v>46216</v>
      </c>
      <c r="B384" s="3">
        <v>3.62</v>
      </c>
      <c r="C384">
        <v>3.73</v>
      </c>
      <c r="D384">
        <v>3.82</v>
      </c>
      <c r="E384">
        <v>3.89</v>
      </c>
      <c r="F384">
        <v>4.03</v>
      </c>
      <c r="G384">
        <v>4.12</v>
      </c>
      <c r="H384">
        <v>4.26</v>
      </c>
      <c r="I384">
        <v>4.3</v>
      </c>
      <c r="J384">
        <v>4.37</v>
      </c>
      <c r="K384">
        <v>4.4800000000000004</v>
      </c>
      <c r="L384">
        <v>4.62</v>
      </c>
      <c r="M384" s="3">
        <v>5.1100000000000003</v>
      </c>
      <c r="N384" s="3">
        <v>5.0999999999999996</v>
      </c>
      <c r="O384" s="3">
        <f>표1_4[[#This Row],[10 Yr]]-표1_4[[#This Row],[2 Yr]]</f>
        <v>0.36000000000000032</v>
      </c>
      <c r="P384" s="3">
        <f>표1_4[[#This Row],[10 Yr]]-표1_4[[#This Row],[1 Mo]]</f>
        <v>0.89000000000000012</v>
      </c>
      <c r="Q384" s="3">
        <f>표1_4[[#This Row],[10 Yr]]-표1_4[[#This Row],[3 Mo]]</f>
        <v>0.73</v>
      </c>
      <c r="R384" s="3">
        <f>표1_4[[#This Row],[10 Yr]]-표1_4[[#This Row],[FEDRate]]</f>
        <v>1</v>
      </c>
      <c r="S384" s="3">
        <f>표1_4[[#This Row],[20 Yr]]-표1_4[[#This Row],[10 Yr]]</f>
        <v>0.49000000000000021</v>
      </c>
    </row>
    <row r="385" spans="1:19">
      <c r="A385" s="1">
        <v>46217</v>
      </c>
      <c r="B385" s="3">
        <v>3.63</v>
      </c>
      <c r="C385">
        <v>3.73</v>
      </c>
      <c r="D385">
        <v>3.82</v>
      </c>
      <c r="E385">
        <v>3.84</v>
      </c>
      <c r="F385">
        <v>3.95</v>
      </c>
      <c r="G385">
        <v>4.0199999999999996</v>
      </c>
      <c r="H385">
        <v>4.18</v>
      </c>
      <c r="I385">
        <v>4.2300000000000004</v>
      </c>
      <c r="J385">
        <v>4.3099999999999996</v>
      </c>
      <c r="K385">
        <v>4.4400000000000004</v>
      </c>
      <c r="L385">
        <v>4.58</v>
      </c>
      <c r="M385" s="3">
        <v>5.09</v>
      </c>
      <c r="N385" s="3">
        <v>5.08</v>
      </c>
      <c r="O385" s="3">
        <f>표1_4[[#This Row],[10 Yr]]-표1_4[[#This Row],[2 Yr]]</f>
        <v>0.40000000000000036</v>
      </c>
      <c r="P385" s="3">
        <f>표1_4[[#This Row],[10 Yr]]-표1_4[[#This Row],[1 Mo]]</f>
        <v>0.85000000000000009</v>
      </c>
      <c r="Q385" s="3">
        <f>표1_4[[#This Row],[10 Yr]]-표1_4[[#This Row],[3 Mo]]</f>
        <v>0.74000000000000021</v>
      </c>
      <c r="R385" s="3">
        <f>표1_4[[#This Row],[10 Yr]]-표1_4[[#This Row],[FEDRate]]</f>
        <v>0.95000000000000018</v>
      </c>
      <c r="S385" s="3">
        <f>표1_4[[#This Row],[20 Yr]]-표1_4[[#This Row],[10 Yr]]</f>
        <v>0.50999999999999979</v>
      </c>
    </row>
    <row r="386" spans="1:19">
      <c r="A386" s="1">
        <v>46218</v>
      </c>
      <c r="B386" s="3">
        <v>3.63</v>
      </c>
      <c r="C386">
        <v>3.73</v>
      </c>
      <c r="D386">
        <v>3.82</v>
      </c>
      <c r="E386">
        <v>3.83</v>
      </c>
      <c r="F386">
        <v>3.93</v>
      </c>
      <c r="G386">
        <v>3.97</v>
      </c>
      <c r="H386">
        <v>4.13</v>
      </c>
      <c r="I386">
        <v>4.18</v>
      </c>
      <c r="J386">
        <v>4.26</v>
      </c>
      <c r="K386">
        <v>4.3899999999999997</v>
      </c>
      <c r="L386">
        <v>4.55</v>
      </c>
      <c r="M386" s="3">
        <v>5.07</v>
      </c>
      <c r="N386" s="3">
        <v>5.08</v>
      </c>
      <c r="O386" s="3">
        <f>표1_4[[#This Row],[10 Yr]]-표1_4[[#This Row],[2 Yr]]</f>
        <v>0.41999999999999993</v>
      </c>
      <c r="P386" s="3">
        <f>표1_4[[#This Row],[10 Yr]]-표1_4[[#This Row],[1 Mo]]</f>
        <v>0.81999999999999984</v>
      </c>
      <c r="Q386" s="3">
        <f>표1_4[[#This Row],[10 Yr]]-표1_4[[#This Row],[3 Mo]]</f>
        <v>0.71999999999999975</v>
      </c>
      <c r="R386" s="3">
        <f>표1_4[[#This Row],[10 Yr]]-표1_4[[#This Row],[FEDRate]]</f>
        <v>0.91999999999999993</v>
      </c>
      <c r="S386" s="3">
        <f>표1_4[[#This Row],[20 Yr]]-표1_4[[#This Row],[10 Yr]]</f>
        <v>0.52000000000000046</v>
      </c>
    </row>
    <row r="387" spans="1:19">
      <c r="A387" s="1">
        <v>46219</v>
      </c>
      <c r="B387" s="3">
        <v>3.63</v>
      </c>
      <c r="C387">
        <v>3.76</v>
      </c>
      <c r="D387">
        <v>3.81</v>
      </c>
      <c r="E387">
        <v>3.84</v>
      </c>
      <c r="F387">
        <v>3.94</v>
      </c>
      <c r="G387">
        <v>3.99</v>
      </c>
      <c r="H387">
        <v>4.16</v>
      </c>
      <c r="I387">
        <v>4.2</v>
      </c>
      <c r="J387">
        <v>4.28</v>
      </c>
      <c r="K387">
        <v>4.41</v>
      </c>
      <c r="L387">
        <v>4.57</v>
      </c>
      <c r="M387" s="3">
        <v>5.09</v>
      </c>
      <c r="N387" s="3">
        <v>5.09</v>
      </c>
      <c r="O387" s="3">
        <f>표1_4[[#This Row],[10 Yr]]-표1_4[[#This Row],[2 Yr]]</f>
        <v>0.41000000000000014</v>
      </c>
      <c r="P387" s="3">
        <f>표1_4[[#This Row],[10 Yr]]-표1_4[[#This Row],[1 Mo]]</f>
        <v>0.8100000000000005</v>
      </c>
      <c r="Q387" s="3">
        <f>표1_4[[#This Row],[10 Yr]]-표1_4[[#This Row],[3 Mo]]</f>
        <v>0.73000000000000043</v>
      </c>
      <c r="R387" s="3">
        <f>표1_4[[#This Row],[10 Yr]]-표1_4[[#This Row],[FEDRate]]</f>
        <v>0.94000000000000039</v>
      </c>
      <c r="S387" s="3">
        <f>표1_4[[#This Row],[20 Yr]]-표1_4[[#This Row],[10 Yr]]</f>
        <v>0.51999999999999957</v>
      </c>
    </row>
    <row r="388" spans="1:19">
      <c r="A388" s="1">
        <v>46220</v>
      </c>
      <c r="B388" s="3">
        <v>3.63</v>
      </c>
      <c r="C388">
        <v>3.73</v>
      </c>
      <c r="D388">
        <v>3.8</v>
      </c>
      <c r="E388">
        <v>3.85</v>
      </c>
      <c r="F388">
        <v>3.96</v>
      </c>
      <c r="G388">
        <v>4.01</v>
      </c>
      <c r="H388">
        <v>4.18</v>
      </c>
      <c r="I388">
        <v>4.21</v>
      </c>
      <c r="J388">
        <v>4.28</v>
      </c>
      <c r="K388">
        <v>4.4000000000000004</v>
      </c>
      <c r="L388">
        <v>4.55</v>
      </c>
      <c r="M388" s="3">
        <v>5.07</v>
      </c>
      <c r="N388" s="3">
        <v>5.0599999999999996</v>
      </c>
      <c r="O388" s="3">
        <f>표1_4[[#This Row],[10 Yr]]-표1_4[[#This Row],[2 Yr]]</f>
        <v>0.37000000000000011</v>
      </c>
      <c r="P388" s="3">
        <f>표1_4[[#This Row],[10 Yr]]-표1_4[[#This Row],[1 Mo]]</f>
        <v>0.81999999999999984</v>
      </c>
      <c r="Q388" s="3">
        <f>표1_4[[#This Row],[10 Yr]]-표1_4[[#This Row],[3 Mo]]</f>
        <v>0.69999999999999973</v>
      </c>
      <c r="R388" s="3">
        <f>표1_4[[#This Row],[10 Yr]]-표1_4[[#This Row],[FEDRate]]</f>
        <v>0.91999999999999993</v>
      </c>
      <c r="S388" s="3">
        <f>표1_4[[#This Row],[20 Yr]]-표1_4[[#This Row],[10 Yr]]</f>
        <v>0.52000000000000046</v>
      </c>
    </row>
    <row r="389" spans="1:19">
      <c r="A389" s="1">
        <v>46223</v>
      </c>
      <c r="B389" s="3">
        <v>3.63</v>
      </c>
      <c r="C389">
        <v>3.72</v>
      </c>
      <c r="D389">
        <v>3.81</v>
      </c>
      <c r="E389">
        <v>3.86</v>
      </c>
      <c r="F389">
        <v>4</v>
      </c>
      <c r="G389">
        <v>4.03</v>
      </c>
      <c r="H389">
        <v>4.21</v>
      </c>
      <c r="I389">
        <v>4.25</v>
      </c>
      <c r="J389">
        <v>4.33</v>
      </c>
      <c r="K389">
        <v>4.45</v>
      </c>
      <c r="L389">
        <v>4.5999999999999996</v>
      </c>
      <c r="M389" s="3">
        <v>5.12</v>
      </c>
      <c r="N389" s="3">
        <v>5.1100000000000003</v>
      </c>
      <c r="O389" s="3">
        <f>표1_4[[#This Row],[10 Yr]]-표1_4[[#This Row],[2 Yr]]</f>
        <v>0.38999999999999968</v>
      </c>
      <c r="P389" s="3">
        <f>표1_4[[#This Row],[10 Yr]]-표1_4[[#This Row],[1 Mo]]</f>
        <v>0.87999999999999945</v>
      </c>
      <c r="Q389" s="3">
        <f>표1_4[[#This Row],[10 Yr]]-표1_4[[#This Row],[3 Mo]]</f>
        <v>0.73999999999999977</v>
      </c>
      <c r="R389" s="3">
        <f>표1_4[[#This Row],[10 Yr]]-표1_4[[#This Row],[FEDRate]]</f>
        <v>0.96999999999999975</v>
      </c>
      <c r="S389" s="3">
        <f>표1_4[[#This Row],[20 Yr]]-표1_4[[#This Row],[10 Yr]]</f>
        <v>0.52000000000000046</v>
      </c>
    </row>
    <row r="390" spans="1:19">
      <c r="A390" s="1">
        <v>46224</v>
      </c>
      <c r="B390" s="3">
        <v>3.63</v>
      </c>
      <c r="C390">
        <v>3.75</v>
      </c>
      <c r="D390">
        <v>3.81</v>
      </c>
      <c r="E390">
        <v>3.87</v>
      </c>
      <c r="F390">
        <v>4.0199999999999996</v>
      </c>
      <c r="G390">
        <v>4.08</v>
      </c>
      <c r="H390">
        <v>4.26</v>
      </c>
      <c r="I390">
        <v>4.3099999999999996</v>
      </c>
      <c r="J390">
        <v>4.37</v>
      </c>
      <c r="K390">
        <v>4.5</v>
      </c>
      <c r="L390">
        <v>4.63</v>
      </c>
      <c r="M390" s="3">
        <v>5.14</v>
      </c>
      <c r="N390" s="3">
        <v>5.13</v>
      </c>
      <c r="O390" s="3">
        <f>표1_4[[#This Row],[10 Yr]]-표1_4[[#This Row],[2 Yr]]</f>
        <v>0.37000000000000011</v>
      </c>
      <c r="P390" s="3">
        <f>표1_4[[#This Row],[10 Yr]]-표1_4[[#This Row],[1 Mo]]</f>
        <v>0.87999999999999989</v>
      </c>
      <c r="Q390" s="3">
        <f>표1_4[[#This Row],[10 Yr]]-표1_4[[#This Row],[3 Mo]]</f>
        <v>0.75999999999999979</v>
      </c>
      <c r="R390" s="3">
        <f>표1_4[[#This Row],[10 Yr]]-표1_4[[#This Row],[FEDRate]]</f>
        <v>1</v>
      </c>
      <c r="S390" s="3">
        <f>표1_4[[#This Row],[20 Yr]]-표1_4[[#This Row],[10 Yr]]</f>
        <v>0.50999999999999979</v>
      </c>
    </row>
    <row r="391" spans="1:19">
      <c r="A391" s="1">
        <v>46225</v>
      </c>
      <c r="B391" s="3">
        <v>3.63</v>
      </c>
      <c r="C391">
        <v>3.76</v>
      </c>
      <c r="D391">
        <v>3.82</v>
      </c>
      <c r="E391">
        <v>3.89</v>
      </c>
      <c r="F391">
        <v>4.05</v>
      </c>
      <c r="G391">
        <v>4.1100000000000003</v>
      </c>
      <c r="H391">
        <v>4.3099999999999996</v>
      </c>
      <c r="I391">
        <v>4.34</v>
      </c>
      <c r="J391">
        <v>4.41</v>
      </c>
      <c r="K391">
        <v>4.53</v>
      </c>
      <c r="L391">
        <v>4.67</v>
      </c>
      <c r="M391" s="3">
        <v>5.17</v>
      </c>
      <c r="N391" s="3">
        <v>5.15</v>
      </c>
      <c r="O391" s="3">
        <f>표1_4[[#This Row],[10 Yr]]-표1_4[[#This Row],[2 Yr]]</f>
        <v>0.36000000000000032</v>
      </c>
      <c r="P391" s="3">
        <f>표1_4[[#This Row],[10 Yr]]-표1_4[[#This Row],[1 Mo]]</f>
        <v>0.91000000000000014</v>
      </c>
      <c r="Q391" s="3">
        <f>표1_4[[#This Row],[10 Yr]]-표1_4[[#This Row],[3 Mo]]</f>
        <v>0.7799999999999998</v>
      </c>
      <c r="R391" s="3">
        <f>표1_4[[#This Row],[10 Yr]]-표1_4[[#This Row],[FEDRate]]</f>
        <v>1.04</v>
      </c>
      <c r="S391" s="3">
        <f>표1_4[[#This Row],[20 Yr]]-표1_4[[#This Row],[10 Yr]]</f>
        <v>0.5</v>
      </c>
    </row>
    <row r="392" spans="1:19">
      <c r="A392" s="1">
        <v>46226</v>
      </c>
      <c r="B392" s="3">
        <v>3.63</v>
      </c>
      <c r="C392">
        <v>3.82</v>
      </c>
      <c r="D392">
        <v>3.95</v>
      </c>
      <c r="E392">
        <v>3.95</v>
      </c>
      <c r="F392">
        <v>4.09</v>
      </c>
      <c r="G392">
        <v>4.1500000000000004</v>
      </c>
      <c r="H392">
        <v>4.37</v>
      </c>
      <c r="I392">
        <v>4.4000000000000004</v>
      </c>
      <c r="J392">
        <v>4.46</v>
      </c>
      <c r="K392">
        <v>4.58</v>
      </c>
      <c r="L392">
        <v>4.71</v>
      </c>
      <c r="M392" s="3">
        <v>5.2</v>
      </c>
      <c r="N392" s="3">
        <v>5.17</v>
      </c>
      <c r="O392" s="3">
        <f>표1_4[[#This Row],[10 Yr]]-표1_4[[#This Row],[2 Yr]]</f>
        <v>0.33999999999999986</v>
      </c>
      <c r="P392" s="3">
        <f>표1_4[[#This Row],[10 Yr]]-표1_4[[#This Row],[1 Mo]]</f>
        <v>0.89000000000000012</v>
      </c>
      <c r="Q392" s="3">
        <f>표1_4[[#This Row],[10 Yr]]-표1_4[[#This Row],[3 Mo]]</f>
        <v>0.75999999999999979</v>
      </c>
      <c r="R392" s="3">
        <f>표1_4[[#This Row],[10 Yr]]-표1_4[[#This Row],[FEDRate]]</f>
        <v>1.08</v>
      </c>
      <c r="S392" s="3">
        <f>표1_4[[#This Row],[20 Yr]]-표1_4[[#This Row],[10 Yr]]</f>
        <v>0.49000000000000021</v>
      </c>
    </row>
    <row r="393" spans="1:19">
      <c r="A393" s="1">
        <v>46227</v>
      </c>
      <c r="B393" s="3">
        <v>3.63</v>
      </c>
      <c r="C393">
        <v>3.8</v>
      </c>
      <c r="D393">
        <v>3.95</v>
      </c>
      <c r="E393">
        <v>3.96</v>
      </c>
      <c r="F393">
        <v>4.08</v>
      </c>
      <c r="G393">
        <v>4.1399999999999997</v>
      </c>
      <c r="H393">
        <v>4.33</v>
      </c>
      <c r="I393">
        <v>4.3600000000000003</v>
      </c>
      <c r="J393">
        <v>4.43</v>
      </c>
      <c r="K393">
        <v>4.55</v>
      </c>
      <c r="L393">
        <v>4.6900000000000004</v>
      </c>
      <c r="M393" s="3">
        <v>5.18</v>
      </c>
      <c r="N393" s="3">
        <v>5.16</v>
      </c>
      <c r="O393" s="3">
        <f>표1_4[[#This Row],[10 Yr]]-표1_4[[#This Row],[2 Yr]]</f>
        <v>0.36000000000000032</v>
      </c>
      <c r="P393" s="3">
        <f>표1_4[[#This Row],[10 Yr]]-표1_4[[#This Row],[1 Mo]]</f>
        <v>0.89000000000000057</v>
      </c>
      <c r="Q393" s="3">
        <f>표1_4[[#This Row],[10 Yr]]-표1_4[[#This Row],[3 Mo]]</f>
        <v>0.73000000000000043</v>
      </c>
      <c r="R393" s="3">
        <f>표1_4[[#This Row],[10 Yr]]-표1_4[[#This Row],[FEDRate]]</f>
        <v>1.0600000000000005</v>
      </c>
      <c r="S393" s="3">
        <f>표1_4[[#This Row],[20 Yr]]-표1_4[[#This Row],[10 Yr]]</f>
        <v>0.48999999999999932</v>
      </c>
    </row>
    <row r="394" spans="1:19">
      <c r="A394" s="1">
        <v>46230</v>
      </c>
      <c r="B394" s="3">
        <v>3.63</v>
      </c>
      <c r="C394">
        <v>3.8</v>
      </c>
      <c r="D394">
        <v>3.95</v>
      </c>
      <c r="E394">
        <v>3.96</v>
      </c>
      <c r="F394">
        <v>4.0999999999999996</v>
      </c>
      <c r="G394">
        <v>4.1399999999999997</v>
      </c>
      <c r="H394">
        <v>4.3099999999999996</v>
      </c>
      <c r="I394">
        <v>4.3499999999999996</v>
      </c>
      <c r="J394">
        <v>4.4000000000000004</v>
      </c>
      <c r="K394">
        <v>4.5199999999999996</v>
      </c>
      <c r="L394">
        <v>4.6500000000000004</v>
      </c>
      <c r="M394" s="3">
        <v>5.15</v>
      </c>
      <c r="N394" s="3">
        <v>5.12</v>
      </c>
      <c r="O394" s="3">
        <f>표1_4[[#This Row],[10 Yr]]-표1_4[[#This Row],[2 Yr]]</f>
        <v>0.34000000000000075</v>
      </c>
      <c r="P394" s="3">
        <f>표1_4[[#This Row],[10 Yr]]-표1_4[[#This Row],[1 Mo]]</f>
        <v>0.85000000000000053</v>
      </c>
      <c r="Q394" s="3">
        <f>표1_4[[#This Row],[10 Yr]]-표1_4[[#This Row],[3 Mo]]</f>
        <v>0.69000000000000039</v>
      </c>
      <c r="R394" s="3">
        <f>표1_4[[#This Row],[10 Yr]]-표1_4[[#This Row],[FEDRate]]</f>
        <v>1.0200000000000005</v>
      </c>
      <c r="S394" s="3">
        <f>표1_4[[#This Row],[20 Yr]]-표1_4[[#This Row],[10 Yr]]</f>
        <v>0.5</v>
      </c>
    </row>
    <row r="395" spans="1:19">
      <c r="A395" s="1">
        <v>46231</v>
      </c>
      <c r="B395" s="3">
        <v>3.63</v>
      </c>
      <c r="C395">
        <v>3.76</v>
      </c>
      <c r="D395">
        <v>3.9</v>
      </c>
      <c r="E395">
        <v>3.9</v>
      </c>
      <c r="F395">
        <v>4.07</v>
      </c>
      <c r="G395">
        <v>4.09</v>
      </c>
      <c r="H395">
        <v>4.26</v>
      </c>
      <c r="I395">
        <v>4.3099999999999996</v>
      </c>
      <c r="J395">
        <v>4.3499999999999996</v>
      </c>
      <c r="K395">
        <v>4.47</v>
      </c>
      <c r="L395">
        <v>4.6100000000000003</v>
      </c>
      <c r="M395" s="3">
        <v>5.1100000000000003</v>
      </c>
      <c r="N395" s="3">
        <v>5.09</v>
      </c>
      <c r="O395" s="3">
        <f>표1_4[[#This Row],[10 Yr]]-표1_4[[#This Row],[2 Yr]]</f>
        <v>0.35000000000000053</v>
      </c>
      <c r="P395" s="3">
        <f>표1_4[[#This Row],[10 Yr]]-표1_4[[#This Row],[1 Mo]]</f>
        <v>0.85000000000000053</v>
      </c>
      <c r="Q395" s="3">
        <f>표1_4[[#This Row],[10 Yr]]-표1_4[[#This Row],[3 Mo]]</f>
        <v>0.71000000000000041</v>
      </c>
      <c r="R395" s="3">
        <f>표1_4[[#This Row],[10 Yr]]-표1_4[[#This Row],[FEDRate]]</f>
        <v>0.98000000000000043</v>
      </c>
      <c r="S395" s="3">
        <f>표1_4[[#This Row],[20 Yr]]-표1_4[[#This Row],[10 Yr]]</f>
        <v>0.5</v>
      </c>
    </row>
    <row r="396" spans="1:19">
      <c r="A396" s="1">
        <v>46232</v>
      </c>
      <c r="B396" s="3">
        <v>3.63</v>
      </c>
      <c r="C396">
        <v>3.73</v>
      </c>
      <c r="D396">
        <v>3.83</v>
      </c>
      <c r="E396">
        <v>3.83</v>
      </c>
      <c r="F396">
        <v>3.97</v>
      </c>
      <c r="G396">
        <v>4.04</v>
      </c>
      <c r="H396">
        <v>4.22</v>
      </c>
      <c r="I396">
        <v>4.29</v>
      </c>
      <c r="J396">
        <v>4.37</v>
      </c>
      <c r="K396">
        <v>4.51</v>
      </c>
      <c r="L396">
        <v>4.67</v>
      </c>
      <c r="M396" s="3">
        <v>5.21</v>
      </c>
      <c r="N396" s="3">
        <v>5.2</v>
      </c>
      <c r="O396" s="3">
        <f>표1_4[[#This Row],[10 Yr]]-표1_4[[#This Row],[2 Yr]]</f>
        <v>0.45000000000000018</v>
      </c>
      <c r="P396" s="3">
        <f>표1_4[[#This Row],[10 Yr]]-표1_4[[#This Row],[1 Mo]]</f>
        <v>0.94</v>
      </c>
      <c r="Q396" s="3">
        <f>표1_4[[#This Row],[10 Yr]]-표1_4[[#This Row],[3 Mo]]</f>
        <v>0.83999999999999986</v>
      </c>
      <c r="R396" s="3">
        <f>표1_4[[#This Row],[10 Yr]]-표1_4[[#This Row],[FEDRate]]</f>
        <v>1.04</v>
      </c>
      <c r="S396" s="3">
        <f>표1_4[[#This Row],[20 Yr]]-표1_4[[#This Row],[10 Yr]]</f>
        <v>0.54</v>
      </c>
    </row>
    <row r="397" spans="1:19">
      <c r="A397" s="1">
        <v>46233</v>
      </c>
      <c r="B397" s="3">
        <v>3.63</v>
      </c>
      <c r="C397">
        <v>3.79</v>
      </c>
      <c r="D397">
        <v>3.84</v>
      </c>
      <c r="E397">
        <v>3.82</v>
      </c>
      <c r="F397">
        <v>3.98</v>
      </c>
      <c r="G397">
        <v>4.04</v>
      </c>
      <c r="H397">
        <v>4.2300000000000004</v>
      </c>
      <c r="I397">
        <v>4.3</v>
      </c>
      <c r="J397">
        <v>4.38</v>
      </c>
      <c r="K397">
        <v>4.5199999999999996</v>
      </c>
      <c r="L397">
        <v>4.68</v>
      </c>
      <c r="M397" s="3">
        <v>5.22</v>
      </c>
      <c r="N397" s="3">
        <v>5.21</v>
      </c>
      <c r="O397" s="3">
        <f>표1_4[[#This Row],[10 Yr]]-표1_4[[#This Row],[2 Yr]]</f>
        <v>0.44999999999999929</v>
      </c>
      <c r="P397" s="3">
        <f>표1_4[[#This Row],[10 Yr]]-표1_4[[#This Row],[1 Mo]]</f>
        <v>0.88999999999999968</v>
      </c>
      <c r="Q397" s="3">
        <f>표1_4[[#This Row],[10 Yr]]-표1_4[[#This Row],[3 Mo]]</f>
        <v>0.85999999999999988</v>
      </c>
      <c r="R397" s="3">
        <f>표1_4[[#This Row],[10 Yr]]-표1_4[[#This Row],[FEDRate]]</f>
        <v>1.0499999999999998</v>
      </c>
      <c r="S397" s="3">
        <f>표1_4[[#This Row],[20 Yr]]-표1_4[[#This Row],[10 Yr]]</f>
        <v>0.54</v>
      </c>
    </row>
    <row r="398" spans="1:19">
      <c r="A398" s="1">
        <v>46234</v>
      </c>
      <c r="B398" s="3">
        <v>3.63</v>
      </c>
      <c r="C398">
        <v>3.78</v>
      </c>
      <c r="D398">
        <v>3.85</v>
      </c>
      <c r="E398">
        <v>3.83</v>
      </c>
      <c r="F398">
        <v>3.98</v>
      </c>
      <c r="G398">
        <v>4.08</v>
      </c>
      <c r="H398">
        <v>4.28</v>
      </c>
      <c r="I398">
        <v>4.34</v>
      </c>
      <c r="J398">
        <v>4.45</v>
      </c>
      <c r="K398">
        <v>4.59</v>
      </c>
      <c r="L398">
        <v>4.75</v>
      </c>
      <c r="M398" s="3">
        <v>5.28</v>
      </c>
      <c r="N398" s="3">
        <v>5.27</v>
      </c>
      <c r="O398" s="3">
        <f>표1_4[[#This Row],[10 Yr]]-표1_4[[#This Row],[2 Yr]]</f>
        <v>0.46999999999999975</v>
      </c>
      <c r="P398" s="3">
        <f>표1_4[[#This Row],[10 Yr]]-표1_4[[#This Row],[1 Mo]]</f>
        <v>0.9700000000000002</v>
      </c>
      <c r="Q398" s="3">
        <f>표1_4[[#This Row],[10 Yr]]-표1_4[[#This Row],[3 Mo]]</f>
        <v>0.91999999999999993</v>
      </c>
      <c r="R398" s="3">
        <f>표1_4[[#This Row],[10 Yr]]-표1_4[[#This Row],[FEDRate]]</f>
        <v>1.1200000000000001</v>
      </c>
      <c r="S398" s="3">
        <f>표1_4[[#This Row],[20 Yr]]-표1_4[[#This Row],[10 Yr]]</f>
        <v>0.53000000000000025</v>
      </c>
    </row>
    <row r="399" spans="1:19">
      <c r="A399" s="1">
        <v>46237</v>
      </c>
      <c r="B399" s="3">
        <v>3.63</v>
      </c>
      <c r="C399">
        <v>3.79</v>
      </c>
      <c r="D399">
        <v>3.87</v>
      </c>
      <c r="E399">
        <v>3.91</v>
      </c>
      <c r="F399">
        <v>4.0199999999999996</v>
      </c>
      <c r="G399">
        <v>4.07</v>
      </c>
      <c r="H399">
        <v>4.25</v>
      </c>
      <c r="I399">
        <v>4.32</v>
      </c>
      <c r="J399">
        <v>4.4000000000000004</v>
      </c>
      <c r="K399">
        <v>4.54</v>
      </c>
      <c r="L399">
        <v>4.7</v>
      </c>
      <c r="M399" s="3">
        <v>5.23</v>
      </c>
      <c r="N399" s="3">
        <v>5.23</v>
      </c>
      <c r="O399" s="3">
        <f>표1_4[[#This Row],[10 Yr]]-표1_4[[#This Row],[2 Yr]]</f>
        <v>0.45000000000000018</v>
      </c>
      <c r="P399" s="3">
        <f>표1_4[[#This Row],[10 Yr]]-표1_4[[#This Row],[1 Mo]]</f>
        <v>0.91000000000000014</v>
      </c>
      <c r="Q399" s="3">
        <f>표1_4[[#This Row],[10 Yr]]-표1_4[[#This Row],[3 Mo]]</f>
        <v>0.79</v>
      </c>
      <c r="R399" s="3">
        <f>표1_4[[#This Row],[10 Yr]]-표1_4[[#This Row],[FEDRate]]</f>
        <v>1.0700000000000003</v>
      </c>
      <c r="S399" s="3">
        <f>표1_4[[#This Row],[20 Yr]]-표1_4[[#This Row],[10 Yr]]</f>
        <v>0.53000000000000025</v>
      </c>
    </row>
    <row r="400" spans="1:19">
      <c r="A400" s="1">
        <v>46238</v>
      </c>
      <c r="B400" s="3">
        <v>3.63</v>
      </c>
      <c r="C400">
        <v>3.78</v>
      </c>
      <c r="D400">
        <v>3.85</v>
      </c>
      <c r="E400">
        <v>3.89</v>
      </c>
      <c r="F400">
        <v>4</v>
      </c>
      <c r="G400">
        <v>4.04</v>
      </c>
      <c r="H400">
        <v>4.2</v>
      </c>
      <c r="I400">
        <v>4.25</v>
      </c>
      <c r="J400">
        <v>4.33</v>
      </c>
      <c r="K400">
        <v>4.47</v>
      </c>
      <c r="L400">
        <v>4.63</v>
      </c>
      <c r="M400" s="3">
        <v>5.18</v>
      </c>
      <c r="N400" s="3">
        <v>5.18</v>
      </c>
      <c r="O400" s="3">
        <f>표1_4[[#This Row],[10 Yr]]-표1_4[[#This Row],[2 Yr]]</f>
        <v>0.42999999999999972</v>
      </c>
      <c r="P400" s="3">
        <f>표1_4[[#This Row],[10 Yr]]-표1_4[[#This Row],[1 Mo]]</f>
        <v>0.85000000000000009</v>
      </c>
      <c r="Q400" s="3">
        <f>표1_4[[#This Row],[10 Yr]]-표1_4[[#This Row],[3 Mo]]</f>
        <v>0.73999999999999977</v>
      </c>
      <c r="R400" s="3">
        <f>표1_4[[#This Row],[10 Yr]]-표1_4[[#This Row],[FEDRate]]</f>
        <v>1</v>
      </c>
      <c r="S400" s="3">
        <f>표1_4[[#This Row],[20 Yr]]-표1_4[[#This Row],[10 Yr]]</f>
        <v>0.54999999999999982</v>
      </c>
    </row>
    <row r="401" spans="1:19">
      <c r="A401" s="1">
        <v>46239</v>
      </c>
      <c r="B401" s="3">
        <v>3.63</v>
      </c>
      <c r="C401">
        <v>3.77</v>
      </c>
      <c r="D401">
        <v>3.84</v>
      </c>
      <c r="E401">
        <v>3.89</v>
      </c>
      <c r="F401">
        <v>3.98</v>
      </c>
      <c r="G401">
        <v>4.03</v>
      </c>
      <c r="H401">
        <v>4.18</v>
      </c>
      <c r="I401">
        <v>4.24</v>
      </c>
      <c r="J401">
        <v>4.33</v>
      </c>
      <c r="K401">
        <v>4.47</v>
      </c>
      <c r="L401">
        <v>4.63</v>
      </c>
      <c r="M401" s="3">
        <v>5.18</v>
      </c>
      <c r="N401" s="3">
        <v>5.17</v>
      </c>
      <c r="O401" s="3">
        <f>표1_4[[#This Row],[10 Yr]]-표1_4[[#This Row],[2 Yr]]</f>
        <v>0.45000000000000018</v>
      </c>
      <c r="P401" s="3">
        <f>표1_4[[#This Row],[10 Yr]]-표1_4[[#This Row],[1 Mo]]</f>
        <v>0.85999999999999988</v>
      </c>
      <c r="Q401" s="3">
        <f>표1_4[[#This Row],[10 Yr]]-표1_4[[#This Row],[3 Mo]]</f>
        <v>0.73999999999999977</v>
      </c>
      <c r="R401" s="3">
        <f>표1_4[[#This Row],[10 Yr]]-표1_4[[#This Row],[FEDRate]]</f>
        <v>1</v>
      </c>
      <c r="S401" s="3">
        <f>표1_4[[#This Row],[20 Yr]]-표1_4[[#This Row],[10 Yr]]</f>
        <v>0.54999999999999982</v>
      </c>
    </row>
    <row r="402" spans="1:19">
      <c r="A402" s="1">
        <v>46240</v>
      </c>
      <c r="B402" s="3">
        <v>3.63</v>
      </c>
      <c r="C402">
        <v>3.8</v>
      </c>
      <c r="D402">
        <v>3.84</v>
      </c>
      <c r="E402">
        <v>3.9</v>
      </c>
      <c r="F402">
        <v>3.99</v>
      </c>
      <c r="G402">
        <v>4.0599999999999996</v>
      </c>
      <c r="H402">
        <v>4.25</v>
      </c>
      <c r="I402">
        <v>4.3099999999999996</v>
      </c>
      <c r="J402">
        <v>4.4000000000000004</v>
      </c>
      <c r="K402">
        <v>4.53</v>
      </c>
      <c r="L402">
        <v>4.6900000000000004</v>
      </c>
      <c r="M402" s="3">
        <v>5.22</v>
      </c>
      <c r="N402" s="3">
        <v>5.22</v>
      </c>
      <c r="O402" s="3">
        <f>표1_4[[#This Row],[10 Yr]]-표1_4[[#This Row],[2 Yr]]</f>
        <v>0.44000000000000039</v>
      </c>
      <c r="P402" s="3">
        <f>표1_4[[#This Row],[10 Yr]]-표1_4[[#This Row],[1 Mo]]</f>
        <v>0.89000000000000057</v>
      </c>
      <c r="Q402" s="3">
        <f>표1_4[[#This Row],[10 Yr]]-표1_4[[#This Row],[3 Mo]]</f>
        <v>0.79000000000000048</v>
      </c>
      <c r="R402" s="3">
        <f>표1_4[[#This Row],[10 Yr]]-표1_4[[#This Row],[FEDRate]]</f>
        <v>1.0600000000000005</v>
      </c>
      <c r="S402" s="3">
        <f>표1_4[[#This Row],[20 Yr]]-표1_4[[#This Row],[10 Yr]]</f>
        <v>0.52999999999999936</v>
      </c>
    </row>
    <row r="403" spans="1:19">
      <c r="A403" s="1">
        <v>46241</v>
      </c>
      <c r="B403" s="3">
        <v>3.63</v>
      </c>
      <c r="C403">
        <v>3.79</v>
      </c>
      <c r="D403">
        <v>3.83</v>
      </c>
      <c r="E403">
        <v>3.87</v>
      </c>
      <c r="F403">
        <v>3.96</v>
      </c>
      <c r="G403">
        <v>4.01</v>
      </c>
      <c r="H403">
        <v>4.1900000000000004</v>
      </c>
      <c r="I403">
        <v>4.25</v>
      </c>
      <c r="J403">
        <v>4.3499999999999996</v>
      </c>
      <c r="K403">
        <v>4.49</v>
      </c>
      <c r="L403">
        <v>4.6500000000000004</v>
      </c>
      <c r="M403" s="3">
        <v>5.2</v>
      </c>
      <c r="N403" s="3">
        <v>5.19</v>
      </c>
      <c r="O403" s="3">
        <f>표1_4[[#This Row],[10 Yr]]-표1_4[[#This Row],[2 Yr]]</f>
        <v>0.45999999999999996</v>
      </c>
      <c r="P403" s="3">
        <f>표1_4[[#This Row],[10 Yr]]-표1_4[[#This Row],[1 Mo]]</f>
        <v>0.86000000000000032</v>
      </c>
      <c r="Q403" s="3">
        <f>표1_4[[#This Row],[10 Yr]]-표1_4[[#This Row],[3 Mo]]</f>
        <v>0.78000000000000025</v>
      </c>
      <c r="R403" s="3">
        <f>표1_4[[#This Row],[10 Yr]]-표1_4[[#This Row],[FEDRate]]</f>
        <v>1.0200000000000005</v>
      </c>
      <c r="S403" s="3">
        <f>표1_4[[#This Row],[20 Yr]]-표1_4[[#This Row],[10 Yr]]</f>
        <v>0.54999999999999982</v>
      </c>
    </row>
    <row r="404" spans="1:19">
      <c r="A404" s="1">
        <v>46244</v>
      </c>
      <c r="B404" s="3">
        <v>3.63</v>
      </c>
      <c r="C404">
        <v>3.79</v>
      </c>
      <c r="D404">
        <v>3.84</v>
      </c>
      <c r="E404">
        <v>3.89</v>
      </c>
      <c r="F404">
        <v>4</v>
      </c>
      <c r="G404">
        <v>4.04</v>
      </c>
      <c r="H404">
        <v>4.25</v>
      </c>
      <c r="I404">
        <v>4.3099999999999996</v>
      </c>
      <c r="J404">
        <v>4.41</v>
      </c>
      <c r="K404">
        <v>4.5599999999999996</v>
      </c>
      <c r="L404">
        <v>4.72</v>
      </c>
      <c r="M404" s="3">
        <v>5.25</v>
      </c>
      <c r="N404" s="3">
        <v>5.25</v>
      </c>
      <c r="O404" s="3">
        <f>표1_4[[#This Row],[10 Yr]]-표1_4[[#This Row],[2 Yr]]</f>
        <v>0.46999999999999975</v>
      </c>
      <c r="P404" s="3">
        <f>표1_4[[#This Row],[10 Yr]]-표1_4[[#This Row],[1 Mo]]</f>
        <v>0.92999999999999972</v>
      </c>
      <c r="Q404" s="3">
        <f>표1_4[[#This Row],[10 Yr]]-표1_4[[#This Row],[3 Mo]]</f>
        <v>0.82999999999999963</v>
      </c>
      <c r="R404" s="3">
        <f>표1_4[[#This Row],[10 Yr]]-표1_4[[#This Row],[FEDRate]]</f>
        <v>1.0899999999999999</v>
      </c>
      <c r="S404" s="3">
        <f>표1_4[[#This Row],[20 Yr]]-표1_4[[#This Row],[10 Yr]]</f>
        <v>0.53000000000000025</v>
      </c>
    </row>
    <row r="405" spans="1:19">
      <c r="A405" s="1">
        <v>46245</v>
      </c>
      <c r="B405" s="3">
        <v>3.63</v>
      </c>
      <c r="C405">
        <v>3.79</v>
      </c>
      <c r="D405">
        <v>3.83</v>
      </c>
      <c r="E405">
        <v>3.89</v>
      </c>
      <c r="F405">
        <v>3.99</v>
      </c>
      <c r="G405">
        <v>4.03</v>
      </c>
      <c r="H405">
        <v>4.22</v>
      </c>
      <c r="I405">
        <v>4.2699999999999996</v>
      </c>
      <c r="J405">
        <v>4.3899999999999997</v>
      </c>
      <c r="K405">
        <v>4.54</v>
      </c>
      <c r="L405">
        <v>4.7</v>
      </c>
      <c r="M405" s="3">
        <v>5.25</v>
      </c>
      <c r="N405" s="3">
        <v>5.24</v>
      </c>
      <c r="O405" s="3">
        <f>표1_4[[#This Row],[10 Yr]]-표1_4[[#This Row],[2 Yr]]</f>
        <v>0.48000000000000043</v>
      </c>
      <c r="P405" s="3">
        <f>표1_4[[#This Row],[10 Yr]]-표1_4[[#This Row],[1 Mo]]</f>
        <v>0.91000000000000014</v>
      </c>
      <c r="Q405" s="3">
        <f>표1_4[[#This Row],[10 Yr]]-표1_4[[#This Row],[3 Mo]]</f>
        <v>0.81</v>
      </c>
      <c r="R405" s="3">
        <f>표1_4[[#This Row],[10 Yr]]-표1_4[[#This Row],[FEDRate]]</f>
        <v>1.0700000000000003</v>
      </c>
      <c r="S405" s="3">
        <f>표1_4[[#This Row],[20 Yr]]-표1_4[[#This Row],[10 Yr]]</f>
        <v>0.54999999999999982</v>
      </c>
    </row>
    <row r="406" spans="1:19">
      <c r="A406" s="1">
        <v>46246</v>
      </c>
      <c r="B406" s="3">
        <v>3.63</v>
      </c>
      <c r="C406">
        <v>3.78</v>
      </c>
      <c r="D406">
        <v>3.8</v>
      </c>
      <c r="E406">
        <v>3.87</v>
      </c>
      <c r="F406">
        <v>3.97</v>
      </c>
      <c r="G406">
        <v>4</v>
      </c>
      <c r="H406">
        <v>4.2</v>
      </c>
      <c r="I406">
        <v>4.25</v>
      </c>
      <c r="J406">
        <v>4.38</v>
      </c>
      <c r="K406">
        <v>4.5199999999999996</v>
      </c>
      <c r="L406">
        <v>4.68</v>
      </c>
      <c r="M406" s="3">
        <v>5.24</v>
      </c>
      <c r="N406" s="3">
        <v>5.24</v>
      </c>
      <c r="O406" s="3">
        <f>표1_4[[#This Row],[10 Yr]]-표1_4[[#This Row],[2 Yr]]</f>
        <v>0.47999999999999954</v>
      </c>
      <c r="P406" s="3">
        <f>표1_4[[#This Row],[10 Yr]]-표1_4[[#This Row],[1 Mo]]</f>
        <v>0.89999999999999991</v>
      </c>
      <c r="Q406" s="3">
        <f>표1_4[[#This Row],[10 Yr]]-표1_4[[#This Row],[3 Mo]]</f>
        <v>0.80999999999999961</v>
      </c>
      <c r="R406" s="3">
        <f>표1_4[[#This Row],[10 Yr]]-표1_4[[#This Row],[FEDRate]]</f>
        <v>1.0499999999999998</v>
      </c>
      <c r="S406" s="3">
        <f>표1_4[[#This Row],[20 Yr]]-표1_4[[#This Row],[10 Yr]]</f>
        <v>0.5600000000000005</v>
      </c>
    </row>
    <row r="407" spans="1:19">
      <c r="A407" s="1">
        <v>46247</v>
      </c>
      <c r="B407" s="3">
        <v>3.63</v>
      </c>
      <c r="C407">
        <v>3.79</v>
      </c>
      <c r="D407">
        <v>3.81</v>
      </c>
      <c r="E407">
        <v>3.87</v>
      </c>
      <c r="F407">
        <v>3.94</v>
      </c>
      <c r="G407">
        <v>3.97</v>
      </c>
      <c r="H407">
        <v>4.1500000000000004</v>
      </c>
      <c r="I407">
        <v>4.2</v>
      </c>
      <c r="J407">
        <v>4.32</v>
      </c>
      <c r="K407">
        <v>4.47</v>
      </c>
      <c r="L407">
        <v>4.63</v>
      </c>
      <c r="M407" s="3">
        <v>5.2</v>
      </c>
      <c r="N407" s="3">
        <v>5.21</v>
      </c>
      <c r="O407" s="3">
        <f>표1_4[[#This Row],[10 Yr]]-표1_4[[#This Row],[2 Yr]]</f>
        <v>0.47999999999999954</v>
      </c>
      <c r="P407" s="3">
        <f>표1_4[[#This Row],[10 Yr]]-표1_4[[#This Row],[1 Mo]]</f>
        <v>0.83999999999999986</v>
      </c>
      <c r="Q407" s="3">
        <f>표1_4[[#This Row],[10 Yr]]-표1_4[[#This Row],[3 Mo]]</f>
        <v>0.75999999999999979</v>
      </c>
      <c r="R407" s="3">
        <f>표1_4[[#This Row],[10 Yr]]-표1_4[[#This Row],[FEDRate]]</f>
        <v>1</v>
      </c>
      <c r="S407" s="3">
        <f>표1_4[[#This Row],[20 Yr]]-표1_4[[#This Row],[10 Yr]]</f>
        <v>0.57000000000000028</v>
      </c>
    </row>
    <row r="408" spans="1:19">
      <c r="A408" s="1">
        <v>46248</v>
      </c>
      <c r="B408" s="3">
        <v>3.63</v>
      </c>
      <c r="C408">
        <v>3.79</v>
      </c>
      <c r="D408">
        <v>3.81</v>
      </c>
      <c r="E408">
        <v>3.86</v>
      </c>
      <c r="F408">
        <v>3.95</v>
      </c>
      <c r="G408">
        <v>3.98</v>
      </c>
      <c r="H408">
        <v>4.17</v>
      </c>
      <c r="I408">
        <v>4.24</v>
      </c>
      <c r="J408">
        <v>4.3600000000000003</v>
      </c>
      <c r="K408">
        <v>4.51</v>
      </c>
      <c r="L408">
        <v>4.68</v>
      </c>
      <c r="M408" s="3">
        <v>5.25</v>
      </c>
      <c r="N408" s="3">
        <v>5.25</v>
      </c>
      <c r="O408" s="3">
        <f>표1_4[[#This Row],[10 Yr]]-표1_4[[#This Row],[2 Yr]]</f>
        <v>0.50999999999999979</v>
      </c>
      <c r="P408" s="3">
        <f>표1_4[[#This Row],[10 Yr]]-표1_4[[#This Row],[1 Mo]]</f>
        <v>0.88999999999999968</v>
      </c>
      <c r="Q408" s="3">
        <f>표1_4[[#This Row],[10 Yr]]-표1_4[[#This Row],[3 Mo]]</f>
        <v>0.81999999999999984</v>
      </c>
      <c r="R408" s="3">
        <f>표1_4[[#This Row],[10 Yr]]-표1_4[[#This Row],[FEDRate]]</f>
        <v>1.0499999999999998</v>
      </c>
      <c r="S408" s="3">
        <f>표1_4[[#This Row],[20 Yr]]-표1_4[[#This Row],[10 Yr]]</f>
        <v>0.57000000000000028</v>
      </c>
    </row>
    <row r="409" spans="1:19">
      <c r="A409" s="1">
        <v>46251</v>
      </c>
      <c r="B409" s="3">
        <v>3.63</v>
      </c>
      <c r="C409">
        <v>3.79</v>
      </c>
      <c r="D409">
        <v>3.82</v>
      </c>
      <c r="E409">
        <v>3.87</v>
      </c>
      <c r="F409">
        <v>3.95</v>
      </c>
      <c r="G409">
        <v>4</v>
      </c>
      <c r="H409">
        <v>4.1900000000000004</v>
      </c>
      <c r="I409">
        <v>4.25</v>
      </c>
      <c r="J409">
        <v>4.38</v>
      </c>
      <c r="K409">
        <v>4.54</v>
      </c>
      <c r="L409">
        <v>4.72</v>
      </c>
      <c r="M409" s="3">
        <v>5.3</v>
      </c>
      <c r="N409" s="3">
        <v>5.31</v>
      </c>
      <c r="O409" s="3">
        <f>표1_4[[#This Row],[10 Yr]]-표1_4[[#This Row],[2 Yr]]</f>
        <v>0.52999999999999936</v>
      </c>
      <c r="P409" s="3">
        <f>표1_4[[#This Row],[10 Yr]]-표1_4[[#This Row],[1 Mo]]</f>
        <v>0.92999999999999972</v>
      </c>
      <c r="Q409" s="3">
        <f>표1_4[[#This Row],[10 Yr]]-표1_4[[#This Row],[3 Mo]]</f>
        <v>0.84999999999999964</v>
      </c>
      <c r="R409" s="3">
        <f>표1_4[[#This Row],[10 Yr]]-표1_4[[#This Row],[FEDRate]]</f>
        <v>1.0899999999999999</v>
      </c>
      <c r="S409" s="3">
        <f>표1_4[[#This Row],[20 Yr]]-표1_4[[#This Row],[10 Yr]]</f>
        <v>0.58000000000000007</v>
      </c>
    </row>
    <row r="410" spans="1:19">
      <c r="A410" s="1">
        <v>46252</v>
      </c>
      <c r="B410" s="3">
        <v>3.63</v>
      </c>
      <c r="C410">
        <v>3.78</v>
      </c>
      <c r="D410">
        <v>3.82</v>
      </c>
      <c r="E410">
        <v>3.86</v>
      </c>
      <c r="F410">
        <v>3.94</v>
      </c>
      <c r="G410">
        <v>3.99</v>
      </c>
      <c r="H410">
        <v>4.1900000000000004</v>
      </c>
      <c r="I410">
        <v>4.26</v>
      </c>
      <c r="J410">
        <v>4.37</v>
      </c>
      <c r="K410">
        <v>4.53</v>
      </c>
      <c r="L410">
        <v>4.71</v>
      </c>
      <c r="M410" s="3">
        <v>5.28</v>
      </c>
      <c r="N410" s="3">
        <v>5.28</v>
      </c>
      <c r="O410" s="3">
        <f>표1_4[[#This Row],[10 Yr]]-표1_4[[#This Row],[2 Yr]]</f>
        <v>0.51999999999999957</v>
      </c>
      <c r="P410" s="3">
        <f>표1_4[[#This Row],[10 Yr]]-표1_4[[#This Row],[1 Mo]]</f>
        <v>0.93000000000000016</v>
      </c>
      <c r="Q410" s="3">
        <f>표1_4[[#This Row],[10 Yr]]-표1_4[[#This Row],[3 Mo]]</f>
        <v>0.85000000000000009</v>
      </c>
      <c r="R410" s="3">
        <f>표1_4[[#This Row],[10 Yr]]-표1_4[[#This Row],[FEDRate]]</f>
        <v>1.08</v>
      </c>
      <c r="S410" s="3">
        <f>표1_4[[#This Row],[20 Yr]]-표1_4[[#This Row],[10 Yr]]</f>
        <v>0.57000000000000028</v>
      </c>
    </row>
    <row r="411" spans="1:19">
      <c r="A411" s="1">
        <v>46253</v>
      </c>
      <c r="B411" s="3">
        <v>3.63</v>
      </c>
      <c r="C411">
        <v>3.77</v>
      </c>
      <c r="D411">
        <v>3.81</v>
      </c>
      <c r="E411">
        <v>3.86</v>
      </c>
      <c r="F411">
        <v>3.94</v>
      </c>
      <c r="G411">
        <v>4</v>
      </c>
      <c r="H411">
        <v>4.1900000000000004</v>
      </c>
      <c r="I411">
        <v>4.25</v>
      </c>
      <c r="J411">
        <v>4.3499999999999996</v>
      </c>
      <c r="K411">
        <v>4.4800000000000004</v>
      </c>
      <c r="L411">
        <v>4.6500000000000004</v>
      </c>
      <c r="M411" s="3">
        <v>5.17</v>
      </c>
      <c r="N411" s="3">
        <v>5.19</v>
      </c>
      <c r="O411" s="3">
        <f>표1_4[[#This Row],[10 Yr]]-표1_4[[#This Row],[2 Yr]]</f>
        <v>0.45999999999999996</v>
      </c>
      <c r="P411" s="3">
        <f>표1_4[[#This Row],[10 Yr]]-표1_4[[#This Row],[1 Mo]]</f>
        <v>0.88000000000000034</v>
      </c>
      <c r="Q411" s="3">
        <f>표1_4[[#This Row],[10 Yr]]-표1_4[[#This Row],[3 Mo]]</f>
        <v>0.79000000000000048</v>
      </c>
      <c r="R411" s="3">
        <f>표1_4[[#This Row],[10 Yr]]-표1_4[[#This Row],[FEDRate]]</f>
        <v>1.0200000000000005</v>
      </c>
      <c r="S411" s="3">
        <f>표1_4[[#This Row],[20 Yr]]-표1_4[[#This Row],[10 Yr]]</f>
        <v>0.51999999999999957</v>
      </c>
    </row>
    <row r="412" spans="1:19">
      <c r="A412" s="1">
        <v>46254</v>
      </c>
      <c r="B412" s="3">
        <v>3.63</v>
      </c>
      <c r="C412">
        <v>3.8</v>
      </c>
      <c r="D412">
        <v>3.79</v>
      </c>
      <c r="E412">
        <v>3.87</v>
      </c>
      <c r="F412">
        <v>3.94</v>
      </c>
      <c r="G412">
        <v>3.99</v>
      </c>
      <c r="H412">
        <v>4.1900000000000004</v>
      </c>
      <c r="I412">
        <v>4.26</v>
      </c>
      <c r="J412">
        <v>4.3899999999999997</v>
      </c>
      <c r="K412">
        <v>4.53</v>
      </c>
      <c r="L412">
        <v>4.6900000000000004</v>
      </c>
      <c r="M412" s="3">
        <v>5.2</v>
      </c>
      <c r="N412" s="3">
        <v>5.23</v>
      </c>
      <c r="O412" s="3">
        <f>표1_4[[#This Row],[10 Yr]]-표1_4[[#This Row],[2 Yr]]</f>
        <v>0.5</v>
      </c>
      <c r="P412" s="3">
        <f>표1_4[[#This Row],[10 Yr]]-표1_4[[#This Row],[1 Mo]]</f>
        <v>0.89000000000000057</v>
      </c>
      <c r="Q412" s="3">
        <f>표1_4[[#This Row],[10 Yr]]-표1_4[[#This Row],[3 Mo]]</f>
        <v>0.82000000000000028</v>
      </c>
      <c r="R412" s="3">
        <f>표1_4[[#This Row],[10 Yr]]-표1_4[[#This Row],[FEDRate]]</f>
        <v>1.0600000000000005</v>
      </c>
      <c r="S412" s="3">
        <f>표1_4[[#This Row],[20 Yr]]-표1_4[[#This Row],[10 Yr]]</f>
        <v>0.50999999999999979</v>
      </c>
    </row>
    <row r="413" spans="1:19">
      <c r="A413" s="1">
        <v>46255</v>
      </c>
      <c r="B413" s="3">
        <v>3.63</v>
      </c>
      <c r="C413">
        <v>3.8</v>
      </c>
      <c r="D413">
        <v>3.8</v>
      </c>
      <c r="E413">
        <v>3.88</v>
      </c>
      <c r="F413">
        <v>3.95</v>
      </c>
      <c r="G413">
        <v>4.03</v>
      </c>
      <c r="H413">
        <v>4.24</v>
      </c>
      <c r="I413">
        <v>4.3099999999999996</v>
      </c>
      <c r="J413">
        <v>4.43</v>
      </c>
      <c r="K413">
        <v>4.57</v>
      </c>
      <c r="L413">
        <v>4.74</v>
      </c>
      <c r="M413" s="3">
        <v>5.25</v>
      </c>
      <c r="N413" s="3">
        <v>5.27</v>
      </c>
      <c r="O413" s="3">
        <f>표1_4[[#This Row],[10 Yr]]-표1_4[[#This Row],[2 Yr]]</f>
        <v>0.5</v>
      </c>
      <c r="P413" s="3">
        <f>표1_4[[#This Row],[10 Yr]]-표1_4[[#This Row],[1 Mo]]</f>
        <v>0.94000000000000039</v>
      </c>
      <c r="Q413" s="3">
        <f>표1_4[[#This Row],[10 Yr]]-표1_4[[#This Row],[3 Mo]]</f>
        <v>0.86000000000000032</v>
      </c>
      <c r="R413" s="3">
        <f>표1_4[[#This Row],[10 Yr]]-표1_4[[#This Row],[FEDRate]]</f>
        <v>1.1100000000000003</v>
      </c>
      <c r="S413" s="3">
        <f>표1_4[[#This Row],[20 Yr]]-표1_4[[#This Row],[10 Yr]]</f>
        <v>0.50999999999999979</v>
      </c>
    </row>
    <row r="414" spans="1:19">
      <c r="A414" s="1">
        <v>46258</v>
      </c>
      <c r="B414" s="3">
        <v>3.63</v>
      </c>
      <c r="C414">
        <v>3.79</v>
      </c>
      <c r="D414">
        <v>3.8</v>
      </c>
      <c r="E414">
        <v>3.87</v>
      </c>
      <c r="F414">
        <v>3.96</v>
      </c>
      <c r="G414">
        <v>4.04</v>
      </c>
      <c r="H414">
        <v>4.24</v>
      </c>
      <c r="I414">
        <v>4.3099999999999996</v>
      </c>
      <c r="J414">
        <v>4.41</v>
      </c>
      <c r="K414">
        <v>4.55</v>
      </c>
      <c r="L414">
        <v>4.7</v>
      </c>
      <c r="M414" s="3">
        <v>5.21</v>
      </c>
      <c r="N414" s="3">
        <v>5.23</v>
      </c>
      <c r="O414" s="3">
        <f>표1_4[[#This Row],[10 Yr]]-표1_4[[#This Row],[2 Yr]]</f>
        <v>0.45999999999999996</v>
      </c>
      <c r="P414" s="3">
        <f>표1_4[[#This Row],[10 Yr]]-표1_4[[#This Row],[1 Mo]]</f>
        <v>0.91000000000000014</v>
      </c>
      <c r="Q414" s="3">
        <f>표1_4[[#This Row],[10 Yr]]-표1_4[[#This Row],[3 Mo]]</f>
        <v>0.83000000000000007</v>
      </c>
      <c r="R414" s="3">
        <f>표1_4[[#This Row],[10 Yr]]-표1_4[[#This Row],[FEDRate]]</f>
        <v>1.0700000000000003</v>
      </c>
      <c r="S414" s="3">
        <f>표1_4[[#This Row],[20 Yr]]-표1_4[[#This Row],[10 Yr]]</f>
        <v>0.50999999999999979</v>
      </c>
    </row>
    <row r="415" spans="1:19">
      <c r="A415" s="1">
        <v>46259</v>
      </c>
      <c r="B415" s="3">
        <v>3.63</v>
      </c>
      <c r="C415">
        <v>3.79</v>
      </c>
      <c r="D415">
        <v>3.8</v>
      </c>
      <c r="E415">
        <v>3.86</v>
      </c>
      <c r="F415">
        <v>3.95</v>
      </c>
      <c r="G415">
        <v>4.01</v>
      </c>
      <c r="H415">
        <v>4.17</v>
      </c>
      <c r="I415">
        <v>4.25</v>
      </c>
      <c r="J415">
        <v>4.3499999999999996</v>
      </c>
      <c r="K415">
        <v>4.4800000000000004</v>
      </c>
      <c r="L415">
        <v>4.6399999999999997</v>
      </c>
      <c r="M415" s="3">
        <v>5.16</v>
      </c>
      <c r="N415" s="3">
        <v>5.17</v>
      </c>
      <c r="O415" s="3">
        <f>표1_4[[#This Row],[10 Yr]]-표1_4[[#This Row],[2 Yr]]</f>
        <v>0.46999999999999975</v>
      </c>
      <c r="P415" s="3">
        <f>표1_4[[#This Row],[10 Yr]]-표1_4[[#This Row],[1 Mo]]</f>
        <v>0.84999999999999964</v>
      </c>
      <c r="Q415" s="3">
        <f>표1_4[[#This Row],[10 Yr]]-표1_4[[#This Row],[3 Mo]]</f>
        <v>0.7799999999999998</v>
      </c>
      <c r="R415" s="3">
        <f>표1_4[[#This Row],[10 Yr]]-표1_4[[#This Row],[FEDRate]]</f>
        <v>1.0099999999999998</v>
      </c>
      <c r="S415" s="3">
        <f>표1_4[[#This Row],[20 Yr]]-표1_4[[#This Row],[10 Yr]]</f>
        <v>0.52000000000000046</v>
      </c>
    </row>
    <row r="416" spans="1:19">
      <c r="A416" s="1">
        <v>46260</v>
      </c>
      <c r="B416" s="3">
        <v>3.63</v>
      </c>
      <c r="C416">
        <v>3.8</v>
      </c>
      <c r="D416">
        <v>3.8</v>
      </c>
      <c r="E416">
        <v>3.85</v>
      </c>
      <c r="F416">
        <v>3.94</v>
      </c>
      <c r="G416">
        <v>4.0199999999999996</v>
      </c>
      <c r="H416">
        <v>4.1900000000000004</v>
      </c>
      <c r="I416">
        <v>4.29</v>
      </c>
      <c r="J416">
        <v>4.37</v>
      </c>
      <c r="K416">
        <v>4.51</v>
      </c>
      <c r="L416">
        <v>4.66</v>
      </c>
      <c r="M416" s="3">
        <v>5.17</v>
      </c>
      <c r="N416" s="3">
        <v>5.18</v>
      </c>
      <c r="O416" s="3">
        <f>표1_4[[#This Row],[10 Yr]]-표1_4[[#This Row],[2 Yr]]</f>
        <v>0.46999999999999975</v>
      </c>
      <c r="P416" s="3">
        <f>표1_4[[#This Row],[10 Yr]]-표1_4[[#This Row],[1 Mo]]</f>
        <v>0.86000000000000032</v>
      </c>
      <c r="Q416" s="3">
        <f>표1_4[[#This Row],[10 Yr]]-표1_4[[#This Row],[3 Mo]]</f>
        <v>0.81</v>
      </c>
      <c r="R416" s="3">
        <f>표1_4[[#This Row],[10 Yr]]-표1_4[[#This Row],[FEDRate]]</f>
        <v>1.0300000000000002</v>
      </c>
      <c r="S416" s="3">
        <f>표1_4[[#This Row],[20 Yr]]-표1_4[[#This Row],[10 Yr]]</f>
        <v>0.50999999999999979</v>
      </c>
    </row>
    <row r="417" spans="1:19">
      <c r="A417" s="1">
        <v>46261</v>
      </c>
      <c r="B417" s="3">
        <v>3.63</v>
      </c>
      <c r="C417">
        <v>3.81</v>
      </c>
      <c r="D417">
        <v>3.81</v>
      </c>
      <c r="E417">
        <v>3.84</v>
      </c>
      <c r="F417">
        <v>3.94</v>
      </c>
      <c r="G417">
        <v>4.04</v>
      </c>
      <c r="H417">
        <v>4.2</v>
      </c>
      <c r="I417">
        <v>4.3</v>
      </c>
      <c r="J417">
        <v>4.38</v>
      </c>
      <c r="K417">
        <v>4.5199999999999996</v>
      </c>
      <c r="L417">
        <v>4.67</v>
      </c>
      <c r="M417" s="3">
        <v>5.18</v>
      </c>
      <c r="N417" s="3">
        <v>5.19</v>
      </c>
      <c r="O417" s="3">
        <f>표1_4[[#This Row],[10 Yr]]-표1_4[[#This Row],[2 Yr]]</f>
        <v>0.46999999999999975</v>
      </c>
      <c r="P417" s="3">
        <f>표1_4[[#This Row],[10 Yr]]-표1_4[[#This Row],[1 Mo]]</f>
        <v>0.85999999999999988</v>
      </c>
      <c r="Q417" s="3">
        <f>표1_4[[#This Row],[10 Yr]]-표1_4[[#This Row],[3 Mo]]</f>
        <v>0.83000000000000007</v>
      </c>
      <c r="R417" s="3">
        <f>표1_4[[#This Row],[10 Yr]]-표1_4[[#This Row],[FEDRate]]</f>
        <v>1.04</v>
      </c>
      <c r="S417" s="3">
        <f>표1_4[[#This Row],[20 Yr]]-표1_4[[#This Row],[10 Yr]]</f>
        <v>0.50999999999999979</v>
      </c>
    </row>
    <row r="418" spans="1:19">
      <c r="A418" s="1">
        <v>46262</v>
      </c>
      <c r="B418" s="3">
        <v>3.63</v>
      </c>
      <c r="C418">
        <v>3.84</v>
      </c>
      <c r="D418">
        <v>3.86</v>
      </c>
      <c r="E418">
        <v>3.9</v>
      </c>
      <c r="F418">
        <v>4.0199999999999996</v>
      </c>
      <c r="G418">
        <v>4.1500000000000004</v>
      </c>
      <c r="H418">
        <v>4.34</v>
      </c>
      <c r="I418">
        <v>4.41</v>
      </c>
      <c r="J418">
        <v>4.4800000000000004</v>
      </c>
      <c r="K418">
        <v>4.59</v>
      </c>
      <c r="L418">
        <v>4.7300000000000004</v>
      </c>
      <c r="M418" s="3">
        <v>5.21</v>
      </c>
      <c r="N418" s="3">
        <v>5.22</v>
      </c>
      <c r="O418" s="3">
        <f>표1_4[[#This Row],[10 Yr]]-표1_4[[#This Row],[2 Yr]]</f>
        <v>0.39000000000000057</v>
      </c>
      <c r="P418" s="3">
        <f>표1_4[[#This Row],[10 Yr]]-표1_4[[#This Row],[1 Mo]]</f>
        <v>0.89000000000000057</v>
      </c>
      <c r="Q418" s="3">
        <f>표1_4[[#This Row],[10 Yr]]-표1_4[[#This Row],[3 Mo]]</f>
        <v>0.83000000000000052</v>
      </c>
      <c r="R418" s="3">
        <f>표1_4[[#This Row],[10 Yr]]-표1_4[[#This Row],[FEDRate]]</f>
        <v>1.1000000000000005</v>
      </c>
      <c r="S418" s="3">
        <f>표1_4[[#This Row],[20 Yr]]-표1_4[[#This Row],[10 Yr]]</f>
        <v>0.47999999999999954</v>
      </c>
    </row>
    <row r="419" spans="1:19">
      <c r="A419" s="1">
        <v>46265</v>
      </c>
      <c r="B419" s="3">
        <v>3.63</v>
      </c>
      <c r="C419">
        <v>3.85</v>
      </c>
      <c r="D419">
        <v>3.88</v>
      </c>
      <c r="E419">
        <v>3.91</v>
      </c>
      <c r="F419">
        <v>3.99</v>
      </c>
      <c r="G419">
        <v>4.16</v>
      </c>
      <c r="H419">
        <v>4.34</v>
      </c>
      <c r="I419">
        <v>4.4000000000000004</v>
      </c>
      <c r="J419">
        <v>4.49</v>
      </c>
      <c r="K419">
        <v>4.62</v>
      </c>
      <c r="L419">
        <v>4.75</v>
      </c>
      <c r="M419" s="3">
        <v>5.24</v>
      </c>
      <c r="N419" s="3">
        <v>5.25</v>
      </c>
      <c r="O419" s="3">
        <f>표1_4[[#This Row],[10 Yr]]-표1_4[[#This Row],[2 Yr]]</f>
        <v>0.41000000000000014</v>
      </c>
      <c r="P419" s="3">
        <f>표1_4[[#This Row],[10 Yr]]-표1_4[[#This Row],[1 Mo]]</f>
        <v>0.89999999999999991</v>
      </c>
      <c r="Q419" s="3">
        <f>표1_4[[#This Row],[10 Yr]]-표1_4[[#This Row],[3 Mo]]</f>
        <v>0.83999999999999986</v>
      </c>
      <c r="R419" s="3">
        <f>표1_4[[#This Row],[10 Yr]]-표1_4[[#This Row],[FEDRate]]</f>
        <v>1.1200000000000001</v>
      </c>
      <c r="S419" s="3">
        <f>표1_4[[#This Row],[20 Yr]]-표1_4[[#This Row],[10 Yr]]</f>
        <v>0.49000000000000021</v>
      </c>
    </row>
    <row r="420" spans="1:19">
      <c r="A420" s="1">
        <v>46266</v>
      </c>
      <c r="B420" s="3">
        <v>3.63</v>
      </c>
      <c r="C420">
        <v>3.85</v>
      </c>
      <c r="D420">
        <v>3.89</v>
      </c>
      <c r="E420">
        <v>3.92</v>
      </c>
      <c r="F420">
        <v>4</v>
      </c>
      <c r="G420">
        <v>4.18</v>
      </c>
      <c r="H420">
        <v>4.3899999999999997</v>
      </c>
      <c r="I420">
        <v>4.46</v>
      </c>
      <c r="J420">
        <v>4.55</v>
      </c>
      <c r="K420">
        <v>4.66</v>
      </c>
      <c r="L420">
        <v>4.79</v>
      </c>
      <c r="M420" s="3">
        <v>5.27</v>
      </c>
      <c r="N420" s="3">
        <v>5.27</v>
      </c>
      <c r="O420" s="3">
        <f>표1_4[[#This Row],[10 Yr]]-표1_4[[#This Row],[2 Yr]]</f>
        <v>0.40000000000000036</v>
      </c>
      <c r="P420" s="3">
        <f>표1_4[[#This Row],[10 Yr]]-표1_4[[#This Row],[1 Mo]]</f>
        <v>0.94</v>
      </c>
      <c r="Q420" s="3">
        <f>표1_4[[#This Row],[10 Yr]]-표1_4[[#This Row],[3 Mo]]</f>
        <v>0.87000000000000011</v>
      </c>
      <c r="R420" s="3">
        <f>표1_4[[#This Row],[10 Yr]]-표1_4[[#This Row],[FEDRate]]</f>
        <v>1.1600000000000001</v>
      </c>
      <c r="S420" s="3">
        <f>표1_4[[#This Row],[20 Yr]]-표1_4[[#This Row],[10 Yr]]</f>
        <v>0.47999999999999954</v>
      </c>
    </row>
    <row r="421" spans="1:19">
      <c r="A421" s="1">
        <v>46267</v>
      </c>
      <c r="B421" s="3">
        <v>3.63</v>
      </c>
      <c r="C421">
        <v>3.83</v>
      </c>
      <c r="D421">
        <v>3.89</v>
      </c>
      <c r="E421">
        <v>3.92</v>
      </c>
      <c r="F421">
        <v>4</v>
      </c>
      <c r="G421">
        <v>4.16</v>
      </c>
      <c r="H421">
        <v>4.3899999999999997</v>
      </c>
      <c r="I421">
        <v>4.45</v>
      </c>
      <c r="J421">
        <v>4.54</v>
      </c>
      <c r="K421">
        <v>4.66</v>
      </c>
      <c r="L421">
        <v>4.79</v>
      </c>
      <c r="M421" s="3">
        <v>5.27</v>
      </c>
      <c r="N421" s="3">
        <v>5.27</v>
      </c>
      <c r="O421" s="3">
        <f>표1_4[[#This Row],[10 Yr]]-표1_4[[#This Row],[2 Yr]]</f>
        <v>0.40000000000000036</v>
      </c>
      <c r="P421" s="3">
        <f>표1_4[[#This Row],[10 Yr]]-표1_4[[#This Row],[1 Mo]]</f>
        <v>0.96</v>
      </c>
      <c r="Q421" s="3">
        <f>표1_4[[#This Row],[10 Yr]]-표1_4[[#This Row],[3 Mo]]</f>
        <v>0.87000000000000011</v>
      </c>
      <c r="R421" s="3">
        <f>표1_4[[#This Row],[10 Yr]]-표1_4[[#This Row],[FEDRate]]</f>
        <v>1.1600000000000001</v>
      </c>
      <c r="S421" s="3">
        <f>표1_4[[#This Row],[20 Yr]]-표1_4[[#This Row],[10 Yr]]</f>
        <v>0.47999999999999954</v>
      </c>
    </row>
    <row r="422" spans="1:19">
      <c r="A422" s="1">
        <v>46268</v>
      </c>
      <c r="B422" s="3">
        <v>3.63</v>
      </c>
      <c r="C422">
        <v>3.83</v>
      </c>
      <c r="D422">
        <v>3.91</v>
      </c>
      <c r="E422">
        <v>3.89</v>
      </c>
      <c r="F422">
        <v>3.95</v>
      </c>
      <c r="G422">
        <v>4.1100000000000003</v>
      </c>
      <c r="H422">
        <v>4.34</v>
      </c>
      <c r="I422">
        <v>4.41</v>
      </c>
      <c r="J422">
        <v>4.5199999999999996</v>
      </c>
      <c r="K422">
        <v>4.63</v>
      </c>
      <c r="L422">
        <v>4.7699999999999996</v>
      </c>
      <c r="M422" s="3">
        <v>5.25</v>
      </c>
      <c r="N422" s="3">
        <v>5.25</v>
      </c>
      <c r="O422" s="3">
        <f>표1_4[[#This Row],[10 Yr]]-표1_4[[#This Row],[2 Yr]]</f>
        <v>0.42999999999999972</v>
      </c>
      <c r="P422" s="3">
        <f>표1_4[[#This Row],[10 Yr]]-표1_4[[#This Row],[1 Mo]]</f>
        <v>0.9399999999999995</v>
      </c>
      <c r="Q422" s="3">
        <f>표1_4[[#This Row],[10 Yr]]-표1_4[[#This Row],[3 Mo]]</f>
        <v>0.87999999999999945</v>
      </c>
      <c r="R422" s="3">
        <f>표1_4[[#This Row],[10 Yr]]-표1_4[[#This Row],[FEDRate]]</f>
        <v>1.1399999999999997</v>
      </c>
      <c r="S422" s="3">
        <f>표1_4[[#This Row],[20 Yr]]-표1_4[[#This Row],[10 Yr]]</f>
        <v>0.48000000000000043</v>
      </c>
    </row>
    <row r="423" spans="1:19">
      <c r="A423" s="1">
        <v>46269</v>
      </c>
      <c r="B423" s="3">
        <v>3.63</v>
      </c>
      <c r="C423">
        <v>3.79</v>
      </c>
      <c r="D423">
        <v>3.9</v>
      </c>
      <c r="E423">
        <v>3.91</v>
      </c>
      <c r="F423">
        <v>3.98</v>
      </c>
      <c r="G423">
        <v>4.13</v>
      </c>
      <c r="H423">
        <v>4.37</v>
      </c>
      <c r="I423">
        <v>4.45</v>
      </c>
      <c r="J423">
        <v>4.54</v>
      </c>
      <c r="K423">
        <v>4.6500000000000004</v>
      </c>
      <c r="L423">
        <v>4.78</v>
      </c>
      <c r="M423" s="3">
        <v>5.25</v>
      </c>
      <c r="N423" s="3">
        <v>5.24</v>
      </c>
      <c r="O423" s="3">
        <f>표1_4[[#This Row],[10 Yr]]-표1_4[[#This Row],[2 Yr]]</f>
        <v>0.41000000000000014</v>
      </c>
      <c r="P423" s="3">
        <f>표1_4[[#This Row],[10 Yr]]-표1_4[[#This Row],[1 Mo]]</f>
        <v>0.99000000000000021</v>
      </c>
      <c r="Q423" s="3">
        <f>표1_4[[#This Row],[10 Yr]]-표1_4[[#This Row],[3 Mo]]</f>
        <v>0.87000000000000011</v>
      </c>
      <c r="R423" s="3">
        <f>표1_4[[#This Row],[10 Yr]]-표1_4[[#This Row],[FEDRate]]</f>
        <v>1.1500000000000004</v>
      </c>
      <c r="S423" s="3">
        <f>표1_4[[#This Row],[20 Yr]]-표1_4[[#This Row],[10 Yr]]</f>
        <v>0.46999999999999975</v>
      </c>
    </row>
    <row r="424" spans="1:19">
      <c r="A424" s="1">
        <v>46273</v>
      </c>
      <c r="B424" s="3">
        <v>3.63</v>
      </c>
      <c r="C424">
        <v>3.81</v>
      </c>
      <c r="D424">
        <v>3.91</v>
      </c>
      <c r="E424">
        <v>3.94</v>
      </c>
      <c r="F424">
        <v>4</v>
      </c>
      <c r="G424">
        <v>4.1500000000000004</v>
      </c>
      <c r="H424">
        <v>4.3899999999999997</v>
      </c>
      <c r="I424">
        <v>4.4400000000000004</v>
      </c>
      <c r="J424">
        <v>4.57</v>
      </c>
      <c r="K424">
        <v>4.68</v>
      </c>
      <c r="L424">
        <v>4.8</v>
      </c>
      <c r="M424" s="3">
        <v>5.26</v>
      </c>
      <c r="N424" s="3">
        <v>5.25</v>
      </c>
      <c r="O424" s="3">
        <f>표1_4[[#This Row],[10 Yr]]-표1_4[[#This Row],[2 Yr]]</f>
        <v>0.41000000000000014</v>
      </c>
      <c r="P424" s="3">
        <f>표1_4[[#This Row],[10 Yr]]-표1_4[[#This Row],[1 Mo]]</f>
        <v>0.98999999999999977</v>
      </c>
      <c r="Q424" s="3">
        <f>표1_4[[#This Row],[10 Yr]]-표1_4[[#This Row],[3 Mo]]</f>
        <v>0.85999999999999988</v>
      </c>
      <c r="R424" s="3">
        <f>표1_4[[#This Row],[10 Yr]]-표1_4[[#This Row],[FEDRate]]</f>
        <v>1.17</v>
      </c>
      <c r="S424" s="3">
        <f>표1_4[[#This Row],[20 Yr]]-표1_4[[#This Row],[10 Yr]]</f>
        <v>0.45999999999999996</v>
      </c>
    </row>
    <row r="425" spans="1:19">
      <c r="A425" s="1">
        <v>46274</v>
      </c>
      <c r="B425" s="3">
        <v>3.63</v>
      </c>
      <c r="C425">
        <v>3.81</v>
      </c>
      <c r="D425">
        <v>3.93</v>
      </c>
      <c r="E425">
        <v>3.95</v>
      </c>
      <c r="F425">
        <v>4.01</v>
      </c>
      <c r="G425">
        <v>4.17</v>
      </c>
      <c r="H425">
        <v>4.43</v>
      </c>
      <c r="I425">
        <v>4.49</v>
      </c>
      <c r="J425">
        <v>4.6100000000000003</v>
      </c>
      <c r="K425">
        <v>4.71</v>
      </c>
      <c r="L425">
        <v>4.83</v>
      </c>
      <c r="M425" s="3">
        <v>5.28</v>
      </c>
      <c r="N425" s="3">
        <v>5.28</v>
      </c>
      <c r="O425" s="3">
        <f>표1_4[[#This Row],[10 Yr]]-표1_4[[#This Row],[2 Yr]]</f>
        <v>0.40000000000000036</v>
      </c>
      <c r="P425" s="3">
        <f>표1_4[[#This Row],[10 Yr]]-표1_4[[#This Row],[1 Mo]]</f>
        <v>1.02</v>
      </c>
      <c r="Q425" s="3">
        <f>표1_4[[#This Row],[10 Yr]]-표1_4[[#This Row],[3 Mo]]</f>
        <v>0.87999999999999989</v>
      </c>
      <c r="R425" s="3">
        <f>표1_4[[#This Row],[10 Yr]]-표1_4[[#This Row],[FEDRate]]</f>
        <v>1.2000000000000002</v>
      </c>
      <c r="S425" s="3">
        <f>표1_4[[#This Row],[20 Yr]]-표1_4[[#This Row],[10 Yr]]</f>
        <v>0.45000000000000018</v>
      </c>
    </row>
    <row r="426" spans="1:19">
      <c r="A426" s="1">
        <v>46275</v>
      </c>
      <c r="B426" s="3">
        <v>3.63</v>
      </c>
      <c r="C426">
        <v>3.91</v>
      </c>
      <c r="D426">
        <v>4.01</v>
      </c>
      <c r="E426">
        <v>4</v>
      </c>
      <c r="F426">
        <v>4.07</v>
      </c>
      <c r="G426">
        <v>4.28</v>
      </c>
      <c r="H426">
        <v>4.5599999999999996</v>
      </c>
      <c r="I426">
        <v>4.63</v>
      </c>
      <c r="J426">
        <v>4.75</v>
      </c>
      <c r="K426">
        <v>4.84</v>
      </c>
      <c r="L426">
        <v>4.95</v>
      </c>
      <c r="M426" s="3">
        <v>5.39</v>
      </c>
      <c r="N426" s="3">
        <v>5.37</v>
      </c>
      <c r="O426" s="3">
        <f>표1_4[[#This Row],[10 Yr]]-표1_4[[#This Row],[2 Yr]]</f>
        <v>0.39000000000000057</v>
      </c>
      <c r="P426" s="3">
        <f>표1_4[[#This Row],[10 Yr]]-표1_4[[#This Row],[1 Mo]]</f>
        <v>1.04</v>
      </c>
      <c r="Q426" s="3">
        <f>표1_4[[#This Row],[10 Yr]]-표1_4[[#This Row],[3 Mo]]</f>
        <v>0.95000000000000018</v>
      </c>
      <c r="R426" s="3">
        <f>표1_4[[#This Row],[10 Yr]]-표1_4[[#This Row],[FEDRate]]</f>
        <v>1.3200000000000003</v>
      </c>
      <c r="S426" s="3">
        <f>표1_4[[#This Row],[20 Yr]]-표1_4[[#This Row],[10 Yr]]</f>
        <v>0.4399999999999995</v>
      </c>
    </row>
    <row r="427" spans="1:19">
      <c r="A427" s="1">
        <v>46276</v>
      </c>
      <c r="B427" s="3">
        <v>3.63</v>
      </c>
      <c r="C427">
        <v>3.93</v>
      </c>
      <c r="D427">
        <v>4.05</v>
      </c>
      <c r="E427">
        <v>4.07</v>
      </c>
      <c r="F427">
        <v>4.12</v>
      </c>
      <c r="G427">
        <v>4.3499999999999996</v>
      </c>
      <c r="H427">
        <v>4.63</v>
      </c>
      <c r="I427">
        <v>4.6900000000000004</v>
      </c>
      <c r="J427">
        <v>4.78</v>
      </c>
      <c r="K427">
        <v>4.87</v>
      </c>
      <c r="L427">
        <v>4.96</v>
      </c>
      <c r="M427" s="3">
        <v>5.38</v>
      </c>
      <c r="N427" s="3">
        <v>5.35</v>
      </c>
      <c r="O427" s="3">
        <f>표1_4[[#This Row],[10 Yr]]-표1_4[[#This Row],[2 Yr]]</f>
        <v>0.33000000000000007</v>
      </c>
      <c r="P427" s="3">
        <f>표1_4[[#This Row],[10 Yr]]-표1_4[[#This Row],[1 Mo]]</f>
        <v>1.0299999999999998</v>
      </c>
      <c r="Q427" s="3">
        <f>표1_4[[#This Row],[10 Yr]]-표1_4[[#This Row],[3 Mo]]</f>
        <v>0.88999999999999968</v>
      </c>
      <c r="R427" s="3">
        <f>표1_4[[#This Row],[10 Yr]]-표1_4[[#This Row],[FEDRate]]</f>
        <v>1.33</v>
      </c>
      <c r="S427" s="3">
        <f>표1_4[[#This Row],[20 Yr]]-표1_4[[#This Row],[10 Yr]]</f>
        <v>0.41999999999999993</v>
      </c>
    </row>
    <row r="428" spans="1:19">
      <c r="A428" s="1">
        <v>46279</v>
      </c>
      <c r="B428" s="3">
        <v>3.63</v>
      </c>
      <c r="C428">
        <v>3.94</v>
      </c>
      <c r="D428">
        <v>4.0599999999999996</v>
      </c>
      <c r="E428">
        <v>4.1100000000000003</v>
      </c>
      <c r="F428">
        <v>4.18</v>
      </c>
      <c r="G428">
        <v>4.37</v>
      </c>
      <c r="H428">
        <v>4.6500000000000004</v>
      </c>
      <c r="I428">
        <v>4.7300000000000004</v>
      </c>
      <c r="J428">
        <v>4.8</v>
      </c>
      <c r="K428">
        <v>4.88</v>
      </c>
      <c r="L428">
        <v>4.97</v>
      </c>
      <c r="M428" s="3">
        <v>5.37</v>
      </c>
      <c r="N428" s="3">
        <v>5.34</v>
      </c>
      <c r="O428" s="3">
        <f>표1_4[[#This Row],[10 Yr]]-표1_4[[#This Row],[2 Yr]]</f>
        <v>0.3199999999999994</v>
      </c>
      <c r="P428" s="3">
        <f>표1_4[[#This Row],[10 Yr]]-표1_4[[#This Row],[1 Mo]]</f>
        <v>1.0299999999999998</v>
      </c>
      <c r="Q428" s="3">
        <f>표1_4[[#This Row],[10 Yr]]-표1_4[[#This Row],[3 Mo]]</f>
        <v>0.85999999999999943</v>
      </c>
      <c r="R428" s="3">
        <f>표1_4[[#This Row],[10 Yr]]-표1_4[[#This Row],[FEDRate]]</f>
        <v>1.3399999999999999</v>
      </c>
      <c r="S428" s="3">
        <f>표1_4[[#This Row],[20 Yr]]-표1_4[[#This Row],[10 Yr]]</f>
        <v>0.40000000000000036</v>
      </c>
    </row>
    <row r="429" spans="1:19">
      <c r="A429" s="1">
        <v>46280</v>
      </c>
      <c r="B429" s="3">
        <v>3.63</v>
      </c>
      <c r="C429">
        <v>3.93</v>
      </c>
      <c r="D429">
        <v>4.0599999999999996</v>
      </c>
      <c r="E429">
        <v>4.1100000000000003</v>
      </c>
      <c r="F429">
        <v>4.17</v>
      </c>
      <c r="G429">
        <v>4.3899999999999997</v>
      </c>
      <c r="H429">
        <v>4.67</v>
      </c>
      <c r="I429">
        <v>4.76</v>
      </c>
      <c r="J429">
        <v>4.83</v>
      </c>
      <c r="K429">
        <v>4.91</v>
      </c>
      <c r="L429">
        <v>5</v>
      </c>
      <c r="M429" s="3">
        <v>5.4</v>
      </c>
      <c r="N429" s="3">
        <v>5.36</v>
      </c>
      <c r="O429" s="3">
        <f>표1_4[[#This Row],[10 Yr]]-표1_4[[#This Row],[2 Yr]]</f>
        <v>0.33000000000000007</v>
      </c>
      <c r="P429" s="3">
        <f>표1_4[[#This Row],[10 Yr]]-표1_4[[#This Row],[1 Mo]]</f>
        <v>1.0699999999999998</v>
      </c>
      <c r="Q429" s="3">
        <f>표1_4[[#This Row],[10 Yr]]-표1_4[[#This Row],[3 Mo]]</f>
        <v>0.88999999999999968</v>
      </c>
      <c r="R429" s="3">
        <f>표1_4[[#This Row],[10 Yr]]-표1_4[[#This Row],[FEDRate]]</f>
        <v>1.37</v>
      </c>
      <c r="S429" s="3">
        <f>표1_4[[#This Row],[20 Yr]]-표1_4[[#This Row],[10 Yr]]</f>
        <v>0.40000000000000036</v>
      </c>
    </row>
    <row r="430" spans="1:19">
      <c r="A430" s="1">
        <v>46281</v>
      </c>
      <c r="B430" s="3">
        <v>3.63</v>
      </c>
      <c r="C430">
        <v>3.96</v>
      </c>
      <c r="D430">
        <v>4.07</v>
      </c>
      <c r="E430">
        <v>4.1399999999999997</v>
      </c>
      <c r="F430">
        <v>4.22</v>
      </c>
      <c r="G430">
        <v>4.45</v>
      </c>
      <c r="H430">
        <v>4.74</v>
      </c>
      <c r="I430">
        <v>4.82</v>
      </c>
      <c r="J430">
        <v>4.8600000000000003</v>
      </c>
      <c r="K430">
        <v>4.9400000000000004</v>
      </c>
      <c r="L430">
        <v>5.01</v>
      </c>
      <c r="M430" s="3">
        <v>5.39</v>
      </c>
      <c r="N430" s="3">
        <v>5.35</v>
      </c>
      <c r="O430" s="3">
        <f>표1_4[[#This Row],[10 Yr]]-표1_4[[#This Row],[2 Yr]]</f>
        <v>0.26999999999999957</v>
      </c>
      <c r="P430" s="3">
        <f>표1_4[[#This Row],[10 Yr]]-표1_4[[#This Row],[1 Mo]]</f>
        <v>1.0499999999999998</v>
      </c>
      <c r="Q430" s="3">
        <f>표1_4[[#This Row],[10 Yr]]-표1_4[[#This Row],[3 Mo]]</f>
        <v>0.87000000000000011</v>
      </c>
      <c r="R430" s="3">
        <f>표1_4[[#This Row],[10 Yr]]-표1_4[[#This Row],[FEDRate]]</f>
        <v>1.38</v>
      </c>
      <c r="S430" s="3">
        <f>표1_4[[#This Row],[20 Yr]]-표1_4[[#This Row],[10 Yr]]</f>
        <v>0.37999999999999989</v>
      </c>
    </row>
    <row r="431" spans="1:19">
      <c r="A431" s="1">
        <v>46282</v>
      </c>
      <c r="B431" s="3">
        <v>3.88</v>
      </c>
      <c r="C431">
        <v>3.97</v>
      </c>
      <c r="D431">
        <v>4.09</v>
      </c>
      <c r="E431">
        <v>4.12</v>
      </c>
      <c r="F431">
        <v>4.2</v>
      </c>
      <c r="G431">
        <v>4.4000000000000004</v>
      </c>
      <c r="H431">
        <v>4.67</v>
      </c>
      <c r="I431">
        <v>4.75</v>
      </c>
      <c r="J431">
        <v>4.78</v>
      </c>
      <c r="K431">
        <v>4.8600000000000003</v>
      </c>
      <c r="L431">
        <v>4.9400000000000004</v>
      </c>
      <c r="M431" s="3">
        <v>5.32</v>
      </c>
      <c r="N431" s="3">
        <v>5.29</v>
      </c>
      <c r="O431" s="3">
        <f>표1_4[[#This Row],[10 Yr]]-표1_4[[#This Row],[2 Yr]]</f>
        <v>0.27000000000000046</v>
      </c>
      <c r="P431" s="3">
        <f>표1_4[[#This Row],[10 Yr]]-표1_4[[#This Row],[1 Mo]]</f>
        <v>0.9700000000000002</v>
      </c>
      <c r="Q431" s="3">
        <f>표1_4[[#This Row],[10 Yr]]-표1_4[[#This Row],[3 Mo]]</f>
        <v>0.82000000000000028</v>
      </c>
      <c r="R431" s="3">
        <f>표1_4[[#This Row],[10 Yr]]-표1_4[[#This Row],[FEDRate]]</f>
        <v>1.0600000000000005</v>
      </c>
      <c r="S431" s="3">
        <f>표1_4[[#This Row],[20 Yr]]-표1_4[[#This Row],[10 Yr]]</f>
        <v>0.37999999999999989</v>
      </c>
    </row>
    <row r="432" spans="1:19">
      <c r="A432" s="1">
        <v>46283</v>
      </c>
      <c r="B432" s="3">
        <v>3.63</v>
      </c>
      <c r="C432">
        <v>3.97</v>
      </c>
      <c r="D432">
        <v>4.0999999999999996</v>
      </c>
      <c r="E432">
        <v>4.1399999999999997</v>
      </c>
      <c r="F432">
        <v>4.24</v>
      </c>
      <c r="G432">
        <v>4.4400000000000004</v>
      </c>
      <c r="H432">
        <v>4.76</v>
      </c>
      <c r="I432">
        <v>4.83</v>
      </c>
      <c r="J432">
        <v>4.8600000000000003</v>
      </c>
      <c r="K432">
        <v>4.93</v>
      </c>
      <c r="L432">
        <v>5.01</v>
      </c>
      <c r="M432" s="3">
        <v>5.38</v>
      </c>
      <c r="N432" s="3">
        <v>5.34</v>
      </c>
      <c r="O432" s="3">
        <f>표1_4[[#This Row],[10 Yr]]-표1_4[[#This Row],[2 Yr]]</f>
        <v>0.25</v>
      </c>
      <c r="P432" s="3">
        <f>표1_4[[#This Row],[10 Yr]]-표1_4[[#This Row],[1 Mo]]</f>
        <v>1.0399999999999996</v>
      </c>
      <c r="Q432" s="3">
        <f>표1_4[[#This Row],[10 Yr]]-표1_4[[#This Row],[3 Mo]]</f>
        <v>0.87000000000000011</v>
      </c>
      <c r="R432" s="3">
        <f>표1_4[[#This Row],[10 Yr]]-표1_4[[#This Row],[FEDRate]]</f>
        <v>1.38</v>
      </c>
      <c r="S432" s="3">
        <f>표1_4[[#This Row],[20 Yr]]-표1_4[[#This Row],[10 Yr]]</f>
        <v>0.37000000000000011</v>
      </c>
    </row>
    <row r="433" spans="1:19">
      <c r="A433" s="1">
        <v>46286</v>
      </c>
      <c r="B433" s="3">
        <v>3.88</v>
      </c>
      <c r="C433">
        <v>3.96</v>
      </c>
      <c r="D433">
        <v>4.0999999999999996</v>
      </c>
      <c r="E433">
        <v>4.17</v>
      </c>
      <c r="F433">
        <v>4.2699999999999996</v>
      </c>
      <c r="G433">
        <v>4.45</v>
      </c>
      <c r="H433">
        <v>4.76</v>
      </c>
      <c r="I433">
        <v>4.82</v>
      </c>
      <c r="J433">
        <v>4.83</v>
      </c>
      <c r="K433">
        <v>4.8899999999999997</v>
      </c>
      <c r="L433">
        <v>4.96</v>
      </c>
      <c r="M433" s="3">
        <v>5.33</v>
      </c>
      <c r="N433" s="3">
        <v>5.29</v>
      </c>
      <c r="O433" s="3">
        <f>표1_4[[#This Row],[10 Yr]]-표1_4[[#This Row],[2 Yr]]</f>
        <v>0.20000000000000018</v>
      </c>
      <c r="P433" s="3">
        <f>표1_4[[#This Row],[10 Yr]]-표1_4[[#This Row],[1 Mo]]</f>
        <v>1</v>
      </c>
      <c r="Q433" s="3">
        <f>표1_4[[#This Row],[10 Yr]]-표1_4[[#This Row],[3 Mo]]</f>
        <v>0.79</v>
      </c>
      <c r="R433" s="3">
        <f>표1_4[[#This Row],[10 Yr]]-표1_4[[#This Row],[FEDRate]]</f>
        <v>1.08</v>
      </c>
      <c r="S433" s="3">
        <f>표1_4[[#This Row],[20 Yr]]-표1_4[[#This Row],[10 Yr]]</f>
        <v>0.37000000000000011</v>
      </c>
    </row>
    <row r="434" spans="1:19">
      <c r="A434" s="1">
        <v>46287</v>
      </c>
      <c r="B434" s="3">
        <v>3.88</v>
      </c>
      <c r="C434">
        <v>3.97</v>
      </c>
      <c r="D434">
        <v>4.09</v>
      </c>
      <c r="E434">
        <v>4.16</v>
      </c>
      <c r="F434">
        <v>4.26</v>
      </c>
      <c r="G434">
        <v>4.43</v>
      </c>
      <c r="H434">
        <v>4.71</v>
      </c>
      <c r="I434">
        <v>4.8099999999999996</v>
      </c>
      <c r="J434">
        <v>4.83</v>
      </c>
      <c r="K434">
        <v>4.8899999999999997</v>
      </c>
      <c r="L434">
        <v>4.96</v>
      </c>
      <c r="M434" s="3">
        <v>5.33</v>
      </c>
      <c r="N434" s="3">
        <v>5.29</v>
      </c>
      <c r="O434" s="3">
        <f>표1_4[[#This Row],[10 Yr]]-표1_4[[#This Row],[2 Yr]]</f>
        <v>0.25</v>
      </c>
      <c r="P434" s="3">
        <f>표1_4[[#This Row],[10 Yr]]-표1_4[[#This Row],[1 Mo]]</f>
        <v>0.98999999999999977</v>
      </c>
      <c r="Q434" s="3">
        <f>표1_4[[#This Row],[10 Yr]]-표1_4[[#This Row],[3 Mo]]</f>
        <v>0.79999999999999982</v>
      </c>
      <c r="R434" s="3">
        <f>표1_4[[#This Row],[10 Yr]]-표1_4[[#This Row],[FEDRate]]</f>
        <v>1.08</v>
      </c>
      <c r="S434" s="3">
        <f>표1_4[[#This Row],[20 Yr]]-표1_4[[#This Row],[10 Yr]]</f>
        <v>0.37000000000000011</v>
      </c>
    </row>
    <row r="435" spans="1:19">
      <c r="A435" s="1">
        <v>46288</v>
      </c>
      <c r="B435" s="3">
        <v>3.88</v>
      </c>
      <c r="C435">
        <v>3.99</v>
      </c>
      <c r="D435">
        <v>4.0999999999999996</v>
      </c>
      <c r="E435">
        <v>4.1900000000000004</v>
      </c>
      <c r="F435">
        <v>4.3099999999999996</v>
      </c>
      <c r="G435">
        <v>4.49</v>
      </c>
      <c r="H435">
        <v>4.8499999999999996</v>
      </c>
      <c r="I435">
        <v>4.97</v>
      </c>
      <c r="J435">
        <v>4.99</v>
      </c>
      <c r="K435">
        <v>5.05</v>
      </c>
      <c r="L435">
        <v>5.1100000000000003</v>
      </c>
      <c r="M435" s="3">
        <v>5.45</v>
      </c>
      <c r="N435" s="3">
        <v>5.4</v>
      </c>
      <c r="O435" s="3">
        <f>표1_4[[#This Row],[10 Yr]]-표1_4[[#This Row],[2 Yr]]</f>
        <v>0.26000000000000068</v>
      </c>
      <c r="P435" s="3">
        <f>표1_4[[#This Row],[10 Yr]]-표1_4[[#This Row],[1 Mo]]</f>
        <v>1.1200000000000001</v>
      </c>
      <c r="Q435" s="3">
        <f>표1_4[[#This Row],[10 Yr]]-표1_4[[#This Row],[3 Mo]]</f>
        <v>0.91999999999999993</v>
      </c>
      <c r="R435" s="3">
        <f>표1_4[[#This Row],[10 Yr]]-표1_4[[#This Row],[FEDRate]]</f>
        <v>1.2300000000000004</v>
      </c>
      <c r="S435" s="3">
        <f>표1_4[[#This Row],[20 Yr]]-표1_4[[#This Row],[10 Yr]]</f>
        <v>0.33999999999999986</v>
      </c>
    </row>
    <row r="436" spans="1:19">
      <c r="A436" s="1">
        <v>46289</v>
      </c>
      <c r="B436" s="3">
        <v>3.88</v>
      </c>
      <c r="C436">
        <v>4.01</v>
      </c>
      <c r="D436">
        <v>4.18</v>
      </c>
      <c r="E436">
        <v>4.24</v>
      </c>
      <c r="F436">
        <v>4.34</v>
      </c>
      <c r="G436">
        <v>4.51</v>
      </c>
      <c r="H436">
        <v>4.87</v>
      </c>
      <c r="I436">
        <v>4.99</v>
      </c>
      <c r="J436">
        <v>5.03</v>
      </c>
      <c r="K436">
        <v>5.0999999999999996</v>
      </c>
      <c r="L436">
        <v>5.18</v>
      </c>
      <c r="M436" s="3">
        <v>5.53</v>
      </c>
      <c r="N436" s="3">
        <v>5.47</v>
      </c>
      <c r="O436" s="3">
        <f>표1_4[[#This Row],[10 Yr]]-표1_4[[#This Row],[2 Yr]]</f>
        <v>0.30999999999999961</v>
      </c>
      <c r="P436" s="3">
        <f>표1_4[[#This Row],[10 Yr]]-표1_4[[#This Row],[1 Mo]]</f>
        <v>1.17</v>
      </c>
      <c r="Q436" s="3">
        <f>표1_4[[#This Row],[10 Yr]]-표1_4[[#This Row],[3 Mo]]</f>
        <v>0.9399999999999995</v>
      </c>
      <c r="R436" s="3">
        <f>표1_4[[#This Row],[10 Yr]]-표1_4[[#This Row],[FEDRate]]</f>
        <v>1.2999999999999998</v>
      </c>
      <c r="S436" s="3">
        <f>표1_4[[#This Row],[20 Yr]]-표1_4[[#This Row],[10 Yr]]</f>
        <v>0.35000000000000053</v>
      </c>
    </row>
    <row r="437" spans="1:19">
      <c r="A437" s="1">
        <v>46290</v>
      </c>
      <c r="B437" s="3">
        <v>3.63</v>
      </c>
      <c r="C437">
        <v>4.04</v>
      </c>
      <c r="D437">
        <v>4.2</v>
      </c>
      <c r="E437">
        <v>4.24</v>
      </c>
      <c r="F437">
        <v>4.33</v>
      </c>
      <c r="G437">
        <v>4.5</v>
      </c>
      <c r="H437">
        <v>4.8099999999999996</v>
      </c>
      <c r="I437">
        <v>4.9400000000000004</v>
      </c>
      <c r="J437">
        <v>4.9800000000000004</v>
      </c>
      <c r="K437">
        <v>5.0599999999999996</v>
      </c>
      <c r="L437">
        <v>5.17</v>
      </c>
      <c r="M437" s="3">
        <v>5.54</v>
      </c>
      <c r="N437" s="3">
        <v>5.49</v>
      </c>
      <c r="O437" s="3">
        <f>표1_4[[#This Row],[10 Yr]]-표1_4[[#This Row],[2 Yr]]</f>
        <v>0.36000000000000032</v>
      </c>
      <c r="P437" s="3">
        <f>표1_4[[#This Row],[10 Yr]]-표1_4[[#This Row],[1 Mo]]</f>
        <v>1.1299999999999999</v>
      </c>
      <c r="Q437" s="3">
        <f>표1_4[[#This Row],[10 Yr]]-표1_4[[#This Row],[3 Mo]]</f>
        <v>0.92999999999999972</v>
      </c>
      <c r="R437" s="3">
        <f>표1_4[[#This Row],[10 Yr]]-표1_4[[#This Row],[FEDRate]]</f>
        <v>1.54</v>
      </c>
      <c r="S437" s="3">
        <f>표1_4[[#This Row],[20 Yr]]-표1_4[[#This Row],[10 Yr]]</f>
        <v>0.37000000000000011</v>
      </c>
    </row>
    <row r="438" spans="1:19">
      <c r="A438" s="1">
        <v>46293</v>
      </c>
      <c r="B438" s="3">
        <v>3.88</v>
      </c>
      <c r="C438">
        <v>4.04</v>
      </c>
      <c r="D438">
        <v>4.2</v>
      </c>
      <c r="E438">
        <v>4.28</v>
      </c>
      <c r="F438">
        <v>4.41</v>
      </c>
      <c r="G438">
        <v>4.59</v>
      </c>
      <c r="H438">
        <v>4.92</v>
      </c>
      <c r="I438">
        <v>5.01</v>
      </c>
      <c r="J438">
        <v>5.0599999999999996</v>
      </c>
      <c r="K438">
        <v>5.15</v>
      </c>
      <c r="L438">
        <v>5.24</v>
      </c>
      <c r="M438" s="3">
        <v>5.6</v>
      </c>
      <c r="N438" s="3">
        <v>5.56</v>
      </c>
      <c r="O438" s="3">
        <f>표1_4[[#This Row],[10 Yr]]-표1_4[[#This Row],[2 Yr]]</f>
        <v>0.32000000000000028</v>
      </c>
      <c r="P438" s="3">
        <f>표1_4[[#This Row],[10 Yr]]-표1_4[[#This Row],[1 Mo]]</f>
        <v>1.2000000000000002</v>
      </c>
      <c r="Q438" s="3">
        <f>표1_4[[#This Row],[10 Yr]]-표1_4[[#This Row],[3 Mo]]</f>
        <v>0.96</v>
      </c>
      <c r="R438" s="3">
        <f>표1_4[[#This Row],[10 Yr]]-표1_4[[#This Row],[FEDRate]]</f>
        <v>1.3600000000000003</v>
      </c>
      <c r="S438" s="3">
        <f>표1_4[[#This Row],[20 Yr]]-표1_4[[#This Row],[10 Yr]]</f>
        <v>0.35999999999999943</v>
      </c>
    </row>
    <row r="439" spans="1:19">
      <c r="A439" s="1">
        <v>46294</v>
      </c>
      <c r="B439" s="3">
        <v>3.88</v>
      </c>
      <c r="C439">
        <v>4.04</v>
      </c>
      <c r="D439">
        <v>4.18</v>
      </c>
      <c r="E439">
        <v>4.25</v>
      </c>
      <c r="F439">
        <v>4.3600000000000003</v>
      </c>
      <c r="G439">
        <v>4.58</v>
      </c>
      <c r="H439">
        <v>4.8899999999999997</v>
      </c>
      <c r="I439">
        <v>4.9800000000000004</v>
      </c>
      <c r="J439">
        <v>5.0599999999999996</v>
      </c>
      <c r="K439">
        <v>5.16</v>
      </c>
      <c r="L439">
        <v>5.26</v>
      </c>
      <c r="M439" s="3">
        <v>5.64</v>
      </c>
      <c r="N439" s="3">
        <v>5.59</v>
      </c>
      <c r="O439" s="3">
        <f>표1_4[[#This Row],[10 Yr]]-표1_4[[#This Row],[2 Yr]]</f>
        <v>0.37000000000000011</v>
      </c>
      <c r="P439" s="3">
        <f>표1_4[[#This Row],[10 Yr]]-표1_4[[#This Row],[1 Mo]]</f>
        <v>1.2199999999999998</v>
      </c>
      <c r="Q439" s="3">
        <f>표1_4[[#This Row],[10 Yr]]-표1_4[[#This Row],[3 Mo]]</f>
        <v>1.0099999999999998</v>
      </c>
      <c r="R439" s="3">
        <f>표1_4[[#This Row],[10 Yr]]-표1_4[[#This Row],[FEDRate]]</f>
        <v>1.38</v>
      </c>
      <c r="S439" s="3">
        <f>표1_4[[#This Row],[20 Yr]]-표1_4[[#This Row],[10 Yr]]</f>
        <v>0.37999999999999989</v>
      </c>
    </row>
    <row r="440" spans="1:19">
      <c r="A440" s="1">
        <v>46295</v>
      </c>
      <c r="B440" s="3">
        <v>3.88</v>
      </c>
      <c r="C440">
        <v>4.0199999999999996</v>
      </c>
      <c r="D440">
        <v>4.16</v>
      </c>
      <c r="E440">
        <v>4.2</v>
      </c>
      <c r="F440">
        <v>4.33</v>
      </c>
      <c r="G440">
        <v>4.54</v>
      </c>
      <c r="H440">
        <v>4.88</v>
      </c>
      <c r="I440">
        <v>5</v>
      </c>
      <c r="J440">
        <v>5.09</v>
      </c>
      <c r="K440">
        <v>5.19</v>
      </c>
      <c r="L440">
        <v>5.29</v>
      </c>
      <c r="M440" s="3">
        <v>5.68</v>
      </c>
      <c r="N440" s="3">
        <v>5.64</v>
      </c>
      <c r="O440" s="3">
        <f>표1_4[[#This Row],[10 Yr]]-표1_4[[#This Row],[2 Yr]]</f>
        <v>0.41000000000000014</v>
      </c>
      <c r="P440" s="3">
        <f>표1_4[[#This Row],[10 Yr]]-표1_4[[#This Row],[1 Mo]]</f>
        <v>1.2700000000000005</v>
      </c>
      <c r="Q440" s="3">
        <f>표1_4[[#This Row],[10 Yr]]-표1_4[[#This Row],[3 Mo]]</f>
        <v>1.0899999999999999</v>
      </c>
      <c r="R440" s="3">
        <f>표1_4[[#This Row],[10 Yr]]-표1_4[[#This Row],[FEDRate]]</f>
        <v>1.4100000000000001</v>
      </c>
      <c r="S440" s="3">
        <f>표1_4[[#This Row],[20 Yr]]-표1_4[[#This Row],[10 Yr]]</f>
        <v>0.38999999999999968</v>
      </c>
    </row>
    <row r="441" spans="1:19">
      <c r="A441" s="1">
        <v>46296</v>
      </c>
      <c r="B441" s="3">
        <v>3.88</v>
      </c>
      <c r="C441">
        <v>4.0599999999999996</v>
      </c>
      <c r="D441">
        <v>4.13</v>
      </c>
      <c r="E441">
        <v>4.17</v>
      </c>
      <c r="F441">
        <v>4.2699999999999996</v>
      </c>
      <c r="G441">
        <v>4.4400000000000004</v>
      </c>
      <c r="H441">
        <v>4.78</v>
      </c>
      <c r="I441">
        <v>4.91</v>
      </c>
      <c r="J441">
        <v>5.01</v>
      </c>
      <c r="K441">
        <v>5.12</v>
      </c>
      <c r="L441">
        <v>5.24</v>
      </c>
      <c r="M441" s="3">
        <v>5.64</v>
      </c>
      <c r="N441" s="3">
        <v>5.61</v>
      </c>
      <c r="O441" s="3">
        <f>표1_4[[#This Row],[10 Yr]]-표1_4[[#This Row],[2 Yr]]</f>
        <v>0.45999999999999996</v>
      </c>
      <c r="P441" s="3">
        <f>표1_4[[#This Row],[10 Yr]]-표1_4[[#This Row],[1 Mo]]</f>
        <v>1.1800000000000006</v>
      </c>
      <c r="Q441" s="3">
        <f>표1_4[[#This Row],[10 Yr]]-표1_4[[#This Row],[3 Mo]]</f>
        <v>1.0700000000000003</v>
      </c>
      <c r="R441" s="3">
        <f>표1_4[[#This Row],[10 Yr]]-표1_4[[#This Row],[FEDRate]]</f>
        <v>1.3600000000000003</v>
      </c>
      <c r="S441" s="3">
        <f>표1_4[[#This Row],[20 Yr]]-표1_4[[#This Row],[10 Yr]]</f>
        <v>0.39999999999999947</v>
      </c>
    </row>
    <row r="442" spans="1:19">
      <c r="A442" s="1">
        <v>46297</v>
      </c>
      <c r="B442" s="3">
        <v>3.63</v>
      </c>
      <c r="C442">
        <v>4.04</v>
      </c>
      <c r="D442">
        <v>4.1100000000000003</v>
      </c>
      <c r="E442">
        <v>4.1900000000000004</v>
      </c>
      <c r="F442">
        <v>4.2699999999999996</v>
      </c>
      <c r="G442">
        <v>4.46</v>
      </c>
      <c r="H442">
        <v>4.83</v>
      </c>
      <c r="I442">
        <v>4.96</v>
      </c>
      <c r="J442">
        <v>5.0599999999999996</v>
      </c>
      <c r="K442">
        <v>5.17</v>
      </c>
      <c r="L442">
        <v>5.28</v>
      </c>
      <c r="M442" s="3">
        <v>5.67</v>
      </c>
      <c r="N442" s="3">
        <v>5.63</v>
      </c>
      <c r="O442" s="3">
        <f>표1_4[[#This Row],[10 Yr]]-표1_4[[#This Row],[2 Yr]]</f>
        <v>0.45000000000000018</v>
      </c>
      <c r="P442" s="3">
        <f>표1_4[[#This Row],[10 Yr]]-표1_4[[#This Row],[1 Mo]]</f>
        <v>1.2400000000000002</v>
      </c>
      <c r="Q442" s="3">
        <f>표1_4[[#This Row],[10 Yr]]-표1_4[[#This Row],[3 Mo]]</f>
        <v>1.0899999999999999</v>
      </c>
      <c r="R442" s="3">
        <f>표1_4[[#This Row],[10 Yr]]-표1_4[[#This Row],[FEDRate]]</f>
        <v>1.6500000000000004</v>
      </c>
      <c r="S442" s="3">
        <f>표1_4[[#This Row],[20 Yr]]-표1_4[[#This Row],[10 Yr]]</f>
        <v>0.38999999999999968</v>
      </c>
    </row>
    <row r="443" spans="1:19">
      <c r="A443" s="1">
        <v>46300</v>
      </c>
      <c r="B443" s="3">
        <v>3.88</v>
      </c>
      <c r="C443">
        <v>4.05</v>
      </c>
      <c r="D443">
        <v>4.13</v>
      </c>
      <c r="E443">
        <v>4.22</v>
      </c>
      <c r="F443">
        <v>4.3</v>
      </c>
      <c r="G443">
        <v>4.47</v>
      </c>
      <c r="H443">
        <v>4.84</v>
      </c>
      <c r="I443">
        <v>4.97</v>
      </c>
      <c r="J443">
        <v>5.0599999999999996</v>
      </c>
      <c r="K443">
        <v>5.19</v>
      </c>
      <c r="L443">
        <v>5.31</v>
      </c>
      <c r="M443" s="3">
        <v>5.7</v>
      </c>
      <c r="N443" s="3">
        <v>5.66</v>
      </c>
      <c r="O443" s="3">
        <f>표1_4[[#This Row],[10 Yr]]-표1_4[[#This Row],[2 Yr]]</f>
        <v>0.46999999999999975</v>
      </c>
      <c r="P443" s="3">
        <f>표1_4[[#This Row],[10 Yr]]-표1_4[[#This Row],[1 Mo]]</f>
        <v>1.2599999999999998</v>
      </c>
      <c r="Q443" s="3">
        <f>표1_4[[#This Row],[10 Yr]]-표1_4[[#This Row],[3 Mo]]</f>
        <v>1.0899999999999999</v>
      </c>
      <c r="R443" s="3">
        <f>표1_4[[#This Row],[10 Yr]]-표1_4[[#This Row],[FEDRate]]</f>
        <v>1.4299999999999997</v>
      </c>
      <c r="S443" s="3">
        <f>표1_4[[#This Row],[20 Yr]]-표1_4[[#This Row],[10 Yr]]</f>
        <v>0.39000000000000057</v>
      </c>
    </row>
    <row r="444" spans="1:19">
      <c r="A444" s="1">
        <v>46301</v>
      </c>
      <c r="B444" s="3">
        <v>3.88</v>
      </c>
      <c r="C444">
        <v>4.0599999999999996</v>
      </c>
      <c r="D444">
        <v>4.13</v>
      </c>
      <c r="E444">
        <v>4.21</v>
      </c>
      <c r="F444">
        <v>4.28</v>
      </c>
      <c r="G444">
        <v>4.46</v>
      </c>
      <c r="H444">
        <v>4.79</v>
      </c>
      <c r="I444">
        <v>4.88</v>
      </c>
      <c r="J444">
        <v>5.03</v>
      </c>
      <c r="K444">
        <v>5.15</v>
      </c>
      <c r="L444">
        <v>5.27</v>
      </c>
      <c r="M444" s="3">
        <v>5.68</v>
      </c>
      <c r="N444" s="3">
        <v>5.64</v>
      </c>
      <c r="O444" s="3">
        <f>표1_4[[#This Row],[10 Yr]]-표1_4[[#This Row],[2 Yr]]</f>
        <v>0.47999999999999954</v>
      </c>
      <c r="P444" s="3">
        <f>표1_4[[#This Row],[10 Yr]]-표1_4[[#This Row],[1 Mo]]</f>
        <v>1.21</v>
      </c>
      <c r="Q444" s="3">
        <f>표1_4[[#This Row],[10 Yr]]-표1_4[[#This Row],[3 Mo]]</f>
        <v>1.0599999999999996</v>
      </c>
      <c r="R444" s="3">
        <f>표1_4[[#This Row],[10 Yr]]-표1_4[[#This Row],[FEDRate]]</f>
        <v>1.3899999999999997</v>
      </c>
      <c r="S444" s="3">
        <f>표1_4[[#This Row],[20 Yr]]-표1_4[[#This Row],[10 Yr]]</f>
        <v>0.41000000000000014</v>
      </c>
    </row>
    <row r="445" spans="1:19">
      <c r="A445" s="1">
        <v>46302</v>
      </c>
      <c r="B445" s="3">
        <v>3.88</v>
      </c>
      <c r="C445">
        <v>4.07</v>
      </c>
      <c r="D445">
        <v>4.1399999999999997</v>
      </c>
      <c r="E445">
        <v>4.22</v>
      </c>
      <c r="F445">
        <v>4.28</v>
      </c>
      <c r="G445">
        <v>4.42</v>
      </c>
      <c r="H445">
        <v>4.7699999999999996</v>
      </c>
      <c r="I445">
        <v>4.87</v>
      </c>
      <c r="J445">
        <v>5.03</v>
      </c>
      <c r="K445">
        <v>5.15</v>
      </c>
      <c r="L445">
        <v>5.28</v>
      </c>
      <c r="M445" s="3">
        <v>5.71</v>
      </c>
      <c r="N445" s="3">
        <v>5.67</v>
      </c>
      <c r="O445" s="3">
        <f>표1_4[[#This Row],[10 Yr]]-표1_4[[#This Row],[2 Yr]]</f>
        <v>0.51000000000000068</v>
      </c>
      <c r="P445" s="3">
        <f>표1_4[[#This Row],[10 Yr]]-표1_4[[#This Row],[1 Mo]]</f>
        <v>1.21</v>
      </c>
      <c r="Q445" s="3">
        <f>표1_4[[#This Row],[10 Yr]]-표1_4[[#This Row],[3 Mo]]</f>
        <v>1.0600000000000005</v>
      </c>
      <c r="R445" s="3">
        <f>표1_4[[#This Row],[10 Yr]]-표1_4[[#This Row],[FEDRate]]</f>
        <v>1.4000000000000004</v>
      </c>
      <c r="S445" s="3">
        <f>표1_4[[#This Row],[20 Yr]]-표1_4[[#This Row],[10 Yr]]</f>
        <v>0.42999999999999972</v>
      </c>
    </row>
    <row r="446" spans="1:19">
      <c r="A446" s="1">
        <v>46303</v>
      </c>
      <c r="B446" s="3">
        <v>3.88</v>
      </c>
      <c r="C446">
        <v>4.1399999999999997</v>
      </c>
      <c r="D446">
        <v>4.13</v>
      </c>
      <c r="E446">
        <v>4.2300000000000004</v>
      </c>
      <c r="F446">
        <v>4.3</v>
      </c>
      <c r="G446">
        <v>4.4400000000000004</v>
      </c>
      <c r="H446">
        <v>4.75</v>
      </c>
      <c r="I446">
        <v>4.8499999999999996</v>
      </c>
      <c r="J446">
        <v>4.99</v>
      </c>
      <c r="K446">
        <v>5.1100000000000003</v>
      </c>
      <c r="L446">
        <v>5.22</v>
      </c>
      <c r="M446" s="3">
        <v>5.64</v>
      </c>
      <c r="N446" s="3">
        <v>5.6</v>
      </c>
      <c r="O446" s="3">
        <f>표1_4[[#This Row],[10 Yr]]-표1_4[[#This Row],[2 Yr]]</f>
        <v>0.46999999999999975</v>
      </c>
      <c r="P446" s="3">
        <f>표1_4[[#This Row],[10 Yr]]-표1_4[[#This Row],[1 Mo]]</f>
        <v>1.08</v>
      </c>
      <c r="Q446" s="3">
        <f>표1_4[[#This Row],[10 Yr]]-표1_4[[#This Row],[3 Mo]]</f>
        <v>0.98999999999999932</v>
      </c>
      <c r="R446" s="3">
        <f>표1_4[[#This Row],[10 Yr]]-표1_4[[#This Row],[FEDRate]]</f>
        <v>1.3399999999999999</v>
      </c>
      <c r="S446" s="3">
        <f>표1_4[[#This Row],[20 Yr]]-표1_4[[#This Row],[10 Yr]]</f>
        <v>0.41999999999999993</v>
      </c>
    </row>
    <row r="447" spans="1:19">
      <c r="A447" s="1">
        <v>46304</v>
      </c>
      <c r="B447" s="3">
        <v>3.63</v>
      </c>
      <c r="C447">
        <v>4.13</v>
      </c>
      <c r="D447">
        <v>4.13</v>
      </c>
      <c r="E447">
        <v>4.25</v>
      </c>
      <c r="F447">
        <v>4.32</v>
      </c>
      <c r="G447">
        <v>4.47</v>
      </c>
      <c r="H447">
        <v>4.8</v>
      </c>
      <c r="I447">
        <v>4.8899999999999997</v>
      </c>
      <c r="J447">
        <v>5.0199999999999996</v>
      </c>
      <c r="K447">
        <v>5.13</v>
      </c>
      <c r="L447">
        <v>5.24</v>
      </c>
      <c r="M447" s="3">
        <v>5.65</v>
      </c>
      <c r="N447" s="3">
        <v>5.6</v>
      </c>
      <c r="O447" s="3">
        <f>표1_4[[#This Row],[10 Yr]]-표1_4[[#This Row],[2 Yr]]</f>
        <v>0.44000000000000039</v>
      </c>
      <c r="P447" s="3">
        <f>표1_4[[#This Row],[10 Yr]]-표1_4[[#This Row],[1 Mo]]</f>
        <v>1.1100000000000003</v>
      </c>
      <c r="Q447" s="3">
        <f>표1_4[[#This Row],[10 Yr]]-표1_4[[#This Row],[3 Mo]]</f>
        <v>0.99000000000000021</v>
      </c>
      <c r="R447" s="3">
        <f>표1_4[[#This Row],[10 Yr]]-표1_4[[#This Row],[FEDRate]]</f>
        <v>1.6100000000000003</v>
      </c>
      <c r="S447" s="3">
        <f>표1_4[[#This Row],[20 Yr]]-표1_4[[#This Row],[10 Yr]]</f>
        <v>0.41000000000000014</v>
      </c>
    </row>
    <row r="448" spans="1:19">
      <c r="A448" s="1">
        <v>46308</v>
      </c>
      <c r="B448" s="3">
        <v>3.88</v>
      </c>
      <c r="C448">
        <v>4.1</v>
      </c>
      <c r="D448">
        <v>4.15</v>
      </c>
      <c r="E448">
        <v>4.26</v>
      </c>
      <c r="F448">
        <v>4.34</v>
      </c>
      <c r="G448">
        <v>4.48</v>
      </c>
      <c r="H448">
        <v>4.79</v>
      </c>
      <c r="I448">
        <v>4.9</v>
      </c>
      <c r="J448">
        <v>5.0</v>
      </c>
      <c r="K448">
        <v>5.11</v>
      </c>
      <c r="L448">
        <v>5.21</v>
      </c>
      <c r="M448" s="3">
        <v>5.6</v>
      </c>
      <c r="N448" s="3">
        <v>5.56</v>
      </c>
      <c r="O448" s="3">
        <f>표1_4[[#This Row],[10 Yr]]-표1_4[[#This Row],[2 Yr]]</f>
      </c>
      <c r="P448" s="3">
        <f>표1_4[[#This Row],[10 Yr]]-표1_4[[#This Row],[1 Mo]]</f>
      </c>
      <c r="Q448" s="3">
        <f>표1_4[[#This Row],[10 Yr]]-표1_4[[#This Row],[3 Mo]]</f>
      </c>
      <c r="R448" s="3">
        <f>표1_4[[#This Row],[10 Yr]]-표1_4[[#This Row],[FEDRate]]</f>
      </c>
      <c r="S448" s="3">
        <f>표1_4[[#This Row],[20 Yr]]-표1_4[[#This Row],[10 Yr]]</f>
      </c>
    </row>
    <row r="449" spans="1:19">
      <c r="A449" s="1">
        <v>46309</v>
      </c>
      <c r="B449" s="3">
        <v>3.88</v>
      </c>
      <c r="C449">
        <v>4.11</v>
      </c>
      <c r="D449">
        <v>4.15</v>
      </c>
      <c r="E449">
        <v>4.28</v>
      </c>
      <c r="F449">
        <v>4.37</v>
      </c>
      <c r="G449">
        <v>4.53</v>
      </c>
      <c r="H449">
        <v>4.82</v>
      </c>
      <c r="I449">
        <v>4.92</v>
      </c>
      <c r="J449">
        <v>5.0</v>
      </c>
      <c r="K449">
        <v>5.09</v>
      </c>
      <c r="L449">
        <v>5.19</v>
      </c>
      <c r="M449" s="3">
        <v>5.57</v>
      </c>
      <c r="N449" s="3">
        <v>5.52</v>
      </c>
      <c r="O449" s="3">
        <f>표1_4[[#This Row],[10 Yr]]-표1_4[[#This Row],[2 Yr]]</f>
      </c>
      <c r="P449" s="3">
        <f>표1_4[[#This Row],[10 Yr]]-표1_4[[#This Row],[1 Mo]]</f>
      </c>
      <c r="Q449" s="3">
        <f>표1_4[[#This Row],[10 Yr]]-표1_4[[#This Row],[3 Mo]]</f>
      </c>
      <c r="R449" s="3">
        <f>표1_4[[#This Row],[10 Yr]]-표1_4[[#This Row],[FEDRate]]</f>
      </c>
      <c r="S449" s="3">
        <f>표1_4[[#This Row],[20 Yr]]-표1_4[[#This Row],[10 Yr]]</f>
      </c>
    </row>
    <row r="450" spans="1:19">
      <c r="A450" s="1">
        <v>46310</v>
      </c>
      <c r="B450" s="3">
        <v>3.88</v>
      </c>
      <c r="C450">
        <v>4.17</v>
      </c>
      <c r="D450">
        <v>4.19</v>
      </c>
      <c r="E450">
        <v>4.28</v>
      </c>
      <c r="F450">
        <v>4.35</v>
      </c>
      <c r="G450">
        <v>4.49</v>
      </c>
      <c r="H450">
        <v>4.77</v>
      </c>
      <c r="I450">
        <v>4.85</v>
      </c>
      <c r="J450">
        <v>4.91</v>
      </c>
      <c r="K450">
        <v>5.0</v>
      </c>
      <c r="L450">
        <v>5.1</v>
      </c>
      <c r="M450" s="3">
        <v>5.48</v>
      </c>
      <c r="N450" s="3">
        <v>5.43</v>
      </c>
      <c r="O450" s="3">
        <f>표1_4[[#This Row],[10 Yr]]-표1_4[[#This Row],[2 Yr]]</f>
      </c>
      <c r="P450" s="3">
        <f>표1_4[[#This Row],[10 Yr]]-표1_4[[#This Row],[1 Mo]]</f>
      </c>
      <c r="Q450" s="3">
        <f>표1_4[[#This Row],[10 Yr]]-표1_4[[#This Row],[3 Mo]]</f>
      </c>
      <c r="R450" s="3">
        <f>표1_4[[#This Row],[10 Yr]]-표1_4[[#This Row],[FEDRate]]</f>
      </c>
      <c r="S450" s="3">
        <f>표1_4[[#This Row],[20 Yr]]-표1_4[[#This Row],[10 Yr]]</f>
      </c>
    </row>
    <row r="451" spans="1:19">
      <c r="A451" s="1">
        <v>46311</v>
      </c>
      <c r="B451" s="3">
        <v>3.63</v>
      </c>
      <c r="C451">
        <v>4.12</v>
      </c>
      <c r="D451">
        <v>4.17</v>
      </c>
      <c r="E451">
        <v>4.26</v>
      </c>
      <c r="F451">
        <v>4.34</v>
      </c>
      <c r="G451">
        <v>4.46</v>
      </c>
      <c r="H451">
        <v>4.74</v>
      </c>
      <c r="I451">
        <v>4.82</v>
      </c>
      <c r="J451">
        <v>4.89</v>
      </c>
      <c r="K451">
        <v>4.98</v>
      </c>
      <c r="L451">
        <v>5.09</v>
      </c>
      <c r="M451" s="3">
        <v>5.47</v>
      </c>
      <c r="N451" s="3">
        <v>5.43</v>
      </c>
      <c r="O451" s="3">
        <f>표1_4[[#This Row],[10 Yr]]-표1_4[[#This Row],[2 Yr]]</f>
      </c>
      <c r="P451" s="3">
        <f>표1_4[[#This Row],[10 Yr]]-표1_4[[#This Row],[1 Mo]]</f>
      </c>
      <c r="Q451" s="3">
        <f>표1_4[[#This Row],[10 Yr]]-표1_4[[#This Row],[3 Mo]]</f>
      </c>
      <c r="R451" s="3">
        <f>표1_4[[#This Row],[10 Yr]]-표1_4[[#This Row],[FEDRate]]</f>
      </c>
      <c r="S451" s="3">
        <f>표1_4[[#This Row],[20 Yr]]-표1_4[[#This Row],[10 Yr]]</f>
      </c>
    </row>
  </sheetData>
  <phoneticPr fontId="1" type="noConversion"/>
  <pageMargins left="0.7" right="0.7" top="0.75" bottom="0.75" header="0.3" footer="0.3"/>
  <pageSetup paperSize="9" orientation="portrait" r:id="rId1"/>
  <headerFooter>
    <oddFooter>&amp;R&amp;1#&amp;"Arial"&amp;10&amp;K000000Confidential C</oddFooter>
  </headerFooter>
  <tableParts count="1">
    <tablePart r:id="rId2"/>
  </tableParts>
</worksheet>
</file>

<file path=docMetadata/LabelInfo.xml><?xml version="1.0" encoding="utf-8"?>
<clbl:labelList xmlns:clbl="http://schemas.microsoft.com/office/2020/mipLabelMetadata">
  <clbl:label id="{fd1c0902-ed92-4fed-896d-2e7725de02d4}" enabled="1" method="Standard" siteId="{d6b0bbee-7cd9-4d60-bce6-4a67b543e2a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6</vt:i4>
      </vt:variant>
      <vt:variant>
        <vt:lpstr>이름 지정된 범위</vt:lpstr>
      </vt:variant>
      <vt:variant>
        <vt:i4>2</vt:i4>
      </vt:variant>
    </vt:vector>
  </HeadingPairs>
  <TitlesOfParts>
    <vt:vector size="8" baseType="lpstr">
      <vt:lpstr>Orientation</vt:lpstr>
      <vt:lpstr>Summary_~2024</vt:lpstr>
      <vt:lpstr>2025</vt:lpstr>
      <vt:lpstr>2026</vt:lpstr>
      <vt:lpstr>Factset</vt:lpstr>
      <vt:lpstr>Yield</vt:lpstr>
      <vt:lpstr>Factset!Factset</vt:lpstr>
      <vt:lpstr>Yield!Yield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YSLim</dc:creator>
  <cp:lastModifiedBy>LIM Yongsu/임용수</cp:lastModifiedBy>
  <cp:lastPrinted>2020-06-17T04:24:45Z</cp:lastPrinted>
  <dcterms:created xsi:type="dcterms:W3CDTF">2020-05-12T23:49:04Z</dcterms:created>
  <dcterms:modified xsi:type="dcterms:W3CDTF">2026-10-11T23:17:59Z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d1c0902-ed92-4fed-896d-2e7725de02d4_Enabled">
    <vt:lpwstr>true</vt:lpwstr>
  </property>
  <property fmtid="{D5CDD505-2E9C-101B-9397-08002B2CF9AE}" pid="3" name="MSIP_Label_fd1c0902-ed92-4fed-896d-2e7725de02d4_SetDate">
    <vt:lpwstr>2023-01-02T04:57:03Z</vt:lpwstr>
  </property>
  <property fmtid="{D5CDD505-2E9C-101B-9397-08002B2CF9AE}" pid="4" name="MSIP_Label_fd1c0902-ed92-4fed-896d-2e7725de02d4_Method">
    <vt:lpwstr>Standard</vt:lpwstr>
  </property>
  <property fmtid="{D5CDD505-2E9C-101B-9397-08002B2CF9AE}" pid="5" name="MSIP_Label_fd1c0902-ed92-4fed-896d-2e7725de02d4_Name">
    <vt:lpwstr>Anyone (not protected)</vt:lpwstr>
  </property>
  <property fmtid="{D5CDD505-2E9C-101B-9397-08002B2CF9AE}" pid="6" name="MSIP_Label_fd1c0902-ed92-4fed-896d-2e7725de02d4_SiteId">
    <vt:lpwstr>d6b0bbee-7cd9-4d60-bce6-4a67b543e2ae</vt:lpwstr>
  </property>
  <property fmtid="{D5CDD505-2E9C-101B-9397-08002B2CF9AE}" pid="7" name="MSIP_Label_fd1c0902-ed92-4fed-896d-2e7725de02d4_ActionId">
    <vt:lpwstr>cd7027da-0194-4ca9-baa1-0882faa0cbfa</vt:lpwstr>
  </property>
  <property fmtid="{D5CDD505-2E9C-101B-9397-08002B2CF9AE}" pid="8" name="MSIP_Label_fd1c0902-ed92-4fed-896d-2e7725de02d4_ContentBits">
    <vt:lpwstr>2</vt:lpwstr>
  </property>
</Properties>
</file>