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fyu/Dropbox/teaching/students/2018 F/David Wilson/experiments/10g hive/"/>
    </mc:Choice>
  </mc:AlternateContent>
  <bookViews>
    <workbookView xWindow="11840" yWindow="460" windowWidth="27040" windowHeight="18520" activeTab="1"/>
  </bookViews>
  <sheets>
    <sheet name="Sheet1" sheetId="1" r:id="rId1"/>
    <sheet name="fig" sheetId="3" r:id="rId2"/>
    <sheet name="Sheet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33" i="1"/>
  <c r="K31" i="1"/>
  <c r="L31" i="1"/>
  <c r="K29" i="1"/>
  <c r="L29" i="1"/>
  <c r="K27" i="1"/>
  <c r="L27" i="1"/>
  <c r="K25" i="1"/>
  <c r="L25" i="1"/>
  <c r="K22" i="1"/>
  <c r="L22" i="1"/>
  <c r="K20" i="1"/>
  <c r="L20" i="1"/>
  <c r="K18" i="1"/>
  <c r="L18" i="1"/>
  <c r="K16" i="1"/>
  <c r="L16" i="1"/>
  <c r="K14" i="1"/>
  <c r="L14" i="1"/>
  <c r="K11" i="1"/>
  <c r="L11" i="1"/>
  <c r="K9" i="1"/>
  <c r="L9" i="1"/>
  <c r="K7" i="1"/>
  <c r="L7" i="1"/>
  <c r="K5" i="1"/>
  <c r="L5" i="1"/>
  <c r="K3" i="1"/>
  <c r="L3" i="1"/>
  <c r="H24" i="1"/>
  <c r="I24" i="1"/>
  <c r="H8" i="1"/>
  <c r="I8" i="1"/>
  <c r="H6" i="1"/>
  <c r="I6" i="1"/>
  <c r="H4" i="1"/>
  <c r="H3" i="1"/>
  <c r="H2" i="1"/>
  <c r="I2" i="1"/>
  <c r="H32" i="1"/>
  <c r="I32" i="1"/>
  <c r="H30" i="1"/>
  <c r="I30" i="1"/>
  <c r="H28" i="1"/>
  <c r="I28" i="1"/>
  <c r="H26" i="1"/>
  <c r="I26" i="1"/>
  <c r="H21" i="1"/>
  <c r="I21" i="1"/>
  <c r="H19" i="1"/>
  <c r="I19" i="1"/>
  <c r="H17" i="1"/>
  <c r="I17" i="1"/>
  <c r="H15" i="1"/>
  <c r="I15" i="1"/>
  <c r="H13" i="1"/>
  <c r="I13" i="1"/>
  <c r="H10" i="1"/>
  <c r="I10" i="1"/>
  <c r="I4" i="1"/>
  <c r="I36" i="1"/>
  <c r="H33" i="1"/>
  <c r="I33" i="1"/>
  <c r="H31" i="1"/>
  <c r="I31" i="1"/>
  <c r="H29" i="1"/>
  <c r="I29" i="1"/>
  <c r="H27" i="1"/>
  <c r="I27" i="1"/>
  <c r="H25" i="1"/>
  <c r="I25" i="1"/>
  <c r="H22" i="1"/>
  <c r="I22" i="1"/>
  <c r="H20" i="1"/>
  <c r="I20" i="1"/>
  <c r="H18" i="1"/>
  <c r="I18" i="1"/>
  <c r="H16" i="1"/>
  <c r="I16" i="1"/>
  <c r="H14" i="1"/>
  <c r="I14" i="1"/>
  <c r="H11" i="1"/>
  <c r="I11" i="1"/>
  <c r="H9" i="1"/>
  <c r="I9" i="1"/>
  <c r="H7" i="1"/>
  <c r="I7" i="1"/>
  <c r="H5" i="1"/>
  <c r="I5" i="1"/>
  <c r="I3" i="1"/>
  <c r="I37" i="1"/>
  <c r="M37" i="1"/>
  <c r="N37" i="1"/>
  <c r="M33" i="1"/>
  <c r="N33" i="1"/>
  <c r="M31" i="1"/>
  <c r="N31" i="1"/>
  <c r="M29" i="1"/>
  <c r="N29" i="1"/>
  <c r="M27" i="1"/>
  <c r="N27" i="1"/>
  <c r="M25" i="1"/>
  <c r="N25" i="1"/>
  <c r="M22" i="1"/>
  <c r="N22" i="1"/>
  <c r="M20" i="1"/>
  <c r="N20" i="1"/>
  <c r="M18" i="1"/>
  <c r="N18" i="1"/>
  <c r="M16" i="1"/>
  <c r="N16" i="1"/>
  <c r="M14" i="1"/>
  <c r="N14" i="1"/>
  <c r="M11" i="1"/>
  <c r="N11" i="1"/>
  <c r="M9" i="1"/>
  <c r="N9" i="1"/>
  <c r="M7" i="1"/>
  <c r="N7" i="1"/>
  <c r="M5" i="1"/>
  <c r="N5" i="1"/>
  <c r="M3" i="1"/>
  <c r="N3" i="1"/>
  <c r="J37" i="1"/>
  <c r="K37" i="1"/>
  <c r="J36" i="1"/>
  <c r="G36" i="1"/>
  <c r="F36" i="1"/>
  <c r="E36" i="1"/>
  <c r="D36" i="1"/>
  <c r="C36" i="1"/>
  <c r="G37" i="1"/>
  <c r="F37" i="1"/>
  <c r="E37" i="1"/>
  <c r="D37" i="1"/>
  <c r="C37" i="1"/>
  <c r="L37" i="1"/>
  <c r="H37" i="1"/>
  <c r="H36" i="1"/>
</calcChain>
</file>

<file path=xl/sharedStrings.xml><?xml version="1.0" encoding="utf-8"?>
<sst xmlns="http://schemas.openxmlformats.org/spreadsheetml/2006/main" count="80" uniqueCount="49">
  <si>
    <t>Time 1</t>
  </si>
  <si>
    <t>Time 2</t>
  </si>
  <si>
    <t>Time 3</t>
  </si>
  <si>
    <t>Time 4</t>
  </si>
  <si>
    <t>Time 5</t>
  </si>
  <si>
    <t xml:space="preserve">Total Time </t>
  </si>
  <si>
    <t>Average Time</t>
  </si>
  <si>
    <t xml:space="preserve">Count </t>
  </si>
  <si>
    <t>Estimation Of Result</t>
  </si>
  <si>
    <t>Speed Up</t>
  </si>
  <si>
    <t>hive&gt; select count (*) from lineitem,partsupp where l_partkey = ps_partkey and l_suppkey = ps_suppkey;</t>
  </si>
  <si>
    <t>Database</t>
  </si>
  <si>
    <t>Query</t>
  </si>
  <si>
    <t>Source</t>
  </si>
  <si>
    <t>Sample</t>
  </si>
  <si>
    <t>hive&gt; select count (*) from lineitem,partsupp where l_partkey = ps_partkey and l_suppkey = ps_suppkey and ps_availqty &gt; 9000;</t>
  </si>
  <si>
    <t>hive&gt; select count (*) from lineitem,partsupp where l_partkey = ps_partkey and l_suppkey = ps_suppkey and ps_supplycost &lt; 100;</t>
  </si>
  <si>
    <t>hive&gt; select count (*) from lineitem,partsupp where l_partkey = ps_partkey and l_suppkey = ps_suppkey and l_quantity &gt;= 20;</t>
  </si>
  <si>
    <t>hive &gt; select count (*) from lineitem,orders where l_orderkey = o_orderkey;</t>
  </si>
  <si>
    <t>hive &gt; select count (*) from lineitem,orders where l_orderkey = o_orderkey and o_totalprice &gt;= 400000;</t>
  </si>
  <si>
    <t>hive &gt; select count (*) from lineitem,orders where l_orderkey = o_orderkey and l_quantity &lt; 20;</t>
  </si>
  <si>
    <t>hive &gt; select count (*) from lineitem,orders where l_orderkey = o_orderkey and l_discount = .04;</t>
  </si>
  <si>
    <t>hive &gt; select count (*) from lineitem,orders where l_orderkey = o_orderkey and l_shipmode = 'AIR';</t>
  </si>
  <si>
    <t>hive&gt; select count (*) from lineitem,orders,customer where l_orderkey = o_orderkey and o_custkey = c_custkey;</t>
  </si>
  <si>
    <t>hive&gt; select count (*) from lineitem,orders,customer where l_orderkey = o_orderkey and o_custkey = c_custkey and c_acctbal &gt; 500;</t>
  </si>
  <si>
    <t>hive&gt; select count (*) from lineitem,orders,customer where l_orderkey = o_orderkey and o_custkey = c_custkey and c_mktsegment = 'AUTOMOBILE';</t>
  </si>
  <si>
    <t>hive&gt; select count (*) from lineitem,orders,customer where l_orderkey = o_orderkey and o_custkey = c_custkey and l_returnflag = 'A';</t>
  </si>
  <si>
    <t>hive&gt; select count (*) from lineitem,orders,customer where l_orderkey = o_orderkey and o_custkey = c_custkey and l_returnflag = 'N' and c_mktsegment = "HOUSEHOLD";</t>
  </si>
  <si>
    <t>Average Speed Up</t>
  </si>
  <si>
    <t>AVG Time 1</t>
  </si>
  <si>
    <t>AVG Time 2</t>
  </si>
  <si>
    <t>AVG Time 3</t>
  </si>
  <si>
    <t>AVG Time 4</t>
  </si>
  <si>
    <t>AVG Time 5</t>
  </si>
  <si>
    <t xml:space="preserve">AVG Total Time </t>
  </si>
  <si>
    <t>AVG Overall Average Time</t>
  </si>
  <si>
    <t>AVG COUNT</t>
  </si>
  <si>
    <t>AVG Estimation of Result</t>
  </si>
  <si>
    <t>RESULTS</t>
  </si>
  <si>
    <t>Speed Increase</t>
  </si>
  <si>
    <t>Average Speed Increase</t>
  </si>
  <si>
    <t>hive&gt; select count (*) from lineitem,partsupp where l_partkey = ps_partkey and l_suppkey = ps_suppkey and l_extendedprice &gt;= 40000;</t>
  </si>
  <si>
    <t>L36:L38</t>
  </si>
  <si>
    <t>1381,21</t>
  </si>
  <si>
    <t>Relative Error (%)</t>
  </si>
  <si>
    <t>Average Relative Error (%)</t>
  </si>
  <si>
    <t>10G query time</t>
  </si>
  <si>
    <t>10G query relative error</t>
  </si>
  <si>
    <t>10G query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</si>
</sst>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10" fontId="0" fillId="6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3" xfId="0" applyFont="1" applyFill="1" applyBorder="1"/>
    <xf numFmtId="0" fontId="0" fillId="4" borderId="3" xfId="0" applyFill="1" applyBorder="1"/>
    <xf numFmtId="2" fontId="0" fillId="4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2" borderId="0" xfId="0" applyFill="1"/>
    <xf numFmtId="0" fontId="0" fillId="4" borderId="5" xfId="0" applyFill="1" applyBorder="1"/>
    <xf numFmtId="0" fontId="0" fillId="4" borderId="6" xfId="0" applyFill="1" applyBorder="1"/>
    <xf numFmtId="0" fontId="0" fillId="6" borderId="1" xfId="0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Source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(Sheet1!$I$2,Sheet1!$I$4,Sheet1!$I$6,Sheet1!$I$8,Sheet1!$I$10,Sheet1!$I$13,Sheet1!$I$15,Sheet1!$I$17,Sheet1!$I$19,Sheet1!$I$21,Sheet1!$I$24,Sheet1!$I$26,Sheet1!$I$28,Sheet1!$I$30,Sheet1!$I$32)</c:f>
              <c:numCache>
                <c:formatCode>0.00</c:formatCode>
                <c:ptCount val="15"/>
                <c:pt idx="0">
                  <c:v>253.618</c:v>
                </c:pt>
                <c:pt idx="1">
                  <c:v>70.8</c:v>
                </c:pt>
                <c:pt idx="2">
                  <c:v>75.90799999999998</c:v>
                </c:pt>
                <c:pt idx="3">
                  <c:v>207.774</c:v>
                </c:pt>
                <c:pt idx="4">
                  <c:v>183.726</c:v>
                </c:pt>
                <c:pt idx="5">
                  <c:v>176.514</c:v>
                </c:pt>
                <c:pt idx="6">
                  <c:v>69.57000000000001</c:v>
                </c:pt>
                <c:pt idx="7">
                  <c:v>143.954</c:v>
                </c:pt>
                <c:pt idx="8">
                  <c:v>117.986</c:v>
                </c:pt>
                <c:pt idx="9">
                  <c:v>108.268</c:v>
                </c:pt>
                <c:pt idx="10">
                  <c:v>1692.874</c:v>
                </c:pt>
                <c:pt idx="11">
                  <c:v>1079.648</c:v>
                </c:pt>
                <c:pt idx="12">
                  <c:v>238.162</c:v>
                </c:pt>
                <c:pt idx="13" formatCode="General">
                  <c:v>534.674</c:v>
                </c:pt>
                <c:pt idx="14" formatCode="General">
                  <c:v>656.162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45-4B18-B746-CFE8604C2AF5}"/>
            </c:ext>
          </c:extLst>
        </c:ser>
        <c:ser>
          <c:idx val="1"/>
          <c:order val="1"/>
          <c:tx>
            <c:v>Sample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(Sheet1!$I$3,Sheet1!$I$5,Sheet1!$I$7,Sheet1!$I$9,Sheet1!$I$11,Sheet1!$I$14,Sheet1!$I$16,Sheet1!$I$18,Sheet1!$I$20,Sheet1!$I$22,Sheet1!$I$25,Sheet1!$I$27,Sheet1!$I$29,Sheet1!$I$31,Sheet1!$I$33)</c:f>
              <c:numCache>
                <c:formatCode>0.00</c:formatCode>
                <c:ptCount val="15"/>
                <c:pt idx="0">
                  <c:v>11.696</c:v>
                </c:pt>
                <c:pt idx="1">
                  <c:v>8.248</c:v>
                </c:pt>
                <c:pt idx="2">
                  <c:v>7.004</c:v>
                </c:pt>
                <c:pt idx="3">
                  <c:v>7.906</c:v>
                </c:pt>
                <c:pt idx="4">
                  <c:v>7.606</c:v>
                </c:pt>
                <c:pt idx="5">
                  <c:v>8.139</c:v>
                </c:pt>
                <c:pt idx="6">
                  <c:v>7.649999999999998</c:v>
                </c:pt>
                <c:pt idx="7">
                  <c:v>7.814</c:v>
                </c:pt>
                <c:pt idx="8">
                  <c:v>7.514</c:v>
                </c:pt>
                <c:pt idx="9">
                  <c:v>7.696000000000001</c:v>
                </c:pt>
                <c:pt idx="10">
                  <c:v>10.468</c:v>
                </c:pt>
                <c:pt idx="11">
                  <c:v>14.84</c:v>
                </c:pt>
                <c:pt idx="12">
                  <c:v>11.256</c:v>
                </c:pt>
                <c:pt idx="13" formatCode="General">
                  <c:v>14.546</c:v>
                </c:pt>
                <c:pt idx="14" formatCode="General">
                  <c:v>10.604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45-4B18-B746-CFE8604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181776"/>
        <c:axId val="1895184896"/>
      </c:barChart>
      <c:catAx>
        <c:axId val="189518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Query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84896"/>
        <c:crosses val="autoZero"/>
        <c:auto val="1"/>
        <c:lblAlgn val="ctr"/>
        <c:lblOffset val="100"/>
        <c:noMultiLvlLbl val="0"/>
      </c:catAx>
      <c:valAx>
        <c:axId val="18951848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(Sheet1!$L$3,Sheet1!$L$5,Sheet1!$L$7,Sheet1!$L$9,Sheet1!$L$11,Sheet1!$L$14,Sheet1!$L$16,Sheet1!$L$18,Sheet1!$L$20,Sheet1!$L$22,Sheet1!$L$25,Sheet1!$L$27,Sheet1!$L$29,Sheet1!$L$31,Sheet1!$L$33)</c:f>
              <c:numCache>
                <c:formatCode>0.00</c:formatCode>
                <c:ptCount val="15"/>
                <c:pt idx="0">
                  <c:v>0.374840471248216</c:v>
                </c:pt>
                <c:pt idx="1">
                  <c:v>0.11026486055968</c:v>
                </c:pt>
                <c:pt idx="2">
                  <c:v>0.128328887646009</c:v>
                </c:pt>
                <c:pt idx="3">
                  <c:v>0.538843150736952</c:v>
                </c:pt>
                <c:pt idx="4">
                  <c:v>0.551313646432753</c:v>
                </c:pt>
                <c:pt idx="5">
                  <c:v>0.374840471248216</c:v>
                </c:pt>
                <c:pt idx="6">
                  <c:v>0.761792082674361</c:v>
                </c:pt>
                <c:pt idx="7">
                  <c:v>0.107180026245</c:v>
                </c:pt>
                <c:pt idx="8">
                  <c:v>0.53933053188776</c:v>
                </c:pt>
                <c:pt idx="9">
                  <c:v>0.202519608620032</c:v>
                </c:pt>
                <c:pt idx="10">
                  <c:v>0.374840471248216</c:v>
                </c:pt>
                <c:pt idx="11">
                  <c:v>0.325415001306502</c:v>
                </c:pt>
                <c:pt idx="12">
                  <c:v>0.0807258366461336</c:v>
                </c:pt>
                <c:pt idx="13">
                  <c:v>0.654696937912732</c:v>
                </c:pt>
                <c:pt idx="14">
                  <c:v>0.00525818168109029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F3-4B0A-ABF9-10135A4A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225808"/>
        <c:axId val="1862229200"/>
      </c:barChart>
      <c:catAx>
        <c:axId val="18622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Query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29200"/>
        <c:crosses val="autoZero"/>
        <c:auto val="1"/>
        <c:lblAlgn val="ctr"/>
        <c:lblOffset val="100"/>
        <c:noMultiLvlLbl val="0"/>
      </c:catAx>
      <c:valAx>
        <c:axId val="186222920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(Sheet1!$M$3,Sheet1!$M$5,Sheet1!$M$7,Sheet1!$M$9,Sheet1!$M$11,Sheet1!$M$14,Sheet1!$M$16,Sheet1!$M$18,Sheet1!$M$20,Sheet1!$M$22,Sheet1!$M$25,Sheet1!$M$27,Sheet1!$M$29,Sheet1!$M$31,Sheet1!$M$33)</c:f>
              <c:numCache>
                <c:formatCode>0.00</c:formatCode>
                <c:ptCount val="15"/>
                <c:pt idx="0">
                  <c:v>21.68416552667578</c:v>
                </c:pt>
                <c:pt idx="1">
                  <c:v>8.583899127061105</c:v>
                </c:pt>
                <c:pt idx="2">
                  <c:v>10.83780696744717</c:v>
                </c:pt>
                <c:pt idx="3">
                  <c:v>26.28054642044017</c:v>
                </c:pt>
                <c:pt idx="4">
                  <c:v>24.15540362871417</c:v>
                </c:pt>
                <c:pt idx="5">
                  <c:v>21.68743088831552</c:v>
                </c:pt>
                <c:pt idx="6">
                  <c:v>9.094117647058827</c:v>
                </c:pt>
                <c:pt idx="7">
                  <c:v>18.4225748656258</c:v>
                </c:pt>
                <c:pt idx="8">
                  <c:v>15.70215597551238</c:v>
                </c:pt>
                <c:pt idx="9">
                  <c:v>14.06808731808732</c:v>
                </c:pt>
                <c:pt idx="10">
                  <c:v>161.7189529996179</c:v>
                </c:pt>
                <c:pt idx="11">
                  <c:v>72.75256064690026</c:v>
                </c:pt>
                <c:pt idx="12">
                  <c:v>21.15867093105899</c:v>
                </c:pt>
                <c:pt idx="13">
                  <c:v>36.75745909528392</c:v>
                </c:pt>
                <c:pt idx="14">
                  <c:v>61.8787250094304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6C-416D-AC51-213970CB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63680"/>
        <c:axId val="1408266800"/>
      </c:barChart>
      <c:catAx>
        <c:axId val="14082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QUery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66800"/>
        <c:crosses val="autoZero"/>
        <c:auto val="1"/>
        <c:lblAlgn val="ctr"/>
        <c:lblOffset val="100"/>
        <c:noMultiLvlLbl val="0"/>
      </c:catAx>
      <c:valAx>
        <c:axId val="14082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Search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Source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(Sheet1!$I$2,Sheet1!$I$4,Sheet1!$I$6,Sheet1!$I$8,Sheet1!$I$10,Sheet1!$I$13,Sheet1!$I$15,Sheet1!$I$17,Sheet1!$I$19,Sheet1!$I$21,Sheet1!$I$24,Sheet1!$I$26,Sheet1!$I$28,Sheet1!$I$30,Sheet1!$I$32)</c:f>
              <c:numCache>
                <c:formatCode>0.00</c:formatCode>
                <c:ptCount val="15"/>
                <c:pt idx="0">
                  <c:v>253.618</c:v>
                </c:pt>
                <c:pt idx="1">
                  <c:v>70.8</c:v>
                </c:pt>
                <c:pt idx="2">
                  <c:v>75.90799999999998</c:v>
                </c:pt>
                <c:pt idx="3">
                  <c:v>207.774</c:v>
                </c:pt>
                <c:pt idx="4">
                  <c:v>183.726</c:v>
                </c:pt>
                <c:pt idx="5">
                  <c:v>176.514</c:v>
                </c:pt>
                <c:pt idx="6">
                  <c:v>69.57000000000001</c:v>
                </c:pt>
                <c:pt idx="7">
                  <c:v>143.954</c:v>
                </c:pt>
                <c:pt idx="8">
                  <c:v>117.986</c:v>
                </c:pt>
                <c:pt idx="9">
                  <c:v>108.268</c:v>
                </c:pt>
                <c:pt idx="10">
                  <c:v>1692.874</c:v>
                </c:pt>
                <c:pt idx="11">
                  <c:v>1079.648</c:v>
                </c:pt>
                <c:pt idx="12">
                  <c:v>238.162</c:v>
                </c:pt>
                <c:pt idx="13" formatCode="General">
                  <c:v>534.674</c:v>
                </c:pt>
                <c:pt idx="14" formatCode="General">
                  <c:v>656.162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45-4B18-B746-CFE8604C2AF5}"/>
            </c:ext>
          </c:extLst>
        </c:ser>
        <c:ser>
          <c:idx val="1"/>
          <c:order val="1"/>
          <c:tx>
            <c:v>Sample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(Sheet1!$I$3,Sheet1!$I$5,Sheet1!$I$7,Sheet1!$I$9,Sheet1!$I$11,Sheet1!$I$14,Sheet1!$I$16,Sheet1!$I$18,Sheet1!$I$20,Sheet1!$I$22,Sheet1!$I$25,Sheet1!$I$27,Sheet1!$I$29,Sheet1!$I$31,Sheet1!$I$33)</c:f>
              <c:numCache>
                <c:formatCode>0.00</c:formatCode>
                <c:ptCount val="15"/>
                <c:pt idx="0">
                  <c:v>11.696</c:v>
                </c:pt>
                <c:pt idx="1">
                  <c:v>8.248</c:v>
                </c:pt>
                <c:pt idx="2">
                  <c:v>7.004</c:v>
                </c:pt>
                <c:pt idx="3">
                  <c:v>7.906</c:v>
                </c:pt>
                <c:pt idx="4">
                  <c:v>7.606</c:v>
                </c:pt>
                <c:pt idx="5">
                  <c:v>8.139</c:v>
                </c:pt>
                <c:pt idx="6">
                  <c:v>7.649999999999998</c:v>
                </c:pt>
                <c:pt idx="7">
                  <c:v>7.814</c:v>
                </c:pt>
                <c:pt idx="8">
                  <c:v>7.514</c:v>
                </c:pt>
                <c:pt idx="9">
                  <c:v>7.696000000000001</c:v>
                </c:pt>
                <c:pt idx="10">
                  <c:v>10.468</c:v>
                </c:pt>
                <c:pt idx="11">
                  <c:v>14.84</c:v>
                </c:pt>
                <c:pt idx="12">
                  <c:v>11.256</c:v>
                </c:pt>
                <c:pt idx="13" formatCode="General">
                  <c:v>14.546</c:v>
                </c:pt>
                <c:pt idx="14" formatCode="General">
                  <c:v>10.604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45-4B18-B746-CFE8604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4976"/>
        <c:axId val="1408448368"/>
      </c:lineChart>
      <c:catAx>
        <c:axId val="140844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48368"/>
        <c:crosses val="autoZero"/>
        <c:auto val="1"/>
        <c:lblAlgn val="ctr"/>
        <c:lblOffset val="100"/>
        <c:noMultiLvlLbl val="0"/>
      </c:catAx>
      <c:valAx>
        <c:axId val="1408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(Sheet1!$L$3,Sheet1!$L$5,Sheet1!$L$7,Sheet1!$L$9,Sheet1!$L$11,Sheet1!$L$14,Sheet1!$L$16,Sheet1!$L$18,Sheet1!$L$20,Sheet1!$L$22,Sheet1!$L$25,Sheet1!$L$27,Sheet1!$L$29,Sheet1!$L$31,Sheet1!$L$33)</c:f>
              <c:numCache>
                <c:formatCode>0.00</c:formatCode>
                <c:ptCount val="15"/>
                <c:pt idx="0">
                  <c:v>0.374840471248216</c:v>
                </c:pt>
                <c:pt idx="1">
                  <c:v>0.11026486055968</c:v>
                </c:pt>
                <c:pt idx="2">
                  <c:v>0.128328887646009</c:v>
                </c:pt>
                <c:pt idx="3">
                  <c:v>0.538843150736952</c:v>
                </c:pt>
                <c:pt idx="4">
                  <c:v>0.551313646432753</c:v>
                </c:pt>
                <c:pt idx="5">
                  <c:v>0.374840471248216</c:v>
                </c:pt>
                <c:pt idx="6">
                  <c:v>0.761792082674361</c:v>
                </c:pt>
                <c:pt idx="7">
                  <c:v>0.107180026245</c:v>
                </c:pt>
                <c:pt idx="8">
                  <c:v>0.53933053188776</c:v>
                </c:pt>
                <c:pt idx="9">
                  <c:v>0.202519608620032</c:v>
                </c:pt>
                <c:pt idx="10">
                  <c:v>0.374840471248216</c:v>
                </c:pt>
                <c:pt idx="11">
                  <c:v>0.325415001306502</c:v>
                </c:pt>
                <c:pt idx="12">
                  <c:v>0.0807258366461336</c:v>
                </c:pt>
                <c:pt idx="13">
                  <c:v>0.654696937912732</c:v>
                </c:pt>
                <c:pt idx="14">
                  <c:v>0.00525818168109029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F3-4B0A-ABF9-10135A4A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707872"/>
        <c:axId val="1676711264"/>
      </c:barChart>
      <c:catAx>
        <c:axId val="167670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11264"/>
        <c:crosses val="autoZero"/>
        <c:auto val="1"/>
        <c:lblAlgn val="ctr"/>
        <c:lblOffset val="100"/>
        <c:noMultiLvlLbl val="0"/>
      </c:catAx>
      <c:valAx>
        <c:axId val="16767112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Result Speed Up (x1)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  <c:val>
            <c:numRef>
              <c:f>(Sheet1!$M$3,Sheet1!$M$5,Sheet1!$M$7,Sheet1!$M$9,Sheet1!$M$11,Sheet1!$M$14,Sheet1!$M$16,Sheet1!$M$18,Sheet1!$M$20,Sheet1!$M$22,Sheet1!$M$25,Sheet1!$M$27,Sheet1!$M$29,Sheet1!$M$31,Sheet1!$M$33)</c:f>
              <c:numCache>
                <c:formatCode>0.00</c:formatCode>
                <c:ptCount val="15"/>
                <c:pt idx="0">
                  <c:v>21.68416552667578</c:v>
                </c:pt>
                <c:pt idx="1">
                  <c:v>8.583899127061105</c:v>
                </c:pt>
                <c:pt idx="2">
                  <c:v>10.83780696744717</c:v>
                </c:pt>
                <c:pt idx="3">
                  <c:v>26.28054642044017</c:v>
                </c:pt>
                <c:pt idx="4">
                  <c:v>24.15540362871417</c:v>
                </c:pt>
                <c:pt idx="5">
                  <c:v>21.68743088831552</c:v>
                </c:pt>
                <c:pt idx="6">
                  <c:v>9.094117647058827</c:v>
                </c:pt>
                <c:pt idx="7">
                  <c:v>18.4225748656258</c:v>
                </c:pt>
                <c:pt idx="8">
                  <c:v>15.70215597551238</c:v>
                </c:pt>
                <c:pt idx="9">
                  <c:v>14.06808731808732</c:v>
                </c:pt>
                <c:pt idx="10">
                  <c:v>161.7189529996179</c:v>
                </c:pt>
                <c:pt idx="11">
                  <c:v>72.75256064690026</c:v>
                </c:pt>
                <c:pt idx="12">
                  <c:v>21.15867093105899</c:v>
                </c:pt>
                <c:pt idx="13">
                  <c:v>36.75745909528392</c:v>
                </c:pt>
                <c:pt idx="14">
                  <c:v>61.8787250094304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6C-416D-AC51-213970CB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40592"/>
        <c:axId val="1862243984"/>
      </c:areaChart>
      <c:catAx>
        <c:axId val="18622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43984"/>
        <c:crosses val="autoZero"/>
        <c:auto val="1"/>
        <c:lblAlgn val="ctr"/>
        <c:lblOffset val="100"/>
        <c:noMultiLvlLbl val="0"/>
      </c:catAx>
      <c:valAx>
        <c:axId val="18622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124883</xdr:rowOff>
    </xdr:from>
    <xdr:to>
      <xdr:col>8</xdr:col>
      <xdr:colOff>99483</xdr:colOff>
      <xdr:row>20</xdr:row>
      <xdr:rowOff>162983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CE4F315-135F-4599-AA5E-D0452BE6F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</xdr:colOff>
      <xdr:row>24</xdr:row>
      <xdr:rowOff>29633</xdr:rowOff>
    </xdr:from>
    <xdr:to>
      <xdr:col>8</xdr:col>
      <xdr:colOff>112183</xdr:colOff>
      <xdr:row>43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08AB46-F897-4285-9198-4BBE116F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</xdr:colOff>
      <xdr:row>46</xdr:row>
      <xdr:rowOff>177799</xdr:rowOff>
    </xdr:from>
    <xdr:to>
      <xdr:col>8</xdr:col>
      <xdr:colOff>112183</xdr:colOff>
      <xdr:row>66</xdr:row>
      <xdr:rowOff>25399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24065D8-93D1-494E-A3D7-0E519BA43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15</xdr:col>
      <xdr:colOff>9524</xdr:colOff>
      <xdr:row>20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CE4F315-135F-4599-AA5E-D0452BE6F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14</xdr:col>
      <xdr:colOff>590550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08AB46-F897-4285-9198-4BBE116F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19049</xdr:rowOff>
    </xdr:from>
    <xdr:to>
      <xdr:col>15</xdr:col>
      <xdr:colOff>9524</xdr:colOff>
      <xdr:row>63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524065D8-93D1-494E-A3D7-0E519BA43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20" workbookViewId="0">
      <selection activeCell="N3" sqref="N3"/>
    </sheetView>
  </sheetViews>
  <sheetFormatPr baseColWidth="10" defaultColWidth="8.83203125" defaultRowHeight="15" x14ac:dyDescent="0.2"/>
  <cols>
    <col min="1" max="1" width="41.5" customWidth="1"/>
    <col min="7" max="7" width="8.33203125" customWidth="1"/>
    <col min="8" max="8" width="14" customWidth="1"/>
    <col min="9" max="9" width="16" customWidth="1"/>
    <col min="10" max="10" width="12.6640625" customWidth="1"/>
    <col min="11" max="11" width="21.5" customWidth="1"/>
    <col min="12" max="12" width="15.1640625" customWidth="1"/>
    <col min="13" max="13" width="12" customWidth="1"/>
    <col min="14" max="14" width="14.6640625" customWidth="1"/>
  </cols>
  <sheetData>
    <row r="1" spans="1:14" x14ac:dyDescent="0.2">
      <c r="A1" s="4" t="s">
        <v>12</v>
      </c>
      <c r="B1" s="4" t="s">
        <v>11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44</v>
      </c>
      <c r="M1" s="4" t="s">
        <v>9</v>
      </c>
      <c r="N1" s="30" t="s">
        <v>39</v>
      </c>
    </row>
    <row r="2" spans="1:14" ht="45.75" customHeight="1" x14ac:dyDescent="0.2">
      <c r="A2" s="37" t="s">
        <v>10</v>
      </c>
      <c r="B2" s="1" t="s">
        <v>13</v>
      </c>
      <c r="C2" s="3">
        <v>259.56</v>
      </c>
      <c r="D2" s="3">
        <v>251.97</v>
      </c>
      <c r="E2" s="3">
        <v>252.07</v>
      </c>
      <c r="F2" s="3">
        <v>249.37</v>
      </c>
      <c r="G2" s="3">
        <v>255.12</v>
      </c>
      <c r="H2" s="3">
        <f t="shared" ref="H2:H8" si="0">SUM(C2:G2)</f>
        <v>1268.0899999999999</v>
      </c>
      <c r="I2" s="3">
        <f>H2/5</f>
        <v>253.61799999999999</v>
      </c>
      <c r="J2" s="35">
        <v>59986052</v>
      </c>
      <c r="K2" s="8"/>
      <c r="L2" s="8"/>
      <c r="M2" s="8"/>
      <c r="N2" s="31"/>
    </row>
    <row r="3" spans="1:14" ht="45.75" customHeight="1" x14ac:dyDescent="0.2">
      <c r="A3" s="37"/>
      <c r="B3" s="4" t="s">
        <v>14</v>
      </c>
      <c r="C3" s="6">
        <v>14.48</v>
      </c>
      <c r="D3" s="6">
        <v>11.95</v>
      </c>
      <c r="E3" s="6">
        <v>12.13</v>
      </c>
      <c r="F3" s="6">
        <v>6.38</v>
      </c>
      <c r="G3" s="6">
        <v>13.54</v>
      </c>
      <c r="H3" s="6">
        <f t="shared" si="0"/>
        <v>58.480000000000004</v>
      </c>
      <c r="I3" s="6">
        <f t="shared" ref="I3:I33" si="1">H3/5</f>
        <v>11.696000000000002</v>
      </c>
      <c r="J3" s="4">
        <v>597612</v>
      </c>
      <c r="K3" s="4">
        <f>J3/0.01</f>
        <v>59761200</v>
      </c>
      <c r="L3" s="6">
        <f>ABS(K3-J2)/J2 * 100</f>
        <v>0.37484047124821618</v>
      </c>
      <c r="M3" s="6">
        <f>I2/I3</f>
        <v>21.684165526675784</v>
      </c>
      <c r="N3" s="7">
        <f>M3 -1</f>
        <v>20.684165526675784</v>
      </c>
    </row>
    <row r="4" spans="1:14" ht="45.75" customHeight="1" x14ac:dyDescent="0.2">
      <c r="A4" s="36" t="s">
        <v>15</v>
      </c>
      <c r="B4" s="11" t="s">
        <v>13</v>
      </c>
      <c r="C4" s="12">
        <v>76.2</v>
      </c>
      <c r="D4" s="12">
        <v>68.03</v>
      </c>
      <c r="E4" s="12">
        <v>66.900000000000006</v>
      </c>
      <c r="F4" s="12">
        <v>72.03</v>
      </c>
      <c r="G4" s="12">
        <v>70.84</v>
      </c>
      <c r="H4" s="12">
        <f t="shared" si="0"/>
        <v>354</v>
      </c>
      <c r="I4" s="12">
        <f t="shared" si="1"/>
        <v>70.8</v>
      </c>
      <c r="J4" s="11">
        <v>6002819</v>
      </c>
      <c r="K4" s="8"/>
      <c r="L4" s="9"/>
      <c r="M4" s="8"/>
      <c r="N4" s="31"/>
    </row>
    <row r="5" spans="1:14" ht="45.75" customHeight="1" x14ac:dyDescent="0.2">
      <c r="A5" s="36"/>
      <c r="B5" s="4" t="s">
        <v>14</v>
      </c>
      <c r="C5" s="6">
        <v>13.59</v>
      </c>
      <c r="D5" s="6">
        <v>12.02</v>
      </c>
      <c r="E5" s="6">
        <v>5.51</v>
      </c>
      <c r="F5" s="6">
        <v>5.79</v>
      </c>
      <c r="G5" s="6">
        <v>4.33</v>
      </c>
      <c r="H5" s="6">
        <f t="shared" si="0"/>
        <v>41.239999999999995</v>
      </c>
      <c r="I5" s="6">
        <f t="shared" si="1"/>
        <v>8.2479999999999993</v>
      </c>
      <c r="J5" s="5">
        <v>59962</v>
      </c>
      <c r="K5" s="4">
        <f>J5/0.01</f>
        <v>5996200</v>
      </c>
      <c r="L5" s="6">
        <f>ABS(K5-J4)/J4 * 100</f>
        <v>0.11026486055968038</v>
      </c>
      <c r="M5" s="6">
        <f>I4/I5</f>
        <v>8.5838991270611054</v>
      </c>
      <c r="N5" s="7">
        <f>M5 -1</f>
        <v>7.5838991270611054</v>
      </c>
    </row>
    <row r="6" spans="1:14" ht="45.75" customHeight="1" x14ac:dyDescent="0.2">
      <c r="A6" s="36" t="s">
        <v>16</v>
      </c>
      <c r="B6" s="1" t="s">
        <v>13</v>
      </c>
      <c r="C6" s="3">
        <v>77.540000000000006</v>
      </c>
      <c r="D6" s="3">
        <v>75.92</v>
      </c>
      <c r="E6" s="3">
        <v>70.540000000000006</v>
      </c>
      <c r="F6" s="3">
        <v>79.13</v>
      </c>
      <c r="G6" s="3">
        <v>76.41</v>
      </c>
      <c r="H6" s="3">
        <f t="shared" si="0"/>
        <v>379.53999999999996</v>
      </c>
      <c r="I6" s="3">
        <f>H6/5</f>
        <v>75.907999999999987</v>
      </c>
      <c r="J6" s="2">
        <v>5950336</v>
      </c>
      <c r="K6" s="8"/>
      <c r="L6" s="9"/>
      <c r="M6" s="8"/>
      <c r="N6" s="31"/>
    </row>
    <row r="7" spans="1:14" ht="45.75" customHeight="1" x14ac:dyDescent="0.2">
      <c r="A7" s="36"/>
      <c r="B7" s="4" t="s">
        <v>14</v>
      </c>
      <c r="C7" s="6">
        <v>11.72</v>
      </c>
      <c r="D7" s="6">
        <v>9.44</v>
      </c>
      <c r="E7" s="6">
        <v>5.03</v>
      </c>
      <c r="F7" s="6">
        <v>4.3499999999999996</v>
      </c>
      <c r="G7" s="6">
        <v>4.4800000000000004</v>
      </c>
      <c r="H7" s="6">
        <f t="shared" si="0"/>
        <v>35.019999999999996</v>
      </c>
      <c r="I7" s="6">
        <f t="shared" si="1"/>
        <v>7.0039999999999996</v>
      </c>
      <c r="J7" s="5">
        <v>59427</v>
      </c>
      <c r="K7" s="4">
        <f>J7/0.01</f>
        <v>5942700</v>
      </c>
      <c r="L7" s="6">
        <f>ABS(K7-J6)/J6 * 100</f>
        <v>0.12832888764600855</v>
      </c>
      <c r="M7" s="6">
        <f>I6/I7</f>
        <v>10.837806967447172</v>
      </c>
      <c r="N7" s="7">
        <f>M7 -1</f>
        <v>9.8378069674471718</v>
      </c>
    </row>
    <row r="8" spans="1:14" ht="45.75" customHeight="1" x14ac:dyDescent="0.2">
      <c r="A8" s="36" t="s">
        <v>17</v>
      </c>
      <c r="B8" s="1" t="s">
        <v>13</v>
      </c>
      <c r="C8" s="3">
        <v>208.31</v>
      </c>
      <c r="D8" s="3">
        <v>211.8</v>
      </c>
      <c r="E8" s="3">
        <v>205.32</v>
      </c>
      <c r="F8" s="3">
        <v>209.32</v>
      </c>
      <c r="G8" s="3">
        <v>204.12</v>
      </c>
      <c r="H8" s="3">
        <f t="shared" si="0"/>
        <v>1038.8699999999999</v>
      </c>
      <c r="I8" s="3">
        <f>H8/5</f>
        <v>207.77399999999997</v>
      </c>
      <c r="J8" s="2">
        <v>37195425</v>
      </c>
      <c r="K8" s="8"/>
      <c r="L8" s="9"/>
      <c r="M8" s="10"/>
      <c r="N8" s="31"/>
    </row>
    <row r="9" spans="1:14" ht="45.75" customHeight="1" x14ac:dyDescent="0.2">
      <c r="A9" s="36"/>
      <c r="B9" s="4" t="s">
        <v>14</v>
      </c>
      <c r="C9" s="6">
        <v>12.68</v>
      </c>
      <c r="D9" s="6">
        <v>12.29</v>
      </c>
      <c r="E9" s="6">
        <v>5.18</v>
      </c>
      <c r="F9" s="6">
        <v>4.6500000000000004</v>
      </c>
      <c r="G9" s="6">
        <v>4.7300000000000004</v>
      </c>
      <c r="H9" s="6">
        <f t="shared" ref="H9" si="2">SUM(C9:G9)</f>
        <v>39.53</v>
      </c>
      <c r="I9" s="6">
        <f t="shared" si="1"/>
        <v>7.9060000000000006</v>
      </c>
      <c r="J9" s="5">
        <v>369950</v>
      </c>
      <c r="K9" s="4">
        <f>J9/0.01</f>
        <v>36995000</v>
      </c>
      <c r="L9" s="6">
        <f>ABS(K9-J8)/J8 * 100</f>
        <v>0.53884315073695221</v>
      </c>
      <c r="M9" s="6">
        <f>I8/I9</f>
        <v>26.280546420440167</v>
      </c>
      <c r="N9" s="7">
        <f>M9 -1</f>
        <v>25.280546420440167</v>
      </c>
    </row>
    <row r="10" spans="1:14" ht="45.75" customHeight="1" x14ac:dyDescent="0.2">
      <c r="A10" s="36" t="s">
        <v>41</v>
      </c>
      <c r="B10" s="1" t="s">
        <v>13</v>
      </c>
      <c r="C10" s="3">
        <v>186.39</v>
      </c>
      <c r="D10" s="3">
        <v>182.95</v>
      </c>
      <c r="E10" s="3">
        <v>179.31</v>
      </c>
      <c r="F10" s="3">
        <v>180.85</v>
      </c>
      <c r="G10" s="3">
        <v>189.13</v>
      </c>
      <c r="H10" s="3">
        <f t="shared" ref="H10:H16" si="3">SUM(C10:G10)</f>
        <v>918.63</v>
      </c>
      <c r="I10" s="3">
        <f t="shared" si="1"/>
        <v>183.726</v>
      </c>
      <c r="J10" s="2">
        <v>27253452</v>
      </c>
      <c r="K10" s="8"/>
      <c r="L10" s="9"/>
      <c r="M10" s="10"/>
      <c r="N10" s="31"/>
    </row>
    <row r="11" spans="1:14" ht="45.75" customHeight="1" x14ac:dyDescent="0.2">
      <c r="A11" s="38"/>
      <c r="B11" s="13" t="s">
        <v>14</v>
      </c>
      <c r="C11" s="15">
        <v>12.84</v>
      </c>
      <c r="D11" s="15">
        <v>8.7899999999999991</v>
      </c>
      <c r="E11" s="15">
        <v>5.48</v>
      </c>
      <c r="F11" s="15">
        <v>6.48</v>
      </c>
      <c r="G11" s="15">
        <v>4.4400000000000004</v>
      </c>
      <c r="H11" s="15">
        <f t="shared" si="3"/>
        <v>38.03</v>
      </c>
      <c r="I11" s="15">
        <f t="shared" si="1"/>
        <v>7.6059999999999999</v>
      </c>
      <c r="J11" s="14">
        <v>271032</v>
      </c>
      <c r="K11" s="13">
        <f t="shared" ref="K11:K33" si="4">J11/0.01</f>
        <v>27103200</v>
      </c>
      <c r="L11" s="15">
        <f>ABS(K11-J10)/J10 * 100</f>
        <v>0.55131364643275282</v>
      </c>
      <c r="M11" s="15">
        <f>I10/I11</f>
        <v>24.155403628714172</v>
      </c>
      <c r="N11" s="16">
        <f>M11 -1</f>
        <v>23.155403628714172</v>
      </c>
    </row>
    <row r="12" spans="1:14" ht="45.75" customHeight="1" x14ac:dyDescent="0.2">
      <c r="A12" s="21"/>
      <c r="B12" s="18"/>
      <c r="C12" s="19"/>
      <c r="D12" s="19"/>
      <c r="E12" s="19"/>
      <c r="F12" s="19"/>
      <c r="G12" s="19"/>
      <c r="H12" s="19"/>
      <c r="I12" s="19"/>
      <c r="J12" s="20"/>
      <c r="K12" s="18"/>
      <c r="L12" s="18"/>
      <c r="M12" s="18"/>
      <c r="N12" s="32"/>
    </row>
    <row r="13" spans="1:14" ht="45.75" customHeight="1" x14ac:dyDescent="0.2">
      <c r="A13" s="36" t="s">
        <v>18</v>
      </c>
      <c r="B13" s="1" t="s">
        <v>13</v>
      </c>
      <c r="C13" s="3">
        <v>174.25</v>
      </c>
      <c r="D13" s="3">
        <v>178.65</v>
      </c>
      <c r="E13" s="3">
        <v>177.31</v>
      </c>
      <c r="F13" s="3">
        <v>181.12</v>
      </c>
      <c r="G13" s="3">
        <v>171.24</v>
      </c>
      <c r="H13" s="3">
        <f t="shared" si="3"/>
        <v>882.57</v>
      </c>
      <c r="I13" s="3">
        <f t="shared" si="1"/>
        <v>176.51400000000001</v>
      </c>
      <c r="J13" s="2">
        <v>59986052</v>
      </c>
      <c r="K13" s="8"/>
      <c r="L13" s="8"/>
      <c r="M13" s="8"/>
      <c r="N13" s="31"/>
    </row>
    <row r="14" spans="1:14" ht="45.75" customHeight="1" x14ac:dyDescent="0.2">
      <c r="A14" s="36"/>
      <c r="B14" s="4" t="s">
        <v>14</v>
      </c>
      <c r="C14" s="6">
        <v>12.17</v>
      </c>
      <c r="D14" s="6">
        <v>11.49</v>
      </c>
      <c r="E14" s="6">
        <v>5.36</v>
      </c>
      <c r="F14" s="6">
        <v>5.0750000000000002</v>
      </c>
      <c r="G14" s="6">
        <v>6.6</v>
      </c>
      <c r="H14" s="6">
        <f t="shared" si="3"/>
        <v>40.695</v>
      </c>
      <c r="I14" s="6">
        <f t="shared" si="1"/>
        <v>8.1389999999999993</v>
      </c>
      <c r="J14" s="5">
        <v>597612</v>
      </c>
      <c r="K14" s="4">
        <f t="shared" si="4"/>
        <v>59761200</v>
      </c>
      <c r="L14" s="6">
        <f>ABS(K14-J13)/J13 * 100</f>
        <v>0.37484047124821618</v>
      </c>
      <c r="M14" s="6">
        <f>I13/I14</f>
        <v>21.687430888315522</v>
      </c>
      <c r="N14" s="7">
        <f>M14 -1</f>
        <v>20.687430888315522</v>
      </c>
    </row>
    <row r="15" spans="1:14" ht="45.75" customHeight="1" x14ac:dyDescent="0.2">
      <c r="A15" s="39" t="s">
        <v>19</v>
      </c>
      <c r="B15" s="1" t="s">
        <v>13</v>
      </c>
      <c r="C15" s="1">
        <v>77.23</v>
      </c>
      <c r="D15" s="1">
        <v>65.680000000000007</v>
      </c>
      <c r="E15" s="1">
        <v>66.42</v>
      </c>
      <c r="F15" s="1">
        <v>70.39</v>
      </c>
      <c r="G15" s="1">
        <v>68.13</v>
      </c>
      <c r="H15" s="1">
        <f t="shared" si="3"/>
        <v>347.85</v>
      </c>
      <c r="I15" s="3">
        <f t="shared" si="1"/>
        <v>69.570000000000007</v>
      </c>
      <c r="J15" s="2">
        <v>248493</v>
      </c>
      <c r="K15" s="8"/>
      <c r="L15" s="9"/>
      <c r="M15" s="8"/>
      <c r="N15" s="31"/>
    </row>
    <row r="16" spans="1:14" ht="45.75" customHeight="1" x14ac:dyDescent="0.2">
      <c r="A16" s="40"/>
      <c r="B16" s="4" t="s">
        <v>14</v>
      </c>
      <c r="C16" s="4">
        <v>10.33</v>
      </c>
      <c r="D16" s="4">
        <v>9.93</v>
      </c>
      <c r="E16" s="4">
        <v>9.4700000000000006</v>
      </c>
      <c r="F16" s="4">
        <v>4.47</v>
      </c>
      <c r="G16" s="4">
        <v>4.05</v>
      </c>
      <c r="H16" s="4">
        <f t="shared" si="3"/>
        <v>38.249999999999993</v>
      </c>
      <c r="I16" s="6">
        <f t="shared" si="1"/>
        <v>7.6499999999999986</v>
      </c>
      <c r="J16" s="5">
        <v>2466</v>
      </c>
      <c r="K16" s="4">
        <f>J16/0.01</f>
        <v>246600</v>
      </c>
      <c r="L16" s="6">
        <f>ABS(K16-J15)/J15 * 100</f>
        <v>0.76179208267436105</v>
      </c>
      <c r="M16" s="6">
        <f>I15/I16</f>
        <v>9.0941176470588267</v>
      </c>
      <c r="N16" s="7">
        <f>M16 -1</f>
        <v>8.0941176470588267</v>
      </c>
    </row>
    <row r="17" spans="1:14" ht="45.75" customHeight="1" x14ac:dyDescent="0.2">
      <c r="A17" s="39" t="s">
        <v>20</v>
      </c>
      <c r="B17" s="1" t="s">
        <v>13</v>
      </c>
      <c r="C17" s="3">
        <v>144.61000000000001</v>
      </c>
      <c r="D17" s="3">
        <v>142.16999999999999</v>
      </c>
      <c r="E17" s="3">
        <v>147.13</v>
      </c>
      <c r="F17" s="3">
        <v>140.16999999999999</v>
      </c>
      <c r="G17" s="3">
        <v>145.69</v>
      </c>
      <c r="H17" s="1">
        <f t="shared" ref="H17:H18" si="5">SUM(C17:G17)</f>
        <v>719.77</v>
      </c>
      <c r="I17" s="3">
        <f t="shared" si="1"/>
        <v>143.95400000000001</v>
      </c>
      <c r="J17" s="2">
        <v>22790627</v>
      </c>
      <c r="K17" s="8"/>
      <c r="L17" s="9"/>
      <c r="M17" s="10"/>
      <c r="N17" s="31"/>
    </row>
    <row r="18" spans="1:14" ht="45.75" customHeight="1" x14ac:dyDescent="0.2">
      <c r="A18" s="40"/>
      <c r="B18" s="4" t="s">
        <v>14</v>
      </c>
      <c r="C18" s="6">
        <v>11.75</v>
      </c>
      <c r="D18" s="6">
        <v>8.6199999999999992</v>
      </c>
      <c r="E18" s="6">
        <v>5.59</v>
      </c>
      <c r="F18" s="6">
        <v>4.1900000000000004</v>
      </c>
      <c r="G18" s="6">
        <v>8.92</v>
      </c>
      <c r="H18" s="4">
        <f t="shared" si="5"/>
        <v>39.07</v>
      </c>
      <c r="I18" s="6">
        <f t="shared" si="1"/>
        <v>7.8140000000000001</v>
      </c>
      <c r="J18" s="5">
        <v>227662</v>
      </c>
      <c r="K18" s="4">
        <f t="shared" si="4"/>
        <v>22766200</v>
      </c>
      <c r="L18" s="6">
        <f>ABS(K18-J17)/J17 * 100</f>
        <v>0.10718002624499977</v>
      </c>
      <c r="M18" s="6">
        <f>I17/I18</f>
        <v>18.422574865625801</v>
      </c>
      <c r="N18" s="7">
        <f>M18 -1</f>
        <v>17.422574865625801</v>
      </c>
    </row>
    <row r="19" spans="1:14" ht="45.75" customHeight="1" x14ac:dyDescent="0.2">
      <c r="A19" s="39" t="s">
        <v>21</v>
      </c>
      <c r="B19" s="1" t="s">
        <v>13</v>
      </c>
      <c r="C19" s="3">
        <v>114.02</v>
      </c>
      <c r="D19" s="3">
        <v>124.84</v>
      </c>
      <c r="E19" s="3">
        <v>118.35</v>
      </c>
      <c r="F19" s="3">
        <v>120.75</v>
      </c>
      <c r="G19" s="3">
        <v>111.97</v>
      </c>
      <c r="H19" s="1">
        <f t="shared" ref="H19:H22" si="6">SUM(C19:G19)</f>
        <v>589.93000000000006</v>
      </c>
      <c r="I19" s="3">
        <f t="shared" si="1"/>
        <v>117.98600000000002</v>
      </c>
      <c r="J19" s="2">
        <v>5453613</v>
      </c>
      <c r="K19" s="8"/>
      <c r="L19" s="9"/>
      <c r="M19" s="10"/>
      <c r="N19" s="31"/>
    </row>
    <row r="20" spans="1:14" ht="45.75" customHeight="1" x14ac:dyDescent="0.2">
      <c r="A20" s="40"/>
      <c r="B20" s="4" t="s">
        <v>14</v>
      </c>
      <c r="C20" s="6">
        <v>10.62</v>
      </c>
      <c r="D20" s="6">
        <v>6.61</v>
      </c>
      <c r="E20" s="6">
        <v>10.32</v>
      </c>
      <c r="F20" s="6">
        <v>5.44</v>
      </c>
      <c r="G20" s="6">
        <v>4.58</v>
      </c>
      <c r="H20" s="4">
        <f t="shared" si="6"/>
        <v>37.57</v>
      </c>
      <c r="I20" s="6">
        <f t="shared" si="1"/>
        <v>7.5140000000000002</v>
      </c>
      <c r="J20" s="5">
        <v>54242</v>
      </c>
      <c r="K20" s="4">
        <f>J20/0.01</f>
        <v>5424200</v>
      </c>
      <c r="L20" s="6">
        <f>ABS(K20-J19)/J19 * 100</f>
        <v>0.53933053188775959</v>
      </c>
      <c r="M20" s="6">
        <f>I19/I20</f>
        <v>15.70215597551238</v>
      </c>
      <c r="N20" s="7">
        <f>M20 -1</f>
        <v>14.70215597551238</v>
      </c>
    </row>
    <row r="21" spans="1:14" ht="45.75" customHeight="1" x14ac:dyDescent="0.2">
      <c r="A21" s="39" t="s">
        <v>22</v>
      </c>
      <c r="B21" s="1" t="s">
        <v>13</v>
      </c>
      <c r="C21" s="3">
        <v>108.26</v>
      </c>
      <c r="D21" s="3">
        <v>114.35</v>
      </c>
      <c r="E21" s="3">
        <v>102.56</v>
      </c>
      <c r="F21" s="3">
        <v>110.68</v>
      </c>
      <c r="G21" s="3">
        <v>105.49</v>
      </c>
      <c r="H21" s="1">
        <f t="shared" si="6"/>
        <v>541.34</v>
      </c>
      <c r="I21" s="3">
        <f t="shared" si="1"/>
        <v>108.268</v>
      </c>
      <c r="J21" s="2">
        <v>8568553</v>
      </c>
      <c r="K21" s="8"/>
      <c r="L21" s="9"/>
      <c r="M21" s="10"/>
      <c r="N21" s="31"/>
    </row>
    <row r="22" spans="1:14" ht="45.75" customHeight="1" x14ac:dyDescent="0.2">
      <c r="A22" s="40"/>
      <c r="B22" s="4" t="s">
        <v>14</v>
      </c>
      <c r="C22" s="6">
        <v>12.56</v>
      </c>
      <c r="D22" s="6">
        <v>11.18</v>
      </c>
      <c r="E22" s="6">
        <v>4.6100000000000003</v>
      </c>
      <c r="F22" s="6">
        <v>5.9</v>
      </c>
      <c r="G22" s="6">
        <v>4.2300000000000004</v>
      </c>
      <c r="H22" s="4">
        <f t="shared" si="6"/>
        <v>38.480000000000004</v>
      </c>
      <c r="I22" s="6">
        <f t="shared" si="1"/>
        <v>7.6960000000000006</v>
      </c>
      <c r="J22" s="5">
        <v>85512</v>
      </c>
      <c r="K22" s="4">
        <f t="shared" si="4"/>
        <v>8551200</v>
      </c>
      <c r="L22" s="6">
        <f>ABS(K22-J21)/J21 * 100</f>
        <v>0.2025196086200319</v>
      </c>
      <c r="M22" s="6">
        <f>I21/I22</f>
        <v>14.068087318087317</v>
      </c>
      <c r="N22" s="16">
        <f>M22 -1</f>
        <v>13.068087318087317</v>
      </c>
    </row>
    <row r="23" spans="1:14" ht="45.75" customHeight="1" x14ac:dyDescent="0.2">
      <c r="A23" s="22"/>
      <c r="B23" s="17"/>
      <c r="C23" s="17"/>
      <c r="D23" s="17"/>
      <c r="E23" s="17"/>
      <c r="F23" s="17"/>
      <c r="G23" s="17"/>
      <c r="H23" s="17"/>
      <c r="I23" s="23"/>
      <c r="J23" s="17"/>
      <c r="K23" s="17"/>
      <c r="L23" s="17"/>
      <c r="M23" s="17"/>
      <c r="N23" s="32"/>
    </row>
    <row r="24" spans="1:14" ht="45.75" customHeight="1" x14ac:dyDescent="0.2">
      <c r="A24" s="39" t="s">
        <v>23</v>
      </c>
      <c r="B24" s="1" t="s">
        <v>13</v>
      </c>
      <c r="C24" s="3">
        <v>1684.58</v>
      </c>
      <c r="D24" s="3">
        <v>1717.01</v>
      </c>
      <c r="E24" s="3">
        <v>1663.24</v>
      </c>
      <c r="F24" s="3">
        <v>1698.43</v>
      </c>
      <c r="G24" s="3">
        <v>1701.11</v>
      </c>
      <c r="H24" s="1">
        <f>SUM(C24:G24)</f>
        <v>8464.3700000000008</v>
      </c>
      <c r="I24" s="3">
        <f>H24/5</f>
        <v>1692.8740000000003</v>
      </c>
      <c r="J24" s="2">
        <v>59986052</v>
      </c>
      <c r="K24" s="8"/>
      <c r="L24" s="9"/>
      <c r="M24" s="10"/>
      <c r="N24" s="31"/>
    </row>
    <row r="25" spans="1:14" ht="45.75" customHeight="1" x14ac:dyDescent="0.2">
      <c r="A25" s="40"/>
      <c r="B25" s="13" t="s">
        <v>14</v>
      </c>
      <c r="C25" s="15">
        <v>15.49</v>
      </c>
      <c r="D25" s="15">
        <v>9.43</v>
      </c>
      <c r="E25" s="15">
        <v>12.06</v>
      </c>
      <c r="F25" s="15">
        <v>7.75</v>
      </c>
      <c r="G25" s="15">
        <v>7.61</v>
      </c>
      <c r="H25" s="13">
        <f>SUM(C25:G25)</f>
        <v>52.34</v>
      </c>
      <c r="I25" s="15">
        <f t="shared" si="1"/>
        <v>10.468</v>
      </c>
      <c r="J25" s="14">
        <v>597612</v>
      </c>
      <c r="K25" s="13">
        <f t="shared" si="4"/>
        <v>59761200</v>
      </c>
      <c r="L25" s="15">
        <f>ABS(K25-J24)/J24 * 100</f>
        <v>0.37484047124821618</v>
      </c>
      <c r="M25" s="15">
        <f>I24/I25</f>
        <v>161.7189529996179</v>
      </c>
      <c r="N25" s="7">
        <f>M25 -1</f>
        <v>160.7189529996179</v>
      </c>
    </row>
    <row r="26" spans="1:14" ht="45.75" customHeight="1" x14ac:dyDescent="0.2">
      <c r="A26" s="39" t="s">
        <v>24</v>
      </c>
      <c r="B26" s="1" t="s">
        <v>13</v>
      </c>
      <c r="C26" s="3">
        <v>1357.97</v>
      </c>
      <c r="D26" s="3" t="s">
        <v>43</v>
      </c>
      <c r="E26" s="3">
        <v>1342.27</v>
      </c>
      <c r="F26" s="3">
        <v>1329.31</v>
      </c>
      <c r="G26" s="3">
        <v>1368.69</v>
      </c>
      <c r="H26" s="1">
        <f t="shared" ref="H26:H33" si="7">SUM(C26:G26)</f>
        <v>5398.24</v>
      </c>
      <c r="I26" s="3">
        <f t="shared" si="1"/>
        <v>1079.6479999999999</v>
      </c>
      <c r="J26" s="2">
        <v>51836885</v>
      </c>
      <c r="K26" s="8"/>
      <c r="L26" s="9"/>
      <c r="M26" s="10"/>
      <c r="N26" s="31"/>
    </row>
    <row r="27" spans="1:14" ht="45.75" customHeight="1" x14ac:dyDescent="0.2">
      <c r="A27" s="40"/>
      <c r="B27" s="13" t="s">
        <v>14</v>
      </c>
      <c r="C27" s="15">
        <v>17.57</v>
      </c>
      <c r="D27" s="15">
        <v>9.0399999999999991</v>
      </c>
      <c r="E27" s="15">
        <v>21.45</v>
      </c>
      <c r="F27" s="15">
        <v>13.8</v>
      </c>
      <c r="G27" s="15">
        <v>12.34</v>
      </c>
      <c r="H27" s="13">
        <f t="shared" si="7"/>
        <v>74.2</v>
      </c>
      <c r="I27" s="15">
        <f t="shared" si="1"/>
        <v>14.84</v>
      </c>
      <c r="J27" s="14">
        <v>516682</v>
      </c>
      <c r="K27" s="13">
        <f>J27/0.01</f>
        <v>51668200</v>
      </c>
      <c r="L27" s="15">
        <f>ABS(K27-J26)/J26 * 100</f>
        <v>0.32541500130650214</v>
      </c>
      <c r="M27" s="15">
        <f>I26/I27</f>
        <v>72.752560646900264</v>
      </c>
      <c r="N27" s="7">
        <f>M27 -1</f>
        <v>71.752560646900264</v>
      </c>
    </row>
    <row r="28" spans="1:14" ht="45.75" customHeight="1" x14ac:dyDescent="0.2">
      <c r="A28" s="39" t="s">
        <v>25</v>
      </c>
      <c r="B28" s="1" t="s">
        <v>13</v>
      </c>
      <c r="C28" s="3">
        <v>1190.81</v>
      </c>
      <c r="D28" s="3"/>
      <c r="E28" s="3"/>
      <c r="F28" s="3"/>
      <c r="G28" s="3"/>
      <c r="H28" s="1">
        <f t="shared" si="7"/>
        <v>1190.81</v>
      </c>
      <c r="I28" s="3">
        <f t="shared" si="1"/>
        <v>238.16199999999998</v>
      </c>
      <c r="J28" s="2">
        <v>12013502</v>
      </c>
      <c r="K28" s="8"/>
      <c r="L28" s="9"/>
      <c r="M28" s="10"/>
      <c r="N28" s="31"/>
    </row>
    <row r="29" spans="1:14" ht="45.75" customHeight="1" x14ac:dyDescent="0.2">
      <c r="A29" s="40"/>
      <c r="B29" s="13" t="s">
        <v>14</v>
      </c>
      <c r="C29" s="15">
        <v>17.04</v>
      </c>
      <c r="D29" s="15">
        <v>7.67</v>
      </c>
      <c r="E29" s="15">
        <v>7.11</v>
      </c>
      <c r="F29" s="15">
        <v>15.88</v>
      </c>
      <c r="G29" s="15">
        <v>8.58</v>
      </c>
      <c r="H29" s="13">
        <f t="shared" si="7"/>
        <v>56.28</v>
      </c>
      <c r="I29" s="15">
        <f t="shared" si="1"/>
        <v>11.256</v>
      </c>
      <c r="J29" s="14">
        <v>120232</v>
      </c>
      <c r="K29" s="13">
        <f t="shared" si="4"/>
        <v>12023200</v>
      </c>
      <c r="L29" s="15">
        <f>ABS(K29-J28)/J28 * 100</f>
        <v>8.0725836646133656E-2</v>
      </c>
      <c r="M29" s="15">
        <f>I28/I29</f>
        <v>21.158670931058989</v>
      </c>
      <c r="N29" s="7">
        <f>M29 -1</f>
        <v>20.158670931058989</v>
      </c>
    </row>
    <row r="30" spans="1:14" ht="45.75" customHeight="1" x14ac:dyDescent="0.2">
      <c r="A30" s="39" t="s">
        <v>26</v>
      </c>
      <c r="B30" s="1" t="s">
        <v>13</v>
      </c>
      <c r="C30" s="3">
        <v>524.78</v>
      </c>
      <c r="D30" s="3">
        <v>553.58000000000004</v>
      </c>
      <c r="E30" s="3">
        <v>532.62</v>
      </c>
      <c r="F30" s="3">
        <v>541.58000000000004</v>
      </c>
      <c r="G30" s="3">
        <v>520.80999999999995</v>
      </c>
      <c r="H30" s="1">
        <f t="shared" si="7"/>
        <v>2673.37</v>
      </c>
      <c r="I30" s="1">
        <f t="shared" si="1"/>
        <v>534.67399999999998</v>
      </c>
      <c r="J30" s="2">
        <v>14801505</v>
      </c>
      <c r="K30" s="8"/>
      <c r="L30" s="9"/>
      <c r="M30" s="10"/>
      <c r="N30" s="31"/>
    </row>
    <row r="31" spans="1:14" ht="45.75" customHeight="1" x14ac:dyDescent="0.2">
      <c r="A31" s="40"/>
      <c r="B31" s="13" t="s">
        <v>14</v>
      </c>
      <c r="C31" s="15">
        <v>15.73</v>
      </c>
      <c r="D31" s="15">
        <v>16.5</v>
      </c>
      <c r="E31" s="15">
        <v>16.05</v>
      </c>
      <c r="F31" s="15">
        <v>15.34</v>
      </c>
      <c r="G31" s="15">
        <v>9.11</v>
      </c>
      <c r="H31" s="13">
        <f t="shared" si="7"/>
        <v>72.73</v>
      </c>
      <c r="I31" s="13">
        <f t="shared" si="1"/>
        <v>14.546000000000001</v>
      </c>
      <c r="J31" s="14">
        <v>147046</v>
      </c>
      <c r="K31" s="13">
        <f t="shared" si="4"/>
        <v>14704600</v>
      </c>
      <c r="L31" s="15">
        <f>ABS(K31-J30)/J30 * 100</f>
        <v>0.65469693791273254</v>
      </c>
      <c r="M31" s="15">
        <f>I30/I31</f>
        <v>36.75745909528392</v>
      </c>
      <c r="N31" s="7">
        <f>M31 -1</f>
        <v>35.75745909528392</v>
      </c>
    </row>
    <row r="32" spans="1:14" ht="45.75" customHeight="1" x14ac:dyDescent="0.2">
      <c r="A32" s="39" t="s">
        <v>27</v>
      </c>
      <c r="B32" s="1" t="s">
        <v>13</v>
      </c>
      <c r="C32" s="3">
        <v>657.5</v>
      </c>
      <c r="D32" s="3">
        <v>668.31</v>
      </c>
      <c r="E32" s="3">
        <v>651.32000000000005</v>
      </c>
      <c r="F32" s="3">
        <v>648.11</v>
      </c>
      <c r="G32" s="3">
        <v>655.57</v>
      </c>
      <c r="H32" s="1">
        <f t="shared" si="7"/>
        <v>3280.8100000000004</v>
      </c>
      <c r="I32" s="1">
        <f t="shared" si="1"/>
        <v>656.16200000000003</v>
      </c>
      <c r="J32" s="2">
        <v>6047718</v>
      </c>
      <c r="K32" s="8"/>
      <c r="L32" s="9"/>
      <c r="M32" s="10"/>
      <c r="N32" s="31"/>
    </row>
    <row r="33" spans="1:14" ht="45.75" customHeight="1" x14ac:dyDescent="0.2">
      <c r="A33" s="40"/>
      <c r="B33" s="13" t="s">
        <v>14</v>
      </c>
      <c r="C33" s="15">
        <v>8.3000000000000007</v>
      </c>
      <c r="D33" s="15">
        <v>7.58</v>
      </c>
      <c r="E33" s="15">
        <v>11.94</v>
      </c>
      <c r="F33" s="15">
        <v>7.99</v>
      </c>
      <c r="G33" s="15">
        <v>17.21</v>
      </c>
      <c r="H33" s="13">
        <f t="shared" si="7"/>
        <v>53.02</v>
      </c>
      <c r="I33" s="13">
        <f t="shared" si="1"/>
        <v>10.604000000000001</v>
      </c>
      <c r="J33" s="14">
        <v>60474</v>
      </c>
      <c r="K33" s="13">
        <f t="shared" si="4"/>
        <v>6047400</v>
      </c>
      <c r="L33" s="15">
        <f>ABS(K33-J32)/J32 * 100</f>
        <v>5.258181681090289E-3</v>
      </c>
      <c r="M33" s="15">
        <f>I32/I33</f>
        <v>61.878725009430404</v>
      </c>
      <c r="N33" s="7">
        <f>M33 -1</f>
        <v>60.878725009430404</v>
      </c>
    </row>
    <row r="34" spans="1:14" ht="45.75" customHeight="1" x14ac:dyDescent="0.2">
      <c r="A34" s="41" t="s">
        <v>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2"/>
    </row>
    <row r="35" spans="1:14" ht="45.75" customHeight="1" x14ac:dyDescent="0.2">
      <c r="A35" s="29"/>
      <c r="B35" s="24" t="s">
        <v>11</v>
      </c>
      <c r="C35" s="25" t="s">
        <v>29</v>
      </c>
      <c r="D35" s="25" t="s">
        <v>30</v>
      </c>
      <c r="E35" s="25" t="s">
        <v>31</v>
      </c>
      <c r="F35" s="25" t="s">
        <v>32</v>
      </c>
      <c r="G35" s="25" t="s">
        <v>33</v>
      </c>
      <c r="H35" s="25" t="s">
        <v>34</v>
      </c>
      <c r="I35" s="25" t="s">
        <v>35</v>
      </c>
      <c r="J35" s="25" t="s">
        <v>36</v>
      </c>
      <c r="K35" s="25" t="s">
        <v>37</v>
      </c>
      <c r="L35" s="25" t="s">
        <v>45</v>
      </c>
      <c r="M35" s="25" t="s">
        <v>28</v>
      </c>
      <c r="N35" s="34" t="s">
        <v>40</v>
      </c>
    </row>
    <row r="36" spans="1:14" ht="45.75" customHeight="1" x14ac:dyDescent="0.2">
      <c r="A36" s="8"/>
      <c r="B36" s="1" t="s">
        <v>13</v>
      </c>
      <c r="C36" s="3">
        <f>SUM(C32,C30,C28,C26,C24,C21,C19,C17,C15,C13,C10,C8,C6,C4,C2) /15</f>
        <v>456.13400000000007</v>
      </c>
      <c r="D36" s="3">
        <f t="shared" ref="D36:G36" si="8">SUM(D32,D30,D28,D26,D24,D21,D19,D17,D15,D13,D10,D8,D6,D4,D2) /15</f>
        <v>290.35066666666665</v>
      </c>
      <c r="E36" s="3">
        <f t="shared" si="8"/>
        <v>371.69066666666669</v>
      </c>
      <c r="F36" s="3">
        <f t="shared" si="8"/>
        <v>375.41600000000005</v>
      </c>
      <c r="G36" s="3">
        <f t="shared" si="8"/>
        <v>376.28799999999995</v>
      </c>
      <c r="H36" s="3">
        <f>SUM(H32,H30,H28,H26,H24,H21,H19,H17,H15,H13,H10,H8,H6,H4,H2) /15</f>
        <v>1869.8793333333333</v>
      </c>
      <c r="I36" s="3">
        <f>SUM(I32,I30,I28,I26,I24,I21,I19,I17,I15,I13,I10,I8,I6,I4,I2) /15</f>
        <v>373.97586666666672</v>
      </c>
      <c r="J36" s="27">
        <f>SUM(J32,J30,J28,J26,J24,J21,J19,J17,J15,J13,J10,J8,J6,J4,J2) /15</f>
        <v>25208072.266666666</v>
      </c>
      <c r="K36" s="26"/>
      <c r="L36" s="8" t="s">
        <v>42</v>
      </c>
      <c r="M36" s="8"/>
      <c r="N36" s="31"/>
    </row>
    <row r="37" spans="1:14" ht="45.75" customHeight="1" x14ac:dyDescent="0.2">
      <c r="A37" s="8"/>
      <c r="B37" s="6" t="s">
        <v>14</v>
      </c>
      <c r="C37" s="6">
        <f t="shared" ref="C37:J37" si="9">SUM(C33,C31,C29,C27,C25,C22,C20,C18,C16,C14,C11,C9,C7,C5,C3) /15</f>
        <v>13.124666666666666</v>
      </c>
      <c r="D37" s="6">
        <f t="shared" si="9"/>
        <v>10.169333333333332</v>
      </c>
      <c r="E37" s="6">
        <f t="shared" si="9"/>
        <v>9.1526666666666685</v>
      </c>
      <c r="F37" s="6">
        <f t="shared" si="9"/>
        <v>7.5656666666666679</v>
      </c>
      <c r="G37" s="6">
        <f t="shared" si="9"/>
        <v>7.65</v>
      </c>
      <c r="H37" s="6">
        <f t="shared" si="9"/>
        <v>47.662333333333336</v>
      </c>
      <c r="I37" s="6">
        <f t="shared" si="9"/>
        <v>9.5324666666666662</v>
      </c>
      <c r="J37" s="28">
        <f t="shared" si="9"/>
        <v>251168.2</v>
      </c>
      <c r="K37" s="4">
        <f>J37/0.01</f>
        <v>25116820</v>
      </c>
      <c r="L37" s="6">
        <f>SUM(L33,L31,L29,L27,L25,L22,L20,L18,L16,L14,L11,L9,L7,L5,L3) /15</f>
        <v>0.34201267773957689</v>
      </c>
      <c r="M37" s="6">
        <f>I36/I37</f>
        <v>39.231804289900488</v>
      </c>
      <c r="N37" s="7">
        <f>M37 -1</f>
        <v>38.231804289900488</v>
      </c>
    </row>
    <row r="38" spans="1:14" x14ac:dyDescent="0.2">
      <c r="A38" s="2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2"/>
    </row>
  </sheetData>
  <mergeCells count="16">
    <mergeCell ref="A26:A27"/>
    <mergeCell ref="A28:A29"/>
    <mergeCell ref="A30:A31"/>
    <mergeCell ref="A32:A33"/>
    <mergeCell ref="A34:M34"/>
    <mergeCell ref="A15:A16"/>
    <mergeCell ref="A17:A18"/>
    <mergeCell ref="A19:A20"/>
    <mergeCell ref="A21:A22"/>
    <mergeCell ref="A24:A25"/>
    <mergeCell ref="A13:A14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abSelected="1" topLeftCell="A39" zoomScale="120" zoomScaleNormal="120" zoomScalePageLayoutView="120" workbookViewId="0">
      <selection activeCell="J47" sqref="J47"/>
    </sheetView>
  </sheetViews>
  <sheetFormatPr baseColWidth="10" defaultColWidth="8.83203125" defaultRowHeight="15" x14ac:dyDescent="0.2"/>
  <sheetData>
    <row r="1" spans="1:1" x14ac:dyDescent="0.2">
      <c r="A1" t="s">
        <v>46</v>
      </c>
    </row>
    <row r="23" spans="1:1" x14ac:dyDescent="0.2">
      <c r="A23" t="s">
        <v>47</v>
      </c>
    </row>
    <row r="46" spans="1:1" x14ac:dyDescent="0.2">
      <c r="A46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R41" sqref="R4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fig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Wilson</dc:creator>
  <cp:lastModifiedBy>Microsoft Office User</cp:lastModifiedBy>
  <dcterms:created xsi:type="dcterms:W3CDTF">2018-07-10T19:51:39Z</dcterms:created>
  <dcterms:modified xsi:type="dcterms:W3CDTF">2018-11-29T19:17:53Z</dcterms:modified>
</cp:coreProperties>
</file>