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yu/Dropbox/teaching/students/2018 F/David Wilson/cs2 hive experiments/"/>
    </mc:Choice>
  </mc:AlternateContent>
  <xr:revisionPtr revIDLastSave="0" documentId="13_ncr:1_{686CC4CA-F304-8B46-A9FB-30DE93BA8AA1}" xr6:coauthVersionLast="43" xr6:coauthVersionMax="43" xr10:uidLastSave="{00000000-0000-0000-0000-000000000000}"/>
  <bookViews>
    <workbookView xWindow="9040" yWindow="1960" windowWidth="29960" windowHeight="20740" xr2:uid="{00000000-000D-0000-FFFF-FFFF00000000}"/>
  </bookViews>
  <sheets>
    <sheet name="Sheet1" sheetId="1" r:id="rId1"/>
    <sheet name="Sheet2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3" i="1"/>
  <c r="J37" i="1"/>
  <c r="K37" i="1" s="1"/>
  <c r="J36" i="1"/>
  <c r="G36" i="1"/>
  <c r="F36" i="1"/>
  <c r="E36" i="1"/>
  <c r="D36" i="1"/>
  <c r="C36" i="1"/>
  <c r="G37" i="1"/>
  <c r="F37" i="1"/>
  <c r="E37" i="1"/>
  <c r="D37" i="1"/>
  <c r="C37" i="1"/>
  <c r="K33" i="1"/>
  <c r="L33" i="1" s="1"/>
  <c r="H33" i="1"/>
  <c r="I33" i="1" s="1"/>
  <c r="I37" i="1" s="1"/>
  <c r="H32" i="1"/>
  <c r="H36" i="1" s="1"/>
  <c r="K31" i="1"/>
  <c r="L31" i="1" s="1"/>
  <c r="H31" i="1"/>
  <c r="I31" i="1" s="1"/>
  <c r="H30" i="1"/>
  <c r="I30" i="1" s="1"/>
  <c r="M31" i="1" s="1"/>
  <c r="K29" i="1"/>
  <c r="L29" i="1" s="1"/>
  <c r="H29" i="1"/>
  <c r="I29" i="1" s="1"/>
  <c r="H28" i="1"/>
  <c r="I28" i="1" s="1"/>
  <c r="M29" i="1" s="1"/>
  <c r="K27" i="1"/>
  <c r="L27" i="1" s="1"/>
  <c r="H27" i="1"/>
  <c r="I27" i="1" s="1"/>
  <c r="H26" i="1"/>
  <c r="I26" i="1" s="1"/>
  <c r="K25" i="1"/>
  <c r="L25" i="1" s="1"/>
  <c r="H25" i="1"/>
  <c r="I25" i="1" s="1"/>
  <c r="H24" i="1"/>
  <c r="I24" i="1" s="1"/>
  <c r="M25" i="1" s="1"/>
  <c r="K22" i="1"/>
  <c r="L22" i="1" s="1"/>
  <c r="H22" i="1"/>
  <c r="I22" i="1" s="1"/>
  <c r="H21" i="1"/>
  <c r="I21" i="1" s="1"/>
  <c r="K20" i="1"/>
  <c r="L20" i="1" s="1"/>
  <c r="H20" i="1"/>
  <c r="I20" i="1" s="1"/>
  <c r="H19" i="1"/>
  <c r="I19" i="1" s="1"/>
  <c r="M20" i="1" s="1"/>
  <c r="K18" i="1"/>
  <c r="L18" i="1" s="1"/>
  <c r="H18" i="1"/>
  <c r="I18" i="1" s="1"/>
  <c r="H17" i="1"/>
  <c r="I17" i="1" s="1"/>
  <c r="K16" i="1"/>
  <c r="L16" i="1" s="1"/>
  <c r="K14" i="1"/>
  <c r="L14" i="1" s="1"/>
  <c r="H16" i="1"/>
  <c r="I16" i="1" s="1"/>
  <c r="H15" i="1"/>
  <c r="I15" i="1" s="1"/>
  <c r="H14" i="1"/>
  <c r="I14" i="1" s="1"/>
  <c r="H13" i="1"/>
  <c r="I13" i="1" s="1"/>
  <c r="M14" i="1" s="1"/>
  <c r="H11" i="1"/>
  <c r="I11" i="1" s="1"/>
  <c r="H10" i="1"/>
  <c r="I10" i="1" s="1"/>
  <c r="K11" i="1"/>
  <c r="L11" i="1" s="1"/>
  <c r="K9" i="1"/>
  <c r="L9" i="1" s="1"/>
  <c r="K7" i="1"/>
  <c r="L7" i="1" s="1"/>
  <c r="K5" i="1"/>
  <c r="L5" i="1" s="1"/>
  <c r="K3" i="1"/>
  <c r="L3" i="1" s="1"/>
  <c r="H9" i="1"/>
  <c r="I9" i="1" s="1"/>
  <c r="I8" i="1"/>
  <c r="M9" i="1" s="1"/>
  <c r="I7" i="1"/>
  <c r="I6" i="1"/>
  <c r="I5" i="1"/>
  <c r="H4" i="1"/>
  <c r="I4" i="1" s="1"/>
  <c r="M5" i="1" s="1"/>
  <c r="I3" i="1"/>
  <c r="H2" i="1"/>
  <c r="I2" i="1"/>
  <c r="M3" i="1" s="1"/>
  <c r="M7" i="1"/>
  <c r="M16" i="1" l="1"/>
  <c r="M27" i="1"/>
  <c r="M22" i="1"/>
  <c r="L37" i="1"/>
  <c r="M11" i="1"/>
  <c r="M18" i="1"/>
  <c r="H37" i="1"/>
  <c r="I32" i="1"/>
  <c r="M33" i="1" l="1"/>
  <c r="I36" i="1"/>
  <c r="M37" i="1" s="1"/>
</calcChain>
</file>

<file path=xl/sharedStrings.xml><?xml version="1.0" encoding="utf-8"?>
<sst xmlns="http://schemas.openxmlformats.org/spreadsheetml/2006/main" count="73" uniqueCount="42">
  <si>
    <t>Time 1</t>
  </si>
  <si>
    <t>Time 2</t>
  </si>
  <si>
    <t>Time 3</t>
  </si>
  <si>
    <t>Time 4</t>
  </si>
  <si>
    <t>Time 5</t>
  </si>
  <si>
    <t xml:space="preserve">Total Time </t>
  </si>
  <si>
    <t>Average Time</t>
  </si>
  <si>
    <t xml:space="preserve">Count </t>
  </si>
  <si>
    <t>Estimation Of Result</t>
  </si>
  <si>
    <t>Speed Up</t>
  </si>
  <si>
    <t>Relative Error</t>
  </si>
  <si>
    <t>hive&gt; select count (*) from lineitem,partsupp where l_partkey = ps_partkey and l_suppkey = ps_suppkey;</t>
  </si>
  <si>
    <t>Database</t>
  </si>
  <si>
    <t>Query</t>
  </si>
  <si>
    <t>Source</t>
  </si>
  <si>
    <t>Sample</t>
  </si>
  <si>
    <t>hive&gt; select count (*) from lineitem,partsupp where l_partkey = ps_partkey and l_suppkey = ps_suppkey and ps_availqty &gt; 9000;</t>
  </si>
  <si>
    <t>hive&gt; select count (*) from lineitem,partsupp where l_partkey = ps_partkey and l_suppkey = ps_suppkey and ps_supplycost &lt; 100;</t>
  </si>
  <si>
    <t>hive&gt; select count (*) from lineitem,partsupp where l_partkey = ps_partkey and l_suppkey = ps_suppkey and l_quantity &gt;= 20;</t>
  </si>
  <si>
    <t>hive&gt; select count (*) from lineitem,partsupp where l_partkey = ps_partkey and l_suppkey = ps_suppkey and l_quantity &gt;= 40000;</t>
  </si>
  <si>
    <t>hive &gt; select count (*) from lineitem,orders where l_orderkey = o_orderkey;</t>
  </si>
  <si>
    <t>hive &gt; select count (*) from lineitem,orders where l_orderkey = o_orderkey and o_totalprice &gt;= 400000;</t>
  </si>
  <si>
    <t>hive &gt; select count (*) from lineitem,orders where l_orderkey = o_orderkey and l_quantity &lt; 20;</t>
  </si>
  <si>
    <t>hive &gt; select count (*) from lineitem,orders where l_orderkey = o_orderkey and l_discount = .04;</t>
  </si>
  <si>
    <t>hive &gt; select count (*) from lineitem,orders where l_orderkey = o_orderkey and l_shipmode = 'AIR';</t>
  </si>
  <si>
    <t>hive&gt; select count (*) from lineitem,orders,customer where l_orderkey = o_orderkey and o_custkey = c_custkey;</t>
  </si>
  <si>
    <t>hive&gt; select count (*) from lineitem,orders,customer where l_orderkey = o_orderkey and o_custkey = c_custkey and c_acctbal &gt; 500;</t>
  </si>
  <si>
    <t>hive&gt; select count (*) from lineitem,orders,customer where l_orderkey = o_orderkey and o_custkey = c_custkey and c_mktsegment = 'AUTOMOBILE';</t>
  </si>
  <si>
    <t>hive&gt; select count (*) from lineitem,orders,customer where l_orderkey = o_orderkey and o_custkey = c_custkey and l_returnflag = 'A';</t>
  </si>
  <si>
    <t>hive&gt; select count (*) from lineitem,orders,customer where l_orderkey = o_orderkey and o_custkey = c_custkey and l_returnflag = 'N' and c_mktsegment = "HOUSEHOLD";</t>
  </si>
  <si>
    <t>Average Relative Error</t>
  </si>
  <si>
    <t>Average Speed Up</t>
  </si>
  <si>
    <t>AVG Time 1</t>
  </si>
  <si>
    <t>AVG Time 2</t>
  </si>
  <si>
    <t>AVG Time 3</t>
  </si>
  <si>
    <t>AVG Time 4</t>
  </si>
  <si>
    <t>AVG Time 5</t>
  </si>
  <si>
    <t xml:space="preserve">AVG Total Time </t>
  </si>
  <si>
    <t>AVG Overall Average Time</t>
  </si>
  <si>
    <t>AVG COUNT</t>
  </si>
  <si>
    <t>AVG Estimation of Result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</si>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</sst>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5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NumberFormat="1" applyFill="1" applyBorder="1" applyAlignment="1">
      <alignment horizontal="center" vertical="center"/>
    </xf>
    <xf numFmtId="2" fontId="0" fillId="6" borderId="4" xfId="0" applyNumberFormat="1" applyFill="1" applyBorder="1" applyAlignment="1">
      <alignment horizontal="center" vertical="center"/>
    </xf>
    <xf numFmtId="10" fontId="0" fillId="6" borderId="4" xfId="0" applyNumberFormat="1" applyFill="1" applyBorder="1" applyAlignment="1">
      <alignment horizontal="center" vertical="center"/>
    </xf>
    <xf numFmtId="0" fontId="0" fillId="4" borderId="0" xfId="0" applyFill="1"/>
    <xf numFmtId="0" fontId="0" fillId="4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2" fontId="1" fillId="4" borderId="6" xfId="0" applyNumberFormat="1" applyFont="1" applyFill="1" applyBorder="1" applyAlignment="1">
      <alignment horizontal="center" vertical="center"/>
    </xf>
    <xf numFmtId="0" fontId="1" fillId="4" borderId="6" xfId="0" applyNumberFormat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1" fillId="0" borderId="3" xfId="0" applyFont="1" applyFill="1" applyBorder="1"/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Search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Source</c:v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(Sheet1!$I$2,Sheet1!$I$4,Sheet1!$I$6,Sheet1!$I$8,Sheet1!$I$10,Sheet1!$I$13,Sheet1!$I$15,Sheet1!$I$17,Sheet1!$I$19,Sheet1!$I$21,Sheet1!$I$24,Sheet1!$I$26,Sheet1!$I$28,Sheet1!$I$30,Sheet1!$I$32)</c:f>
              <c:numCache>
                <c:formatCode>0.00</c:formatCode>
                <c:ptCount val="15"/>
                <c:pt idx="0">
                  <c:v>14.35</c:v>
                </c:pt>
                <c:pt idx="1">
                  <c:v>9.3379999999999992</c:v>
                </c:pt>
                <c:pt idx="2">
                  <c:v>5.0819999999999999</c:v>
                </c:pt>
                <c:pt idx="3">
                  <c:v>10.172000000000001</c:v>
                </c:pt>
                <c:pt idx="4">
                  <c:v>10.337999999999999</c:v>
                </c:pt>
                <c:pt idx="5">
                  <c:v>20.6</c:v>
                </c:pt>
                <c:pt idx="6">
                  <c:v>9.2859999999999996</c:v>
                </c:pt>
                <c:pt idx="7">
                  <c:v>9.8439999999999994</c:v>
                </c:pt>
                <c:pt idx="8">
                  <c:v>12.687999999999999</c:v>
                </c:pt>
                <c:pt idx="9">
                  <c:v>10.592000000000001</c:v>
                </c:pt>
                <c:pt idx="10">
                  <c:v>13.666</c:v>
                </c:pt>
                <c:pt idx="11">
                  <c:v>13.756</c:v>
                </c:pt>
                <c:pt idx="12">
                  <c:v>14.425999999999998</c:v>
                </c:pt>
                <c:pt idx="13" formatCode="General">
                  <c:v>13.036000000000001</c:v>
                </c:pt>
                <c:pt idx="14" formatCode="General">
                  <c:v>9.347999999999999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5-4B18-B746-CFE8604C2AF5}"/>
            </c:ext>
          </c:extLst>
        </c:ser>
        <c:ser>
          <c:idx val="1"/>
          <c:order val="1"/>
          <c:tx>
            <c:v>Sample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(Sheet1!$I$3,Sheet1!$I$5,Sheet1!$I$7,Sheet1!$I$9,Sheet1!$I$11,Sheet1!$I$14,Sheet1!$I$16,Sheet1!$I$18,Sheet1!$I$20,Sheet1!$I$22,Sheet1!$I$25,Sheet1!$I$27,Sheet1!$I$29,Sheet1!$I$31,Sheet1!$I$33)</c:f>
              <c:numCache>
                <c:formatCode>0.00</c:formatCode>
                <c:ptCount val="15"/>
                <c:pt idx="0">
                  <c:v>8.2099999999999991</c:v>
                </c:pt>
                <c:pt idx="1">
                  <c:v>3.1160000000000005</c:v>
                </c:pt>
                <c:pt idx="2">
                  <c:v>1.2420000000000002</c:v>
                </c:pt>
                <c:pt idx="3">
                  <c:v>3.1</c:v>
                </c:pt>
                <c:pt idx="4">
                  <c:v>3.6199999999999997</c:v>
                </c:pt>
                <c:pt idx="5">
                  <c:v>6.9959999999999996</c:v>
                </c:pt>
                <c:pt idx="6">
                  <c:v>2.1759999999999997</c:v>
                </c:pt>
                <c:pt idx="7">
                  <c:v>5.6580000000000004</c:v>
                </c:pt>
                <c:pt idx="8">
                  <c:v>2.468</c:v>
                </c:pt>
                <c:pt idx="9">
                  <c:v>4.3879999999999999</c:v>
                </c:pt>
                <c:pt idx="10">
                  <c:v>7.6159999999999997</c:v>
                </c:pt>
                <c:pt idx="11">
                  <c:v>6.056</c:v>
                </c:pt>
                <c:pt idx="12">
                  <c:v>7.7699999999999987</c:v>
                </c:pt>
                <c:pt idx="13" formatCode="General">
                  <c:v>4.2619999999999996</c:v>
                </c:pt>
                <c:pt idx="14" formatCode="General">
                  <c:v>1.548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5-4B18-B746-CFE8604C2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1562208"/>
        <c:axId val="-901557824"/>
      </c:lineChart>
      <c:catAx>
        <c:axId val="-90156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557824"/>
        <c:crosses val="autoZero"/>
        <c:auto val="1"/>
        <c:lblAlgn val="ctr"/>
        <c:lblOffset val="100"/>
        <c:noMultiLvlLbl val="0"/>
      </c:catAx>
      <c:valAx>
        <c:axId val="-901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15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val>
            <c:numRef>
              <c:f>(Sheet1!$L$3,Sheet1!$L$5,Sheet1!$L$7,Sheet1!$L$9,Sheet1!$L$11,Sheet1!$L$14,Sheet1!$L$16,Sheet1!$L$18,Sheet1!$L$20,Sheet1!$L$22,Sheet1!$L$25,Sheet1!$L$27,Sheet1!$L$29,Sheet1!$L$31,Sheet1!$L$33)</c:f>
              <c:numCache>
                <c:formatCode>0.00</c:formatCode>
                <c:ptCount val="15"/>
                <c:pt idx="0">
                  <c:v>7.6232795216935729</c:v>
                </c:pt>
                <c:pt idx="1">
                  <c:v>8.7828919003177255</c:v>
                </c:pt>
                <c:pt idx="2">
                  <c:v>7.2210582428297183</c:v>
                </c:pt>
                <c:pt idx="3">
                  <c:v>8.2423316363315742</c:v>
                </c:pt>
                <c:pt idx="4">
                  <c:v>8.4600927560783781</c:v>
                </c:pt>
                <c:pt idx="5">
                  <c:v>3.7899481050259478</c:v>
                </c:pt>
                <c:pt idx="6">
                  <c:v>1.7003657997346946</c:v>
                </c:pt>
                <c:pt idx="7">
                  <c:v>2.7143877770755696</c:v>
                </c:pt>
                <c:pt idx="8">
                  <c:v>3.5718541195017552</c:v>
                </c:pt>
                <c:pt idx="9">
                  <c:v>3.8897834533136333</c:v>
                </c:pt>
                <c:pt idx="10">
                  <c:v>3.7332814666926</c:v>
                </c:pt>
                <c:pt idx="11">
                  <c:v>3.7145304826375849</c:v>
                </c:pt>
                <c:pt idx="12">
                  <c:v>4.1343897083212617</c:v>
                </c:pt>
                <c:pt idx="13">
                  <c:v>4.5085963144723591</c:v>
                </c:pt>
                <c:pt idx="14">
                  <c:v>2.1192074722172065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3-4B0A-ABF9-10135A4A4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04597392"/>
        <c:axId val="-904594272"/>
      </c:barChart>
      <c:catAx>
        <c:axId val="-90459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594272"/>
        <c:crosses val="autoZero"/>
        <c:auto val="1"/>
        <c:lblAlgn val="ctr"/>
        <c:lblOffset val="100"/>
        <c:noMultiLvlLbl val="0"/>
      </c:catAx>
      <c:valAx>
        <c:axId val="-904594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5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Result Speed Increase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dk1">
                    <a:tint val="88500"/>
                    <a:lumMod val="110000"/>
                    <a:satMod val="105000"/>
                    <a:tint val="67000"/>
                  </a:schemeClr>
                </a:gs>
                <a:gs pos="50000">
                  <a:schemeClr val="dk1">
                    <a:tint val="88500"/>
                    <a:lumMod val="105000"/>
                    <a:satMod val="103000"/>
                    <a:tint val="73000"/>
                  </a:schemeClr>
                </a:gs>
                <a:gs pos="100000">
                  <a:schemeClr val="dk1">
                    <a:tint val="885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dk1">
                  <a:tint val="88500"/>
                  <a:shade val="95000"/>
                </a:schemeClr>
              </a:solidFill>
              <a:round/>
            </a:ln>
            <a:effectLst/>
          </c:spPr>
          <c:val>
            <c:numRef>
              <c:f>(Sheet1!$M$3,Sheet1!$M$5,Sheet1!$M$7,Sheet1!$M$9,Sheet1!$M$11,Sheet1!$M$14,Sheet1!$M$16,Sheet1!$M$18,Sheet1!$M$20,Sheet1!$M$22,Sheet1!$M$25,Sheet1!$M$27,Sheet1!$M$29,Sheet1!$M$31,Sheet1!$M$33)</c:f>
              <c:numCache>
                <c:formatCode>0.00%</c:formatCode>
                <c:ptCount val="15"/>
                <c:pt idx="0">
                  <c:v>0.7478684531059685</c:v>
                </c:pt>
                <c:pt idx="1">
                  <c:v>1.9967907573812571</c:v>
                </c:pt>
                <c:pt idx="2">
                  <c:v>3.0917874396135261</c:v>
                </c:pt>
                <c:pt idx="3">
                  <c:v>2.2812903225806451</c:v>
                </c:pt>
                <c:pt idx="4">
                  <c:v>1.8558011049723757</c:v>
                </c:pt>
                <c:pt idx="5">
                  <c:v>1.9445397369925677</c:v>
                </c:pt>
                <c:pt idx="6">
                  <c:v>3.2674632352941178</c:v>
                </c:pt>
                <c:pt idx="7">
                  <c:v>0.73983739837398343</c:v>
                </c:pt>
                <c:pt idx="8">
                  <c:v>4.1410048622366284</c:v>
                </c:pt>
                <c:pt idx="9">
                  <c:v>1.4138559708295353</c:v>
                </c:pt>
                <c:pt idx="10">
                  <c:v>0.79438025210084051</c:v>
                </c:pt>
                <c:pt idx="11">
                  <c:v>1.2714663143989431</c:v>
                </c:pt>
                <c:pt idx="12">
                  <c:v>0.85662805662805663</c:v>
                </c:pt>
                <c:pt idx="13">
                  <c:v>2.0586579070858759</c:v>
                </c:pt>
                <c:pt idx="14">
                  <c:v>5.0387596899224798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C-416D-AC51-213970CB7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04569872"/>
        <c:axId val="-904565840"/>
      </c:areaChart>
      <c:catAx>
        <c:axId val="-90456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565840"/>
        <c:crosses val="autoZero"/>
        <c:auto val="1"/>
        <c:lblAlgn val="ctr"/>
        <c:lblOffset val="100"/>
        <c:noMultiLvlLbl val="0"/>
      </c:catAx>
      <c:valAx>
        <c:axId val="-9045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56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15</xdr:col>
      <xdr:colOff>9524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4F315-135F-4599-AA5E-D0452BE6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19050</xdr:rowOff>
    </xdr:from>
    <xdr:to>
      <xdr:col>14</xdr:col>
      <xdr:colOff>590550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08AB46-F897-4285-9198-4BBE116FC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19049</xdr:rowOff>
    </xdr:from>
    <xdr:to>
      <xdr:col>15</xdr:col>
      <xdr:colOff>9524</xdr:colOff>
      <xdr:row>63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4065D8-93D1-494E-A3D7-0E519BA43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A18" workbookViewId="0">
      <selection activeCell="A2" sqref="A2:A3"/>
    </sheetView>
  </sheetViews>
  <sheetFormatPr baseColWidth="10" defaultColWidth="8.83203125" defaultRowHeight="15" x14ac:dyDescent="0.2"/>
  <cols>
    <col min="1" max="1" width="41.5" customWidth="1"/>
    <col min="7" max="7" width="8.33203125" customWidth="1"/>
    <col min="8" max="8" width="14" customWidth="1"/>
    <col min="9" max="9" width="16" customWidth="1"/>
    <col min="10" max="10" width="12.6640625" customWidth="1"/>
    <col min="11" max="11" width="21.5" customWidth="1"/>
    <col min="12" max="12" width="15.1640625" customWidth="1"/>
    <col min="13" max="13" width="12" customWidth="1"/>
  </cols>
  <sheetData>
    <row r="1" spans="1:13" x14ac:dyDescent="0.2">
      <c r="A1" s="4" t="s">
        <v>13</v>
      </c>
      <c r="B1" s="4" t="s">
        <v>12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9</v>
      </c>
    </row>
    <row r="2" spans="1:13" ht="45.75" customHeight="1" x14ac:dyDescent="0.2">
      <c r="A2" s="33" t="s">
        <v>11</v>
      </c>
      <c r="B2" s="1" t="s">
        <v>14</v>
      </c>
      <c r="C2" s="3">
        <v>14.38</v>
      </c>
      <c r="D2" s="3">
        <v>15.16</v>
      </c>
      <c r="E2" s="3">
        <v>15.01</v>
      </c>
      <c r="F2" s="3">
        <v>12.5</v>
      </c>
      <c r="G2" s="3">
        <v>14.7</v>
      </c>
      <c r="H2" s="3">
        <f>SUM(C2:G2)</f>
        <v>71.75</v>
      </c>
      <c r="I2" s="3">
        <f>H2/5</f>
        <v>14.35</v>
      </c>
      <c r="J2" s="2">
        <v>6000003</v>
      </c>
      <c r="K2" s="8"/>
      <c r="L2" s="8"/>
      <c r="M2" s="8"/>
    </row>
    <row r="3" spans="1:13" ht="45.75" customHeight="1" x14ac:dyDescent="0.2">
      <c r="A3" s="33"/>
      <c r="B3" s="4" t="s">
        <v>15</v>
      </c>
      <c r="C3" s="6">
        <v>7.52</v>
      </c>
      <c r="D3" s="6">
        <v>10.61</v>
      </c>
      <c r="E3" s="6">
        <v>7.99</v>
      </c>
      <c r="F3" s="6">
        <v>7.61</v>
      </c>
      <c r="G3" s="6">
        <v>7.32</v>
      </c>
      <c r="H3" s="6">
        <f>SUM(C3:G3)</f>
        <v>41.05</v>
      </c>
      <c r="I3" s="6">
        <f t="shared" ref="I3:I33" si="0">H3/5</f>
        <v>8.2099999999999991</v>
      </c>
      <c r="J3" s="4">
        <v>64574</v>
      </c>
      <c r="K3" s="4">
        <f>J3/0.01</f>
        <v>6457400</v>
      </c>
      <c r="L3" s="6">
        <f>(K3-J2)/J2 * 100</f>
        <v>7.6232795216935729</v>
      </c>
      <c r="M3" s="7">
        <f>I2/I3 - 1</f>
        <v>0.7478684531059685</v>
      </c>
    </row>
    <row r="4" spans="1:13" ht="45.75" customHeight="1" x14ac:dyDescent="0.2">
      <c r="A4" s="34" t="s">
        <v>16</v>
      </c>
      <c r="B4" s="11" t="s">
        <v>14</v>
      </c>
      <c r="C4" s="12">
        <v>13.61</v>
      </c>
      <c r="D4" s="12">
        <v>12.8</v>
      </c>
      <c r="E4" s="12">
        <v>5.6</v>
      </c>
      <c r="F4" s="12">
        <v>7.44</v>
      </c>
      <c r="G4" s="12">
        <v>7.24</v>
      </c>
      <c r="H4" s="12">
        <f t="shared" ref="H4:H9" si="1">SUM(C4:G4)</f>
        <v>46.69</v>
      </c>
      <c r="I4" s="12">
        <f t="shared" si="0"/>
        <v>9.3379999999999992</v>
      </c>
      <c r="J4" s="11">
        <v>603036</v>
      </c>
      <c r="K4" s="8"/>
      <c r="L4" s="9"/>
      <c r="M4" s="8"/>
    </row>
    <row r="5" spans="1:13" ht="45.75" customHeight="1" x14ac:dyDescent="0.2">
      <c r="A5" s="34"/>
      <c r="B5" s="4" t="s">
        <v>15</v>
      </c>
      <c r="C5" s="6">
        <v>7.47</v>
      </c>
      <c r="D5" s="6">
        <v>1.92</v>
      </c>
      <c r="E5" s="6">
        <v>1.82</v>
      </c>
      <c r="F5" s="6">
        <v>1.72</v>
      </c>
      <c r="G5" s="6">
        <v>2.65</v>
      </c>
      <c r="H5" s="6">
        <f>SUM(C5:G5)</f>
        <v>15.580000000000002</v>
      </c>
      <c r="I5" s="6">
        <f t="shared" si="0"/>
        <v>3.1160000000000005</v>
      </c>
      <c r="J5" s="5">
        <v>6560</v>
      </c>
      <c r="K5" s="4">
        <f>J5/0.01</f>
        <v>656000</v>
      </c>
      <c r="L5" s="6">
        <f>(K5-J4)/J4 * 100</f>
        <v>8.7828919003177255</v>
      </c>
      <c r="M5" s="7">
        <f>I4/I5 - 1</f>
        <v>1.9967907573812571</v>
      </c>
    </row>
    <row r="6" spans="1:13" ht="45.75" customHeight="1" x14ac:dyDescent="0.2">
      <c r="A6" s="34" t="s">
        <v>17</v>
      </c>
      <c r="B6" s="1" t="s">
        <v>14</v>
      </c>
      <c r="C6" s="3">
        <v>4.8</v>
      </c>
      <c r="D6" s="3">
        <v>4.51</v>
      </c>
      <c r="E6" s="3">
        <v>3.64</v>
      </c>
      <c r="F6" s="3">
        <v>3.94</v>
      </c>
      <c r="G6" s="3">
        <v>8.52</v>
      </c>
      <c r="H6" s="3">
        <f>SUM(C6:G6)</f>
        <v>25.41</v>
      </c>
      <c r="I6" s="3">
        <f t="shared" si="0"/>
        <v>5.0819999999999999</v>
      </c>
      <c r="J6" s="2">
        <v>592794</v>
      </c>
      <c r="K6" s="8"/>
      <c r="L6" s="9"/>
      <c r="M6" s="8"/>
    </row>
    <row r="7" spans="1:13" ht="45.75" customHeight="1" x14ac:dyDescent="0.2">
      <c r="A7" s="34"/>
      <c r="B7" s="4" t="s">
        <v>15</v>
      </c>
      <c r="C7" s="6">
        <v>1.29</v>
      </c>
      <c r="D7" s="6">
        <v>1.07</v>
      </c>
      <c r="E7" s="6">
        <v>1.74</v>
      </c>
      <c r="F7" s="6">
        <v>1.01</v>
      </c>
      <c r="G7" s="6">
        <v>1.1000000000000001</v>
      </c>
      <c r="H7" s="6">
        <f>SUM(C7:G7)</f>
        <v>6.2100000000000009</v>
      </c>
      <c r="I7" s="6">
        <f t="shared" si="0"/>
        <v>1.2420000000000002</v>
      </c>
      <c r="J7" s="5">
        <v>6356</v>
      </c>
      <c r="K7" s="4">
        <f>J7/0.01</f>
        <v>635600</v>
      </c>
      <c r="L7" s="6">
        <f>(K7-J6)/J6 * 100</f>
        <v>7.2210582428297183</v>
      </c>
      <c r="M7" s="7">
        <f>I6/I7 - 1</f>
        <v>3.0917874396135261</v>
      </c>
    </row>
    <row r="8" spans="1:13" ht="45.75" customHeight="1" x14ac:dyDescent="0.2">
      <c r="A8" s="34" t="s">
        <v>18</v>
      </c>
      <c r="B8" s="1" t="s">
        <v>14</v>
      </c>
      <c r="C8" s="3">
        <v>14.9</v>
      </c>
      <c r="D8" s="3">
        <v>6.14</v>
      </c>
      <c r="E8" s="3">
        <v>8.93</v>
      </c>
      <c r="F8" s="3">
        <v>11.47</v>
      </c>
      <c r="G8" s="3">
        <v>9.42</v>
      </c>
      <c r="H8" s="3">
        <f>SUM(C8:G8)</f>
        <v>50.86</v>
      </c>
      <c r="I8" s="3">
        <f t="shared" si="0"/>
        <v>10.172000000000001</v>
      </c>
      <c r="J8" s="2">
        <v>3719894</v>
      </c>
      <c r="K8" s="8"/>
      <c r="L8" s="9"/>
      <c r="M8" s="10"/>
    </row>
    <row r="9" spans="1:13" ht="45.75" customHeight="1" x14ac:dyDescent="0.2">
      <c r="A9" s="34"/>
      <c r="B9" s="4" t="s">
        <v>15</v>
      </c>
      <c r="C9" s="6">
        <v>7.83</v>
      </c>
      <c r="D9" s="6">
        <v>2.94</v>
      </c>
      <c r="E9" s="6">
        <v>1.92</v>
      </c>
      <c r="F9" s="6">
        <v>1.56</v>
      </c>
      <c r="G9" s="6">
        <v>1.25</v>
      </c>
      <c r="H9" s="6">
        <f t="shared" si="1"/>
        <v>15.5</v>
      </c>
      <c r="I9" s="6">
        <f t="shared" si="0"/>
        <v>3.1</v>
      </c>
      <c r="J9" s="5">
        <v>40265</v>
      </c>
      <c r="K9" s="4">
        <f>J9/0.01</f>
        <v>4026500</v>
      </c>
      <c r="L9" s="6">
        <f>(K9-J8)/J8 * 100</f>
        <v>8.2423316363315742</v>
      </c>
      <c r="M9" s="7">
        <f>I8/I9 - 1</f>
        <v>2.2812903225806451</v>
      </c>
    </row>
    <row r="10" spans="1:13" ht="45.75" customHeight="1" x14ac:dyDescent="0.2">
      <c r="A10" s="34" t="s">
        <v>19</v>
      </c>
      <c r="B10" s="1" t="s">
        <v>14</v>
      </c>
      <c r="C10" s="3">
        <v>13.5</v>
      </c>
      <c r="D10" s="3">
        <v>14.77</v>
      </c>
      <c r="E10" s="3">
        <v>6.2</v>
      </c>
      <c r="F10" s="3">
        <v>8.8000000000000007</v>
      </c>
      <c r="G10" s="3">
        <v>8.42</v>
      </c>
      <c r="H10" s="3">
        <f t="shared" ref="H10:H16" si="2">SUM(C10:G10)</f>
        <v>51.69</v>
      </c>
      <c r="I10" s="3">
        <f t="shared" si="0"/>
        <v>10.337999999999999</v>
      </c>
      <c r="J10" s="2">
        <v>2724781</v>
      </c>
      <c r="K10" s="8"/>
      <c r="L10" s="9"/>
      <c r="M10" s="10"/>
    </row>
    <row r="11" spans="1:13" ht="45.75" customHeight="1" x14ac:dyDescent="0.2">
      <c r="A11" s="35"/>
      <c r="B11" s="13" t="s">
        <v>15</v>
      </c>
      <c r="C11" s="15">
        <v>8.7200000000000006</v>
      </c>
      <c r="D11" s="15">
        <v>3.25</v>
      </c>
      <c r="E11" s="15">
        <v>1.96</v>
      </c>
      <c r="F11" s="15">
        <v>1.78</v>
      </c>
      <c r="G11" s="15">
        <v>2.39</v>
      </c>
      <c r="H11" s="15">
        <f t="shared" si="2"/>
        <v>18.099999999999998</v>
      </c>
      <c r="I11" s="15">
        <f t="shared" si="0"/>
        <v>3.6199999999999997</v>
      </c>
      <c r="J11" s="14">
        <v>29553</v>
      </c>
      <c r="K11" s="13">
        <f t="shared" ref="K11:K33" si="3">J11/0.01</f>
        <v>2955300</v>
      </c>
      <c r="L11" s="15">
        <f t="shared" ref="L11" si="4">(K11-J10)/J10 * 100</f>
        <v>8.4600927560783781</v>
      </c>
      <c r="M11" s="16">
        <f t="shared" ref="M11" si="5">I10/I11 - 1</f>
        <v>1.8558011049723757</v>
      </c>
    </row>
    <row r="12" spans="1:13" ht="45.75" customHeight="1" x14ac:dyDescent="0.2">
      <c r="A12" s="36"/>
      <c r="B12" s="19"/>
      <c r="C12" s="20"/>
      <c r="D12" s="20"/>
      <c r="E12" s="20"/>
      <c r="F12" s="20"/>
      <c r="G12" s="20"/>
      <c r="H12" s="20"/>
      <c r="I12" s="20"/>
      <c r="J12" s="21"/>
      <c r="K12" s="19"/>
      <c r="L12" s="19"/>
      <c r="M12" s="22"/>
    </row>
    <row r="13" spans="1:13" ht="45.75" customHeight="1" x14ac:dyDescent="0.2">
      <c r="A13" s="34" t="s">
        <v>20</v>
      </c>
      <c r="B13" s="1" t="s">
        <v>14</v>
      </c>
      <c r="C13" s="3">
        <v>20.71</v>
      </c>
      <c r="D13" s="3">
        <v>19.8</v>
      </c>
      <c r="E13" s="3">
        <v>21.78</v>
      </c>
      <c r="F13" s="3">
        <v>21.5</v>
      </c>
      <c r="G13" s="3">
        <v>19.21</v>
      </c>
      <c r="H13" s="3">
        <f t="shared" si="2"/>
        <v>103</v>
      </c>
      <c r="I13" s="3">
        <f t="shared" si="0"/>
        <v>20.6</v>
      </c>
      <c r="J13" s="2">
        <v>6000003</v>
      </c>
      <c r="K13" s="8"/>
      <c r="L13" s="8"/>
      <c r="M13" s="8"/>
    </row>
    <row r="14" spans="1:13" ht="45.75" customHeight="1" x14ac:dyDescent="0.2">
      <c r="A14" s="34"/>
      <c r="B14" s="4" t="s">
        <v>15</v>
      </c>
      <c r="C14" s="6">
        <v>8.2799999999999994</v>
      </c>
      <c r="D14" s="6">
        <v>2.71</v>
      </c>
      <c r="E14" s="6">
        <v>7.53</v>
      </c>
      <c r="F14" s="6">
        <v>7.77</v>
      </c>
      <c r="G14" s="6">
        <v>8.69</v>
      </c>
      <c r="H14" s="6">
        <f t="shared" si="2"/>
        <v>34.979999999999997</v>
      </c>
      <c r="I14" s="6">
        <f t="shared" si="0"/>
        <v>6.9959999999999996</v>
      </c>
      <c r="J14" s="5">
        <v>62274</v>
      </c>
      <c r="K14" s="4">
        <f t="shared" si="3"/>
        <v>6227400</v>
      </c>
      <c r="L14" s="6">
        <f>(K14-J13)/J13 * 100</f>
        <v>3.7899481050259478</v>
      </c>
      <c r="M14" s="7">
        <f t="shared" ref="M14" si="6">I13/I14 - 1</f>
        <v>1.9445397369925677</v>
      </c>
    </row>
    <row r="15" spans="1:13" ht="45.75" customHeight="1" x14ac:dyDescent="0.2">
      <c r="A15" s="37" t="s">
        <v>21</v>
      </c>
      <c r="B15" s="1" t="s">
        <v>14</v>
      </c>
      <c r="C15" s="1">
        <v>12.13</v>
      </c>
      <c r="D15" s="1">
        <v>9.52</v>
      </c>
      <c r="E15" s="1">
        <v>9.01</v>
      </c>
      <c r="F15" s="1">
        <v>3.99</v>
      </c>
      <c r="G15" s="1">
        <v>11.78</v>
      </c>
      <c r="H15" s="1">
        <f t="shared" si="2"/>
        <v>46.43</v>
      </c>
      <c r="I15" s="3">
        <f t="shared" si="0"/>
        <v>9.2859999999999996</v>
      </c>
      <c r="J15" s="2">
        <v>24877</v>
      </c>
      <c r="K15" s="8"/>
      <c r="L15" s="9"/>
      <c r="M15" s="8"/>
    </row>
    <row r="16" spans="1:13" ht="45.75" customHeight="1" x14ac:dyDescent="0.2">
      <c r="A16" s="38"/>
      <c r="B16" s="4" t="s">
        <v>15</v>
      </c>
      <c r="C16" s="4">
        <v>6.33</v>
      </c>
      <c r="D16" s="4">
        <v>1.54</v>
      </c>
      <c r="E16" s="4">
        <v>1.24</v>
      </c>
      <c r="F16" s="4">
        <v>0.95</v>
      </c>
      <c r="G16" s="4">
        <v>0.82</v>
      </c>
      <c r="H16" s="4">
        <f t="shared" si="2"/>
        <v>10.879999999999999</v>
      </c>
      <c r="I16" s="6">
        <f t="shared" si="0"/>
        <v>2.1759999999999997</v>
      </c>
      <c r="J16" s="5">
        <v>253</v>
      </c>
      <c r="K16" s="4">
        <f t="shared" si="3"/>
        <v>25300</v>
      </c>
      <c r="L16" s="6">
        <f t="shared" ref="L16" si="7">(K16-J15)/J15 * 100</f>
        <v>1.7003657997346946</v>
      </c>
      <c r="M16" s="7">
        <f t="shared" ref="M16" si="8">I15/I16 - 1</f>
        <v>3.2674632352941178</v>
      </c>
    </row>
    <row r="17" spans="1:13" ht="45.75" customHeight="1" x14ac:dyDescent="0.2">
      <c r="A17" s="37" t="s">
        <v>22</v>
      </c>
      <c r="B17" s="1" t="s">
        <v>14</v>
      </c>
      <c r="C17" s="3">
        <v>6.15</v>
      </c>
      <c r="D17" s="3">
        <v>7</v>
      </c>
      <c r="E17" s="3">
        <v>9.84</v>
      </c>
      <c r="F17" s="3">
        <v>13.69</v>
      </c>
      <c r="G17" s="3">
        <v>12.54</v>
      </c>
      <c r="H17" s="1">
        <f t="shared" ref="H17:H18" si="9">SUM(C17:G17)</f>
        <v>49.22</v>
      </c>
      <c r="I17" s="3">
        <f t="shared" si="0"/>
        <v>9.8439999999999994</v>
      </c>
      <c r="J17" s="2">
        <v>2280109</v>
      </c>
      <c r="K17" s="8"/>
      <c r="L17" s="9"/>
      <c r="M17" s="10"/>
    </row>
    <row r="18" spans="1:13" ht="45.75" customHeight="1" x14ac:dyDescent="0.2">
      <c r="A18" s="38"/>
      <c r="B18" s="4" t="s">
        <v>15</v>
      </c>
      <c r="C18" s="6">
        <v>6.99</v>
      </c>
      <c r="D18" s="6">
        <v>6.92</v>
      </c>
      <c r="E18" s="6">
        <v>3.07</v>
      </c>
      <c r="F18" s="6">
        <v>6.53</v>
      </c>
      <c r="G18" s="6">
        <v>4.78</v>
      </c>
      <c r="H18" s="4">
        <f t="shared" si="9"/>
        <v>28.290000000000003</v>
      </c>
      <c r="I18" s="6">
        <f t="shared" si="0"/>
        <v>5.6580000000000004</v>
      </c>
      <c r="J18" s="5">
        <v>23420</v>
      </c>
      <c r="K18" s="4">
        <f t="shared" si="3"/>
        <v>2342000</v>
      </c>
      <c r="L18" s="6">
        <f t="shared" ref="L18" si="10">(K18-J17)/J17 * 100</f>
        <v>2.7143877770755696</v>
      </c>
      <c r="M18" s="7">
        <f t="shared" ref="M18" si="11">I17/I18 - 1</f>
        <v>0.73983739837398343</v>
      </c>
    </row>
    <row r="19" spans="1:13" ht="45.75" customHeight="1" x14ac:dyDescent="0.2">
      <c r="A19" s="37" t="s">
        <v>23</v>
      </c>
      <c r="B19" s="1" t="s">
        <v>14</v>
      </c>
      <c r="C19" s="3">
        <v>16.420000000000002</v>
      </c>
      <c r="D19" s="3">
        <v>15.11</v>
      </c>
      <c r="E19" s="3">
        <v>6.8</v>
      </c>
      <c r="F19" s="3">
        <v>7.09</v>
      </c>
      <c r="G19" s="3">
        <v>18.02</v>
      </c>
      <c r="H19" s="1">
        <f t="shared" ref="H19:H22" si="12">SUM(C19:G19)</f>
        <v>63.44</v>
      </c>
      <c r="I19" s="3">
        <f t="shared" si="0"/>
        <v>12.687999999999999</v>
      </c>
      <c r="J19" s="2">
        <v>545515</v>
      </c>
      <c r="K19" s="8"/>
      <c r="L19" s="9"/>
      <c r="M19" s="10"/>
    </row>
    <row r="20" spans="1:13" ht="45.75" customHeight="1" x14ac:dyDescent="0.2">
      <c r="A20" s="38"/>
      <c r="B20" s="4" t="s">
        <v>15</v>
      </c>
      <c r="C20" s="6">
        <v>6.69</v>
      </c>
      <c r="D20" s="6">
        <v>2.5499999999999998</v>
      </c>
      <c r="E20" s="6">
        <v>1.23</v>
      </c>
      <c r="F20" s="6">
        <v>0.75</v>
      </c>
      <c r="G20" s="6">
        <v>1.1200000000000001</v>
      </c>
      <c r="H20" s="4">
        <f t="shared" si="12"/>
        <v>12.34</v>
      </c>
      <c r="I20" s="6">
        <f t="shared" si="0"/>
        <v>2.468</v>
      </c>
      <c r="J20" s="5">
        <v>5650</v>
      </c>
      <c r="K20" s="4">
        <f t="shared" si="3"/>
        <v>565000</v>
      </c>
      <c r="L20" s="6">
        <f t="shared" ref="L20" si="13">(K20-J19)/J19 * 100</f>
        <v>3.5718541195017552</v>
      </c>
      <c r="M20" s="7">
        <f t="shared" ref="M20" si="14">I19/I20 - 1</f>
        <v>4.1410048622366284</v>
      </c>
    </row>
    <row r="21" spans="1:13" ht="45.75" customHeight="1" x14ac:dyDescent="0.2">
      <c r="A21" s="37" t="s">
        <v>24</v>
      </c>
      <c r="B21" s="1" t="s">
        <v>14</v>
      </c>
      <c r="C21" s="3">
        <v>7.49</v>
      </c>
      <c r="D21" s="3">
        <v>7.34</v>
      </c>
      <c r="E21" s="3">
        <v>15.9</v>
      </c>
      <c r="F21" s="3">
        <v>11.3</v>
      </c>
      <c r="G21" s="3">
        <v>10.93</v>
      </c>
      <c r="H21" s="1">
        <f t="shared" si="12"/>
        <v>52.96</v>
      </c>
      <c r="I21" s="3">
        <f t="shared" si="0"/>
        <v>10.592000000000001</v>
      </c>
      <c r="J21" s="2">
        <v>858891</v>
      </c>
      <c r="K21" s="8"/>
      <c r="L21" s="9"/>
      <c r="M21" s="10"/>
    </row>
    <row r="22" spans="1:13" ht="45.75" customHeight="1" x14ac:dyDescent="0.2">
      <c r="A22" s="38"/>
      <c r="B22" s="4" t="s">
        <v>15</v>
      </c>
      <c r="C22" s="6">
        <v>11.34</v>
      </c>
      <c r="D22" s="6">
        <v>1</v>
      </c>
      <c r="E22" s="6">
        <v>2.19</v>
      </c>
      <c r="F22" s="6">
        <v>6.3</v>
      </c>
      <c r="G22" s="6">
        <v>1.1100000000000001</v>
      </c>
      <c r="H22" s="4">
        <f t="shared" si="12"/>
        <v>21.939999999999998</v>
      </c>
      <c r="I22" s="6">
        <f t="shared" si="0"/>
        <v>4.3879999999999999</v>
      </c>
      <c r="J22" s="5">
        <v>8923</v>
      </c>
      <c r="K22" s="4">
        <f t="shared" si="3"/>
        <v>892300</v>
      </c>
      <c r="L22" s="6">
        <f t="shared" ref="L22" si="15">(K22-J21)/J21 * 100</f>
        <v>3.8897834533136333</v>
      </c>
      <c r="M22" s="7">
        <f t="shared" ref="M22" si="16">I21/I22 - 1</f>
        <v>1.4138559708295353</v>
      </c>
    </row>
    <row r="23" spans="1:13" ht="45.75" customHeight="1" x14ac:dyDescent="0.2">
      <c r="A23" s="39"/>
      <c r="B23" s="18"/>
      <c r="C23" s="18"/>
      <c r="D23" s="18"/>
      <c r="E23" s="18"/>
      <c r="F23" s="18"/>
      <c r="G23" s="18"/>
      <c r="H23" s="18"/>
      <c r="I23" s="24"/>
      <c r="J23" s="18"/>
      <c r="K23" s="18"/>
      <c r="L23" s="18"/>
      <c r="M23" s="23"/>
    </row>
    <row r="24" spans="1:13" ht="45.75" customHeight="1" x14ac:dyDescent="0.2">
      <c r="A24" s="37" t="s">
        <v>25</v>
      </c>
      <c r="B24" s="1" t="s">
        <v>14</v>
      </c>
      <c r="C24" s="3">
        <v>16.010000000000002</v>
      </c>
      <c r="D24" s="3">
        <v>17.010000000000002</v>
      </c>
      <c r="E24" s="3">
        <v>11.32</v>
      </c>
      <c r="F24" s="3">
        <v>10.43</v>
      </c>
      <c r="G24" s="3">
        <v>13.56</v>
      </c>
      <c r="H24" s="1">
        <f>SUM(C24:G24)</f>
        <v>68.33</v>
      </c>
      <c r="I24" s="3">
        <f t="shared" si="0"/>
        <v>13.666</v>
      </c>
      <c r="J24" s="2">
        <v>6000003</v>
      </c>
      <c r="K24" s="8"/>
      <c r="L24" s="9"/>
      <c r="M24" s="10"/>
    </row>
    <row r="25" spans="1:13" ht="45.75" customHeight="1" x14ac:dyDescent="0.2">
      <c r="A25" s="38"/>
      <c r="B25" s="13" t="s">
        <v>15</v>
      </c>
      <c r="C25" s="15">
        <v>7.56</v>
      </c>
      <c r="D25" s="15">
        <v>8.7200000000000006</v>
      </c>
      <c r="E25" s="15">
        <v>10.75</v>
      </c>
      <c r="F25" s="15">
        <v>7.69</v>
      </c>
      <c r="G25" s="15">
        <v>3.36</v>
      </c>
      <c r="H25" s="13">
        <f>SUM(C25:G25)</f>
        <v>38.08</v>
      </c>
      <c r="I25" s="15">
        <f t="shared" si="0"/>
        <v>7.6159999999999997</v>
      </c>
      <c r="J25" s="14">
        <v>62240</v>
      </c>
      <c r="K25" s="13">
        <f t="shared" si="3"/>
        <v>6224000</v>
      </c>
      <c r="L25" s="15">
        <f t="shared" ref="L25" si="17">(K25-J24)/J24 * 100</f>
        <v>3.7332814666926</v>
      </c>
      <c r="M25" s="16">
        <f t="shared" ref="M25" si="18">I24/I25 - 1</f>
        <v>0.79438025210084051</v>
      </c>
    </row>
    <row r="26" spans="1:13" ht="45.75" customHeight="1" x14ac:dyDescent="0.2">
      <c r="A26" s="37" t="s">
        <v>26</v>
      </c>
      <c r="B26" s="1" t="s">
        <v>14</v>
      </c>
      <c r="C26" s="3">
        <v>18.239999999999998</v>
      </c>
      <c r="D26" s="3">
        <v>16.66</v>
      </c>
      <c r="E26" s="3">
        <v>15.38</v>
      </c>
      <c r="F26" s="3">
        <v>9.4700000000000006</v>
      </c>
      <c r="G26" s="3">
        <v>9.0299999999999994</v>
      </c>
      <c r="H26" s="1">
        <f t="shared" ref="H26:H33" si="19">SUM(C26:G26)</f>
        <v>68.78</v>
      </c>
      <c r="I26" s="3">
        <f t="shared" si="0"/>
        <v>13.756</v>
      </c>
      <c r="J26" s="2">
        <v>5187412</v>
      </c>
      <c r="K26" s="8"/>
      <c r="L26" s="9"/>
      <c r="M26" s="10"/>
    </row>
    <row r="27" spans="1:13" ht="45.75" customHeight="1" x14ac:dyDescent="0.2">
      <c r="A27" s="38"/>
      <c r="B27" s="13" t="s">
        <v>15</v>
      </c>
      <c r="C27" s="15">
        <v>11.07</v>
      </c>
      <c r="D27" s="15">
        <v>7.83</v>
      </c>
      <c r="E27" s="15">
        <v>5.78</v>
      </c>
      <c r="F27" s="15">
        <v>2.48</v>
      </c>
      <c r="G27" s="15">
        <v>3.12</v>
      </c>
      <c r="H27" s="13">
        <f t="shared" si="19"/>
        <v>30.28</v>
      </c>
      <c r="I27" s="15">
        <f t="shared" si="0"/>
        <v>6.056</v>
      </c>
      <c r="J27" s="14">
        <v>53801</v>
      </c>
      <c r="K27" s="13">
        <f t="shared" si="3"/>
        <v>5380100</v>
      </c>
      <c r="L27" s="15">
        <f t="shared" ref="L27" si="20">(K27-J26)/J26 * 100</f>
        <v>3.7145304826375849</v>
      </c>
      <c r="M27" s="16">
        <f>I26/I27 - 1</f>
        <v>1.2714663143989431</v>
      </c>
    </row>
    <row r="28" spans="1:13" ht="45.75" customHeight="1" x14ac:dyDescent="0.2">
      <c r="A28" s="37" t="s">
        <v>27</v>
      </c>
      <c r="B28" s="1" t="s">
        <v>14</v>
      </c>
      <c r="C28" s="3">
        <v>16.760000000000002</v>
      </c>
      <c r="D28" s="3">
        <v>18.149999999999999</v>
      </c>
      <c r="E28" s="3">
        <v>8.56</v>
      </c>
      <c r="F28" s="3">
        <v>18.89</v>
      </c>
      <c r="G28" s="3">
        <v>9.77</v>
      </c>
      <c r="H28" s="1">
        <f t="shared" si="19"/>
        <v>72.13</v>
      </c>
      <c r="I28" s="3">
        <f t="shared" si="0"/>
        <v>14.425999999999998</v>
      </c>
      <c r="J28" s="2">
        <v>1190865</v>
      </c>
      <c r="K28" s="8"/>
      <c r="L28" s="9"/>
      <c r="M28" s="10"/>
    </row>
    <row r="29" spans="1:13" ht="45.75" customHeight="1" x14ac:dyDescent="0.2">
      <c r="A29" s="38"/>
      <c r="B29" s="13" t="s">
        <v>15</v>
      </c>
      <c r="C29" s="15">
        <v>9.5299999999999994</v>
      </c>
      <c r="D29" s="15">
        <v>6.99</v>
      </c>
      <c r="E29" s="15">
        <v>8.25</v>
      </c>
      <c r="F29" s="15">
        <v>5.49</v>
      </c>
      <c r="G29" s="15">
        <v>8.59</v>
      </c>
      <c r="H29" s="13">
        <f t="shared" si="19"/>
        <v>38.849999999999994</v>
      </c>
      <c r="I29" s="15">
        <f t="shared" si="0"/>
        <v>7.7699999999999987</v>
      </c>
      <c r="J29" s="14">
        <v>12401</v>
      </c>
      <c r="K29" s="13">
        <f t="shared" si="3"/>
        <v>1240100</v>
      </c>
      <c r="L29" s="15">
        <f t="shared" ref="L29" si="21">(K29-J28)/J28 * 100</f>
        <v>4.1343897083212617</v>
      </c>
      <c r="M29" s="16">
        <f t="shared" ref="M29" si="22">I28/I29 - 1</f>
        <v>0.85662805662805663</v>
      </c>
    </row>
    <row r="30" spans="1:13" ht="45.75" customHeight="1" x14ac:dyDescent="0.2">
      <c r="A30" s="37" t="s">
        <v>28</v>
      </c>
      <c r="B30" s="1" t="s">
        <v>14</v>
      </c>
      <c r="C30" s="3">
        <v>14.74</v>
      </c>
      <c r="D30" s="3">
        <v>15.48</v>
      </c>
      <c r="E30" s="3">
        <v>8.1999999999999993</v>
      </c>
      <c r="F30" s="3">
        <v>8.2200000000000006</v>
      </c>
      <c r="G30" s="3">
        <v>18.54</v>
      </c>
      <c r="H30" s="1">
        <f t="shared" si="19"/>
        <v>65.180000000000007</v>
      </c>
      <c r="I30" s="1">
        <f t="shared" si="0"/>
        <v>13.036000000000001</v>
      </c>
      <c r="J30" s="2">
        <v>1476912</v>
      </c>
      <c r="K30" s="8"/>
      <c r="L30" s="9"/>
      <c r="M30" s="10"/>
    </row>
    <row r="31" spans="1:13" ht="45.75" customHeight="1" x14ac:dyDescent="0.2">
      <c r="A31" s="38"/>
      <c r="B31" s="13" t="s">
        <v>15</v>
      </c>
      <c r="C31" s="15">
        <v>8.59</v>
      </c>
      <c r="D31" s="15">
        <v>1.91</v>
      </c>
      <c r="E31" s="15">
        <v>1.54</v>
      </c>
      <c r="F31" s="15">
        <v>2.83</v>
      </c>
      <c r="G31" s="15">
        <v>6.44</v>
      </c>
      <c r="H31" s="13">
        <f t="shared" si="19"/>
        <v>21.31</v>
      </c>
      <c r="I31" s="13">
        <f t="shared" si="0"/>
        <v>4.2619999999999996</v>
      </c>
      <c r="J31" s="14">
        <v>15435</v>
      </c>
      <c r="K31" s="13">
        <f t="shared" si="3"/>
        <v>1543500</v>
      </c>
      <c r="L31" s="15">
        <f t="shared" ref="L31" si="23">(K31-J30)/J30 * 100</f>
        <v>4.5085963144723591</v>
      </c>
      <c r="M31" s="16">
        <f t="shared" ref="M31" si="24">I30/I31 - 1</f>
        <v>2.0586579070858759</v>
      </c>
    </row>
    <row r="32" spans="1:13" ht="45.75" customHeight="1" x14ac:dyDescent="0.2">
      <c r="A32" s="37" t="s">
        <v>29</v>
      </c>
      <c r="B32" s="1" t="s">
        <v>14</v>
      </c>
      <c r="C32" s="3">
        <v>10.55</v>
      </c>
      <c r="D32" s="3">
        <v>8.01</v>
      </c>
      <c r="E32" s="3">
        <v>8.1199999999999992</v>
      </c>
      <c r="F32" s="3">
        <v>8.86</v>
      </c>
      <c r="G32" s="3">
        <v>11.2</v>
      </c>
      <c r="H32" s="1">
        <f t="shared" si="19"/>
        <v>46.739999999999995</v>
      </c>
      <c r="I32" s="1">
        <f t="shared" si="0"/>
        <v>9.347999999999999</v>
      </c>
      <c r="J32" s="2">
        <v>609190</v>
      </c>
      <c r="K32" s="8"/>
      <c r="L32" s="9"/>
      <c r="M32" s="10"/>
    </row>
    <row r="33" spans="1:13" ht="45.75" customHeight="1" x14ac:dyDescent="0.2">
      <c r="A33" s="38"/>
      <c r="B33" s="13" t="s">
        <v>15</v>
      </c>
      <c r="C33" s="15">
        <v>2.04</v>
      </c>
      <c r="D33" s="15">
        <v>1.26</v>
      </c>
      <c r="E33" s="15">
        <v>1.91</v>
      </c>
      <c r="F33" s="15">
        <v>1.38</v>
      </c>
      <c r="G33" s="15">
        <v>1.1499999999999999</v>
      </c>
      <c r="H33" s="13">
        <f t="shared" si="19"/>
        <v>7.74</v>
      </c>
      <c r="I33" s="13">
        <f t="shared" si="0"/>
        <v>1.548</v>
      </c>
      <c r="J33" s="14">
        <v>6221</v>
      </c>
      <c r="K33" s="13">
        <f t="shared" si="3"/>
        <v>622100</v>
      </c>
      <c r="L33" s="15">
        <f t="shared" ref="L33" si="25">(K33-J32)/J32 * 100</f>
        <v>2.1192074722172065</v>
      </c>
      <c r="M33" s="16">
        <f t="shared" ref="M33" si="26">I32/I33 - 1</f>
        <v>5.0387596899224798</v>
      </c>
    </row>
    <row r="34" spans="1:13" ht="45.75" customHeight="1" x14ac:dyDescent="0.2">
      <c r="A34" s="31" t="s">
        <v>41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ht="45.75" customHeight="1" x14ac:dyDescent="0.2">
      <c r="A35" s="30"/>
      <c r="B35" s="25" t="s">
        <v>12</v>
      </c>
      <c r="C35" s="26" t="s">
        <v>32</v>
      </c>
      <c r="D35" s="26" t="s">
        <v>33</v>
      </c>
      <c r="E35" s="26" t="s">
        <v>34</v>
      </c>
      <c r="F35" s="26" t="s">
        <v>35</v>
      </c>
      <c r="G35" s="26" t="s">
        <v>36</v>
      </c>
      <c r="H35" s="26" t="s">
        <v>37</v>
      </c>
      <c r="I35" s="26" t="s">
        <v>38</v>
      </c>
      <c r="J35" s="26" t="s">
        <v>39</v>
      </c>
      <c r="K35" s="26" t="s">
        <v>40</v>
      </c>
      <c r="L35" s="26" t="s">
        <v>30</v>
      </c>
      <c r="M35" s="26" t="s">
        <v>31</v>
      </c>
    </row>
    <row r="36" spans="1:13" ht="45.75" customHeight="1" x14ac:dyDescent="0.2">
      <c r="A36" s="8"/>
      <c r="B36" s="1" t="s">
        <v>14</v>
      </c>
      <c r="C36" s="3">
        <f>SUM(C32,C30,C28,C26,C24,C21,C19,C17,C15,C13,C10,C8,C6,C4,C2) /15</f>
        <v>13.359333333333332</v>
      </c>
      <c r="D36" s="3">
        <f t="shared" ref="D36:G36" si="27">SUM(D32,D30,D28,D26,D24,D21,D19,D17,D15,D13,D10,D8,D6,D4,D2) /15</f>
        <v>12.497333333333334</v>
      </c>
      <c r="E36" s="3">
        <f t="shared" si="27"/>
        <v>10.286</v>
      </c>
      <c r="F36" s="3">
        <f t="shared" si="27"/>
        <v>10.506</v>
      </c>
      <c r="G36" s="3">
        <f t="shared" si="27"/>
        <v>12.192</v>
      </c>
      <c r="H36" s="3">
        <f>SUM(H32,H30,H28,H26,H24,H21,H19,H17,H15,H13,H10,H8,H6,H4,H2) /15</f>
        <v>58.840666666666657</v>
      </c>
      <c r="I36" s="3">
        <f>SUM(I32,I30,I28,I26,I24,I21,I19,I17,I15,I13,I10,I8,I6,I4,I2) /15</f>
        <v>11.768133333333331</v>
      </c>
      <c r="J36" s="28">
        <f>SUM(J32,J30,J28,J26,J24,J21,J19,J17,J15,J13,J10,J8,J6,J4,J2) /15</f>
        <v>2520952.3333333335</v>
      </c>
      <c r="K36" s="27"/>
      <c r="L36" s="8"/>
      <c r="M36" s="8"/>
    </row>
    <row r="37" spans="1:13" ht="45.75" customHeight="1" x14ac:dyDescent="0.2">
      <c r="A37" s="8"/>
      <c r="B37" s="6" t="s">
        <v>15</v>
      </c>
      <c r="C37" s="6">
        <f t="shared" ref="C37:J37" si="28">SUM(C33,C31,C29,C27,C25,C22,C20,C18,C16,C14,C11,C9,C7,C5,C3) /15</f>
        <v>7.416666666666667</v>
      </c>
      <c r="D37" s="6">
        <f t="shared" si="28"/>
        <v>4.0813333333333333</v>
      </c>
      <c r="E37" s="6">
        <f t="shared" si="28"/>
        <v>3.9280000000000004</v>
      </c>
      <c r="F37" s="6">
        <f t="shared" si="28"/>
        <v>3.7233333333333336</v>
      </c>
      <c r="G37" s="6">
        <f t="shared" si="28"/>
        <v>3.5926666666666667</v>
      </c>
      <c r="H37" s="6">
        <f t="shared" si="28"/>
        <v>22.741999999999997</v>
      </c>
      <c r="I37" s="6">
        <f t="shared" si="28"/>
        <v>4.5484</v>
      </c>
      <c r="J37" s="29">
        <f t="shared" si="28"/>
        <v>26528.400000000001</v>
      </c>
      <c r="K37" s="4">
        <f>J37/0.01</f>
        <v>2652840</v>
      </c>
      <c r="L37" s="6">
        <f>SUM(L33,L31,L29,L27,L25,L22,L20,L18,L16,L14,L11,L9,L7,L5,L3) /15</f>
        <v>4.9470665837495726</v>
      </c>
      <c r="M37" s="7">
        <f>I36/I37 - 1</f>
        <v>1.5873127546683077</v>
      </c>
    </row>
    <row r="38" spans="1:13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</row>
  </sheetData>
  <mergeCells count="16">
    <mergeCell ref="A26:A27"/>
    <mergeCell ref="A28:A29"/>
    <mergeCell ref="A30:A31"/>
    <mergeCell ref="A32:A33"/>
    <mergeCell ref="A34:M34"/>
    <mergeCell ref="A15:A16"/>
    <mergeCell ref="A17:A18"/>
    <mergeCell ref="A19:A20"/>
    <mergeCell ref="A21:A22"/>
    <mergeCell ref="A24:A25"/>
    <mergeCell ref="A13:A14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L21" sqref="L21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Wilson</dc:creator>
  <cp:lastModifiedBy>Dr. Feng George Yu</cp:lastModifiedBy>
  <dcterms:created xsi:type="dcterms:W3CDTF">2018-07-10T19:51:39Z</dcterms:created>
  <dcterms:modified xsi:type="dcterms:W3CDTF">2019-04-15T20:29:47Z</dcterms:modified>
</cp:coreProperties>
</file>