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13_ncr:1_{DE977316-3450-4F51-92B7-28854F0958D5}" xr6:coauthVersionLast="47" xr6:coauthVersionMax="47" xr10:uidLastSave="{00000000-0000-0000-0000-000000000000}"/>
  <bookViews>
    <workbookView xWindow="-120" yWindow="-120" windowWidth="29040" windowHeight="16440" xr2:uid="{0C5E085D-9830-4003-9527-40152829346F}"/>
  </bookViews>
  <sheets>
    <sheet name="Control Panel" sheetId="4" r:id="rId1"/>
    <sheet name="Financials with CFO Notes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9" i="1" l="1"/>
  <c r="O79" i="1"/>
  <c r="P79" i="1"/>
  <c r="Q79" i="1"/>
  <c r="R79" i="1"/>
  <c r="S79" i="1"/>
  <c r="T79" i="1"/>
  <c r="U79" i="1"/>
  <c r="V79" i="1"/>
  <c r="Y79" i="1"/>
  <c r="Z79" i="1"/>
  <c r="AA79" i="1"/>
  <c r="AB79" i="1"/>
  <c r="AC79" i="1"/>
  <c r="AD79" i="1"/>
  <c r="AE79" i="1"/>
  <c r="I79" i="1"/>
  <c r="J79" i="1"/>
  <c r="K79" i="1"/>
  <c r="L79" i="1"/>
  <c r="M79" i="1"/>
  <c r="H79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E78" i="1" s="1"/>
  <c r="H76" i="1"/>
  <c r="I69" i="1"/>
  <c r="J69" i="1"/>
  <c r="K69" i="1"/>
  <c r="L69" i="1"/>
  <c r="M69" i="1"/>
  <c r="N69" i="1"/>
  <c r="O69" i="1"/>
  <c r="O78" i="1" s="1"/>
  <c r="P69" i="1"/>
  <c r="Q69" i="1"/>
  <c r="R69" i="1"/>
  <c r="S69" i="1"/>
  <c r="T69" i="1"/>
  <c r="T78" i="1" s="1"/>
  <c r="U69" i="1"/>
  <c r="V69" i="1"/>
  <c r="W69" i="1"/>
  <c r="X69" i="1"/>
  <c r="Y69" i="1"/>
  <c r="Z69" i="1"/>
  <c r="AA69" i="1"/>
  <c r="AA78" i="1" s="1"/>
  <c r="AB69" i="1"/>
  <c r="AC69" i="1"/>
  <c r="AD69" i="1"/>
  <c r="AE69" i="1"/>
  <c r="H69" i="1"/>
  <c r="H78" i="1" s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H59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H41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H15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H9" i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Z78" i="1"/>
  <c r="X78" i="1"/>
  <c r="X79" i="1" s="1"/>
  <c r="U78" i="1"/>
  <c r="AD78" i="1"/>
  <c r="AB78" i="1"/>
  <c r="Y78" i="1"/>
  <c r="V78" i="1"/>
  <c r="R78" i="1"/>
  <c r="P78" i="1"/>
  <c r="J78" i="1"/>
  <c r="AE19" i="1"/>
  <c r="AE23" i="1" s="1"/>
  <c r="AD19" i="1"/>
  <c r="AD23" i="1" s="1"/>
  <c r="AC19" i="1"/>
  <c r="AC23" i="1" s="1"/>
  <c r="AB19" i="1"/>
  <c r="AB23" i="1" s="1"/>
  <c r="AA19" i="1"/>
  <c r="AA23" i="1" s="1"/>
  <c r="Z19" i="1"/>
  <c r="Z23" i="1" s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3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AE18" i="1"/>
  <c r="AE21" i="1" s="1"/>
  <c r="AD18" i="1"/>
  <c r="AD22" i="1" s="1"/>
  <c r="AC18" i="1"/>
  <c r="AC22" i="1" s="1"/>
  <c r="AB18" i="1"/>
  <c r="AB22" i="1" s="1"/>
  <c r="AA18" i="1"/>
  <c r="AA22" i="1" s="1"/>
  <c r="Z18" i="1"/>
  <c r="Z21" i="1" s="1"/>
  <c r="Y18" i="1"/>
  <c r="Y22" i="1" s="1"/>
  <c r="X18" i="1"/>
  <c r="X22" i="1" s="1"/>
  <c r="W18" i="1"/>
  <c r="W22" i="1" s="1"/>
  <c r="V18" i="1"/>
  <c r="V22" i="1" s="1"/>
  <c r="U18" i="1"/>
  <c r="U22" i="1" s="1"/>
  <c r="T18" i="1"/>
  <c r="T22" i="1" s="1"/>
  <c r="S18" i="1"/>
  <c r="S22" i="1" s="1"/>
  <c r="R18" i="1"/>
  <c r="R22" i="1" s="1"/>
  <c r="Q18" i="1"/>
  <c r="Q22" i="1" s="1"/>
  <c r="P18" i="1"/>
  <c r="P22" i="1" s="1"/>
  <c r="O18" i="1"/>
  <c r="O22" i="1" s="1"/>
  <c r="N18" i="1"/>
  <c r="N21" i="1" s="1"/>
  <c r="M18" i="1"/>
  <c r="M22" i="1" s="1"/>
  <c r="L18" i="1"/>
  <c r="L22" i="1" s="1"/>
  <c r="K18" i="1"/>
  <c r="K22" i="1" s="1"/>
  <c r="J18" i="1"/>
  <c r="J22" i="1" s="1"/>
  <c r="I18" i="1"/>
  <c r="I22" i="1" s="1"/>
  <c r="H18" i="1"/>
  <c r="H22" i="1" s="1"/>
  <c r="I3" i="1"/>
  <c r="J3" i="1" s="1"/>
  <c r="H2" i="1"/>
  <c r="Q78" i="1" l="1"/>
  <c r="AC78" i="1"/>
  <c r="N78" i="1"/>
  <c r="L78" i="1"/>
  <c r="AC21" i="1"/>
  <c r="U21" i="1"/>
  <c r="S21" i="1"/>
  <c r="Q21" i="1"/>
  <c r="H21" i="1"/>
  <c r="T21" i="1"/>
  <c r="AD21" i="1"/>
  <c r="R21" i="1"/>
  <c r="AB21" i="1"/>
  <c r="P21" i="1"/>
  <c r="AA21" i="1"/>
  <c r="O21" i="1"/>
  <c r="Y21" i="1"/>
  <c r="M21" i="1"/>
  <c r="X21" i="1"/>
  <c r="L21" i="1"/>
  <c r="W21" i="1"/>
  <c r="K21" i="1"/>
  <c r="V21" i="1"/>
  <c r="J21" i="1"/>
  <c r="I21" i="1"/>
  <c r="I78" i="1"/>
  <c r="S78" i="1"/>
  <c r="N22" i="1"/>
  <c r="K78" i="1"/>
  <c r="W78" i="1"/>
  <c r="W79" i="1" s="1"/>
  <c r="B6" i="4" s="1"/>
  <c r="B4" i="4" s="1"/>
  <c r="B2" i="1" s="1"/>
  <c r="M78" i="1"/>
  <c r="Z22" i="1"/>
  <c r="AE22" i="1"/>
  <c r="S4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3" i="1"/>
  <c r="N24" i="1"/>
  <c r="Z43" i="1"/>
  <c r="Z24" i="1"/>
  <c r="J2" i="1"/>
  <c r="K3" i="1"/>
  <c r="AE43" i="1"/>
  <c r="AE24" i="1"/>
  <c r="I2" i="1"/>
  <c r="S24" i="1" l="1"/>
  <c r="G59" i="2"/>
  <c r="J43" i="1"/>
  <c r="J24" i="1"/>
  <c r="AA43" i="1"/>
  <c r="AA24" i="1"/>
  <c r="U43" i="1"/>
  <c r="U24" i="1"/>
  <c r="O43" i="1"/>
  <c r="O24" i="1"/>
  <c r="I43" i="1"/>
  <c r="I24" i="1"/>
  <c r="T43" i="1"/>
  <c r="T24" i="1"/>
  <c r="AE48" i="1"/>
  <c r="AE49" i="1" s="1"/>
  <c r="AE44" i="1"/>
  <c r="H43" i="1"/>
  <c r="H24" i="1"/>
  <c r="Y43" i="1"/>
  <c r="Y24" i="1"/>
  <c r="AD43" i="1"/>
  <c r="AD24" i="1"/>
  <c r="S48" i="1"/>
  <c r="S49" i="1" s="1"/>
  <c r="S44" i="1"/>
  <c r="M43" i="1"/>
  <c r="M24" i="1"/>
  <c r="R43" i="1"/>
  <c r="R24" i="1"/>
  <c r="L3" i="1"/>
  <c r="K2" i="1"/>
  <c r="X24" i="1"/>
  <c r="X43" i="1"/>
  <c r="L24" i="1"/>
  <c r="L43" i="1"/>
  <c r="AC43" i="1"/>
  <c r="AC24" i="1"/>
  <c r="W43" i="1"/>
  <c r="W24" i="1"/>
  <c r="Q43" i="1"/>
  <c r="Q24" i="1"/>
  <c r="Z48" i="1"/>
  <c r="Z49" i="1" s="1"/>
  <c r="Z44" i="1"/>
  <c r="K43" i="1"/>
  <c r="K24" i="1"/>
  <c r="AB43" i="1"/>
  <c r="AB24" i="1"/>
  <c r="V43" i="1"/>
  <c r="V24" i="1"/>
  <c r="P43" i="1"/>
  <c r="P24" i="1"/>
  <c r="N48" i="1"/>
  <c r="N49" i="1" s="1"/>
  <c r="N44" i="1"/>
  <c r="H59" i="2" l="1"/>
  <c r="Q48" i="1"/>
  <c r="Q49" i="1" s="1"/>
  <c r="Q44" i="1"/>
  <c r="R48" i="1"/>
  <c r="R49" i="1" s="1"/>
  <c r="R44" i="1"/>
  <c r="P48" i="1"/>
  <c r="P49" i="1" s="1"/>
  <c r="P44" i="1"/>
  <c r="W44" i="1"/>
  <c r="W48" i="1"/>
  <c r="W49" i="1" s="1"/>
  <c r="M48" i="1"/>
  <c r="M49" i="1" s="1"/>
  <c r="M44" i="1"/>
  <c r="T48" i="1"/>
  <c r="T49" i="1" s="1"/>
  <c r="T44" i="1"/>
  <c r="J44" i="1"/>
  <c r="J48" i="1"/>
  <c r="J49" i="1" s="1"/>
  <c r="V44" i="1"/>
  <c r="V48" i="1"/>
  <c r="V49" i="1" s="1"/>
  <c r="AC48" i="1"/>
  <c r="AC49" i="1" s="1"/>
  <c r="AC44" i="1"/>
  <c r="I48" i="1"/>
  <c r="I49" i="1" s="1"/>
  <c r="I44" i="1"/>
  <c r="L48" i="1"/>
  <c r="L49" i="1" s="1"/>
  <c r="L44" i="1"/>
  <c r="AB48" i="1"/>
  <c r="AB49" i="1" s="1"/>
  <c r="AB44" i="1"/>
  <c r="AD48" i="1"/>
  <c r="AD49" i="1" s="1"/>
  <c r="AD44" i="1"/>
  <c r="O48" i="1"/>
  <c r="O49" i="1" s="1"/>
  <c r="O44" i="1"/>
  <c r="K44" i="1"/>
  <c r="K48" i="1"/>
  <c r="K49" i="1" s="1"/>
  <c r="Y48" i="1"/>
  <c r="Y49" i="1" s="1"/>
  <c r="Y44" i="1"/>
  <c r="U48" i="1"/>
  <c r="U49" i="1" s="1"/>
  <c r="U44" i="1"/>
  <c r="X48" i="1"/>
  <c r="X49" i="1" s="1"/>
  <c r="X44" i="1"/>
  <c r="M3" i="1"/>
  <c r="L2" i="1"/>
  <c r="H48" i="1"/>
  <c r="H49" i="1" s="1"/>
  <c r="H44" i="1"/>
  <c r="AA48" i="1"/>
  <c r="AA49" i="1" s="1"/>
  <c r="AA44" i="1"/>
  <c r="I59" i="2" l="1"/>
  <c r="N3" i="1"/>
  <c r="M2" i="1"/>
  <c r="J59" i="2" l="1"/>
  <c r="O3" i="1"/>
  <c r="N2" i="1"/>
  <c r="K59" i="2" l="1"/>
  <c r="P3" i="1"/>
  <c r="O2" i="1"/>
  <c r="L59" i="2" l="1"/>
  <c r="Q3" i="1"/>
  <c r="P2" i="1"/>
  <c r="M59" i="2" l="1"/>
  <c r="R3" i="1"/>
  <c r="Q2" i="1"/>
  <c r="N59" i="2" l="1"/>
  <c r="S3" i="1"/>
  <c r="R2" i="1"/>
  <c r="O59" i="2" l="1"/>
  <c r="T3" i="1"/>
  <c r="S2" i="1"/>
  <c r="S48" i="2" l="1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3" i="1"/>
  <c r="T2" i="1"/>
  <c r="Q59" i="2" l="1"/>
  <c r="S2" i="2"/>
  <c r="S59" i="2" s="1"/>
  <c r="V3" i="1"/>
  <c r="U2" i="1"/>
  <c r="V2" i="1" l="1"/>
  <c r="W3" i="1"/>
  <c r="X3" i="1" l="1"/>
  <c r="W2" i="1"/>
  <c r="Y3" i="1" l="1"/>
  <c r="X2" i="1"/>
  <c r="Z3" i="1" l="1"/>
  <c r="Y2" i="1"/>
  <c r="AA3" i="1" l="1"/>
  <c r="Z2" i="1"/>
  <c r="AB3" i="1" l="1"/>
  <c r="AA2" i="1"/>
  <c r="AC3" i="1" l="1"/>
  <c r="AB2" i="1"/>
  <c r="AD3" i="1" l="1"/>
  <c r="AC2" i="1"/>
  <c r="AE3" i="1" l="1"/>
  <c r="AE2" i="1" s="1"/>
  <c r="AD2" i="1"/>
</calcChain>
</file>

<file path=xl/sharedStrings.xml><?xml version="1.0" encoding="utf-8"?>
<sst xmlns="http://schemas.openxmlformats.org/spreadsheetml/2006/main" count="198" uniqueCount="121">
  <si>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</si>
  <si>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</si>
  <si>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</si>
  <si>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</si>
  <si>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</si>
  <si>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</si>
  <si>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</si>
  <si>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</si>
  <si>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</si>
  <si>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</si>
  <si>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</si>
  <si>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</si>
  <si>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</si>
  <si>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</si>
  <si>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</si>
  <si>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</si>
  <si>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</si>
  <si>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</si>
  <si>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</si>
  <si>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</si>
  <si>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</si>
  <si>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</si>
  <si>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</si>
  <si>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</si>
  <si>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</si>
  <si>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</si>
  <si>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</si>
  <si>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</si>
  <si>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</si>
  <si>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</si>
  <si>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</si>
  <si>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</si>
  <si>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</si>
  <si>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</si>
  <si>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</si>
  <si>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</si>
  <si>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</si>
  <si>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</si>
  <si>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</si>
  <si>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</si>
  <si>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</si>
  <si>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</si>
  <si>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</si>
  <si>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</si>
  <si>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</si>
  <si>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</si>
  <si>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</si>
  <si>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</si>
  <si>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</si>
  <si>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</si>
  <si>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</si>
  <si>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</si>
  <si>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</si>
  <si>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</si>
  <si>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</si>
  <si>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</si>
  <si>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</si>
  <si>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</si>
  <si>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</si>
  <si>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</si>
  <si>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</si>
  <si>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</si>
  <si>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</si>
  <si>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Steady-state YoY growth (pls calc.)</t>
  </si>
  <si>
    <t>Grow this segment [20%] YoY</t>
  </si>
  <si>
    <t>keep margins consistent [~30%]</t>
  </si>
  <si>
    <t>keep margins consistent [~50%]</t>
  </si>
  <si>
    <t>Model here but apply to COGS</t>
  </si>
  <si>
    <t>see schedule; 3% growth on run rate then 3% YoY thereafter</t>
  </si>
  <si>
    <t>18% of labor</t>
  </si>
  <si>
    <t>10% of labor</t>
  </si>
  <si>
    <t>YoY growth; pls calc</t>
  </si>
  <si>
    <t>0.5% of Big Box rev; 25% of Online rev</t>
  </si>
  <si>
    <t>7% on all debt</t>
  </si>
  <si>
    <t>pls build schedule</t>
  </si>
  <si>
    <t>30% (Fed 21% + State [9%]); conservative</t>
  </si>
  <si>
    <t>Can you build EBITDA schedule below?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</si>
  <si>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</si>
  <si>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</si>
  <si>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</si>
  <si>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</si>
  <si>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</si>
  <si>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</si>
  <si>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</si>
  <si>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</si>
  <si>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</si>
  <si>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</si>
  <si>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</si>
  <si>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</si>
  <si>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please build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</si>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</sst>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</numFmts>
  <fonts count="14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1" fillId="3" borderId="1" xfId="0" applyFont="1" applyFill="1" applyBorder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15"/>
  <sheetViews>
    <sheetView tabSelected="1" workbookViewId="0"/>
  </sheetViews>
  <sheetFormatPr defaultRowHeight="13" customHeight="1" x14ac:dyDescent="0.3"/>
  <cols>
    <col min="2" max="2" width="15.69921875" bestFit="1" customWidth="1"/>
    <col min="3" max="3" width="13.296875" bestFit="1" customWidth="1"/>
  </cols>
  <sheetData>
    <row r="1" spans="2:3" x14ac:dyDescent="0.3"/>
    <row r="2" spans="2:3" ht="13" customHeight="1" x14ac:dyDescent="0.45">
      <c r="B2" t="s">
        <v>110</v>
      </c>
      <c r="C2" s="40"/>
    </row>
    <row r="4" spans="2:3" ht="13" customHeight="1" x14ac:dyDescent="0.3">
      <c r="B4" s="36">
        <f>SUM(B5:B8)</f>
        <v>0</v>
      </c>
      <c r="C4" t="s">
        <v>111</v>
      </c>
    </row>
    <row r="6" spans="2:3" ht="13" customHeight="1" x14ac:dyDescent="0.3">
      <c r="B6" s="36">
        <f>SUM('Financials with CFO Notes'!79:79)</f>
        <v>0</v>
      </c>
      <c r="C6" t="s">
        <v>112</v>
      </c>
    </row>
    <row r="8" spans="2:3" ht="13" customHeight="1" x14ac:dyDescent="0.3">
      <c r="B8" s="35"/>
      <c r="C8" s="35" t="s">
        <v>113</v>
      </c>
    </row>
    <row r="10" spans="2:3" ht="13" customHeight="1" x14ac:dyDescent="0.3">
      <c r="B10" s="41" t="s">
        <v>114</v>
      </c>
      <c r="C10" s="41"/>
    </row>
    <row r="11" spans="2:3" ht="13" customHeight="1" x14ac:dyDescent="0.3">
      <c r="B11" s="41" t="s">
        <v>115</v>
      </c>
      <c r="C11" s="41" t="s">
        <v>116</v>
      </c>
    </row>
    <row r="12" spans="2:3" ht="13" customHeight="1" x14ac:dyDescent="0.3">
      <c r="B12" s="28">
        <v>1000</v>
      </c>
      <c r="C12" t="s">
        <v>117</v>
      </c>
    </row>
    <row r="13" spans="2:3" ht="13" customHeight="1" x14ac:dyDescent="0.3">
      <c r="B13" s="38">
        <v>1000</v>
      </c>
      <c r="C13" t="s">
        <v>118</v>
      </c>
    </row>
    <row r="14" spans="2:3" ht="13" customHeight="1" x14ac:dyDescent="0.3">
      <c r="B14" s="39"/>
      <c r="C14" t="s">
        <v>119</v>
      </c>
    </row>
    <row r="15" spans="2:3" ht="13" customHeight="1" x14ac:dyDescent="0.3">
      <c r="B15" s="34">
        <v>1000</v>
      </c>
      <c r="C15" t="s">
        <v>120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AE79"/>
  <sheetViews>
    <sheetView zoomScaleNormal="100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H5" sqref="H5"/>
    </sheetView>
  </sheetViews>
  <sheetFormatPr defaultRowHeight="13" x14ac:dyDescent="0.3"/>
  <cols>
    <col min="1" max="1" width="34.8984375" bestFit="1" customWidth="1"/>
    <col min="2" max="5" width="11.5" customWidth="1"/>
    <col min="6" max="6" width="41.19921875" customWidth="1"/>
    <col min="7" max="7" width="11.5" customWidth="1"/>
    <col min="8" max="31" width="12.3984375" customWidth="1"/>
  </cols>
  <sheetData>
    <row r="1" spans="1:31" x14ac:dyDescent="0.3">
      <c r="A1" s="1"/>
      <c r="B1" s="1"/>
      <c r="C1" s="1"/>
      <c r="D1" s="1"/>
      <c r="E1" s="1"/>
      <c r="F1" s="1"/>
      <c r="G1" s="2" t="s">
        <v>0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</row>
    <row r="2" spans="1:31" x14ac:dyDescent="0.3">
      <c r="A2" s="3" t="s">
        <v>111</v>
      </c>
      <c r="B2" s="37">
        <f>'Control Panel'!$B$4</f>
        <v>0</v>
      </c>
      <c r="C2" s="3"/>
      <c r="D2" s="3"/>
      <c r="E2" s="3"/>
      <c r="F2" s="3"/>
      <c r="G2" s="2" t="s">
        <v>2</v>
      </c>
      <c r="H2" s="3">
        <f t="shared" ref="H2:AE2" si="0">YEAR(H3)</f>
        <v>2026</v>
      </c>
      <c r="I2" s="3">
        <f t="shared" si="0"/>
        <v>2026</v>
      </c>
      <c r="J2" s="3">
        <f t="shared" si="0"/>
        <v>2026</v>
      </c>
      <c r="K2" s="3">
        <f t="shared" si="0"/>
        <v>2026</v>
      </c>
      <c r="L2" s="3">
        <f t="shared" si="0"/>
        <v>2026</v>
      </c>
      <c r="M2" s="3">
        <f t="shared" si="0"/>
        <v>2026</v>
      </c>
      <c r="N2" s="3">
        <f t="shared" si="0"/>
        <v>2026</v>
      </c>
      <c r="O2" s="3">
        <f t="shared" si="0"/>
        <v>2026</v>
      </c>
      <c r="P2" s="3">
        <f t="shared" si="0"/>
        <v>2026</v>
      </c>
      <c r="Q2" s="3">
        <f t="shared" si="0"/>
        <v>2026</v>
      </c>
      <c r="R2" s="3">
        <f t="shared" si="0"/>
        <v>2026</v>
      </c>
      <c r="S2" s="3">
        <f t="shared" si="0"/>
        <v>2026</v>
      </c>
      <c r="T2" s="3">
        <f t="shared" si="0"/>
        <v>2027</v>
      </c>
      <c r="U2" s="3">
        <f t="shared" si="0"/>
        <v>2027</v>
      </c>
      <c r="V2" s="3">
        <f t="shared" si="0"/>
        <v>2027</v>
      </c>
      <c r="W2" s="3">
        <f t="shared" si="0"/>
        <v>2027</v>
      </c>
      <c r="X2" s="3">
        <f t="shared" si="0"/>
        <v>2027</v>
      </c>
      <c r="Y2" s="3">
        <f t="shared" si="0"/>
        <v>2027</v>
      </c>
      <c r="Z2" s="3">
        <f t="shared" si="0"/>
        <v>2027</v>
      </c>
      <c r="AA2" s="3">
        <f t="shared" si="0"/>
        <v>2027</v>
      </c>
      <c r="AB2" s="3">
        <f t="shared" si="0"/>
        <v>2027</v>
      </c>
      <c r="AC2" s="3">
        <f t="shared" si="0"/>
        <v>2027</v>
      </c>
      <c r="AD2" s="3">
        <f t="shared" si="0"/>
        <v>2027</v>
      </c>
      <c r="AE2" s="3">
        <f t="shared" si="0"/>
        <v>2027</v>
      </c>
    </row>
    <row r="3" spans="1:31" x14ac:dyDescent="0.3">
      <c r="A3" s="3" t="s">
        <v>3</v>
      </c>
      <c r="B3" s="3" t="s">
        <v>4</v>
      </c>
      <c r="C3" s="3"/>
      <c r="D3" s="3"/>
      <c r="E3" s="3"/>
      <c r="F3" s="3" t="s">
        <v>5</v>
      </c>
      <c r="G3" s="2" t="s">
        <v>6</v>
      </c>
      <c r="H3" s="27">
        <v>46053</v>
      </c>
      <c r="I3" s="4">
        <f t="shared" ref="I3:AE3" si="1">EOMONTH(H3,1)</f>
        <v>46081</v>
      </c>
      <c r="J3" s="4">
        <f t="shared" si="1"/>
        <v>46112</v>
      </c>
      <c r="K3" s="4">
        <f t="shared" si="1"/>
        <v>46142</v>
      </c>
      <c r="L3" s="4">
        <f t="shared" si="1"/>
        <v>46173</v>
      </c>
      <c r="M3" s="4">
        <f t="shared" si="1"/>
        <v>46203</v>
      </c>
      <c r="N3" s="4">
        <f t="shared" si="1"/>
        <v>46234</v>
      </c>
      <c r="O3" s="4">
        <f t="shared" si="1"/>
        <v>46265</v>
      </c>
      <c r="P3" s="4">
        <f t="shared" si="1"/>
        <v>46295</v>
      </c>
      <c r="Q3" s="4">
        <f t="shared" si="1"/>
        <v>46326</v>
      </c>
      <c r="R3" s="4">
        <f t="shared" si="1"/>
        <v>46356</v>
      </c>
      <c r="S3" s="4">
        <f t="shared" si="1"/>
        <v>46387</v>
      </c>
      <c r="T3" s="4">
        <f t="shared" si="1"/>
        <v>46418</v>
      </c>
      <c r="U3" s="4">
        <f t="shared" si="1"/>
        <v>46446</v>
      </c>
      <c r="V3" s="4">
        <f t="shared" si="1"/>
        <v>46477</v>
      </c>
      <c r="W3" s="4">
        <f t="shared" si="1"/>
        <v>46507</v>
      </c>
      <c r="X3" s="4">
        <f t="shared" si="1"/>
        <v>46538</v>
      </c>
      <c r="Y3" s="4">
        <f t="shared" si="1"/>
        <v>46568</v>
      </c>
      <c r="Z3" s="4">
        <f t="shared" si="1"/>
        <v>46599</v>
      </c>
      <c r="AA3" s="4">
        <f t="shared" si="1"/>
        <v>46630</v>
      </c>
      <c r="AB3" s="4">
        <f t="shared" si="1"/>
        <v>46660</v>
      </c>
      <c r="AC3" s="4">
        <f t="shared" si="1"/>
        <v>46691</v>
      </c>
      <c r="AD3" s="4">
        <f t="shared" si="1"/>
        <v>46721</v>
      </c>
      <c r="AE3" s="4">
        <f t="shared" si="1"/>
        <v>46752</v>
      </c>
    </row>
    <row r="4" spans="1:31" x14ac:dyDescent="0.3">
      <c r="A4" s="5" t="s">
        <v>7</v>
      </c>
      <c r="B4" s="5"/>
      <c r="C4" s="5"/>
      <c r="D4" s="5"/>
      <c r="E4" s="5"/>
      <c r="F4" s="5"/>
      <c r="G4" s="5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x14ac:dyDescent="0.3">
      <c r="A5" s="1" t="s">
        <v>8</v>
      </c>
      <c r="B5" s="1"/>
      <c r="C5" s="1"/>
      <c r="D5" s="1"/>
      <c r="E5" s="1"/>
      <c r="F5" s="1"/>
      <c r="G5" s="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x14ac:dyDescent="0.3">
      <c r="A6" s="1" t="s">
        <v>9</v>
      </c>
      <c r="B6" s="8"/>
      <c r="C6" s="8"/>
      <c r="D6" s="8"/>
      <c r="E6" s="8"/>
      <c r="F6" s="9" t="s">
        <v>63</v>
      </c>
      <c r="G6" s="1"/>
      <c r="H6" s="28">
        <v>3467330.63</v>
      </c>
      <c r="I6" s="28">
        <v>3737172.9</v>
      </c>
      <c r="J6" s="28">
        <v>3837143.67</v>
      </c>
      <c r="K6" s="28">
        <v>3825562.59</v>
      </c>
      <c r="L6" s="28">
        <v>3971026.4</v>
      </c>
      <c r="M6" s="28">
        <v>3730683.9</v>
      </c>
      <c r="N6" s="28">
        <v>3696254.17</v>
      </c>
      <c r="O6" s="28">
        <v>3691124.06</v>
      </c>
      <c r="P6" s="28">
        <v>3642508.62</v>
      </c>
      <c r="Q6" s="28">
        <v>3668332.84</v>
      </c>
      <c r="R6" s="28">
        <v>3609447.57</v>
      </c>
      <c r="S6" s="28">
        <v>3915565.8</v>
      </c>
      <c r="T6" s="28">
        <v>3519340.5894499994</v>
      </c>
      <c r="U6" s="28">
        <v>3793230.4934999994</v>
      </c>
      <c r="V6" s="28">
        <v>3894700.8250499996</v>
      </c>
      <c r="W6" s="28">
        <v>3882946.0288499994</v>
      </c>
      <c r="X6" s="28">
        <v>4030591.7959999996</v>
      </c>
      <c r="Y6" s="28">
        <v>3786644.1584999994</v>
      </c>
      <c r="Z6" s="28">
        <v>3751697.9825499994</v>
      </c>
      <c r="AA6" s="28">
        <v>3746490.9208999998</v>
      </c>
      <c r="AB6" s="28">
        <v>3697146.2492999998</v>
      </c>
      <c r="AC6" s="28">
        <v>3723357.8325999994</v>
      </c>
      <c r="AD6" s="28">
        <v>3663589.2835499994</v>
      </c>
      <c r="AE6" s="28">
        <v>3974299.2869999995</v>
      </c>
    </row>
    <row r="7" spans="1:31" x14ac:dyDescent="0.3">
      <c r="A7" s="1" t="s">
        <v>10</v>
      </c>
      <c r="B7" s="8"/>
      <c r="C7" s="8"/>
      <c r="D7" s="8"/>
      <c r="E7" s="8"/>
      <c r="F7" s="9" t="s">
        <v>64</v>
      </c>
      <c r="G7" s="1"/>
      <c r="H7" s="28">
        <v>564449.17000000004</v>
      </c>
      <c r="I7" s="28">
        <v>509614.49</v>
      </c>
      <c r="J7" s="28">
        <v>624651.30000000005</v>
      </c>
      <c r="K7" s="28">
        <v>571635.79</v>
      </c>
      <c r="L7" s="28">
        <v>593371.76</v>
      </c>
      <c r="M7" s="28">
        <v>607320.64</v>
      </c>
      <c r="N7" s="28">
        <v>652280.15</v>
      </c>
      <c r="O7" s="28">
        <v>600880.66</v>
      </c>
      <c r="P7" s="28">
        <v>592966.52</v>
      </c>
      <c r="Q7" s="28">
        <v>500227.21</v>
      </c>
      <c r="R7" s="28">
        <v>492197.4</v>
      </c>
      <c r="S7" s="28">
        <v>533940.79</v>
      </c>
      <c r="T7" s="28">
        <v>555579.26</v>
      </c>
      <c r="U7" s="28">
        <v>675239.19</v>
      </c>
      <c r="V7" s="28">
        <v>567540.31999999995</v>
      </c>
      <c r="W7" s="28">
        <v>559323.63</v>
      </c>
      <c r="X7" s="28">
        <v>628974.06999999995</v>
      </c>
      <c r="Y7" s="28">
        <v>551794.18000000005</v>
      </c>
      <c r="Z7" s="28">
        <v>599228.03</v>
      </c>
      <c r="AA7" s="28">
        <v>636933.5</v>
      </c>
      <c r="AB7" s="28">
        <v>628544.51</v>
      </c>
      <c r="AC7" s="28">
        <v>618614.31000000006</v>
      </c>
      <c r="AD7" s="28">
        <v>565206.68000000005</v>
      </c>
      <c r="AE7" s="28">
        <v>660306.78</v>
      </c>
    </row>
    <row r="8" spans="1:31" x14ac:dyDescent="0.3">
      <c r="A8" s="1"/>
      <c r="B8" s="8"/>
      <c r="C8" s="8"/>
      <c r="D8" s="8"/>
      <c r="E8" s="8"/>
      <c r="F8" s="9"/>
      <c r="G8" s="1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</row>
    <row r="9" spans="1:31" x14ac:dyDescent="0.3">
      <c r="A9" s="11" t="s">
        <v>11</v>
      </c>
      <c r="B9" s="11"/>
      <c r="C9" s="11"/>
      <c r="D9" s="11"/>
      <c r="E9" s="11"/>
      <c r="F9" s="11"/>
      <c r="G9" s="11"/>
      <c r="H9" s="29">
        <f>SUM(H6:H8)</f>
        <v>4031779.8</v>
      </c>
      <c r="I9" s="29">
        <f t="shared" ref="I9:AE9" si="2">SUM(I6:I8)</f>
        <v>4246787.3899999997</v>
      </c>
      <c r="J9" s="29">
        <f t="shared" si="2"/>
        <v>4461794.97</v>
      </c>
      <c r="K9" s="29">
        <f t="shared" si="2"/>
        <v>4397198.38</v>
      </c>
      <c r="L9" s="29">
        <f t="shared" si="2"/>
        <v>4564398.16</v>
      </c>
      <c r="M9" s="29">
        <f t="shared" si="2"/>
        <v>4338004.54</v>
      </c>
      <c r="N9" s="29">
        <f t="shared" si="2"/>
        <v>4348534.32</v>
      </c>
      <c r="O9" s="29">
        <f t="shared" si="2"/>
        <v>4292004.72</v>
      </c>
      <c r="P9" s="29">
        <f t="shared" si="2"/>
        <v>4235475.1400000006</v>
      </c>
      <c r="Q9" s="29">
        <f t="shared" si="2"/>
        <v>4168560.05</v>
      </c>
      <c r="R9" s="29">
        <f t="shared" si="2"/>
        <v>4101644.9699999997</v>
      </c>
      <c r="S9" s="29">
        <f t="shared" si="2"/>
        <v>4449506.59</v>
      </c>
      <c r="T9" s="29">
        <f t="shared" si="2"/>
        <v>4074919.8494499996</v>
      </c>
      <c r="U9" s="29">
        <f t="shared" si="2"/>
        <v>4468469.6834999993</v>
      </c>
      <c r="V9" s="29">
        <f t="shared" si="2"/>
        <v>4462241.1450499995</v>
      </c>
      <c r="W9" s="29">
        <f t="shared" si="2"/>
        <v>4442269.6588499993</v>
      </c>
      <c r="X9" s="29">
        <f t="shared" si="2"/>
        <v>4659565.8659999995</v>
      </c>
      <c r="Y9" s="29">
        <f t="shared" si="2"/>
        <v>4338438.3384999996</v>
      </c>
      <c r="Z9" s="29">
        <f t="shared" si="2"/>
        <v>4350926.0125499992</v>
      </c>
      <c r="AA9" s="29">
        <f t="shared" si="2"/>
        <v>4383424.4209000003</v>
      </c>
      <c r="AB9" s="29">
        <f t="shared" si="2"/>
        <v>4325690.7593</v>
      </c>
      <c r="AC9" s="29">
        <f t="shared" si="2"/>
        <v>4341972.1425999999</v>
      </c>
      <c r="AD9" s="29">
        <f t="shared" si="2"/>
        <v>4228795.9635499995</v>
      </c>
      <c r="AE9" s="29">
        <f t="shared" si="2"/>
        <v>4634606.0669999998</v>
      </c>
    </row>
    <row r="10" spans="1:31" x14ac:dyDescent="0.3">
      <c r="A10" s="1"/>
      <c r="B10" s="1"/>
      <c r="C10" s="1"/>
      <c r="D10" s="1"/>
      <c r="E10" s="1"/>
      <c r="F10" s="1"/>
      <c r="G10" s="1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</row>
    <row r="11" spans="1:31" x14ac:dyDescent="0.3">
      <c r="A11" s="1" t="s">
        <v>12</v>
      </c>
      <c r="B11" s="1"/>
      <c r="C11" s="1"/>
      <c r="D11" s="1"/>
      <c r="E11" s="1"/>
      <c r="F11" s="1"/>
      <c r="G11" s="1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</row>
    <row r="12" spans="1:31" x14ac:dyDescent="0.3">
      <c r="A12" s="1" t="s">
        <v>13</v>
      </c>
      <c r="B12" s="8"/>
      <c r="C12" s="8"/>
      <c r="D12" s="8"/>
      <c r="E12" s="8"/>
      <c r="F12" s="9" t="s">
        <v>65</v>
      </c>
      <c r="G12" s="1"/>
      <c r="H12" s="28">
        <v>2384741.1689846087</v>
      </c>
      <c r="I12" s="28">
        <v>2558518.2653370788</v>
      </c>
      <c r="J12" s="28">
        <v>2646584.35011421</v>
      </c>
      <c r="K12" s="28">
        <v>2644207.6248187171</v>
      </c>
      <c r="L12" s="28">
        <v>2730928.2390803993</v>
      </c>
      <c r="M12" s="28">
        <v>2582022.0548956268</v>
      </c>
      <c r="N12" s="28">
        <v>2565704.7110894886</v>
      </c>
      <c r="O12" s="28">
        <v>2519056.2339542513</v>
      </c>
      <c r="P12" s="28">
        <v>2542301.5458259583</v>
      </c>
      <c r="Q12" s="28">
        <v>2526944.3360500364</v>
      </c>
      <c r="R12" s="28">
        <v>2462706.1030769674</v>
      </c>
      <c r="S12" s="28">
        <v>2707496.9133581482</v>
      </c>
      <c r="T12" s="28">
        <v>2491131.91</v>
      </c>
      <c r="U12" s="28">
        <v>2601921.69</v>
      </c>
      <c r="V12" s="28">
        <v>2871754.02</v>
      </c>
      <c r="W12" s="28">
        <v>2748143.45</v>
      </c>
      <c r="X12" s="28">
        <v>2904408.71</v>
      </c>
      <c r="Y12" s="28">
        <v>2711148.7200000007</v>
      </c>
      <c r="Z12" s="28">
        <v>2726948.47</v>
      </c>
      <c r="AA12" s="28">
        <v>2660562.2200000002</v>
      </c>
      <c r="AB12" s="28">
        <v>2664130.7999999993</v>
      </c>
      <c r="AC12" s="28">
        <v>2622040.94</v>
      </c>
      <c r="AD12" s="28">
        <v>2534299.7800000003</v>
      </c>
      <c r="AE12" s="28">
        <v>2798757.44</v>
      </c>
    </row>
    <row r="13" spans="1:31" x14ac:dyDescent="0.3">
      <c r="A13" s="1" t="s">
        <v>14</v>
      </c>
      <c r="B13" s="8"/>
      <c r="C13" s="8"/>
      <c r="D13" s="8"/>
      <c r="E13" s="8"/>
      <c r="F13" s="9" t="s">
        <v>66</v>
      </c>
      <c r="G13" s="1"/>
      <c r="H13" s="28">
        <v>275982.94726358994</v>
      </c>
      <c r="I13" s="28">
        <v>248724.77770739072</v>
      </c>
      <c r="J13" s="28">
        <v>304841.96288591623</v>
      </c>
      <c r="K13" s="28">
        <v>282029.98315299308</v>
      </c>
      <c r="L13" s="28">
        <v>290959.93098518497</v>
      </c>
      <c r="M13" s="28">
        <v>292014.34627077222</v>
      </c>
      <c r="N13" s="28">
        <v>318944.45194494067</v>
      </c>
      <c r="O13" s="28">
        <v>302942.94163236505</v>
      </c>
      <c r="P13" s="28">
        <v>288054.05002152029</v>
      </c>
      <c r="Q13" s="28">
        <v>242959.24476241614</v>
      </c>
      <c r="R13" s="28">
        <v>237005.3507962217</v>
      </c>
      <c r="S13" s="28">
        <v>260091.49328812186</v>
      </c>
      <c r="T13" s="28">
        <v>272819.37613444898</v>
      </c>
      <c r="U13" s="28">
        <v>336899.44981526502</v>
      </c>
      <c r="V13" s="28">
        <v>281968.1222401429</v>
      </c>
      <c r="W13" s="28">
        <v>275475.59893603082</v>
      </c>
      <c r="X13" s="28">
        <v>316264.78815268143</v>
      </c>
      <c r="Y13" s="28">
        <v>275341.27619525004</v>
      </c>
      <c r="Z13" s="28">
        <v>288055.77609239373</v>
      </c>
      <c r="AA13" s="28">
        <v>309521.91490131931</v>
      </c>
      <c r="AB13" s="28">
        <v>308758.6542155096</v>
      </c>
      <c r="AC13" s="28">
        <v>300212.48088887939</v>
      </c>
      <c r="AD13" s="28">
        <v>280594.73977045802</v>
      </c>
      <c r="AE13" s="28">
        <v>318102.62389161286</v>
      </c>
    </row>
    <row r="14" spans="1:31" x14ac:dyDescent="0.3">
      <c r="A14" s="1"/>
      <c r="B14" s="8"/>
      <c r="C14" s="8"/>
      <c r="D14" s="8"/>
      <c r="E14" s="8"/>
      <c r="F14" s="9"/>
      <c r="G14" s="1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</row>
    <row r="15" spans="1:31" x14ac:dyDescent="0.3">
      <c r="A15" s="11" t="s">
        <v>15</v>
      </c>
      <c r="B15" s="11"/>
      <c r="C15" s="11"/>
      <c r="D15" s="11"/>
      <c r="E15" s="11"/>
      <c r="F15" s="11"/>
      <c r="G15" s="11"/>
      <c r="H15" s="29">
        <f>SUM(H12:H14)</f>
        <v>2660724.1162481988</v>
      </c>
      <c r="I15" s="29">
        <f t="shared" ref="I15:AE15" si="3">SUM(I12:I14)</f>
        <v>2807243.0430444693</v>
      </c>
      <c r="J15" s="29">
        <f t="shared" si="3"/>
        <v>2951426.3130001263</v>
      </c>
      <c r="K15" s="29">
        <f t="shared" si="3"/>
        <v>2926237.6079717102</v>
      </c>
      <c r="L15" s="29">
        <f t="shared" si="3"/>
        <v>3021888.1700655841</v>
      </c>
      <c r="M15" s="29">
        <f t="shared" si="3"/>
        <v>2874036.401166399</v>
      </c>
      <c r="N15" s="29">
        <f t="shared" si="3"/>
        <v>2884649.1630344293</v>
      </c>
      <c r="O15" s="29">
        <f t="shared" si="3"/>
        <v>2821999.1755866162</v>
      </c>
      <c r="P15" s="29">
        <f t="shared" si="3"/>
        <v>2830355.5958474786</v>
      </c>
      <c r="Q15" s="29">
        <f t="shared" si="3"/>
        <v>2769903.5808124524</v>
      </c>
      <c r="R15" s="29">
        <f t="shared" si="3"/>
        <v>2699711.4538731892</v>
      </c>
      <c r="S15" s="29">
        <f t="shared" si="3"/>
        <v>2967588.4066462698</v>
      </c>
      <c r="T15" s="29">
        <f t="shared" si="3"/>
        <v>2763951.2861344493</v>
      </c>
      <c r="U15" s="29">
        <f t="shared" si="3"/>
        <v>2938821.1398152648</v>
      </c>
      <c r="V15" s="29">
        <f t="shared" si="3"/>
        <v>3153722.1422401429</v>
      </c>
      <c r="W15" s="29">
        <f t="shared" si="3"/>
        <v>3023619.0489360308</v>
      </c>
      <c r="X15" s="29">
        <f t="shared" si="3"/>
        <v>3220673.4981526816</v>
      </c>
      <c r="Y15" s="29">
        <f t="shared" si="3"/>
        <v>2986489.9961952507</v>
      </c>
      <c r="Z15" s="29">
        <f t="shared" si="3"/>
        <v>3015004.246092394</v>
      </c>
      <c r="AA15" s="29">
        <f t="shared" si="3"/>
        <v>2970084.1349013196</v>
      </c>
      <c r="AB15" s="29">
        <f t="shared" si="3"/>
        <v>2972889.4542155089</v>
      </c>
      <c r="AC15" s="29">
        <f t="shared" si="3"/>
        <v>2922253.4208888793</v>
      </c>
      <c r="AD15" s="29">
        <f t="shared" si="3"/>
        <v>2814894.5197704583</v>
      </c>
      <c r="AE15" s="29">
        <f t="shared" si="3"/>
        <v>3116860.0638916129</v>
      </c>
    </row>
    <row r="16" spans="1:31" x14ac:dyDescent="0.3">
      <c r="A16" s="1"/>
      <c r="B16" s="1"/>
      <c r="C16" s="1"/>
      <c r="D16" s="1"/>
      <c r="E16" s="1"/>
      <c r="F16" s="1"/>
      <c r="G16" s="1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</row>
    <row r="17" spans="1:31" x14ac:dyDescent="0.3">
      <c r="A17" s="1" t="s">
        <v>16</v>
      </c>
      <c r="B17" s="1"/>
      <c r="C17" s="1"/>
      <c r="D17" s="1"/>
      <c r="E17" s="1"/>
      <c r="F17" s="1"/>
      <c r="G17" s="1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</row>
    <row r="18" spans="1:31" x14ac:dyDescent="0.3">
      <c r="A18" s="1" t="s">
        <v>17</v>
      </c>
      <c r="B18" s="8"/>
      <c r="C18" s="8"/>
      <c r="D18" s="8"/>
      <c r="E18" s="8"/>
      <c r="F18" s="1"/>
      <c r="G18" s="1"/>
      <c r="H18" s="30">
        <f t="shared" ref="H18:AE18" si="4">H6-H12</f>
        <v>1082589.4610153912</v>
      </c>
      <c r="I18" s="30">
        <f t="shared" si="4"/>
        <v>1178654.6346629211</v>
      </c>
      <c r="J18" s="30">
        <f t="shared" si="4"/>
        <v>1190559.3198857899</v>
      </c>
      <c r="K18" s="30">
        <f t="shared" si="4"/>
        <v>1181354.9651812827</v>
      </c>
      <c r="L18" s="30">
        <f t="shared" si="4"/>
        <v>1240098.1609196006</v>
      </c>
      <c r="M18" s="30">
        <f t="shared" si="4"/>
        <v>1148661.8451043731</v>
      </c>
      <c r="N18" s="30">
        <f t="shared" si="4"/>
        <v>1130549.4589105113</v>
      </c>
      <c r="O18" s="30">
        <f t="shared" si="4"/>
        <v>1172067.8260457488</v>
      </c>
      <c r="P18" s="30">
        <f t="shared" si="4"/>
        <v>1100207.0741740419</v>
      </c>
      <c r="Q18" s="30">
        <f t="shared" si="4"/>
        <v>1141388.5039499635</v>
      </c>
      <c r="R18" s="30">
        <f t="shared" si="4"/>
        <v>1146741.4669230324</v>
      </c>
      <c r="S18" s="30">
        <f t="shared" si="4"/>
        <v>1208068.8866418516</v>
      </c>
      <c r="T18" s="30">
        <f t="shared" si="4"/>
        <v>1028208.6794499992</v>
      </c>
      <c r="U18" s="30">
        <f t="shared" si="4"/>
        <v>1191308.8034999995</v>
      </c>
      <c r="V18" s="30">
        <f t="shared" si="4"/>
        <v>1022946.8050499996</v>
      </c>
      <c r="W18" s="30">
        <f t="shared" si="4"/>
        <v>1134802.5788499992</v>
      </c>
      <c r="X18" s="30">
        <f t="shared" si="4"/>
        <v>1126183.0859999997</v>
      </c>
      <c r="Y18" s="30">
        <f t="shared" si="4"/>
        <v>1075495.4384999988</v>
      </c>
      <c r="Z18" s="30">
        <f t="shared" si="4"/>
        <v>1024749.5125499992</v>
      </c>
      <c r="AA18" s="30">
        <f t="shared" si="4"/>
        <v>1085928.7008999996</v>
      </c>
      <c r="AB18" s="30">
        <f t="shared" si="4"/>
        <v>1033015.4493000004</v>
      </c>
      <c r="AC18" s="30">
        <f t="shared" si="4"/>
        <v>1101316.8925999994</v>
      </c>
      <c r="AD18" s="30">
        <f t="shared" si="4"/>
        <v>1129289.5035499991</v>
      </c>
      <c r="AE18" s="30">
        <f t="shared" si="4"/>
        <v>1175541.8469999996</v>
      </c>
    </row>
    <row r="19" spans="1:31" x14ac:dyDescent="0.3">
      <c r="A19" s="1" t="s">
        <v>18</v>
      </c>
      <c r="B19" s="8"/>
      <c r="C19" s="8"/>
      <c r="D19" s="8"/>
      <c r="E19" s="8"/>
      <c r="F19" s="1"/>
      <c r="G19" s="1"/>
      <c r="H19" s="30">
        <f t="shared" ref="H19:AE19" si="5">H7-H13</f>
        <v>288466.2227364101</v>
      </c>
      <c r="I19" s="30">
        <f t="shared" si="5"/>
        <v>260889.71229260927</v>
      </c>
      <c r="J19" s="30">
        <f t="shared" si="5"/>
        <v>319809.33711408381</v>
      </c>
      <c r="K19" s="30">
        <f t="shared" si="5"/>
        <v>289605.80684700696</v>
      </c>
      <c r="L19" s="30">
        <f t="shared" si="5"/>
        <v>302411.82901481504</v>
      </c>
      <c r="M19" s="30">
        <f t="shared" si="5"/>
        <v>315306.29372922779</v>
      </c>
      <c r="N19" s="30">
        <f t="shared" si="5"/>
        <v>333335.69805505936</v>
      </c>
      <c r="O19" s="30">
        <f t="shared" si="5"/>
        <v>297937.71836763498</v>
      </c>
      <c r="P19" s="30">
        <f t="shared" si="5"/>
        <v>304912.46997847973</v>
      </c>
      <c r="Q19" s="30">
        <f t="shared" si="5"/>
        <v>257267.96523758388</v>
      </c>
      <c r="R19" s="30">
        <f t="shared" si="5"/>
        <v>255192.04920377833</v>
      </c>
      <c r="S19" s="30">
        <f t="shared" si="5"/>
        <v>273849.29671187815</v>
      </c>
      <c r="T19" s="30">
        <f t="shared" si="5"/>
        <v>282759.88386555103</v>
      </c>
      <c r="U19" s="30">
        <f t="shared" si="5"/>
        <v>338339.74018473492</v>
      </c>
      <c r="V19" s="30">
        <f t="shared" si="5"/>
        <v>285572.19775985705</v>
      </c>
      <c r="W19" s="30">
        <f t="shared" si="5"/>
        <v>283848.03106396919</v>
      </c>
      <c r="X19" s="30">
        <f t="shared" si="5"/>
        <v>312709.28184731852</v>
      </c>
      <c r="Y19" s="30">
        <f t="shared" si="5"/>
        <v>276452.90380475001</v>
      </c>
      <c r="Z19" s="30">
        <f t="shared" si="5"/>
        <v>311172.2539076063</v>
      </c>
      <c r="AA19" s="30">
        <f t="shared" si="5"/>
        <v>327411.58509868069</v>
      </c>
      <c r="AB19" s="30">
        <f t="shared" si="5"/>
        <v>319785.85578449041</v>
      </c>
      <c r="AC19" s="30">
        <f t="shared" si="5"/>
        <v>318401.82911112066</v>
      </c>
      <c r="AD19" s="30">
        <f t="shared" si="5"/>
        <v>284611.94022954203</v>
      </c>
      <c r="AE19" s="30">
        <f t="shared" si="5"/>
        <v>342204.15610838716</v>
      </c>
    </row>
    <row r="20" spans="1:31" x14ac:dyDescent="0.3">
      <c r="A20" s="1"/>
      <c r="B20" s="8"/>
      <c r="C20" s="8"/>
      <c r="D20" s="8"/>
      <c r="E20" s="8"/>
      <c r="F20" s="1"/>
      <c r="G20" s="1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</row>
    <row r="21" spans="1:31" x14ac:dyDescent="0.3">
      <c r="A21" s="11" t="s">
        <v>19</v>
      </c>
      <c r="B21" s="11"/>
      <c r="C21" s="11"/>
      <c r="D21" s="11"/>
      <c r="E21" s="11"/>
      <c r="F21" s="11"/>
      <c r="G21" s="11"/>
      <c r="H21" s="29">
        <f>SUM(H18:H20)</f>
        <v>1371055.6837518013</v>
      </c>
      <c r="I21" s="29">
        <f t="shared" ref="I21:AE21" si="6">SUM(I18:I20)</f>
        <v>1439544.3469555303</v>
      </c>
      <c r="J21" s="29">
        <f t="shared" si="6"/>
        <v>1510368.6569998737</v>
      </c>
      <c r="K21" s="29">
        <f t="shared" si="6"/>
        <v>1470960.7720282897</v>
      </c>
      <c r="L21" s="29">
        <f t="shared" si="6"/>
        <v>1542509.9899344156</v>
      </c>
      <c r="M21" s="29">
        <f t="shared" si="6"/>
        <v>1463968.1388336008</v>
      </c>
      <c r="N21" s="29">
        <f t="shared" si="6"/>
        <v>1463885.1569655708</v>
      </c>
      <c r="O21" s="29">
        <f t="shared" si="6"/>
        <v>1470005.5444133838</v>
      </c>
      <c r="P21" s="29">
        <f t="shared" si="6"/>
        <v>1405119.5441525215</v>
      </c>
      <c r="Q21" s="29">
        <f t="shared" si="6"/>
        <v>1398656.4691875475</v>
      </c>
      <c r="R21" s="29">
        <f t="shared" si="6"/>
        <v>1401933.5161268108</v>
      </c>
      <c r="S21" s="29">
        <f t="shared" si="6"/>
        <v>1481918.1833537298</v>
      </c>
      <c r="T21" s="29">
        <f t="shared" si="6"/>
        <v>1310968.5633155503</v>
      </c>
      <c r="U21" s="29">
        <f t="shared" si="6"/>
        <v>1529648.5436847345</v>
      </c>
      <c r="V21" s="29">
        <f t="shared" si="6"/>
        <v>1308519.0028098566</v>
      </c>
      <c r="W21" s="29">
        <f t="shared" si="6"/>
        <v>1418650.6099139685</v>
      </c>
      <c r="X21" s="29">
        <f t="shared" si="6"/>
        <v>1438892.3678473183</v>
      </c>
      <c r="Y21" s="29">
        <f t="shared" si="6"/>
        <v>1351948.3423047487</v>
      </c>
      <c r="Z21" s="29">
        <f t="shared" si="6"/>
        <v>1335921.7664576054</v>
      </c>
      <c r="AA21" s="29">
        <f t="shared" si="6"/>
        <v>1413340.2859986802</v>
      </c>
      <c r="AB21" s="29">
        <f t="shared" si="6"/>
        <v>1352801.3050844909</v>
      </c>
      <c r="AC21" s="29">
        <f t="shared" si="6"/>
        <v>1419718.7217111201</v>
      </c>
      <c r="AD21" s="29">
        <f t="shared" si="6"/>
        <v>1413901.4437795412</v>
      </c>
      <c r="AE21" s="29">
        <f t="shared" si="6"/>
        <v>1517746.0031083869</v>
      </c>
    </row>
    <row r="22" spans="1:31" x14ac:dyDescent="0.3">
      <c r="A22" s="1" t="s">
        <v>20</v>
      </c>
      <c r="B22" s="8"/>
      <c r="C22" s="8"/>
      <c r="D22" s="8"/>
      <c r="E22" s="8"/>
      <c r="F22" s="9" t="s">
        <v>67</v>
      </c>
      <c r="G22" s="1"/>
      <c r="H22" s="33">
        <f t="shared" ref="H22:AE22" si="7">H18/H6</f>
        <v>0.31222562153393235</v>
      </c>
      <c r="I22" s="33">
        <f t="shared" si="7"/>
        <v>0.31538670171319105</v>
      </c>
      <c r="J22" s="33">
        <f t="shared" si="7"/>
        <v>0.31027228122677769</v>
      </c>
      <c r="K22" s="33">
        <f t="shared" si="7"/>
        <v>0.30880555144211685</v>
      </c>
      <c r="L22" s="33">
        <f t="shared" si="7"/>
        <v>0.31228655667451638</v>
      </c>
      <c r="M22" s="33">
        <f t="shared" si="7"/>
        <v>0.30789578422990299</v>
      </c>
      <c r="N22" s="33">
        <f t="shared" si="7"/>
        <v>0.30586355994845216</v>
      </c>
      <c r="O22" s="33">
        <f t="shared" si="7"/>
        <v>0.31753682807555073</v>
      </c>
      <c r="P22" s="33">
        <f t="shared" si="7"/>
        <v>0.30204652588414238</v>
      </c>
      <c r="Q22" s="33">
        <f t="shared" si="7"/>
        <v>0.31114638549264345</v>
      </c>
      <c r="R22" s="33">
        <f t="shared" si="7"/>
        <v>0.31770553379253891</v>
      </c>
      <c r="S22" s="33">
        <f t="shared" si="7"/>
        <v>0.30852983919765864</v>
      </c>
      <c r="T22" s="33">
        <f t="shared" si="7"/>
        <v>0.29215946945637539</v>
      </c>
      <c r="U22" s="33">
        <f t="shared" si="7"/>
        <v>0.31406180181810767</v>
      </c>
      <c r="V22" s="33">
        <f t="shared" si="7"/>
        <v>0.26265093289594771</v>
      </c>
      <c r="W22" s="33">
        <f t="shared" si="7"/>
        <v>0.29225298791652027</v>
      </c>
      <c r="X22" s="33">
        <f t="shared" si="7"/>
        <v>0.27940886673704723</v>
      </c>
      <c r="Y22" s="33">
        <f t="shared" si="7"/>
        <v>0.2840233709538828</v>
      </c>
      <c r="Z22" s="33">
        <f t="shared" si="7"/>
        <v>0.27314285886453071</v>
      </c>
      <c r="AA22" s="33">
        <f t="shared" si="7"/>
        <v>0.28985221740217981</v>
      </c>
      <c r="AB22" s="33">
        <f t="shared" si="7"/>
        <v>0.27940886825766947</v>
      </c>
      <c r="AC22" s="33">
        <f t="shared" si="7"/>
        <v>0.29578593896009081</v>
      </c>
      <c r="AD22" s="33">
        <f t="shared" si="7"/>
        <v>0.30824675370152937</v>
      </c>
      <c r="AE22" s="33">
        <f t="shared" si="7"/>
        <v>0.29578593913277162</v>
      </c>
    </row>
    <row r="23" spans="1:31" x14ac:dyDescent="0.3">
      <c r="A23" s="1" t="s">
        <v>21</v>
      </c>
      <c r="B23" s="8"/>
      <c r="C23" s="8"/>
      <c r="D23" s="8"/>
      <c r="E23" s="8"/>
      <c r="F23" s="9" t="s">
        <v>67</v>
      </c>
      <c r="G23" s="1"/>
      <c r="H23" s="33">
        <f t="shared" ref="H23:AE23" si="8">H19/H7</f>
        <v>0.51105792703426256</v>
      </c>
      <c r="I23" s="33">
        <f t="shared" si="8"/>
        <v>0.51193542846987983</v>
      </c>
      <c r="J23" s="33">
        <f t="shared" si="8"/>
        <v>0.51198058358973042</v>
      </c>
      <c r="K23" s="33">
        <f t="shared" si="8"/>
        <v>0.50662644276875479</v>
      </c>
      <c r="L23" s="33">
        <f t="shared" si="8"/>
        <v>0.50964985090428816</v>
      </c>
      <c r="M23" s="33">
        <f t="shared" si="8"/>
        <v>0.5191759886988655</v>
      </c>
      <c r="N23" s="33">
        <f t="shared" si="8"/>
        <v>0.51103149169119944</v>
      </c>
      <c r="O23" s="33">
        <f t="shared" si="8"/>
        <v>0.49583509372332762</v>
      </c>
      <c r="P23" s="33">
        <f t="shared" si="8"/>
        <v>0.51421532193500519</v>
      </c>
      <c r="Q23" s="33">
        <f t="shared" si="8"/>
        <v>0.51430222125978287</v>
      </c>
      <c r="R23" s="33">
        <f t="shared" si="8"/>
        <v>0.51847500454853745</v>
      </c>
      <c r="S23" s="33">
        <f t="shared" si="8"/>
        <v>0.51288326691032193</v>
      </c>
      <c r="T23" s="33">
        <f t="shared" si="8"/>
        <v>0.5089460752468532</v>
      </c>
      <c r="U23" s="33">
        <f t="shared" si="8"/>
        <v>0.5010665038336044</v>
      </c>
      <c r="V23" s="33">
        <f t="shared" si="8"/>
        <v>0.50317517134264056</v>
      </c>
      <c r="W23" s="33">
        <f t="shared" si="8"/>
        <v>0.50748442554441908</v>
      </c>
      <c r="X23" s="33">
        <f t="shared" si="8"/>
        <v>0.49717356686471759</v>
      </c>
      <c r="Y23" s="33">
        <f t="shared" si="8"/>
        <v>0.5010072846450645</v>
      </c>
      <c r="Z23" s="33">
        <f t="shared" si="8"/>
        <v>0.51928854848062811</v>
      </c>
      <c r="AA23" s="33">
        <f t="shared" si="8"/>
        <v>0.51404359340289163</v>
      </c>
      <c r="AB23" s="33">
        <f t="shared" si="8"/>
        <v>0.50877201327315769</v>
      </c>
      <c r="AC23" s="33">
        <f t="shared" si="8"/>
        <v>0.51470168724535426</v>
      </c>
      <c r="AD23" s="33">
        <f t="shared" si="8"/>
        <v>0.50355374467538494</v>
      </c>
      <c r="AE23" s="33">
        <f t="shared" si="8"/>
        <v>0.51825025347821985</v>
      </c>
    </row>
    <row r="24" spans="1:31" x14ac:dyDescent="0.3">
      <c r="A24" s="1" t="s">
        <v>22</v>
      </c>
      <c r="B24" s="8"/>
      <c r="C24" s="8"/>
      <c r="D24" s="8"/>
      <c r="E24" s="8"/>
      <c r="F24" s="1"/>
      <c r="G24" s="1"/>
      <c r="H24" s="33">
        <f t="shared" ref="H24:AE24" si="9">H21/H9</f>
        <v>0.34006214420534608</v>
      </c>
      <c r="I24" s="33">
        <f t="shared" si="9"/>
        <v>0.33897254907209529</v>
      </c>
      <c r="J24" s="33">
        <f t="shared" si="9"/>
        <v>0.33851144374746422</v>
      </c>
      <c r="K24" s="33">
        <f t="shared" si="9"/>
        <v>0.33452226734157259</v>
      </c>
      <c r="L24" s="33">
        <f t="shared" si="9"/>
        <v>0.33794378488979487</v>
      </c>
      <c r="M24" s="33">
        <f t="shared" si="9"/>
        <v>0.33747501306985739</v>
      </c>
      <c r="N24" s="33">
        <f t="shared" si="9"/>
        <v>0.33663874980422615</v>
      </c>
      <c r="O24" s="33">
        <f t="shared" si="9"/>
        <v>0.34249858523300597</v>
      </c>
      <c r="P24" s="33">
        <f t="shared" si="9"/>
        <v>0.33175015735130048</v>
      </c>
      <c r="Q24" s="33">
        <f t="shared" si="9"/>
        <v>0.3355250859796412</v>
      </c>
      <c r="R24" s="33">
        <f t="shared" si="9"/>
        <v>0.34179787045947346</v>
      </c>
      <c r="S24" s="33">
        <f t="shared" si="9"/>
        <v>0.3330522504864365</v>
      </c>
      <c r="T24" s="33">
        <f t="shared" si="9"/>
        <v>0.32171640467787227</v>
      </c>
      <c r="U24" s="33">
        <f t="shared" si="9"/>
        <v>0.3423204479450811</v>
      </c>
      <c r="V24" s="33">
        <f t="shared" si="9"/>
        <v>0.29324255688453937</v>
      </c>
      <c r="W24" s="33">
        <f t="shared" si="9"/>
        <v>0.31935265503022708</v>
      </c>
      <c r="X24" s="33">
        <f t="shared" si="9"/>
        <v>0.30880395496641716</v>
      </c>
      <c r="Y24" s="33">
        <f t="shared" si="9"/>
        <v>0.31162096515406057</v>
      </c>
      <c r="Z24" s="33">
        <f t="shared" si="9"/>
        <v>0.30704308981679185</v>
      </c>
      <c r="AA24" s="33">
        <f t="shared" si="9"/>
        <v>0.32242834603464993</v>
      </c>
      <c r="AB24" s="33">
        <f t="shared" si="9"/>
        <v>0.31273648079813415</v>
      </c>
      <c r="AC24" s="33">
        <f t="shared" si="9"/>
        <v>0.32697554822656777</v>
      </c>
      <c r="AD24" s="33">
        <f t="shared" si="9"/>
        <v>0.33435083081960659</v>
      </c>
      <c r="AE24" s="33">
        <f t="shared" si="9"/>
        <v>0.32748112378207589</v>
      </c>
    </row>
    <row r="25" spans="1:31" x14ac:dyDescent="0.3">
      <c r="A25" s="1"/>
      <c r="B25" s="1"/>
      <c r="C25" s="1"/>
      <c r="D25" s="1"/>
      <c r="E25" s="1"/>
      <c r="F25" s="1"/>
      <c r="G25" s="1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</row>
    <row r="26" spans="1:31" x14ac:dyDescent="0.3">
      <c r="A26" s="1" t="s">
        <v>23</v>
      </c>
      <c r="B26" s="1"/>
      <c r="C26" s="1"/>
      <c r="D26" s="1"/>
      <c r="E26" s="1"/>
      <c r="F26" s="1"/>
      <c r="G26" s="1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</row>
    <row r="27" spans="1:31" x14ac:dyDescent="0.3">
      <c r="A27" s="1" t="s">
        <v>24</v>
      </c>
      <c r="B27" s="8"/>
      <c r="C27" s="8"/>
      <c r="D27" s="8"/>
      <c r="E27" s="8"/>
      <c r="F27" s="9" t="s">
        <v>68</v>
      </c>
      <c r="G27" s="1"/>
      <c r="H27" s="28">
        <v>400000</v>
      </c>
      <c r="I27" s="28">
        <v>400000</v>
      </c>
      <c r="J27" s="28">
        <v>400000</v>
      </c>
      <c r="K27" s="28">
        <v>400000</v>
      </c>
      <c r="L27" s="28">
        <v>400000</v>
      </c>
      <c r="M27" s="28">
        <v>400000</v>
      </c>
      <c r="N27" s="28">
        <v>400000</v>
      </c>
      <c r="O27" s="28">
        <v>400000</v>
      </c>
      <c r="P27" s="28">
        <v>400000</v>
      </c>
      <c r="Q27" s="28">
        <v>400000</v>
      </c>
      <c r="R27" s="28">
        <v>400000</v>
      </c>
      <c r="S27" s="28">
        <v>400000</v>
      </c>
      <c r="T27" s="28">
        <v>420000</v>
      </c>
      <c r="U27" s="28">
        <v>420000</v>
      </c>
      <c r="V27" s="28">
        <v>420000</v>
      </c>
      <c r="W27" s="28">
        <v>420000</v>
      </c>
      <c r="X27" s="28">
        <v>420000</v>
      </c>
      <c r="Y27" s="28">
        <v>420000</v>
      </c>
      <c r="Z27" s="28">
        <v>420000</v>
      </c>
      <c r="AA27" s="28">
        <v>420000</v>
      </c>
      <c r="AB27" s="28">
        <v>420000</v>
      </c>
      <c r="AC27" s="28">
        <v>420000</v>
      </c>
      <c r="AD27" s="28">
        <v>420000</v>
      </c>
      <c r="AE27" s="28">
        <v>420000</v>
      </c>
    </row>
    <row r="28" spans="1:31" x14ac:dyDescent="0.3">
      <c r="A28" s="1" t="s">
        <v>25</v>
      </c>
      <c r="B28" s="8"/>
      <c r="C28" s="8"/>
      <c r="D28" s="8"/>
      <c r="E28" s="8"/>
      <c r="F28" s="9" t="s">
        <v>69</v>
      </c>
      <c r="G28" s="1"/>
      <c r="H28" s="28">
        <v>72000</v>
      </c>
      <c r="I28" s="28">
        <v>72000</v>
      </c>
      <c r="J28" s="28">
        <v>72000</v>
      </c>
      <c r="K28" s="28">
        <v>72000</v>
      </c>
      <c r="L28" s="28">
        <v>72000</v>
      </c>
      <c r="M28" s="28">
        <v>72000</v>
      </c>
      <c r="N28" s="28">
        <v>72000</v>
      </c>
      <c r="O28" s="28">
        <v>72000</v>
      </c>
      <c r="P28" s="28">
        <v>72000</v>
      </c>
      <c r="Q28" s="28">
        <v>72000</v>
      </c>
      <c r="R28" s="28">
        <v>72000</v>
      </c>
      <c r="S28" s="28">
        <v>72000</v>
      </c>
      <c r="T28" s="28">
        <v>75600</v>
      </c>
      <c r="U28" s="28">
        <v>75600</v>
      </c>
      <c r="V28" s="28">
        <v>75600</v>
      </c>
      <c r="W28" s="28">
        <v>75600</v>
      </c>
      <c r="X28" s="28">
        <v>75600</v>
      </c>
      <c r="Y28" s="28">
        <v>75600</v>
      </c>
      <c r="Z28" s="28">
        <v>75600</v>
      </c>
      <c r="AA28" s="28">
        <v>75600</v>
      </c>
      <c r="AB28" s="28">
        <v>75600</v>
      </c>
      <c r="AC28" s="28">
        <v>75600</v>
      </c>
      <c r="AD28" s="28">
        <v>75600</v>
      </c>
      <c r="AE28" s="28">
        <v>75600</v>
      </c>
    </row>
    <row r="29" spans="1:31" x14ac:dyDescent="0.3">
      <c r="A29" s="1" t="s">
        <v>26</v>
      </c>
      <c r="B29" s="8"/>
      <c r="C29" s="8"/>
      <c r="D29" s="8"/>
      <c r="E29" s="8"/>
      <c r="F29" s="9" t="s">
        <v>70</v>
      </c>
      <c r="G29" s="1"/>
      <c r="H29" s="28">
        <v>40000</v>
      </c>
      <c r="I29" s="28">
        <v>40000</v>
      </c>
      <c r="J29" s="28">
        <v>40000</v>
      </c>
      <c r="K29" s="28">
        <v>40000</v>
      </c>
      <c r="L29" s="28">
        <v>40000</v>
      </c>
      <c r="M29" s="28">
        <v>40000</v>
      </c>
      <c r="N29" s="28">
        <v>40000</v>
      </c>
      <c r="O29" s="28">
        <v>40000</v>
      </c>
      <c r="P29" s="28">
        <v>40000</v>
      </c>
      <c r="Q29" s="28">
        <v>40000</v>
      </c>
      <c r="R29" s="28">
        <v>40000</v>
      </c>
      <c r="S29" s="28">
        <v>40000</v>
      </c>
      <c r="T29" s="28">
        <v>42000</v>
      </c>
      <c r="U29" s="28">
        <v>42000</v>
      </c>
      <c r="V29" s="28">
        <v>42000</v>
      </c>
      <c r="W29" s="28">
        <v>42000</v>
      </c>
      <c r="X29" s="28">
        <v>42000</v>
      </c>
      <c r="Y29" s="28">
        <v>42000</v>
      </c>
      <c r="Z29" s="28">
        <v>42000</v>
      </c>
      <c r="AA29" s="28">
        <v>42000</v>
      </c>
      <c r="AB29" s="28">
        <v>42000</v>
      </c>
      <c r="AC29" s="28">
        <v>42000</v>
      </c>
      <c r="AD29" s="28">
        <v>42000</v>
      </c>
      <c r="AE29" s="28">
        <v>42000</v>
      </c>
    </row>
    <row r="30" spans="1:31" x14ac:dyDescent="0.3">
      <c r="A30" s="1" t="s">
        <v>27</v>
      </c>
      <c r="B30" s="8"/>
      <c r="C30" s="8"/>
      <c r="D30" s="8"/>
      <c r="E30" s="8"/>
      <c r="F30" s="9" t="s">
        <v>71</v>
      </c>
      <c r="G30" s="1"/>
      <c r="H30" s="28">
        <v>125000</v>
      </c>
      <c r="I30" s="28">
        <v>125000</v>
      </c>
      <c r="J30" s="28">
        <v>125000</v>
      </c>
      <c r="K30" s="28">
        <v>125000</v>
      </c>
      <c r="L30" s="28">
        <v>125000</v>
      </c>
      <c r="M30" s="28">
        <v>125000</v>
      </c>
      <c r="N30" s="28">
        <v>125000</v>
      </c>
      <c r="O30" s="28">
        <v>125000</v>
      </c>
      <c r="P30" s="28">
        <v>125000</v>
      </c>
      <c r="Q30" s="28">
        <v>125000</v>
      </c>
      <c r="R30" s="28">
        <v>125000</v>
      </c>
      <c r="S30" s="28">
        <v>125000</v>
      </c>
      <c r="T30" s="28">
        <v>130624.99999999999</v>
      </c>
      <c r="U30" s="28">
        <v>130624.99999999999</v>
      </c>
      <c r="V30" s="28">
        <v>130624.99999999999</v>
      </c>
      <c r="W30" s="28">
        <v>130624.99999999999</v>
      </c>
      <c r="X30" s="28">
        <v>130624.99999999999</v>
      </c>
      <c r="Y30" s="28">
        <v>130624.99999999999</v>
      </c>
      <c r="Z30" s="28">
        <v>130624.99999999999</v>
      </c>
      <c r="AA30" s="28">
        <v>130624.99999999999</v>
      </c>
      <c r="AB30" s="28">
        <v>130624.99999999999</v>
      </c>
      <c r="AC30" s="28">
        <v>130624.99999999999</v>
      </c>
      <c r="AD30" s="28">
        <v>130624.99999999999</v>
      </c>
      <c r="AE30" s="28">
        <v>130624.99999999999</v>
      </c>
    </row>
    <row r="31" spans="1:31" x14ac:dyDescent="0.3">
      <c r="A31" s="1" t="s">
        <v>28</v>
      </c>
      <c r="B31" s="8"/>
      <c r="C31" s="8"/>
      <c r="D31" s="8"/>
      <c r="E31" s="8"/>
      <c r="F31" s="9" t="s">
        <v>72</v>
      </c>
      <c r="G31" s="1"/>
      <c r="H31" s="28">
        <v>158448.95000000001</v>
      </c>
      <c r="I31" s="28">
        <v>146089.49</v>
      </c>
      <c r="J31" s="28">
        <v>175348.54</v>
      </c>
      <c r="K31" s="28">
        <v>162036.76</v>
      </c>
      <c r="L31" s="28">
        <v>168198.07</v>
      </c>
      <c r="M31" s="28">
        <v>170483.58</v>
      </c>
      <c r="N31" s="28">
        <v>181551.31</v>
      </c>
      <c r="O31" s="28">
        <v>168675.79</v>
      </c>
      <c r="P31" s="28">
        <v>166454.17000000001</v>
      </c>
      <c r="Q31" s="28">
        <v>143398.47</v>
      </c>
      <c r="R31" s="28">
        <v>141096.59</v>
      </c>
      <c r="S31" s="28">
        <v>153063.03</v>
      </c>
      <c r="T31" s="28">
        <v>157485.35</v>
      </c>
      <c r="U31" s="28">
        <v>187941.58</v>
      </c>
      <c r="V31" s="28">
        <v>162694.89000000001</v>
      </c>
      <c r="W31" s="28">
        <v>160339.44</v>
      </c>
      <c r="X31" s="28">
        <v>178289.96</v>
      </c>
      <c r="Y31" s="28">
        <v>158181</v>
      </c>
      <c r="Z31" s="28">
        <v>169858.1</v>
      </c>
      <c r="AA31" s="28">
        <v>178796.33</v>
      </c>
      <c r="AB31" s="28">
        <v>176441.42</v>
      </c>
      <c r="AC31" s="28">
        <v>173653.87</v>
      </c>
      <c r="AD31" s="28">
        <v>160214.35</v>
      </c>
      <c r="AE31" s="28">
        <v>185357.55</v>
      </c>
    </row>
    <row r="32" spans="1:31" x14ac:dyDescent="0.3">
      <c r="A32" s="1" t="s">
        <v>29</v>
      </c>
      <c r="B32" s="8"/>
      <c r="C32" s="8"/>
      <c r="D32" s="8"/>
      <c r="E32" s="8"/>
      <c r="F32" s="9" t="s">
        <v>71</v>
      </c>
      <c r="G32" s="1"/>
      <c r="H32" s="28">
        <v>45146</v>
      </c>
      <c r="I32" s="28">
        <v>48280</v>
      </c>
      <c r="J32" s="28">
        <v>47889</v>
      </c>
      <c r="K32" s="28">
        <v>45790</v>
      </c>
      <c r="L32" s="28">
        <v>46609</v>
      </c>
      <c r="M32" s="28">
        <v>45752</v>
      </c>
      <c r="N32" s="28">
        <v>45564</v>
      </c>
      <c r="O32" s="28">
        <v>48330</v>
      </c>
      <c r="P32" s="28">
        <v>49904</v>
      </c>
      <c r="Q32" s="28">
        <v>46333</v>
      </c>
      <c r="R32" s="28">
        <v>46759</v>
      </c>
      <c r="S32" s="28">
        <v>46430</v>
      </c>
      <c r="T32" s="28">
        <v>47945.052000000003</v>
      </c>
      <c r="U32" s="28">
        <v>51273.36</v>
      </c>
      <c r="V32" s="28">
        <v>50858.118000000002</v>
      </c>
      <c r="W32" s="28">
        <v>48628.98</v>
      </c>
      <c r="X32" s="28">
        <v>49498.758000000002</v>
      </c>
      <c r="Y32" s="28">
        <v>48588.624000000003</v>
      </c>
      <c r="Z32" s="28">
        <v>48388.968000000001</v>
      </c>
      <c r="AA32" s="28">
        <v>51326.46</v>
      </c>
      <c r="AB32" s="28">
        <v>52998.048000000003</v>
      </c>
      <c r="AC32" s="28">
        <v>49205.646000000001</v>
      </c>
      <c r="AD32" s="28">
        <v>49658.058000000005</v>
      </c>
      <c r="AE32" s="28">
        <v>49308.66</v>
      </c>
    </row>
    <row r="33" spans="1:31" x14ac:dyDescent="0.3">
      <c r="A33" s="1" t="s">
        <v>30</v>
      </c>
      <c r="B33" s="8"/>
      <c r="C33" s="8"/>
      <c r="D33" s="8"/>
      <c r="E33" s="8"/>
      <c r="F33" s="9" t="s">
        <v>71</v>
      </c>
      <c r="G33" s="1"/>
      <c r="H33" s="28">
        <v>50000</v>
      </c>
      <c r="I33" s="28">
        <v>50000</v>
      </c>
      <c r="J33" s="28">
        <v>50000</v>
      </c>
      <c r="K33" s="28">
        <v>50000</v>
      </c>
      <c r="L33" s="28">
        <v>50000</v>
      </c>
      <c r="M33" s="28">
        <v>50000</v>
      </c>
      <c r="N33" s="28">
        <v>50000</v>
      </c>
      <c r="O33" s="28">
        <v>50000</v>
      </c>
      <c r="P33" s="28">
        <v>50000</v>
      </c>
      <c r="Q33" s="28">
        <v>50000</v>
      </c>
      <c r="R33" s="28">
        <v>50000</v>
      </c>
      <c r="S33" s="28">
        <v>50000</v>
      </c>
      <c r="T33" s="28">
        <v>52149.999999999993</v>
      </c>
      <c r="U33" s="28">
        <v>52149.999999999993</v>
      </c>
      <c r="V33" s="28">
        <v>52149.999999999993</v>
      </c>
      <c r="W33" s="28">
        <v>52149.999999999993</v>
      </c>
      <c r="X33" s="28">
        <v>52149.999999999993</v>
      </c>
      <c r="Y33" s="28">
        <v>52149.999999999993</v>
      </c>
      <c r="Z33" s="28">
        <v>52149.999999999993</v>
      </c>
      <c r="AA33" s="28">
        <v>52149.999999999993</v>
      </c>
      <c r="AB33" s="28">
        <v>52149.999999999993</v>
      </c>
      <c r="AC33" s="28">
        <v>52149.999999999993</v>
      </c>
      <c r="AD33" s="28">
        <v>52149.999999999993</v>
      </c>
      <c r="AE33" s="28">
        <v>52149.999999999993</v>
      </c>
    </row>
    <row r="34" spans="1:31" x14ac:dyDescent="0.3">
      <c r="A34" s="1" t="s">
        <v>31</v>
      </c>
      <c r="B34" s="8"/>
      <c r="C34" s="8"/>
      <c r="D34" s="8"/>
      <c r="E34" s="8"/>
      <c r="F34" s="9" t="s">
        <v>71</v>
      </c>
      <c r="G34" s="1"/>
      <c r="H34" s="28">
        <v>69836</v>
      </c>
      <c r="I34" s="28">
        <v>67277</v>
      </c>
      <c r="J34" s="28">
        <v>61388</v>
      </c>
      <c r="K34" s="28">
        <v>60992</v>
      </c>
      <c r="L34" s="28">
        <v>61779</v>
      </c>
      <c r="M34" s="28">
        <v>63882</v>
      </c>
      <c r="N34" s="28">
        <v>67474</v>
      </c>
      <c r="O34" s="28">
        <v>61274</v>
      </c>
      <c r="P34" s="28">
        <v>65745</v>
      </c>
      <c r="Q34" s="28">
        <v>62939</v>
      </c>
      <c r="R34" s="28">
        <v>65917</v>
      </c>
      <c r="S34" s="28">
        <v>69689</v>
      </c>
      <c r="T34" s="28">
        <v>75492.716</v>
      </c>
      <c r="U34" s="28">
        <v>72726.436999999991</v>
      </c>
      <c r="V34" s="28">
        <v>66360.428</v>
      </c>
      <c r="W34" s="28">
        <v>65932.351999999999</v>
      </c>
      <c r="X34" s="28">
        <v>66783.099000000002</v>
      </c>
      <c r="Y34" s="28">
        <v>69056.441999999995</v>
      </c>
      <c r="Z34" s="28">
        <v>72939.394</v>
      </c>
      <c r="AA34" s="28">
        <v>66237.194000000003</v>
      </c>
      <c r="AB34" s="28">
        <v>71070.345000000001</v>
      </c>
      <c r="AC34" s="28">
        <v>68037.058999999994</v>
      </c>
      <c r="AD34" s="28">
        <v>71256.277000000002</v>
      </c>
      <c r="AE34" s="28">
        <v>75333.808999999994</v>
      </c>
    </row>
    <row r="35" spans="1:31" x14ac:dyDescent="0.3">
      <c r="A35" s="1" t="s">
        <v>32</v>
      </c>
      <c r="B35" s="8"/>
      <c r="C35" s="8"/>
      <c r="D35" s="8"/>
      <c r="E35" s="8"/>
      <c r="F35" s="9" t="s">
        <v>71</v>
      </c>
      <c r="G35" s="1"/>
      <c r="H35" s="28">
        <v>16852</v>
      </c>
      <c r="I35" s="28">
        <v>16581</v>
      </c>
      <c r="J35" s="28">
        <v>16948</v>
      </c>
      <c r="K35" s="28">
        <v>18965</v>
      </c>
      <c r="L35" s="28">
        <v>19733</v>
      </c>
      <c r="M35" s="28">
        <v>18543</v>
      </c>
      <c r="N35" s="28">
        <v>16577</v>
      </c>
      <c r="O35" s="28">
        <v>19585</v>
      </c>
      <c r="P35" s="28">
        <v>16464</v>
      </c>
      <c r="Q35" s="28">
        <v>15491</v>
      </c>
      <c r="R35" s="28">
        <v>19773</v>
      </c>
      <c r="S35" s="28">
        <v>16437</v>
      </c>
      <c r="T35" s="28">
        <v>17408.115999999998</v>
      </c>
      <c r="U35" s="28">
        <v>17128.172999999999</v>
      </c>
      <c r="V35" s="28">
        <v>17507.284</v>
      </c>
      <c r="W35" s="28">
        <v>19590.844999999998</v>
      </c>
      <c r="X35" s="28">
        <v>20384.188999999998</v>
      </c>
      <c r="Y35" s="28">
        <v>19154.918999999998</v>
      </c>
      <c r="Z35" s="28">
        <v>17124.040999999997</v>
      </c>
      <c r="AA35" s="28">
        <v>20231.304999999997</v>
      </c>
      <c r="AB35" s="28">
        <v>17007.311999999998</v>
      </c>
      <c r="AC35" s="28">
        <v>16002.203</v>
      </c>
      <c r="AD35" s="28">
        <v>20425.508999999998</v>
      </c>
      <c r="AE35" s="28">
        <v>16979.420999999998</v>
      </c>
    </row>
    <row r="36" spans="1:31" x14ac:dyDescent="0.3">
      <c r="A36" s="1" t="s">
        <v>33</v>
      </c>
      <c r="B36" s="8"/>
      <c r="C36" s="8"/>
      <c r="D36" s="8"/>
      <c r="E36" s="8"/>
      <c r="F36" s="9" t="s">
        <v>71</v>
      </c>
      <c r="G36" s="1"/>
      <c r="H36" s="28">
        <v>15085</v>
      </c>
      <c r="I36" s="28">
        <v>16351</v>
      </c>
      <c r="J36" s="28">
        <v>17847</v>
      </c>
      <c r="K36" s="28">
        <v>17187</v>
      </c>
      <c r="L36" s="28">
        <v>15190</v>
      </c>
      <c r="M36" s="28">
        <v>17324</v>
      </c>
      <c r="N36" s="28">
        <v>15704</v>
      </c>
      <c r="O36" s="28">
        <v>17645</v>
      </c>
      <c r="P36" s="28">
        <v>15320</v>
      </c>
      <c r="Q36" s="28">
        <v>15576</v>
      </c>
      <c r="R36" s="28">
        <v>17754</v>
      </c>
      <c r="S36" s="28">
        <v>17801</v>
      </c>
      <c r="T36" s="28">
        <v>15793.994999999999</v>
      </c>
      <c r="U36" s="28">
        <v>17119.496999999999</v>
      </c>
      <c r="V36" s="28">
        <v>18685.808999999997</v>
      </c>
      <c r="W36" s="28">
        <v>17994.788999999997</v>
      </c>
      <c r="X36" s="28">
        <v>15903.929999999998</v>
      </c>
      <c r="Y36" s="28">
        <v>18138.227999999999</v>
      </c>
      <c r="Z36" s="28">
        <v>16442.088</v>
      </c>
      <c r="AA36" s="28">
        <v>18474.314999999999</v>
      </c>
      <c r="AB36" s="28">
        <v>16040.039999999999</v>
      </c>
      <c r="AC36" s="28">
        <v>16308.071999999998</v>
      </c>
      <c r="AD36" s="28">
        <v>18588.437999999998</v>
      </c>
      <c r="AE36" s="28">
        <v>18637.646999999997</v>
      </c>
    </row>
    <row r="37" spans="1:31" x14ac:dyDescent="0.3">
      <c r="A37" s="1" t="s">
        <v>34</v>
      </c>
      <c r="B37" s="8"/>
      <c r="C37" s="8"/>
      <c r="D37" s="8"/>
      <c r="E37" s="8"/>
      <c r="F37" s="9" t="s">
        <v>71</v>
      </c>
      <c r="G37" s="1"/>
      <c r="H37" s="28">
        <v>35430</v>
      </c>
      <c r="I37" s="28">
        <v>35354</v>
      </c>
      <c r="J37" s="28">
        <v>36328</v>
      </c>
      <c r="K37" s="28">
        <v>35797</v>
      </c>
      <c r="L37" s="28">
        <v>36985</v>
      </c>
      <c r="M37" s="28">
        <v>35110</v>
      </c>
      <c r="N37" s="28">
        <v>39029</v>
      </c>
      <c r="O37" s="28">
        <v>35731</v>
      </c>
      <c r="P37" s="28">
        <v>39765</v>
      </c>
      <c r="Q37" s="28">
        <v>35559</v>
      </c>
      <c r="R37" s="28">
        <v>38028</v>
      </c>
      <c r="S37" s="28">
        <v>35064</v>
      </c>
      <c r="T37" s="28">
        <v>37662.089999999997</v>
      </c>
      <c r="U37" s="28">
        <v>37581.301999999996</v>
      </c>
      <c r="V37" s="28">
        <v>38616.663999999997</v>
      </c>
      <c r="W37" s="28">
        <v>38052.210999999996</v>
      </c>
      <c r="X37" s="28">
        <v>39315.055</v>
      </c>
      <c r="Y37" s="28">
        <v>37321.93</v>
      </c>
      <c r="Z37" s="28">
        <v>41487.826999999997</v>
      </c>
      <c r="AA37" s="28">
        <v>37982.053</v>
      </c>
      <c r="AB37" s="28">
        <v>42270.195</v>
      </c>
      <c r="AC37" s="28">
        <v>37799.216999999997</v>
      </c>
      <c r="AD37" s="28">
        <v>40423.763999999996</v>
      </c>
      <c r="AE37" s="28">
        <v>37273.031999999999</v>
      </c>
    </row>
    <row r="38" spans="1:31" x14ac:dyDescent="0.3">
      <c r="A38" s="1" t="s">
        <v>35</v>
      </c>
      <c r="B38" s="8"/>
      <c r="C38" s="8"/>
      <c r="D38" s="8"/>
      <c r="E38" s="8"/>
      <c r="F38" s="9" t="s">
        <v>73</v>
      </c>
      <c r="G38" s="1"/>
      <c r="H38" s="28">
        <v>42729.17</v>
      </c>
      <c r="I38" s="28">
        <v>42729.17</v>
      </c>
      <c r="J38" s="28">
        <v>42729.17</v>
      </c>
      <c r="K38" s="28">
        <v>41708.33</v>
      </c>
      <c r="L38" s="28">
        <v>41708.33</v>
      </c>
      <c r="M38" s="28">
        <v>41708.33</v>
      </c>
      <c r="N38" s="28">
        <v>40687.5</v>
      </c>
      <c r="O38" s="28">
        <v>37770.83</v>
      </c>
      <c r="P38" s="28">
        <v>37770.83</v>
      </c>
      <c r="Q38" s="28">
        <v>36750</v>
      </c>
      <c r="R38" s="28">
        <v>36750</v>
      </c>
      <c r="S38" s="28">
        <v>36750</v>
      </c>
      <c r="T38" s="28">
        <v>35729.17</v>
      </c>
      <c r="U38" s="28">
        <v>35729.17</v>
      </c>
      <c r="V38" s="28">
        <v>32812.5</v>
      </c>
      <c r="W38" s="28">
        <v>31791.67</v>
      </c>
      <c r="X38" s="28">
        <v>31791.67</v>
      </c>
      <c r="Y38" s="28">
        <v>31791.67</v>
      </c>
      <c r="Z38" s="28">
        <v>30770.83</v>
      </c>
      <c r="AA38" s="28">
        <v>30770.83</v>
      </c>
      <c r="AB38" s="28">
        <v>27854.17</v>
      </c>
      <c r="AC38" s="28">
        <v>26833.33</v>
      </c>
      <c r="AD38" s="28">
        <v>26833.33</v>
      </c>
      <c r="AE38" s="28">
        <v>26833.33</v>
      </c>
    </row>
    <row r="39" spans="1:31" x14ac:dyDescent="0.3">
      <c r="A39" s="1" t="s">
        <v>36</v>
      </c>
      <c r="B39" s="8"/>
      <c r="C39" s="8"/>
      <c r="D39" s="8"/>
      <c r="E39" s="8"/>
      <c r="F39" s="9" t="s">
        <v>74</v>
      </c>
      <c r="G39" s="1"/>
      <c r="H39" s="28">
        <v>18544.099999999999</v>
      </c>
      <c r="I39" s="28">
        <v>19035.61</v>
      </c>
      <c r="J39" s="28">
        <v>18720.400000000001</v>
      </c>
      <c r="K39" s="28">
        <v>18411.5</v>
      </c>
      <c r="L39" s="28">
        <v>18981.88</v>
      </c>
      <c r="M39" s="28">
        <v>19528.150000000001</v>
      </c>
      <c r="N39" s="28">
        <v>20104.55</v>
      </c>
      <c r="O39" s="28">
        <v>20664.259999999998</v>
      </c>
      <c r="P39" s="28">
        <v>21250.01</v>
      </c>
      <c r="Q39" s="28">
        <v>20976.37</v>
      </c>
      <c r="R39" s="28">
        <v>21574.46</v>
      </c>
      <c r="S39" s="28">
        <v>22131.79</v>
      </c>
      <c r="T39" s="28">
        <v>22689.54</v>
      </c>
      <c r="U39" s="28">
        <v>22437.15</v>
      </c>
      <c r="V39" s="28">
        <v>22189.8</v>
      </c>
      <c r="W39" s="28">
        <v>21947.4</v>
      </c>
      <c r="X39" s="28">
        <v>21709.85</v>
      </c>
      <c r="Y39" s="28">
        <v>21477.05</v>
      </c>
      <c r="Z39" s="28">
        <v>22074.57</v>
      </c>
      <c r="AA39" s="28">
        <v>22683.26</v>
      </c>
      <c r="AB39" s="28">
        <v>23286</v>
      </c>
      <c r="AC39" s="28">
        <v>23071.27</v>
      </c>
      <c r="AD39" s="28">
        <v>23693.05</v>
      </c>
      <c r="AE39" s="28">
        <v>24359.63</v>
      </c>
    </row>
    <row r="40" spans="1:31" x14ac:dyDescent="0.3">
      <c r="A40" s="1"/>
      <c r="B40" s="8"/>
      <c r="C40" s="8"/>
      <c r="D40" s="8"/>
      <c r="E40" s="8"/>
      <c r="F40" s="9"/>
      <c r="G40" s="1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</row>
    <row r="41" spans="1:31" x14ac:dyDescent="0.3">
      <c r="A41" s="11" t="s">
        <v>37</v>
      </c>
      <c r="B41" s="11"/>
      <c r="C41" s="11"/>
      <c r="D41" s="11"/>
      <c r="E41" s="11"/>
      <c r="F41" s="11"/>
      <c r="G41" s="11"/>
      <c r="H41" s="29">
        <f>SUM(H27:H40)</f>
        <v>1089071.22</v>
      </c>
      <c r="I41" s="29">
        <f t="shared" ref="I41:AE41" si="10">SUM(I27:I40)</f>
        <v>1078697.27</v>
      </c>
      <c r="J41" s="29">
        <f t="shared" si="10"/>
        <v>1104198.1099999999</v>
      </c>
      <c r="K41" s="29">
        <f t="shared" si="10"/>
        <v>1087887.5900000001</v>
      </c>
      <c r="L41" s="29">
        <f t="shared" si="10"/>
        <v>1096184.28</v>
      </c>
      <c r="M41" s="29">
        <f t="shared" si="10"/>
        <v>1099331.0599999998</v>
      </c>
      <c r="N41" s="29">
        <f t="shared" si="10"/>
        <v>1113691.3600000001</v>
      </c>
      <c r="O41" s="29">
        <f t="shared" si="10"/>
        <v>1096675.8800000001</v>
      </c>
      <c r="P41" s="29">
        <f t="shared" si="10"/>
        <v>1099673.01</v>
      </c>
      <c r="Q41" s="29">
        <f t="shared" si="10"/>
        <v>1064022.8400000001</v>
      </c>
      <c r="R41" s="29">
        <f t="shared" si="10"/>
        <v>1074652.0499999998</v>
      </c>
      <c r="S41" s="29">
        <f t="shared" si="10"/>
        <v>1084365.82</v>
      </c>
      <c r="T41" s="29">
        <f t="shared" si="10"/>
        <v>1130581.0290000001</v>
      </c>
      <c r="U41" s="29">
        <f t="shared" si="10"/>
        <v>1162311.6689999998</v>
      </c>
      <c r="V41" s="29">
        <f t="shared" si="10"/>
        <v>1130100.493</v>
      </c>
      <c r="W41" s="29">
        <f t="shared" si="10"/>
        <v>1124652.6869999997</v>
      </c>
      <c r="X41" s="29">
        <f t="shared" si="10"/>
        <v>1144051.5109999999</v>
      </c>
      <c r="Y41" s="29">
        <f t="shared" si="10"/>
        <v>1124084.8629999999</v>
      </c>
      <c r="Z41" s="29">
        <f t="shared" si="10"/>
        <v>1139460.818</v>
      </c>
      <c r="AA41" s="29">
        <f t="shared" si="10"/>
        <v>1146876.7470000002</v>
      </c>
      <c r="AB41" s="29">
        <f t="shared" si="10"/>
        <v>1147342.53</v>
      </c>
      <c r="AC41" s="29">
        <f t="shared" si="10"/>
        <v>1131285.6670000001</v>
      </c>
      <c r="AD41" s="29">
        <f t="shared" si="10"/>
        <v>1131467.7760000001</v>
      </c>
      <c r="AE41" s="29">
        <f t="shared" si="10"/>
        <v>1154458.0789999999</v>
      </c>
    </row>
    <row r="42" spans="1:31" x14ac:dyDescent="0.3">
      <c r="A42" s="1"/>
      <c r="B42" s="1"/>
      <c r="C42" s="1"/>
      <c r="D42" s="1"/>
      <c r="E42" s="1"/>
      <c r="F42" s="1"/>
      <c r="G42" s="1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</row>
    <row r="43" spans="1:31" x14ac:dyDescent="0.3">
      <c r="A43" s="11" t="s">
        <v>38</v>
      </c>
      <c r="B43" s="11"/>
      <c r="C43" s="11"/>
      <c r="D43" s="11"/>
      <c r="E43" s="11"/>
      <c r="F43" s="11"/>
      <c r="G43" s="11"/>
      <c r="H43" s="29">
        <f t="shared" ref="H43:AE43" si="11">H21-H41</f>
        <v>281984.46375180129</v>
      </c>
      <c r="I43" s="29">
        <f t="shared" si="11"/>
        <v>360847.07695553033</v>
      </c>
      <c r="J43" s="29">
        <f t="shared" si="11"/>
        <v>406170.54699987383</v>
      </c>
      <c r="K43" s="29">
        <f t="shared" si="11"/>
        <v>383073.18202828965</v>
      </c>
      <c r="L43" s="29">
        <f t="shared" si="11"/>
        <v>446325.70993441553</v>
      </c>
      <c r="M43" s="29">
        <f t="shared" si="11"/>
        <v>364637.07883360097</v>
      </c>
      <c r="N43" s="29">
        <f t="shared" si="11"/>
        <v>350193.79696557065</v>
      </c>
      <c r="O43" s="29">
        <f t="shared" si="11"/>
        <v>373329.6644133837</v>
      </c>
      <c r="P43" s="29">
        <f t="shared" si="11"/>
        <v>305446.53415252152</v>
      </c>
      <c r="Q43" s="29">
        <f t="shared" si="11"/>
        <v>334633.62918754737</v>
      </c>
      <c r="R43" s="29">
        <f t="shared" si="11"/>
        <v>327281.46612681099</v>
      </c>
      <c r="S43" s="29">
        <f t="shared" si="11"/>
        <v>397552.36335372971</v>
      </c>
      <c r="T43" s="29">
        <f t="shared" si="11"/>
        <v>180387.53431555023</v>
      </c>
      <c r="U43" s="29">
        <f t="shared" si="11"/>
        <v>367336.87468473474</v>
      </c>
      <c r="V43" s="29">
        <f t="shared" si="11"/>
        <v>178418.50980985654</v>
      </c>
      <c r="W43" s="29">
        <f t="shared" si="11"/>
        <v>293997.9229139688</v>
      </c>
      <c r="X43" s="29">
        <f t="shared" si="11"/>
        <v>294840.85684731835</v>
      </c>
      <c r="Y43" s="29">
        <f t="shared" si="11"/>
        <v>227863.47930474882</v>
      </c>
      <c r="Z43" s="29">
        <f t="shared" si="11"/>
        <v>196460.94845760544</v>
      </c>
      <c r="AA43" s="29">
        <f t="shared" si="11"/>
        <v>266463.53899867996</v>
      </c>
      <c r="AB43" s="29">
        <f t="shared" si="11"/>
        <v>205458.77508449089</v>
      </c>
      <c r="AC43" s="29">
        <f t="shared" si="11"/>
        <v>288433.05471111997</v>
      </c>
      <c r="AD43" s="29">
        <f t="shared" si="11"/>
        <v>282433.66777954111</v>
      </c>
      <c r="AE43" s="29">
        <f t="shared" si="11"/>
        <v>363287.92410838697</v>
      </c>
    </row>
    <row r="44" spans="1:31" x14ac:dyDescent="0.3">
      <c r="A44" s="13" t="s">
        <v>39</v>
      </c>
      <c r="B44" s="12"/>
      <c r="C44" s="12"/>
      <c r="D44" s="12"/>
      <c r="E44" s="12"/>
      <c r="F44" s="13"/>
      <c r="G44" s="13"/>
      <c r="H44" s="33">
        <f t="shared" ref="H44:AE44" si="12">H43/H9</f>
        <v>6.9940442618369514E-2</v>
      </c>
      <c r="I44" s="33">
        <f t="shared" si="12"/>
        <v>8.4969423664868315E-2</v>
      </c>
      <c r="J44" s="33">
        <f t="shared" si="12"/>
        <v>9.1032992266758914E-2</v>
      </c>
      <c r="K44" s="33">
        <f t="shared" si="12"/>
        <v>8.7117557345295318E-2</v>
      </c>
      <c r="L44" s="33">
        <f t="shared" si="12"/>
        <v>9.7784131508460589E-2</v>
      </c>
      <c r="M44" s="33">
        <f t="shared" si="12"/>
        <v>8.4056407841749503E-2</v>
      </c>
      <c r="N44" s="33">
        <f t="shared" si="12"/>
        <v>8.0531455243423408E-2</v>
      </c>
      <c r="O44" s="33">
        <f t="shared" si="12"/>
        <v>8.6982584775299063E-2</v>
      </c>
      <c r="P44" s="33">
        <f t="shared" si="12"/>
        <v>7.2116238215607018E-2</v>
      </c>
      <c r="Q44" s="33">
        <f t="shared" si="12"/>
        <v>8.0275592812330335E-2</v>
      </c>
      <c r="R44" s="33">
        <f t="shared" si="12"/>
        <v>7.9792734017837486E-2</v>
      </c>
      <c r="S44" s="33">
        <f t="shared" si="12"/>
        <v>8.9347516474569316E-2</v>
      </c>
      <c r="T44" s="33">
        <f t="shared" si="12"/>
        <v>4.4267750282228867E-2</v>
      </c>
      <c r="U44" s="33">
        <f t="shared" si="12"/>
        <v>8.2206415328527488E-2</v>
      </c>
      <c r="V44" s="33">
        <f t="shared" si="12"/>
        <v>3.9984058236695173E-2</v>
      </c>
      <c r="W44" s="33">
        <f t="shared" si="12"/>
        <v>6.6181917238693266E-2</v>
      </c>
      <c r="X44" s="33">
        <f t="shared" si="12"/>
        <v>6.3276465088457745E-2</v>
      </c>
      <c r="Y44" s="33">
        <f t="shared" si="12"/>
        <v>5.2522004815108617E-2</v>
      </c>
      <c r="Z44" s="33">
        <f t="shared" si="12"/>
        <v>4.5153824241305179E-2</v>
      </c>
      <c r="AA44" s="33">
        <f t="shared" si="12"/>
        <v>6.0788897768646807E-2</v>
      </c>
      <c r="AB44" s="33">
        <f t="shared" si="12"/>
        <v>4.7497333146796425E-2</v>
      </c>
      <c r="AC44" s="33">
        <f t="shared" si="12"/>
        <v>6.6429043125643933E-2</v>
      </c>
      <c r="AD44" s="33">
        <f t="shared" si="12"/>
        <v>6.6788199339474164E-2</v>
      </c>
      <c r="AE44" s="33">
        <f t="shared" si="12"/>
        <v>7.8385933746370123E-2</v>
      </c>
    </row>
    <row r="45" spans="1:31" x14ac:dyDescent="0.3">
      <c r="A45" s="13"/>
      <c r="B45" s="12"/>
      <c r="C45" s="12"/>
      <c r="D45" s="12"/>
      <c r="E45" s="12"/>
      <c r="F45" s="13"/>
      <c r="G45" s="13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</row>
    <row r="46" spans="1:31" x14ac:dyDescent="0.3">
      <c r="A46" s="1" t="s">
        <v>40</v>
      </c>
      <c r="B46" s="8"/>
      <c r="C46" s="8"/>
      <c r="D46" s="8"/>
      <c r="E46" s="8"/>
      <c r="F46" s="9" t="s">
        <v>75</v>
      </c>
      <c r="G46" s="1"/>
      <c r="H46" s="28">
        <v>84595.339125540384</v>
      </c>
      <c r="I46" s="28">
        <v>108254.12308665909</v>
      </c>
      <c r="J46" s="28">
        <v>121851.16409996214</v>
      </c>
      <c r="K46" s="28">
        <v>114921.95460848689</v>
      </c>
      <c r="L46" s="28">
        <v>133897.71298032466</v>
      </c>
      <c r="M46" s="28">
        <v>109391.12365008029</v>
      </c>
      <c r="N46" s="28">
        <v>105058.1390896712</v>
      </c>
      <c r="O46" s="28">
        <v>111998.8993240151</v>
      </c>
      <c r="P46" s="28">
        <v>91633.960245756447</v>
      </c>
      <c r="Q46" s="28">
        <v>100390.0887562642</v>
      </c>
      <c r="R46" s="28">
        <v>98184.439838043298</v>
      </c>
      <c r="S46" s="28">
        <v>119265.70900611891</v>
      </c>
      <c r="T46" s="28">
        <v>54116.260294665066</v>
      </c>
      <c r="U46" s="28">
        <v>110201.06240542042</v>
      </c>
      <c r="V46" s="28">
        <v>53525.552942956958</v>
      </c>
      <c r="W46" s="28">
        <v>88199.376874190639</v>
      </c>
      <c r="X46" s="28">
        <v>88452.257054195506</v>
      </c>
      <c r="Y46" s="28">
        <v>68359.043791424643</v>
      </c>
      <c r="Z46" s="28">
        <v>58938.28453728163</v>
      </c>
      <c r="AA46" s="28">
        <v>79939.06169960399</v>
      </c>
      <c r="AB46" s="28">
        <v>61637.632525347261</v>
      </c>
      <c r="AC46" s="28">
        <v>86529.916413335988</v>
      </c>
      <c r="AD46" s="28">
        <v>84730.100333862327</v>
      </c>
      <c r="AE46" s="28">
        <v>108986.37723251608</v>
      </c>
    </row>
    <row r="47" spans="1:31" x14ac:dyDescent="0.3">
      <c r="A47" s="13"/>
      <c r="B47" s="12"/>
      <c r="C47" s="12"/>
      <c r="D47" s="12"/>
      <c r="E47" s="12"/>
      <c r="F47" s="13"/>
      <c r="G47" s="13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</row>
    <row r="48" spans="1:31" x14ac:dyDescent="0.3">
      <c r="A48" s="11" t="s">
        <v>41</v>
      </c>
      <c r="B48" s="11"/>
      <c r="C48" s="11"/>
      <c r="D48" s="11"/>
      <c r="E48" s="11"/>
      <c r="F48" s="14" t="s">
        <v>76</v>
      </c>
      <c r="G48" s="11"/>
      <c r="H48" s="29">
        <f t="shared" ref="H48:AE48" si="13">H43-H46</f>
        <v>197389.12462626089</v>
      </c>
      <c r="I48" s="29">
        <f t="shared" si="13"/>
        <v>252592.95386887123</v>
      </c>
      <c r="J48" s="29">
        <f t="shared" si="13"/>
        <v>284319.38289991167</v>
      </c>
      <c r="K48" s="29">
        <f t="shared" si="13"/>
        <v>268151.22741980274</v>
      </c>
      <c r="L48" s="29">
        <f t="shared" si="13"/>
        <v>312427.99695409089</v>
      </c>
      <c r="M48" s="29">
        <f t="shared" si="13"/>
        <v>255245.95518352068</v>
      </c>
      <c r="N48" s="29">
        <f t="shared" si="13"/>
        <v>245135.65787589946</v>
      </c>
      <c r="O48" s="29">
        <f t="shared" si="13"/>
        <v>261330.76508936859</v>
      </c>
      <c r="P48" s="29">
        <f t="shared" si="13"/>
        <v>213812.57390676509</v>
      </c>
      <c r="Q48" s="29">
        <f t="shared" si="13"/>
        <v>234243.54043128318</v>
      </c>
      <c r="R48" s="29">
        <f t="shared" si="13"/>
        <v>229097.02628876769</v>
      </c>
      <c r="S48" s="29">
        <f t="shared" si="13"/>
        <v>278286.65434761078</v>
      </c>
      <c r="T48" s="29">
        <f t="shared" si="13"/>
        <v>126271.27402088518</v>
      </c>
      <c r="U48" s="29">
        <f t="shared" si="13"/>
        <v>257135.81227931433</v>
      </c>
      <c r="V48" s="29">
        <f t="shared" si="13"/>
        <v>124892.95686689958</v>
      </c>
      <c r="W48" s="29">
        <f t="shared" si="13"/>
        <v>205798.54603977816</v>
      </c>
      <c r="X48" s="29">
        <f t="shared" si="13"/>
        <v>206388.59979312285</v>
      </c>
      <c r="Y48" s="29">
        <f t="shared" si="13"/>
        <v>159504.43551332416</v>
      </c>
      <c r="Z48" s="29">
        <f t="shared" si="13"/>
        <v>137522.6639203238</v>
      </c>
      <c r="AA48" s="29">
        <f t="shared" si="13"/>
        <v>186524.47729907598</v>
      </c>
      <c r="AB48" s="29">
        <f t="shared" si="13"/>
        <v>143821.14255914363</v>
      </c>
      <c r="AC48" s="29">
        <f t="shared" si="13"/>
        <v>201903.13829778397</v>
      </c>
      <c r="AD48" s="29">
        <f t="shared" si="13"/>
        <v>197703.56744567878</v>
      </c>
      <c r="AE48" s="29">
        <f t="shared" si="13"/>
        <v>254301.5468758709</v>
      </c>
    </row>
    <row r="49" spans="1:31" x14ac:dyDescent="0.3">
      <c r="A49" s="13" t="s">
        <v>39</v>
      </c>
      <c r="B49" s="12"/>
      <c r="C49" s="12"/>
      <c r="D49" s="12"/>
      <c r="E49" s="12"/>
      <c r="F49" s="13"/>
      <c r="G49" s="13"/>
      <c r="H49" s="33">
        <f t="shared" ref="H49:AE49" si="14">H48/H$9</f>
        <v>4.8958309832858656E-2</v>
      </c>
      <c r="I49" s="33">
        <f t="shared" si="14"/>
        <v>5.9478596565407826E-2</v>
      </c>
      <c r="J49" s="33">
        <f t="shared" si="14"/>
        <v>6.3723094586731241E-2</v>
      </c>
      <c r="K49" s="33">
        <f t="shared" si="14"/>
        <v>6.0982290141706717E-2</v>
      </c>
      <c r="L49" s="33">
        <f t="shared" si="14"/>
        <v>6.8448892055922417E-2</v>
      </c>
      <c r="M49" s="33">
        <f t="shared" si="14"/>
        <v>5.8839485489224658E-2</v>
      </c>
      <c r="N49" s="33">
        <f t="shared" si="14"/>
        <v>5.637201867039638E-2</v>
      </c>
      <c r="O49" s="33">
        <f t="shared" si="14"/>
        <v>6.0887809342709348E-2</v>
      </c>
      <c r="P49" s="33">
        <f t="shared" si="14"/>
        <v>5.0481366750924919E-2</v>
      </c>
      <c r="Q49" s="33">
        <f t="shared" si="14"/>
        <v>5.6192914968631241E-2</v>
      </c>
      <c r="R49" s="33">
        <f t="shared" si="14"/>
        <v>5.5854913812486237E-2</v>
      </c>
      <c r="S49" s="33">
        <f t="shared" si="14"/>
        <v>6.254326153219851E-2</v>
      </c>
      <c r="T49" s="33">
        <f t="shared" si="14"/>
        <v>3.098742519756021E-2</v>
      </c>
      <c r="U49" s="33">
        <f t="shared" si="14"/>
        <v>5.7544490729969248E-2</v>
      </c>
      <c r="V49" s="33">
        <f t="shared" si="14"/>
        <v>2.7988840765686623E-2</v>
      </c>
      <c r="W49" s="33">
        <f t="shared" si="14"/>
        <v>4.6327342067085282E-2</v>
      </c>
      <c r="X49" s="33">
        <f t="shared" si="14"/>
        <v>4.429352556192042E-2</v>
      </c>
      <c r="Y49" s="33">
        <f t="shared" si="14"/>
        <v>3.676540337057603E-2</v>
      </c>
      <c r="Z49" s="33">
        <f t="shared" si="14"/>
        <v>3.1607676968913624E-2</v>
      </c>
      <c r="AA49" s="33">
        <f t="shared" si="14"/>
        <v>4.2552228438052772E-2</v>
      </c>
      <c r="AB49" s="33">
        <f t="shared" si="14"/>
        <v>3.3248133202757497E-2</v>
      </c>
      <c r="AC49" s="33">
        <f t="shared" si="14"/>
        <v>4.6500330187950752E-2</v>
      </c>
      <c r="AD49" s="33">
        <f t="shared" si="14"/>
        <v>4.6751739537631919E-2</v>
      </c>
      <c r="AE49" s="33">
        <f t="shared" si="14"/>
        <v>5.4870153622459089E-2</v>
      </c>
    </row>
    <row r="50" spans="1:31" x14ac:dyDescent="0.3">
      <c r="A50" s="13"/>
      <c r="B50" s="12"/>
      <c r="C50" s="12"/>
      <c r="D50" s="12"/>
      <c r="E50" s="12"/>
      <c r="F50" s="13"/>
      <c r="G50" s="13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</row>
    <row r="51" spans="1:31" x14ac:dyDescent="0.3">
      <c r="A51" s="5" t="s">
        <v>42</v>
      </c>
      <c r="B51" s="5"/>
      <c r="C51" s="5"/>
      <c r="D51" s="5"/>
      <c r="E51" s="5"/>
      <c r="F51" s="5"/>
      <c r="G51" s="5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</row>
    <row r="52" spans="1:31" x14ac:dyDescent="0.3">
      <c r="A52" s="1" t="s">
        <v>43</v>
      </c>
      <c r="B52" s="1"/>
      <c r="C52" s="1"/>
      <c r="D52" s="1"/>
      <c r="E52" s="1"/>
      <c r="F52" s="1"/>
      <c r="G52" s="1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</row>
    <row r="53" spans="1:31" x14ac:dyDescent="0.3">
      <c r="A53" s="1" t="s">
        <v>44</v>
      </c>
      <c r="B53" s="8"/>
      <c r="C53" s="8"/>
      <c r="D53" s="8"/>
      <c r="E53" s="8"/>
      <c r="F53" s="9" t="s">
        <v>77</v>
      </c>
      <c r="G53" s="1"/>
      <c r="H53" s="28">
        <v>1267669.8500000001</v>
      </c>
      <c r="I53" s="28">
        <v>1536489.7669555296</v>
      </c>
      <c r="J53" s="28">
        <v>2215584.0139554022</v>
      </c>
      <c r="K53" s="28">
        <v>1829203.3896715306</v>
      </c>
      <c r="L53" s="28">
        <v>1989729.899605948</v>
      </c>
      <c r="M53" s="28">
        <v>1709371.5308507355</v>
      </c>
      <c r="N53" s="28">
        <v>2132191.727816307</v>
      </c>
      <c r="O53" s="28">
        <v>1913810.6822296905</v>
      </c>
      <c r="P53" s="28">
        <v>2043475.6843184454</v>
      </c>
      <c r="Q53" s="28">
        <v>2568798.8735059923</v>
      </c>
      <c r="R53" s="28">
        <v>2581410.799632804</v>
      </c>
      <c r="S53" s="28">
        <v>2394398.1229865332</v>
      </c>
      <c r="T53" s="28">
        <v>1261797.4994558995</v>
      </c>
      <c r="U53" s="28">
        <v>2058802.0341406353</v>
      </c>
      <c r="V53" s="28">
        <v>1940300.003950492</v>
      </c>
      <c r="W53" s="28">
        <v>1155077.5912214187</v>
      </c>
      <c r="X53" s="28">
        <v>1275089.7480687362</v>
      </c>
      <c r="Y53" s="28">
        <v>1370203.9334450997</v>
      </c>
      <c r="Z53" s="28">
        <v>1701936.6719027057</v>
      </c>
      <c r="AA53" s="28">
        <v>1471248.0409013848</v>
      </c>
      <c r="AB53" s="28">
        <v>1314360.2359575643</v>
      </c>
      <c r="AC53" s="28">
        <v>1695118.4106686853</v>
      </c>
      <c r="AD53" s="28">
        <v>1940229.4584482266</v>
      </c>
      <c r="AE53" s="28">
        <v>1541938.2525566122</v>
      </c>
    </row>
    <row r="54" spans="1:31" x14ac:dyDescent="0.3">
      <c r="A54" s="1" t="s">
        <v>45</v>
      </c>
      <c r="B54" s="8"/>
      <c r="C54" s="8"/>
      <c r="D54" s="8"/>
      <c r="E54" s="8"/>
      <c r="F54" s="9" t="s">
        <v>78</v>
      </c>
      <c r="G54" s="1"/>
      <c r="H54" s="28">
        <v>3760388.82</v>
      </c>
      <c r="I54" s="28">
        <v>3661869.49</v>
      </c>
      <c r="J54" s="28">
        <v>3802541.37</v>
      </c>
      <c r="K54" s="28">
        <v>3916573.69</v>
      </c>
      <c r="L54" s="28">
        <v>3936087.31</v>
      </c>
      <c r="M54" s="28">
        <v>4077235.11</v>
      </c>
      <c r="N54" s="28">
        <v>3892092.24</v>
      </c>
      <c r="O54" s="28">
        <v>3664840.09</v>
      </c>
      <c r="P54" s="28">
        <v>3774271.19</v>
      </c>
      <c r="Q54" s="28">
        <v>3856019.05</v>
      </c>
      <c r="R54" s="28">
        <v>3872824.9</v>
      </c>
      <c r="S54" s="28">
        <v>3968206.34</v>
      </c>
      <c r="T54" s="28">
        <v>3939222.66</v>
      </c>
      <c r="U54" s="28">
        <v>3798920.34</v>
      </c>
      <c r="V54" s="28">
        <v>3834551.76</v>
      </c>
      <c r="W54" s="28">
        <v>4230183.7300000004</v>
      </c>
      <c r="X54" s="28">
        <v>4329780.8</v>
      </c>
      <c r="Y54" s="28">
        <v>4274167.76</v>
      </c>
      <c r="Z54" s="28">
        <v>4191968.33</v>
      </c>
      <c r="AA54" s="28">
        <v>3966964.88</v>
      </c>
      <c r="AB54" s="28">
        <v>3832178.43</v>
      </c>
      <c r="AC54" s="28">
        <v>3763833.58</v>
      </c>
      <c r="AD54" s="28">
        <v>3721539.14</v>
      </c>
      <c r="AE54" s="28">
        <v>3784990.33</v>
      </c>
    </row>
    <row r="55" spans="1:31" x14ac:dyDescent="0.3">
      <c r="A55" s="1" t="s">
        <v>46</v>
      </c>
      <c r="B55" s="8"/>
      <c r="C55" s="8"/>
      <c r="D55" s="8"/>
      <c r="E55" s="8"/>
      <c r="F55" s="9" t="s">
        <v>79</v>
      </c>
      <c r="G55" s="1"/>
      <c r="H55" s="28">
        <v>8690055.5399999991</v>
      </c>
      <c r="I55" s="28">
        <v>8651024.0800000001</v>
      </c>
      <c r="J55" s="28">
        <v>8375141.6900000004</v>
      </c>
      <c r="K55" s="28">
        <v>8843508.0700000003</v>
      </c>
      <c r="L55" s="28">
        <v>8933976.7899999991</v>
      </c>
      <c r="M55" s="28">
        <v>8825962.5</v>
      </c>
      <c r="N55" s="28">
        <v>9038630.4800000004</v>
      </c>
      <c r="O55" s="28">
        <v>8885996.8300000001</v>
      </c>
      <c r="P55" s="28">
        <v>8633611.4299999997</v>
      </c>
      <c r="Q55" s="28">
        <v>8246245.9500000002</v>
      </c>
      <c r="R55" s="28">
        <v>8212186.3600000003</v>
      </c>
      <c r="S55" s="28">
        <v>8311741.7300000004</v>
      </c>
      <c r="T55" s="28">
        <v>8758719.0600000005</v>
      </c>
      <c r="U55" s="28">
        <v>9071172.0700000003</v>
      </c>
      <c r="V55" s="28">
        <v>9093294.8399999999</v>
      </c>
      <c r="W55" s="28">
        <v>9155729.6099999994</v>
      </c>
      <c r="X55" s="28">
        <v>9624112.2300000004</v>
      </c>
      <c r="Y55" s="28">
        <v>9558785.9299999997</v>
      </c>
      <c r="Z55" s="28">
        <v>9563178.0299999993</v>
      </c>
      <c r="AA55" s="28">
        <v>9424047.1099999994</v>
      </c>
      <c r="AB55" s="28">
        <v>9322185.4000000004</v>
      </c>
      <c r="AC55" s="28">
        <v>9127243.5</v>
      </c>
      <c r="AD55" s="28">
        <v>9067456.9399999995</v>
      </c>
      <c r="AE55" s="28">
        <v>9324847.8800000008</v>
      </c>
    </row>
    <row r="56" spans="1:31" x14ac:dyDescent="0.3">
      <c r="A56" s="1" t="s">
        <v>47</v>
      </c>
      <c r="B56" s="8"/>
      <c r="C56" s="8"/>
      <c r="D56" s="8"/>
      <c r="E56" s="8"/>
      <c r="F56" s="9" t="s">
        <v>80</v>
      </c>
      <c r="G56" s="1"/>
      <c r="H56" s="28">
        <v>504817.74</v>
      </c>
      <c r="I56" s="28">
        <v>531738.76</v>
      </c>
      <c r="J56" s="28">
        <v>558659.78</v>
      </c>
      <c r="K56" s="28">
        <v>550571.67000000004</v>
      </c>
      <c r="L56" s="28">
        <v>571506.68999999994</v>
      </c>
      <c r="M56" s="28">
        <v>543160.03</v>
      </c>
      <c r="N56" s="28">
        <v>544478.46</v>
      </c>
      <c r="O56" s="28">
        <v>537400.41</v>
      </c>
      <c r="P56" s="28">
        <v>530322.36</v>
      </c>
      <c r="Q56" s="28">
        <v>521943.94</v>
      </c>
      <c r="R56" s="28">
        <v>513565.53</v>
      </c>
      <c r="S56" s="28">
        <v>557121.16</v>
      </c>
      <c r="T56" s="28">
        <v>535106.80000000005</v>
      </c>
      <c r="U56" s="28">
        <v>563643.09</v>
      </c>
      <c r="V56" s="28">
        <v>592179.37</v>
      </c>
      <c r="W56" s="28">
        <v>583605.97</v>
      </c>
      <c r="X56" s="28">
        <v>605797.1</v>
      </c>
      <c r="Y56" s="28">
        <v>575749.63</v>
      </c>
      <c r="Z56" s="28">
        <v>577147.17000000004</v>
      </c>
      <c r="AA56" s="28">
        <v>569644.43000000005</v>
      </c>
      <c r="AB56" s="28">
        <v>562141.69999999995</v>
      </c>
      <c r="AC56" s="28">
        <v>553260.57999999996</v>
      </c>
      <c r="AD56" s="28">
        <v>544379.46</v>
      </c>
      <c r="AE56" s="28">
        <v>590548.43000000005</v>
      </c>
    </row>
    <row r="57" spans="1:31" x14ac:dyDescent="0.3">
      <c r="A57" s="1" t="s">
        <v>48</v>
      </c>
      <c r="B57" s="8"/>
      <c r="C57" s="8"/>
      <c r="D57" s="8"/>
      <c r="E57" s="8"/>
      <c r="F57" s="15" t="s">
        <v>81</v>
      </c>
      <c r="G57" s="16"/>
      <c r="H57" s="28">
        <v>5264789.24</v>
      </c>
      <c r="I57" s="28">
        <v>5343331.63</v>
      </c>
      <c r="J57" s="28">
        <v>5324611.2300000004</v>
      </c>
      <c r="K57" s="28">
        <v>5306199.72</v>
      </c>
      <c r="L57" s="28">
        <v>5391989.8399999999</v>
      </c>
      <c r="M57" s="28">
        <v>5473614.6900000004</v>
      </c>
      <c r="N57" s="28">
        <v>5557566.1399999997</v>
      </c>
      <c r="O57" s="28">
        <v>5638257.8700000001</v>
      </c>
      <c r="P57" s="28">
        <v>5720803.8600000003</v>
      </c>
      <c r="Q57" s="28">
        <v>5699827.4900000002</v>
      </c>
      <c r="R57" s="28">
        <v>5782203.04</v>
      </c>
      <c r="S57" s="28">
        <v>5858487.25</v>
      </c>
      <c r="T57" s="28">
        <v>5933633.7000000002</v>
      </c>
      <c r="U57" s="28">
        <v>5911196.5499999998</v>
      </c>
      <c r="V57" s="28">
        <v>5889006.75</v>
      </c>
      <c r="W57" s="28">
        <v>5867059.3499999996</v>
      </c>
      <c r="X57" s="28">
        <v>5845349.5</v>
      </c>
      <c r="Y57" s="28">
        <v>5823872.4500000002</v>
      </c>
      <c r="Z57" s="28">
        <v>5900877.8799999999</v>
      </c>
      <c r="AA57" s="28">
        <v>5978066.6200000001</v>
      </c>
      <c r="AB57" s="28">
        <v>6053402.6200000001</v>
      </c>
      <c r="AC57" s="28">
        <v>6030331.3499999996</v>
      </c>
      <c r="AD57" s="28">
        <v>6106504.2999999998</v>
      </c>
      <c r="AE57" s="28">
        <v>6186880.6699999999</v>
      </c>
    </row>
    <row r="58" spans="1:31" x14ac:dyDescent="0.3">
      <c r="A58" s="1"/>
      <c r="B58" s="8"/>
      <c r="C58" s="8"/>
      <c r="D58" s="8"/>
      <c r="E58" s="8"/>
      <c r="F58" s="15"/>
      <c r="G58" s="16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</row>
    <row r="59" spans="1:31" x14ac:dyDescent="0.3">
      <c r="A59" s="11" t="s">
        <v>49</v>
      </c>
      <c r="B59" s="11"/>
      <c r="C59" s="11"/>
      <c r="D59" s="11"/>
      <c r="E59" s="11"/>
      <c r="F59" s="11"/>
      <c r="G59" s="11"/>
      <c r="H59" s="29">
        <f>SUM(H53:H58)</f>
        <v>19487721.189999998</v>
      </c>
      <c r="I59" s="29">
        <f t="shared" ref="I59:AE59" si="15">SUM(I53:I58)</f>
        <v>19724453.726955529</v>
      </c>
      <c r="J59" s="29">
        <f t="shared" si="15"/>
        <v>20276538.0839554</v>
      </c>
      <c r="K59" s="29">
        <f t="shared" si="15"/>
        <v>20446056.539671529</v>
      </c>
      <c r="L59" s="29">
        <f t="shared" si="15"/>
        <v>20823290.529605947</v>
      </c>
      <c r="M59" s="29">
        <f t="shared" si="15"/>
        <v>20629343.860850736</v>
      </c>
      <c r="N59" s="29">
        <f t="shared" si="15"/>
        <v>21164959.04781631</v>
      </c>
      <c r="O59" s="29">
        <f t="shared" si="15"/>
        <v>20640305.88222969</v>
      </c>
      <c r="P59" s="29">
        <f t="shared" si="15"/>
        <v>20702484.524318445</v>
      </c>
      <c r="Q59" s="29">
        <f t="shared" si="15"/>
        <v>20892835.303505991</v>
      </c>
      <c r="R59" s="29">
        <f t="shared" si="15"/>
        <v>20962190.629632805</v>
      </c>
      <c r="S59" s="29">
        <f t="shared" si="15"/>
        <v>21089954.602986533</v>
      </c>
      <c r="T59" s="29">
        <f t="shared" si="15"/>
        <v>20428479.719455902</v>
      </c>
      <c r="U59" s="29">
        <f t="shared" si="15"/>
        <v>21403734.084140636</v>
      </c>
      <c r="V59" s="29">
        <f t="shared" si="15"/>
        <v>21349332.72395049</v>
      </c>
      <c r="W59" s="29">
        <f t="shared" si="15"/>
        <v>20991656.251221418</v>
      </c>
      <c r="X59" s="29">
        <f t="shared" si="15"/>
        <v>21680129.378068738</v>
      </c>
      <c r="Y59" s="29">
        <f t="shared" si="15"/>
        <v>21602779.703445099</v>
      </c>
      <c r="Z59" s="29">
        <f t="shared" si="15"/>
        <v>21935108.081902705</v>
      </c>
      <c r="AA59" s="29">
        <f t="shared" si="15"/>
        <v>21409971.080901384</v>
      </c>
      <c r="AB59" s="29">
        <f t="shared" si="15"/>
        <v>21084268.385957565</v>
      </c>
      <c r="AC59" s="29">
        <f t="shared" si="15"/>
        <v>21169787.420668684</v>
      </c>
      <c r="AD59" s="29">
        <f t="shared" si="15"/>
        <v>21380109.298448227</v>
      </c>
      <c r="AE59" s="29">
        <f t="shared" si="15"/>
        <v>21429205.562556613</v>
      </c>
    </row>
    <row r="60" spans="1:31" x14ac:dyDescent="0.3">
      <c r="A60" s="1"/>
      <c r="B60" s="1"/>
      <c r="C60" s="1"/>
      <c r="D60" s="1"/>
      <c r="E60" s="1"/>
      <c r="F60" s="1"/>
      <c r="G60" s="1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 spans="1:31" x14ac:dyDescent="0.3">
      <c r="A61" s="1" t="s">
        <v>50</v>
      </c>
      <c r="B61" s="1"/>
      <c r="C61" s="1"/>
      <c r="D61" s="1"/>
      <c r="E61" s="1"/>
      <c r="F61" s="1"/>
      <c r="G61" s="1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 spans="1:31" x14ac:dyDescent="0.3">
      <c r="A62" s="1" t="s">
        <v>51</v>
      </c>
      <c r="B62" s="8"/>
      <c r="C62" s="8"/>
      <c r="D62" s="8"/>
      <c r="E62" s="8"/>
      <c r="F62" s="9" t="s">
        <v>82</v>
      </c>
      <c r="G62" s="1"/>
      <c r="H62" s="28">
        <v>5946446.8200000003</v>
      </c>
      <c r="I62" s="28">
        <v>5755567.9400000004</v>
      </c>
      <c r="J62" s="28">
        <v>5834717.4100000001</v>
      </c>
      <c r="K62" s="28">
        <v>6078904.3499999996</v>
      </c>
      <c r="L62" s="28">
        <v>6198999.4400000004</v>
      </c>
      <c r="M62" s="28">
        <v>5877417.0499999998</v>
      </c>
      <c r="N62" s="28">
        <v>6196527.6900000004</v>
      </c>
      <c r="O62" s="28">
        <v>5765581.71</v>
      </c>
      <c r="P62" s="28">
        <v>5815798.8399999999</v>
      </c>
      <c r="Q62" s="28">
        <v>5814845.6399999997</v>
      </c>
      <c r="R62" s="28">
        <v>5775249.1500000004</v>
      </c>
      <c r="S62" s="28">
        <v>5902158.6200000001</v>
      </c>
      <c r="T62" s="28">
        <v>5624656.6399999997</v>
      </c>
      <c r="U62" s="28">
        <v>6162203.9299999997</v>
      </c>
      <c r="V62" s="28">
        <v>6359013.8499999996</v>
      </c>
      <c r="W62" s="28">
        <v>6066705.8399999999</v>
      </c>
      <c r="X62" s="28">
        <v>6396276.1299999999</v>
      </c>
      <c r="Y62" s="28">
        <v>6255587.2000000002</v>
      </c>
      <c r="Z62" s="28">
        <v>6523065.2300000004</v>
      </c>
      <c r="AA62" s="28">
        <v>5946923.7599999998</v>
      </c>
      <c r="AB62" s="28">
        <v>6088457.75</v>
      </c>
      <c r="AC62" s="28">
        <v>6027373.1600000001</v>
      </c>
      <c r="AD62" s="28">
        <v>5922090.7999999998</v>
      </c>
      <c r="AE62" s="28">
        <v>6023998.8700000001</v>
      </c>
    </row>
    <row r="63" spans="1:31" x14ac:dyDescent="0.3">
      <c r="A63" s="1" t="s">
        <v>52</v>
      </c>
      <c r="B63" s="8"/>
      <c r="C63" s="8"/>
      <c r="D63" s="8"/>
      <c r="E63" s="8"/>
      <c r="F63" s="9" t="s">
        <v>80</v>
      </c>
      <c r="G63" s="1"/>
      <c r="H63" s="28">
        <v>501879.7</v>
      </c>
      <c r="I63" s="28">
        <v>528644.04</v>
      </c>
      <c r="J63" s="28">
        <v>555408.38</v>
      </c>
      <c r="K63" s="28">
        <v>547367.34</v>
      </c>
      <c r="L63" s="28">
        <v>568180.53</v>
      </c>
      <c r="M63" s="28">
        <v>539998.84</v>
      </c>
      <c r="N63" s="28">
        <v>541309.59</v>
      </c>
      <c r="O63" s="28">
        <v>534272.74</v>
      </c>
      <c r="P63" s="28">
        <v>527235.88</v>
      </c>
      <c r="Q63" s="28">
        <v>518906.23</v>
      </c>
      <c r="R63" s="28">
        <v>510576.58</v>
      </c>
      <c r="S63" s="28">
        <v>553878.72</v>
      </c>
      <c r="T63" s="28">
        <v>531992.48</v>
      </c>
      <c r="U63" s="28">
        <v>560362.68000000005</v>
      </c>
      <c r="V63" s="28">
        <v>588732.89</v>
      </c>
      <c r="W63" s="28">
        <v>580209.38</v>
      </c>
      <c r="X63" s="28">
        <v>602271.36</v>
      </c>
      <c r="Y63" s="28">
        <v>572398.77</v>
      </c>
      <c r="Z63" s="28">
        <v>573788.17000000004</v>
      </c>
      <c r="AA63" s="28">
        <v>566329.1</v>
      </c>
      <c r="AB63" s="28">
        <v>558870.03</v>
      </c>
      <c r="AC63" s="28">
        <v>550040.6</v>
      </c>
      <c r="AD63" s="28">
        <v>541211.17000000004</v>
      </c>
      <c r="AE63" s="28">
        <v>587111.43999999994</v>
      </c>
    </row>
    <row r="64" spans="1:31" x14ac:dyDescent="0.3">
      <c r="A64" s="10" t="s">
        <v>26</v>
      </c>
      <c r="B64" s="17"/>
      <c r="C64" s="17"/>
      <c r="D64" s="17"/>
      <c r="E64" s="17"/>
      <c r="F64" s="9" t="s">
        <v>83</v>
      </c>
      <c r="G64" s="1"/>
      <c r="H64" s="28">
        <v>40000</v>
      </c>
      <c r="I64" s="28">
        <v>80000</v>
      </c>
      <c r="J64" s="28">
        <v>120000</v>
      </c>
      <c r="K64" s="28">
        <v>160000</v>
      </c>
      <c r="L64" s="28">
        <v>200000</v>
      </c>
      <c r="M64" s="28">
        <v>240000</v>
      </c>
      <c r="N64" s="28">
        <v>280000</v>
      </c>
      <c r="O64" s="28">
        <v>320000</v>
      </c>
      <c r="P64" s="28">
        <v>360000</v>
      </c>
      <c r="Q64" s="28">
        <v>400000</v>
      </c>
      <c r="R64" s="28">
        <v>440000</v>
      </c>
      <c r="S64" s="28">
        <v>0</v>
      </c>
      <c r="T64" s="28">
        <v>42000</v>
      </c>
      <c r="U64" s="28">
        <v>84000</v>
      </c>
      <c r="V64" s="28">
        <v>126000</v>
      </c>
      <c r="W64" s="28">
        <v>168000</v>
      </c>
      <c r="X64" s="28">
        <v>210000</v>
      </c>
      <c r="Y64" s="28">
        <v>252000</v>
      </c>
      <c r="Z64" s="28">
        <v>294000</v>
      </c>
      <c r="AA64" s="28">
        <v>336000</v>
      </c>
      <c r="AB64" s="28">
        <v>378000</v>
      </c>
      <c r="AC64" s="28">
        <v>420000</v>
      </c>
      <c r="AD64" s="28">
        <v>462000</v>
      </c>
      <c r="AE64" s="28">
        <v>0</v>
      </c>
    </row>
    <row r="65" spans="1:31" x14ac:dyDescent="0.3">
      <c r="A65" s="10" t="s">
        <v>53</v>
      </c>
      <c r="B65" s="17"/>
      <c r="C65" s="17"/>
      <c r="D65" s="17"/>
      <c r="E65" s="17"/>
      <c r="F65" s="9" t="s">
        <v>84</v>
      </c>
      <c r="G65" s="1"/>
      <c r="H65" s="28">
        <v>84595.339125540384</v>
      </c>
      <c r="I65" s="28">
        <v>192849.46221219946</v>
      </c>
      <c r="J65" s="28">
        <v>314700.62631216162</v>
      </c>
      <c r="K65" s="28">
        <v>114921.95460848691</v>
      </c>
      <c r="L65" s="28">
        <v>248819.66758881157</v>
      </c>
      <c r="M65" s="28">
        <v>109391.12365008032</v>
      </c>
      <c r="N65" s="28">
        <v>214449.26273975152</v>
      </c>
      <c r="O65" s="28">
        <v>326448.16206376662</v>
      </c>
      <c r="P65" s="28">
        <v>91633.960245756432</v>
      </c>
      <c r="Q65" s="28">
        <v>192024.04900202062</v>
      </c>
      <c r="R65" s="28">
        <v>290208.48884006392</v>
      </c>
      <c r="S65" s="28">
        <v>409474.19784618285</v>
      </c>
      <c r="T65" s="28">
        <v>54116.260294665059</v>
      </c>
      <c r="U65" s="28">
        <v>164317.32270008547</v>
      </c>
      <c r="V65" s="28">
        <v>217842.87564304244</v>
      </c>
      <c r="W65" s="28">
        <v>88199.376874190639</v>
      </c>
      <c r="X65" s="28">
        <v>176651.63392838615</v>
      </c>
      <c r="Y65" s="28">
        <v>68359.043791424658</v>
      </c>
      <c r="Z65" s="28">
        <v>127297.32832870629</v>
      </c>
      <c r="AA65" s="28">
        <v>207236.3900283103</v>
      </c>
      <c r="AB65" s="28">
        <v>61637.632525347231</v>
      </c>
      <c r="AC65" s="28">
        <v>148167.54893868323</v>
      </c>
      <c r="AD65" s="28">
        <v>232897.64927254556</v>
      </c>
      <c r="AE65" s="28">
        <v>341884.02650506166</v>
      </c>
    </row>
    <row r="66" spans="1:31" x14ac:dyDescent="0.3">
      <c r="A66" s="1" t="s">
        <v>54</v>
      </c>
      <c r="B66" s="8"/>
      <c r="C66" s="8"/>
      <c r="D66" s="8"/>
      <c r="E66" s="8"/>
      <c r="F66" s="9" t="s">
        <v>85</v>
      </c>
      <c r="G66" s="1"/>
      <c r="H66" s="28">
        <v>2500000</v>
      </c>
      <c r="I66" s="28">
        <v>2500000</v>
      </c>
      <c r="J66" s="28">
        <v>2500000</v>
      </c>
      <c r="K66" s="28">
        <v>2500000</v>
      </c>
      <c r="L66" s="28">
        <v>2500000</v>
      </c>
      <c r="M66" s="28">
        <v>2500000</v>
      </c>
      <c r="N66" s="28">
        <v>2500000</v>
      </c>
      <c r="O66" s="28">
        <v>2000000</v>
      </c>
      <c r="P66" s="28">
        <v>2000000</v>
      </c>
      <c r="Q66" s="28">
        <v>2000000</v>
      </c>
      <c r="R66" s="28">
        <v>2000000</v>
      </c>
      <c r="S66" s="28">
        <v>2000000</v>
      </c>
      <c r="T66" s="28">
        <v>2000000</v>
      </c>
      <c r="U66" s="28">
        <v>2000000</v>
      </c>
      <c r="V66" s="28">
        <v>1500000</v>
      </c>
      <c r="W66" s="28">
        <v>1500000</v>
      </c>
      <c r="X66" s="28">
        <v>1500000</v>
      </c>
      <c r="Y66" s="28">
        <v>1500000</v>
      </c>
      <c r="Z66" s="28">
        <v>1500000</v>
      </c>
      <c r="AA66" s="28">
        <v>1500000</v>
      </c>
      <c r="AB66" s="28">
        <v>1000000</v>
      </c>
      <c r="AC66" s="28">
        <v>1000000</v>
      </c>
      <c r="AD66" s="28">
        <v>1000000</v>
      </c>
      <c r="AE66" s="28">
        <v>1000000</v>
      </c>
    </row>
    <row r="67" spans="1:31" x14ac:dyDescent="0.3">
      <c r="A67" s="1" t="s">
        <v>55</v>
      </c>
      <c r="B67" s="8"/>
      <c r="C67" s="8"/>
      <c r="D67" s="8"/>
      <c r="E67" s="8"/>
      <c r="F67" s="15" t="s">
        <v>86</v>
      </c>
      <c r="G67" s="1"/>
      <c r="H67" s="28">
        <v>4825000</v>
      </c>
      <c r="I67" s="28">
        <v>4825000</v>
      </c>
      <c r="J67" s="28">
        <v>4825000</v>
      </c>
      <c r="K67" s="28">
        <v>4650000</v>
      </c>
      <c r="L67" s="28">
        <v>4650000</v>
      </c>
      <c r="M67" s="28">
        <v>4650000</v>
      </c>
      <c r="N67" s="28">
        <v>4475000</v>
      </c>
      <c r="O67" s="28">
        <v>4475000</v>
      </c>
      <c r="P67" s="28">
        <v>4475000</v>
      </c>
      <c r="Q67" s="28">
        <v>4300000</v>
      </c>
      <c r="R67" s="28">
        <v>4300000</v>
      </c>
      <c r="S67" s="28">
        <v>4300000</v>
      </c>
      <c r="T67" s="28">
        <v>4125000</v>
      </c>
      <c r="U67" s="28">
        <v>4125000</v>
      </c>
      <c r="V67" s="28">
        <v>4125000</v>
      </c>
      <c r="W67" s="28">
        <v>3950000</v>
      </c>
      <c r="X67" s="28">
        <v>3950000</v>
      </c>
      <c r="Y67" s="28">
        <v>3950000</v>
      </c>
      <c r="Z67" s="28">
        <v>3775000</v>
      </c>
      <c r="AA67" s="28">
        <v>3775000</v>
      </c>
      <c r="AB67" s="28">
        <v>3775000</v>
      </c>
      <c r="AC67" s="28">
        <v>3600000</v>
      </c>
      <c r="AD67" s="28">
        <v>3600000</v>
      </c>
      <c r="AE67" s="28">
        <v>3600000</v>
      </c>
    </row>
    <row r="68" spans="1:31" x14ac:dyDescent="0.3">
      <c r="A68" s="1"/>
      <c r="B68" s="8"/>
      <c r="C68" s="8"/>
      <c r="D68" s="8"/>
      <c r="E68" s="8"/>
      <c r="F68" s="15"/>
      <c r="G68" s="1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</row>
    <row r="69" spans="1:31" x14ac:dyDescent="0.3">
      <c r="A69" s="11" t="s">
        <v>56</v>
      </c>
      <c r="B69" s="11"/>
      <c r="C69" s="11"/>
      <c r="D69" s="11"/>
      <c r="E69" s="11"/>
      <c r="F69" s="11"/>
      <c r="G69" s="11"/>
      <c r="H69" s="29">
        <f>SUM(H62:H68)</f>
        <v>13897921.85912554</v>
      </c>
      <c r="I69" s="29">
        <f t="shared" ref="I69:AE69" si="16">SUM(I62:I68)</f>
        <v>13882061.4422122</v>
      </c>
      <c r="J69" s="29">
        <f t="shared" si="16"/>
        <v>14149826.416312162</v>
      </c>
      <c r="K69" s="29">
        <f t="shared" si="16"/>
        <v>14051193.644608486</v>
      </c>
      <c r="L69" s="29">
        <f t="shared" si="16"/>
        <v>14365999.637588812</v>
      </c>
      <c r="M69" s="29">
        <f t="shared" si="16"/>
        <v>13916807.01365008</v>
      </c>
      <c r="N69" s="29">
        <f t="shared" si="16"/>
        <v>14207286.542739753</v>
      </c>
      <c r="O69" s="29">
        <f t="shared" si="16"/>
        <v>13421302.612063766</v>
      </c>
      <c r="P69" s="29">
        <f t="shared" si="16"/>
        <v>13269668.680245757</v>
      </c>
      <c r="Q69" s="29">
        <f t="shared" si="16"/>
        <v>13225775.919002019</v>
      </c>
      <c r="R69" s="29">
        <f t="shared" si="16"/>
        <v>13316034.218840064</v>
      </c>
      <c r="S69" s="29">
        <f t="shared" si="16"/>
        <v>13165511.537846182</v>
      </c>
      <c r="T69" s="29">
        <f t="shared" si="16"/>
        <v>12377765.380294664</v>
      </c>
      <c r="U69" s="29">
        <f t="shared" si="16"/>
        <v>13095883.932700085</v>
      </c>
      <c r="V69" s="29">
        <f t="shared" si="16"/>
        <v>12916589.615643043</v>
      </c>
      <c r="W69" s="29">
        <f t="shared" si="16"/>
        <v>12353114.59687419</v>
      </c>
      <c r="X69" s="29">
        <f t="shared" si="16"/>
        <v>12835199.123928387</v>
      </c>
      <c r="Y69" s="29">
        <f t="shared" si="16"/>
        <v>12598345.013791425</v>
      </c>
      <c r="Z69" s="29">
        <f t="shared" si="16"/>
        <v>12793150.728328707</v>
      </c>
      <c r="AA69" s="29">
        <f t="shared" si="16"/>
        <v>12331489.250028308</v>
      </c>
      <c r="AB69" s="29">
        <f t="shared" si="16"/>
        <v>11861965.412525348</v>
      </c>
      <c r="AC69" s="29">
        <f t="shared" si="16"/>
        <v>11745581.308938682</v>
      </c>
      <c r="AD69" s="29">
        <f t="shared" si="16"/>
        <v>11758199.619272545</v>
      </c>
      <c r="AE69" s="29">
        <f t="shared" si="16"/>
        <v>11552994.336505063</v>
      </c>
    </row>
    <row r="70" spans="1:31" x14ac:dyDescent="0.3">
      <c r="A70" s="1"/>
      <c r="B70" s="1"/>
      <c r="C70" s="1"/>
      <c r="D70" s="1"/>
      <c r="E70" s="1"/>
      <c r="F70" s="1"/>
      <c r="G70" s="1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</row>
    <row r="71" spans="1:31" x14ac:dyDescent="0.3">
      <c r="A71" s="1" t="s">
        <v>57</v>
      </c>
      <c r="B71" s="1"/>
      <c r="C71" s="1"/>
      <c r="D71" s="1"/>
      <c r="E71" s="1"/>
      <c r="F71" s="1"/>
      <c r="G71" s="1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</row>
    <row r="72" spans="1:31" x14ac:dyDescent="0.3">
      <c r="A72" s="1" t="s">
        <v>58</v>
      </c>
      <c r="B72" s="8"/>
      <c r="C72" s="8"/>
      <c r="D72" s="8"/>
      <c r="E72" s="8"/>
      <c r="F72" s="9" t="s">
        <v>87</v>
      </c>
      <c r="G72" s="1"/>
      <c r="H72" s="28">
        <v>2000000</v>
      </c>
      <c r="I72" s="28">
        <v>2000000</v>
      </c>
      <c r="J72" s="28">
        <v>2000000</v>
      </c>
      <c r="K72" s="28">
        <v>2000000</v>
      </c>
      <c r="L72" s="28">
        <v>2000000</v>
      </c>
      <c r="M72" s="28">
        <v>2000000</v>
      </c>
      <c r="N72" s="28">
        <v>2000000</v>
      </c>
      <c r="O72" s="28">
        <v>2000000</v>
      </c>
      <c r="P72" s="28">
        <v>2000000</v>
      </c>
      <c r="Q72" s="28">
        <v>2000000</v>
      </c>
      <c r="R72" s="28">
        <v>2000000</v>
      </c>
      <c r="S72" s="28">
        <v>2000000</v>
      </c>
      <c r="T72" s="28">
        <v>2000000</v>
      </c>
      <c r="U72" s="28">
        <v>2000000</v>
      </c>
      <c r="V72" s="28">
        <v>2000000</v>
      </c>
      <c r="W72" s="28">
        <v>2000000</v>
      </c>
      <c r="X72" s="28">
        <v>2000000</v>
      </c>
      <c r="Y72" s="28">
        <v>2000000</v>
      </c>
      <c r="Z72" s="28">
        <v>2000000</v>
      </c>
      <c r="AA72" s="28">
        <v>2000000</v>
      </c>
      <c r="AB72" s="28">
        <v>2000000</v>
      </c>
      <c r="AC72" s="28">
        <v>2000000</v>
      </c>
      <c r="AD72" s="28">
        <v>2000000</v>
      </c>
      <c r="AE72" s="28">
        <v>2000000</v>
      </c>
    </row>
    <row r="73" spans="1:31" x14ac:dyDescent="0.3">
      <c r="A73" s="1" t="s">
        <v>59</v>
      </c>
      <c r="B73" s="8"/>
      <c r="C73" s="8"/>
      <c r="D73" s="8"/>
      <c r="E73" s="8"/>
      <c r="F73" s="9" t="s">
        <v>88</v>
      </c>
      <c r="G73" s="1"/>
      <c r="H73" s="28">
        <v>-200000</v>
      </c>
      <c r="I73" s="28">
        <v>-200000</v>
      </c>
      <c r="J73" s="28">
        <v>-200000</v>
      </c>
      <c r="K73" s="28">
        <v>-200000</v>
      </c>
      <c r="L73" s="28">
        <v>-450000</v>
      </c>
      <c r="M73" s="28">
        <v>-450000</v>
      </c>
      <c r="N73" s="28">
        <v>-450000</v>
      </c>
      <c r="O73" s="28">
        <v>-450000</v>
      </c>
      <c r="P73" s="28">
        <v>-450000</v>
      </c>
      <c r="Q73" s="28">
        <v>-450000</v>
      </c>
      <c r="R73" s="28">
        <v>-700000</v>
      </c>
      <c r="S73" s="28">
        <v>-700000</v>
      </c>
      <c r="T73" s="28">
        <v>-700000</v>
      </c>
      <c r="U73" s="28">
        <v>-700000</v>
      </c>
      <c r="V73" s="28">
        <v>-700000</v>
      </c>
      <c r="W73" s="28">
        <v>-700000</v>
      </c>
      <c r="X73" s="28">
        <v>-700000</v>
      </c>
      <c r="Y73" s="28">
        <v>-700000</v>
      </c>
      <c r="Z73" s="28">
        <v>-700000</v>
      </c>
      <c r="AA73" s="28">
        <v>-950000</v>
      </c>
      <c r="AB73" s="28">
        <v>-950000</v>
      </c>
      <c r="AC73" s="28">
        <v>-950000</v>
      </c>
      <c r="AD73" s="28">
        <v>-950000</v>
      </c>
      <c r="AE73" s="28">
        <v>-950000</v>
      </c>
    </row>
    <row r="74" spans="1:31" x14ac:dyDescent="0.3">
      <c r="A74" s="1" t="s">
        <v>60</v>
      </c>
      <c r="B74" s="8"/>
      <c r="C74" s="8"/>
      <c r="D74" s="8"/>
      <c r="E74" s="8"/>
      <c r="F74" s="9" t="s">
        <v>89</v>
      </c>
      <c r="G74" s="1"/>
      <c r="H74" s="28">
        <v>3789799.599102308</v>
      </c>
      <c r="I74" s="28">
        <v>4042392.5529711791</v>
      </c>
      <c r="J74" s="28">
        <v>4326711.9358710907</v>
      </c>
      <c r="K74" s="28">
        <v>4594863.1632908937</v>
      </c>
      <c r="L74" s="28">
        <v>4907291.1602449846</v>
      </c>
      <c r="M74" s="28">
        <v>5162537.1154285055</v>
      </c>
      <c r="N74" s="28">
        <v>5407672.7733044047</v>
      </c>
      <c r="O74" s="28">
        <v>5669003.5383937731</v>
      </c>
      <c r="P74" s="28">
        <v>5882816.1123005385</v>
      </c>
      <c r="Q74" s="28">
        <v>6117059.6527318219</v>
      </c>
      <c r="R74" s="28">
        <v>6346156.6790205892</v>
      </c>
      <c r="S74" s="28">
        <v>6624443.3333681999</v>
      </c>
      <c r="T74" s="28">
        <v>6750714.607389085</v>
      </c>
      <c r="U74" s="28">
        <v>7007850.4196683997</v>
      </c>
      <c r="V74" s="28">
        <v>7132743.3765352992</v>
      </c>
      <c r="W74" s="28">
        <v>7338541.922575077</v>
      </c>
      <c r="X74" s="28">
        <v>7544930.5223682001</v>
      </c>
      <c r="Y74" s="28">
        <v>7704434.9578815242</v>
      </c>
      <c r="Z74" s="28">
        <v>7841957.6218018476</v>
      </c>
      <c r="AA74" s="28">
        <v>8028482.0991009232</v>
      </c>
      <c r="AB74" s="28">
        <v>8172303.2416600669</v>
      </c>
      <c r="AC74" s="28">
        <v>8374206.379957851</v>
      </c>
      <c r="AD74" s="28">
        <v>8571909.9474035297</v>
      </c>
      <c r="AE74" s="28">
        <v>8826211.4942794014</v>
      </c>
    </row>
    <row r="75" spans="1:31" x14ac:dyDescent="0.3">
      <c r="A75" s="1"/>
      <c r="B75" s="8"/>
      <c r="C75" s="8"/>
      <c r="D75" s="8"/>
      <c r="E75" s="8"/>
      <c r="F75" s="9"/>
      <c r="G75" s="1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</row>
    <row r="76" spans="1:31" x14ac:dyDescent="0.3">
      <c r="A76" s="11" t="s">
        <v>61</v>
      </c>
      <c r="B76" s="11"/>
      <c r="C76" s="11"/>
      <c r="D76" s="11"/>
      <c r="E76" s="11"/>
      <c r="F76" s="11"/>
      <c r="G76" s="11"/>
      <c r="H76" s="29">
        <f>SUM(H72:H75)</f>
        <v>5589799.599102308</v>
      </c>
      <c r="I76" s="29">
        <f t="shared" ref="I76:AE76" si="17">SUM(I72:I75)</f>
        <v>5842392.5529711787</v>
      </c>
      <c r="J76" s="29">
        <f t="shared" si="17"/>
        <v>6126711.9358710907</v>
      </c>
      <c r="K76" s="29">
        <f t="shared" si="17"/>
        <v>6394863.1632908937</v>
      </c>
      <c r="L76" s="29">
        <f t="shared" si="17"/>
        <v>6457291.1602449846</v>
      </c>
      <c r="M76" s="29">
        <f t="shared" si="17"/>
        <v>6712537.1154285055</v>
      </c>
      <c r="N76" s="29">
        <f t="shared" si="17"/>
        <v>6957672.7733044047</v>
      </c>
      <c r="O76" s="29">
        <f t="shared" si="17"/>
        <v>7219003.5383937731</v>
      </c>
      <c r="P76" s="29">
        <f t="shared" si="17"/>
        <v>7432816.1123005385</v>
      </c>
      <c r="Q76" s="29">
        <f t="shared" si="17"/>
        <v>7667059.6527318219</v>
      </c>
      <c r="R76" s="29">
        <f t="shared" si="17"/>
        <v>7646156.6790205892</v>
      </c>
      <c r="S76" s="29">
        <f t="shared" si="17"/>
        <v>7924443.3333681999</v>
      </c>
      <c r="T76" s="29">
        <f t="shared" si="17"/>
        <v>8050714.607389085</v>
      </c>
      <c r="U76" s="29">
        <f t="shared" si="17"/>
        <v>8307850.4196683997</v>
      </c>
      <c r="V76" s="29">
        <f t="shared" si="17"/>
        <v>8432743.3765353002</v>
      </c>
      <c r="W76" s="29">
        <f t="shared" si="17"/>
        <v>8638541.922575077</v>
      </c>
      <c r="X76" s="29">
        <f t="shared" si="17"/>
        <v>8844930.5223682001</v>
      </c>
      <c r="Y76" s="29">
        <f t="shared" si="17"/>
        <v>9004434.9578815252</v>
      </c>
      <c r="Z76" s="29">
        <f t="shared" si="17"/>
        <v>9141957.6218018476</v>
      </c>
      <c r="AA76" s="29">
        <f t="shared" si="17"/>
        <v>9078482.0991009232</v>
      </c>
      <c r="AB76" s="29">
        <f t="shared" si="17"/>
        <v>9222303.2416600659</v>
      </c>
      <c r="AC76" s="29">
        <f t="shared" si="17"/>
        <v>9424206.379957851</v>
      </c>
      <c r="AD76" s="29">
        <f t="shared" si="17"/>
        <v>9621909.9474035297</v>
      </c>
      <c r="AE76" s="29">
        <f t="shared" si="17"/>
        <v>9876211.4942794014</v>
      </c>
    </row>
    <row r="77" spans="1:31" x14ac:dyDescent="0.3">
      <c r="A77" s="1"/>
      <c r="B77" s="1"/>
      <c r="C77" s="1"/>
      <c r="D77" s="1"/>
      <c r="E77" s="1"/>
      <c r="F77" s="1"/>
      <c r="G77" s="1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</row>
    <row r="78" spans="1:31" x14ac:dyDescent="0.3">
      <c r="A78" s="11" t="s">
        <v>62</v>
      </c>
      <c r="B78" s="11"/>
      <c r="C78" s="11"/>
      <c r="D78" s="11"/>
      <c r="E78" s="11"/>
      <c r="F78" s="11"/>
      <c r="G78" s="11"/>
      <c r="H78" s="29">
        <f t="shared" ref="H78:AE78" si="18">SUM(H69,H76)</f>
        <v>19487721.458227847</v>
      </c>
      <c r="I78" s="29">
        <f t="shared" si="18"/>
        <v>19724453.995183378</v>
      </c>
      <c r="J78" s="29">
        <f t="shared" si="18"/>
        <v>20276538.352183253</v>
      </c>
      <c r="K78" s="29">
        <f t="shared" si="18"/>
        <v>20446056.807899378</v>
      </c>
      <c r="L78" s="29">
        <f t="shared" si="18"/>
        <v>20823290.797833797</v>
      </c>
      <c r="M78" s="29">
        <f t="shared" si="18"/>
        <v>20629344.129078586</v>
      </c>
      <c r="N78" s="29">
        <f t="shared" si="18"/>
        <v>21164959.316044159</v>
      </c>
      <c r="O78" s="29">
        <f t="shared" si="18"/>
        <v>20640306.150457539</v>
      </c>
      <c r="P78" s="29">
        <f t="shared" si="18"/>
        <v>20702484.792546295</v>
      </c>
      <c r="Q78" s="29">
        <f t="shared" si="18"/>
        <v>20892835.57173384</v>
      </c>
      <c r="R78" s="29">
        <f t="shared" si="18"/>
        <v>20962190.897860654</v>
      </c>
      <c r="S78" s="29">
        <f t="shared" si="18"/>
        <v>21089954.871214382</v>
      </c>
      <c r="T78" s="29">
        <f t="shared" si="18"/>
        <v>20428479.987683751</v>
      </c>
      <c r="U78" s="29">
        <f t="shared" si="18"/>
        <v>21403734.352368485</v>
      </c>
      <c r="V78" s="29">
        <f t="shared" si="18"/>
        <v>21349332.992178343</v>
      </c>
      <c r="W78" s="29">
        <f t="shared" si="18"/>
        <v>20991656.519449268</v>
      </c>
      <c r="X78" s="29">
        <f t="shared" si="18"/>
        <v>21680129.646296587</v>
      </c>
      <c r="Y78" s="29">
        <f t="shared" si="18"/>
        <v>21602779.971672952</v>
      </c>
      <c r="Z78" s="29">
        <f t="shared" si="18"/>
        <v>21935108.350130554</v>
      </c>
      <c r="AA78" s="29">
        <f t="shared" si="18"/>
        <v>21409971.34912923</v>
      </c>
      <c r="AB78" s="29">
        <f t="shared" si="18"/>
        <v>21084268.654185414</v>
      </c>
      <c r="AC78" s="29">
        <f t="shared" si="18"/>
        <v>21169787.688896533</v>
      </c>
      <c r="AD78" s="29">
        <f t="shared" si="18"/>
        <v>21380109.566676073</v>
      </c>
      <c r="AE78" s="29">
        <f t="shared" si="18"/>
        <v>21429205.830784462</v>
      </c>
    </row>
    <row r="79" spans="1:31" x14ac:dyDescent="0.3">
      <c r="A79" t="s">
        <v>109</v>
      </c>
      <c r="H79" s="34">
        <f>ROUND(H59-H78,0)</f>
        <v>0</v>
      </c>
      <c r="I79" s="34">
        <f t="shared" ref="I79:M79" si="19">ROUND(I59-I78,0)</f>
        <v>0</v>
      </c>
      <c r="J79" s="34">
        <f t="shared" si="19"/>
        <v>0</v>
      </c>
      <c r="K79" s="34">
        <f t="shared" si="19"/>
        <v>0</v>
      </c>
      <c r="L79" s="34">
        <f t="shared" si="19"/>
        <v>0</v>
      </c>
      <c r="M79" s="34">
        <f t="shared" si="19"/>
        <v>0</v>
      </c>
      <c r="N79" s="34">
        <f t="shared" ref="N79" si="20">ROUND(N59-N78,0)</f>
        <v>0</v>
      </c>
      <c r="O79" s="34">
        <f t="shared" ref="O79" si="21">ROUND(O59-O78,0)</f>
        <v>0</v>
      </c>
      <c r="P79" s="34">
        <f t="shared" ref="P79" si="22">ROUND(P59-P78,0)</f>
        <v>0</v>
      </c>
      <c r="Q79" s="34">
        <f t="shared" ref="Q79" si="23">ROUND(Q59-Q78,0)</f>
        <v>0</v>
      </c>
      <c r="R79" s="34">
        <f t="shared" ref="R79" si="24">ROUND(R59-R78,0)</f>
        <v>0</v>
      </c>
      <c r="S79" s="34">
        <f t="shared" ref="S79" si="25">ROUND(S59-S78,0)</f>
        <v>0</v>
      </c>
      <c r="T79" s="34">
        <f t="shared" ref="T79" si="26">ROUND(T59-T78,0)</f>
        <v>0</v>
      </c>
      <c r="U79" s="34">
        <f t="shared" ref="U79" si="27">ROUND(U59-U78,0)</f>
        <v>0</v>
      </c>
      <c r="V79" s="34">
        <f t="shared" ref="V79" si="28">ROUND(V59-V78,0)</f>
        <v>0</v>
      </c>
      <c r="W79" s="34">
        <f t="shared" ref="W79" si="29">ROUND(W59-W78,0)</f>
        <v>0</v>
      </c>
      <c r="X79" s="34">
        <f t="shared" ref="X79" si="30">ROUND(X59-X78,0)</f>
        <v>0</v>
      </c>
      <c r="Y79" s="34">
        <f t="shared" ref="Y79" si="31">ROUND(Y59-Y78,0)</f>
        <v>0</v>
      </c>
      <c r="Z79" s="34">
        <f t="shared" ref="Z79" si="32">ROUND(Z59-Z78,0)</f>
        <v>0</v>
      </c>
      <c r="AA79" s="34">
        <f t="shared" ref="AA79" si="33">ROUND(AA59-AA78,0)</f>
        <v>0</v>
      </c>
      <c r="AB79" s="34">
        <f t="shared" ref="AB79" si="34">ROUND(AB59-AB78,0)</f>
        <v>0</v>
      </c>
      <c r="AC79" s="34">
        <f t="shared" ref="AC79" si="35">ROUND(AC59-AC78,0)</f>
        <v>0</v>
      </c>
      <c r="AD79" s="34">
        <f t="shared" ref="AD79" si="36">ROUND(AD59-AD78,0)</f>
        <v>0</v>
      </c>
      <c r="AE79" s="34">
        <f t="shared" ref="AE79" si="37">ROUND(AE59-AE78,0)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selection activeCell="A2" sqref="A2:A21"/>
    </sheetView>
  </sheetViews>
  <sheetFormatPr defaultRowHeight="13" x14ac:dyDescent="0.3"/>
  <cols>
    <col min="1" max="1" width="34.8984375" bestFit="1" customWidth="1"/>
    <col min="2" max="4" width="11.5" customWidth="1"/>
    <col min="5" max="5" width="2.5" customWidth="1"/>
    <col min="6" max="17" width="11.5" customWidth="1"/>
    <col min="18" max="18" width="2.5" customWidth="1"/>
    <col min="19" max="19" width="11.5" customWidth="1"/>
  </cols>
  <sheetData>
    <row r="1" spans="1:19" x14ac:dyDescent="0.3">
      <c r="A1" s="5" t="s">
        <v>91</v>
      </c>
      <c r="B1" s="18" t="s">
        <v>92</v>
      </c>
      <c r="C1" s="18" t="s">
        <v>93</v>
      </c>
      <c r="D1" s="18" t="s">
        <v>94</v>
      </c>
      <c r="E1" s="18"/>
      <c r="F1" s="25">
        <v>46783</v>
      </c>
      <c r="G1" s="26">
        <f>EOMONTH(F1,1)</f>
        <v>46812</v>
      </c>
      <c r="H1" s="26">
        <f t="shared" ref="H1" si="0">EOMONTH(G1,1)</f>
        <v>46843</v>
      </c>
      <c r="I1" s="26">
        <f t="shared" ref="I1" si="1">EOMONTH(H1,1)</f>
        <v>46873</v>
      </c>
      <c r="J1" s="26">
        <f t="shared" ref="J1" si="2">EOMONTH(I1,1)</f>
        <v>46904</v>
      </c>
      <c r="K1" s="26">
        <f t="shared" ref="K1" si="3">EOMONTH(J1,1)</f>
        <v>46934</v>
      </c>
      <c r="L1" s="26">
        <f t="shared" ref="L1" si="4">EOMONTH(K1,1)</f>
        <v>46965</v>
      </c>
      <c r="M1" s="26">
        <f t="shared" ref="M1" si="5">EOMONTH(L1,1)</f>
        <v>46996</v>
      </c>
      <c r="N1" s="26">
        <f t="shared" ref="N1" si="6">EOMONTH(M1,1)</f>
        <v>47026</v>
      </c>
      <c r="O1" s="26">
        <f t="shared" ref="O1" si="7">EOMONTH(N1,1)</f>
        <v>47057</v>
      </c>
      <c r="P1" s="26">
        <f t="shared" ref="P1" si="8">EOMONTH(O1,1)</f>
        <v>47087</v>
      </c>
      <c r="Q1" s="26">
        <f t="shared" ref="Q1" si="9">EOMONTH(P1,1)</f>
        <v>47118</v>
      </c>
      <c r="R1" s="1"/>
      <c r="S1" s="18" t="s">
        <v>90</v>
      </c>
    </row>
    <row r="2" spans="1:19" x14ac:dyDescent="0.3">
      <c r="A2" s="10" t="s">
        <v>95</v>
      </c>
      <c r="B2" s="19">
        <v>400000</v>
      </c>
      <c r="C2" s="20">
        <v>42185</v>
      </c>
      <c r="D2" s="20">
        <v>2958465</v>
      </c>
      <c r="E2" s="1"/>
      <c r="F2" s="21">
        <f>IF(AND(F$1&gt;=EOMONTH($C2,0),F$1&lt;=EOMONTH($D2,0)),$B2/12,0)</f>
        <v>33333.333333333336</v>
      </c>
      <c r="G2" s="21">
        <f t="shared" ref="G2:Q17" si="10">IF(AND(G$1&gt;=EOMONTH($C2,0),G$1&lt;=EOMONTH($D2,0)),$B2/12,0)</f>
        <v>33333.333333333336</v>
      </c>
      <c r="H2" s="21">
        <f t="shared" si="10"/>
        <v>33333.333333333336</v>
      </c>
      <c r="I2" s="21">
        <f t="shared" si="10"/>
        <v>33333.333333333336</v>
      </c>
      <c r="J2" s="21">
        <f t="shared" si="10"/>
        <v>33333.333333333336</v>
      </c>
      <c r="K2" s="21">
        <f t="shared" si="10"/>
        <v>33333.333333333336</v>
      </c>
      <c r="L2" s="21">
        <f t="shared" si="10"/>
        <v>33333.333333333336</v>
      </c>
      <c r="M2" s="21">
        <f t="shared" si="10"/>
        <v>33333.333333333336</v>
      </c>
      <c r="N2" s="21">
        <f t="shared" si="10"/>
        <v>33333.333333333336</v>
      </c>
      <c r="O2" s="21">
        <f t="shared" si="10"/>
        <v>33333.333333333336</v>
      </c>
      <c r="P2" s="21">
        <f t="shared" si="10"/>
        <v>33333.333333333336</v>
      </c>
      <c r="Q2" s="21">
        <f t="shared" si="10"/>
        <v>33333.333333333336</v>
      </c>
      <c r="R2" s="1"/>
      <c r="S2" s="21">
        <f t="shared" ref="S2:S57" si="11">SUM(F2:Q2)</f>
        <v>399999.99999999994</v>
      </c>
    </row>
    <row r="3" spans="1:19" x14ac:dyDescent="0.3">
      <c r="A3" s="10" t="s">
        <v>96</v>
      </c>
      <c r="B3" s="19">
        <v>300000</v>
      </c>
      <c r="C3" s="20">
        <v>42436</v>
      </c>
      <c r="D3" s="20">
        <v>2958465</v>
      </c>
      <c r="E3" s="1"/>
      <c r="F3" s="21">
        <f t="shared" ref="F3:Q18" si="12">IF(AND(F$1&gt;=EOMONTH($C3,0),F$1&lt;=EOMONTH($D3,0)),$B3/12,0)</f>
        <v>25000</v>
      </c>
      <c r="G3" s="21">
        <f t="shared" si="10"/>
        <v>25000</v>
      </c>
      <c r="H3" s="21">
        <f t="shared" si="10"/>
        <v>25000</v>
      </c>
      <c r="I3" s="21">
        <f t="shared" si="10"/>
        <v>25000</v>
      </c>
      <c r="J3" s="21">
        <f t="shared" si="10"/>
        <v>25000</v>
      </c>
      <c r="K3" s="21">
        <f t="shared" si="10"/>
        <v>25000</v>
      </c>
      <c r="L3" s="21">
        <f t="shared" si="10"/>
        <v>25000</v>
      </c>
      <c r="M3" s="21">
        <f t="shared" si="10"/>
        <v>25000</v>
      </c>
      <c r="N3" s="21">
        <f t="shared" si="10"/>
        <v>25000</v>
      </c>
      <c r="O3" s="21">
        <f t="shared" si="10"/>
        <v>25000</v>
      </c>
      <c r="P3" s="21">
        <f t="shared" si="10"/>
        <v>25000</v>
      </c>
      <c r="Q3" s="21">
        <f t="shared" si="10"/>
        <v>25000</v>
      </c>
      <c r="R3" s="1"/>
      <c r="S3" s="21">
        <f t="shared" si="11"/>
        <v>300000</v>
      </c>
    </row>
    <row r="4" spans="1:19" x14ac:dyDescent="0.3">
      <c r="A4" s="10" t="s">
        <v>97</v>
      </c>
      <c r="B4" s="19">
        <v>300000</v>
      </c>
      <c r="C4" s="20">
        <v>42400</v>
      </c>
      <c r="D4" s="20">
        <v>2958465</v>
      </c>
      <c r="E4" s="1"/>
      <c r="F4" s="21">
        <f t="shared" si="12"/>
        <v>25000</v>
      </c>
      <c r="G4" s="21">
        <f t="shared" si="10"/>
        <v>25000</v>
      </c>
      <c r="H4" s="21">
        <f t="shared" si="10"/>
        <v>25000</v>
      </c>
      <c r="I4" s="21">
        <f t="shared" si="10"/>
        <v>25000</v>
      </c>
      <c r="J4" s="21">
        <f t="shared" si="10"/>
        <v>25000</v>
      </c>
      <c r="K4" s="21">
        <f t="shared" si="10"/>
        <v>25000</v>
      </c>
      <c r="L4" s="21">
        <f t="shared" si="10"/>
        <v>25000</v>
      </c>
      <c r="M4" s="21">
        <f t="shared" si="10"/>
        <v>25000</v>
      </c>
      <c r="N4" s="21">
        <f t="shared" si="10"/>
        <v>25000</v>
      </c>
      <c r="O4" s="21">
        <f t="shared" si="10"/>
        <v>25000</v>
      </c>
      <c r="P4" s="21">
        <f t="shared" si="10"/>
        <v>25000</v>
      </c>
      <c r="Q4" s="21">
        <f t="shared" si="10"/>
        <v>25000</v>
      </c>
      <c r="R4" s="1"/>
      <c r="S4" s="21">
        <f t="shared" si="11"/>
        <v>300000</v>
      </c>
    </row>
    <row r="5" spans="1:19" x14ac:dyDescent="0.3">
      <c r="A5" s="10" t="s">
        <v>98</v>
      </c>
      <c r="B5" s="19">
        <v>250000</v>
      </c>
      <c r="C5" s="20">
        <v>42913</v>
      </c>
      <c r="D5" s="20">
        <v>2958465</v>
      </c>
      <c r="E5" s="1"/>
      <c r="F5" s="21">
        <f t="shared" si="12"/>
        <v>20833.333333333332</v>
      </c>
      <c r="G5" s="21">
        <f t="shared" si="10"/>
        <v>20833.333333333332</v>
      </c>
      <c r="H5" s="21">
        <f t="shared" si="10"/>
        <v>20833.333333333332</v>
      </c>
      <c r="I5" s="21">
        <f t="shared" si="10"/>
        <v>20833.333333333332</v>
      </c>
      <c r="J5" s="21">
        <f t="shared" si="10"/>
        <v>20833.333333333332</v>
      </c>
      <c r="K5" s="21">
        <f t="shared" si="10"/>
        <v>20833.333333333332</v>
      </c>
      <c r="L5" s="21">
        <f t="shared" si="10"/>
        <v>20833.333333333332</v>
      </c>
      <c r="M5" s="21">
        <f t="shared" si="10"/>
        <v>20833.333333333332</v>
      </c>
      <c r="N5" s="21">
        <f t="shared" si="10"/>
        <v>20833.333333333332</v>
      </c>
      <c r="O5" s="21">
        <f t="shared" si="10"/>
        <v>20833.333333333332</v>
      </c>
      <c r="P5" s="21">
        <f t="shared" si="10"/>
        <v>20833.333333333332</v>
      </c>
      <c r="Q5" s="21">
        <f t="shared" si="10"/>
        <v>20833.333333333332</v>
      </c>
      <c r="R5" s="1"/>
      <c r="S5" s="21">
        <f t="shared" si="11"/>
        <v>250000.00000000003</v>
      </c>
    </row>
    <row r="6" spans="1:19" x14ac:dyDescent="0.3">
      <c r="A6" s="10" t="s">
        <v>99</v>
      </c>
      <c r="B6" s="19">
        <v>200000</v>
      </c>
      <c r="C6" s="20">
        <v>45608</v>
      </c>
      <c r="D6" s="20">
        <v>2958465</v>
      </c>
      <c r="E6" s="1"/>
      <c r="F6" s="21">
        <f t="shared" si="12"/>
        <v>16666.666666666668</v>
      </c>
      <c r="G6" s="21">
        <f t="shared" si="10"/>
        <v>16666.666666666668</v>
      </c>
      <c r="H6" s="21">
        <f t="shared" si="10"/>
        <v>16666.666666666668</v>
      </c>
      <c r="I6" s="21">
        <f t="shared" si="10"/>
        <v>16666.666666666668</v>
      </c>
      <c r="J6" s="21">
        <f t="shared" si="10"/>
        <v>16666.666666666668</v>
      </c>
      <c r="K6" s="21">
        <f t="shared" si="10"/>
        <v>16666.666666666668</v>
      </c>
      <c r="L6" s="21">
        <f t="shared" si="10"/>
        <v>16666.666666666668</v>
      </c>
      <c r="M6" s="21">
        <f t="shared" si="10"/>
        <v>16666.666666666668</v>
      </c>
      <c r="N6" s="21">
        <f t="shared" si="10"/>
        <v>16666.666666666668</v>
      </c>
      <c r="O6" s="21">
        <f t="shared" si="10"/>
        <v>16666.666666666668</v>
      </c>
      <c r="P6" s="21">
        <f t="shared" si="10"/>
        <v>16666.666666666668</v>
      </c>
      <c r="Q6" s="21">
        <f t="shared" si="10"/>
        <v>16666.666666666668</v>
      </c>
      <c r="R6" s="1"/>
      <c r="S6" s="21">
        <f t="shared" si="11"/>
        <v>199999.99999999997</v>
      </c>
    </row>
    <row r="7" spans="1:19" x14ac:dyDescent="0.3">
      <c r="A7" s="10" t="s">
        <v>100</v>
      </c>
      <c r="B7" s="19">
        <v>100000</v>
      </c>
      <c r="C7" s="20">
        <v>43575</v>
      </c>
      <c r="D7" s="20">
        <v>2958465</v>
      </c>
      <c r="E7" s="1"/>
      <c r="F7" s="21">
        <f t="shared" si="12"/>
        <v>8333.3333333333339</v>
      </c>
      <c r="G7" s="21">
        <f t="shared" si="10"/>
        <v>8333.3333333333339</v>
      </c>
      <c r="H7" s="21">
        <f t="shared" si="10"/>
        <v>8333.3333333333339</v>
      </c>
      <c r="I7" s="21">
        <f t="shared" si="10"/>
        <v>8333.3333333333339</v>
      </c>
      <c r="J7" s="21">
        <f t="shared" si="10"/>
        <v>8333.3333333333339</v>
      </c>
      <c r="K7" s="21">
        <f t="shared" si="10"/>
        <v>8333.3333333333339</v>
      </c>
      <c r="L7" s="21">
        <f t="shared" si="10"/>
        <v>8333.3333333333339</v>
      </c>
      <c r="M7" s="21">
        <f t="shared" si="10"/>
        <v>8333.3333333333339</v>
      </c>
      <c r="N7" s="21">
        <f t="shared" si="10"/>
        <v>8333.3333333333339</v>
      </c>
      <c r="O7" s="21">
        <f t="shared" si="10"/>
        <v>8333.3333333333339</v>
      </c>
      <c r="P7" s="21">
        <f t="shared" si="10"/>
        <v>8333.3333333333339</v>
      </c>
      <c r="Q7" s="21">
        <f t="shared" si="10"/>
        <v>8333.3333333333339</v>
      </c>
      <c r="R7" s="1"/>
      <c r="S7" s="21">
        <f t="shared" si="11"/>
        <v>99999.999999999985</v>
      </c>
    </row>
    <row r="8" spans="1:19" x14ac:dyDescent="0.3">
      <c r="A8" s="10" t="s">
        <v>100</v>
      </c>
      <c r="B8" s="19">
        <v>100000</v>
      </c>
      <c r="C8" s="20">
        <v>45437</v>
      </c>
      <c r="D8" s="20">
        <v>2958465</v>
      </c>
      <c r="E8" s="1"/>
      <c r="F8" s="21">
        <f t="shared" si="12"/>
        <v>8333.3333333333339</v>
      </c>
      <c r="G8" s="21">
        <f t="shared" si="10"/>
        <v>8333.3333333333339</v>
      </c>
      <c r="H8" s="21">
        <f t="shared" si="10"/>
        <v>8333.3333333333339</v>
      </c>
      <c r="I8" s="21">
        <f t="shared" si="10"/>
        <v>8333.3333333333339</v>
      </c>
      <c r="J8" s="21">
        <f t="shared" si="10"/>
        <v>8333.3333333333339</v>
      </c>
      <c r="K8" s="21">
        <f t="shared" si="10"/>
        <v>8333.3333333333339</v>
      </c>
      <c r="L8" s="21">
        <f t="shared" si="10"/>
        <v>8333.3333333333339</v>
      </c>
      <c r="M8" s="21">
        <f t="shared" si="10"/>
        <v>8333.3333333333339</v>
      </c>
      <c r="N8" s="21">
        <f t="shared" si="10"/>
        <v>8333.3333333333339</v>
      </c>
      <c r="O8" s="21">
        <f t="shared" si="10"/>
        <v>8333.3333333333339</v>
      </c>
      <c r="P8" s="21">
        <f t="shared" si="10"/>
        <v>8333.3333333333339</v>
      </c>
      <c r="Q8" s="21">
        <f t="shared" si="10"/>
        <v>8333.3333333333339</v>
      </c>
      <c r="R8" s="1"/>
      <c r="S8" s="21">
        <f t="shared" si="11"/>
        <v>99999.999999999985</v>
      </c>
    </row>
    <row r="9" spans="1:19" x14ac:dyDescent="0.3">
      <c r="A9" s="10" t="s">
        <v>100</v>
      </c>
      <c r="B9" s="19">
        <v>100000</v>
      </c>
      <c r="C9" s="20">
        <v>45701</v>
      </c>
      <c r="D9" s="20">
        <v>2958465</v>
      </c>
      <c r="E9" s="1"/>
      <c r="F9" s="21">
        <f t="shared" si="12"/>
        <v>8333.3333333333339</v>
      </c>
      <c r="G9" s="21">
        <f t="shared" si="10"/>
        <v>8333.3333333333339</v>
      </c>
      <c r="H9" s="21">
        <f t="shared" si="10"/>
        <v>8333.3333333333339</v>
      </c>
      <c r="I9" s="21">
        <f t="shared" si="10"/>
        <v>8333.3333333333339</v>
      </c>
      <c r="J9" s="21">
        <f t="shared" si="10"/>
        <v>8333.3333333333339</v>
      </c>
      <c r="K9" s="21">
        <f t="shared" si="10"/>
        <v>8333.3333333333339</v>
      </c>
      <c r="L9" s="21">
        <f t="shared" si="10"/>
        <v>8333.3333333333339</v>
      </c>
      <c r="M9" s="21">
        <f t="shared" si="10"/>
        <v>8333.3333333333339</v>
      </c>
      <c r="N9" s="21">
        <f t="shared" si="10"/>
        <v>8333.3333333333339</v>
      </c>
      <c r="O9" s="21">
        <f t="shared" si="10"/>
        <v>8333.3333333333339</v>
      </c>
      <c r="P9" s="21">
        <f t="shared" si="10"/>
        <v>8333.3333333333339</v>
      </c>
      <c r="Q9" s="21">
        <f t="shared" si="10"/>
        <v>8333.3333333333339</v>
      </c>
      <c r="R9" s="1"/>
      <c r="S9" s="21">
        <f t="shared" si="11"/>
        <v>99999.999999999985</v>
      </c>
    </row>
    <row r="10" spans="1:19" x14ac:dyDescent="0.3">
      <c r="A10" s="10" t="s">
        <v>101</v>
      </c>
      <c r="B10" s="19">
        <v>90000</v>
      </c>
      <c r="C10" s="20">
        <v>42404</v>
      </c>
      <c r="D10" s="20">
        <v>2958465</v>
      </c>
      <c r="E10" s="1"/>
      <c r="F10" s="21">
        <f t="shared" si="12"/>
        <v>7500</v>
      </c>
      <c r="G10" s="21">
        <f t="shared" si="10"/>
        <v>7500</v>
      </c>
      <c r="H10" s="21">
        <f t="shared" si="10"/>
        <v>7500</v>
      </c>
      <c r="I10" s="21">
        <f t="shared" si="10"/>
        <v>7500</v>
      </c>
      <c r="J10" s="21">
        <f t="shared" si="10"/>
        <v>7500</v>
      </c>
      <c r="K10" s="21">
        <f t="shared" si="10"/>
        <v>7500</v>
      </c>
      <c r="L10" s="21">
        <f t="shared" si="10"/>
        <v>7500</v>
      </c>
      <c r="M10" s="21">
        <f t="shared" si="10"/>
        <v>7500</v>
      </c>
      <c r="N10" s="21">
        <f t="shared" si="10"/>
        <v>7500</v>
      </c>
      <c r="O10" s="21">
        <f t="shared" si="10"/>
        <v>7500</v>
      </c>
      <c r="P10" s="21">
        <f t="shared" si="10"/>
        <v>7500</v>
      </c>
      <c r="Q10" s="21">
        <f t="shared" si="10"/>
        <v>7500</v>
      </c>
      <c r="R10" s="1"/>
      <c r="S10" s="21">
        <f t="shared" si="11"/>
        <v>90000</v>
      </c>
    </row>
    <row r="11" spans="1:19" x14ac:dyDescent="0.3">
      <c r="A11" s="10" t="s">
        <v>101</v>
      </c>
      <c r="B11" s="19">
        <v>90000</v>
      </c>
      <c r="C11" s="20">
        <v>42455</v>
      </c>
      <c r="D11" s="20">
        <v>2958465</v>
      </c>
      <c r="E11" s="1"/>
      <c r="F11" s="21">
        <f t="shared" si="12"/>
        <v>7500</v>
      </c>
      <c r="G11" s="21">
        <f t="shared" si="10"/>
        <v>7500</v>
      </c>
      <c r="H11" s="21">
        <f t="shared" si="10"/>
        <v>7500</v>
      </c>
      <c r="I11" s="21">
        <f t="shared" si="10"/>
        <v>7500</v>
      </c>
      <c r="J11" s="21">
        <f t="shared" si="10"/>
        <v>7500</v>
      </c>
      <c r="K11" s="21">
        <f t="shared" si="10"/>
        <v>7500</v>
      </c>
      <c r="L11" s="21">
        <f t="shared" si="10"/>
        <v>7500</v>
      </c>
      <c r="M11" s="21">
        <f t="shared" si="10"/>
        <v>7500</v>
      </c>
      <c r="N11" s="21">
        <f t="shared" si="10"/>
        <v>7500</v>
      </c>
      <c r="O11" s="21">
        <f t="shared" si="10"/>
        <v>7500</v>
      </c>
      <c r="P11" s="21">
        <f t="shared" si="10"/>
        <v>7500</v>
      </c>
      <c r="Q11" s="21">
        <f t="shared" si="10"/>
        <v>7500</v>
      </c>
      <c r="R11" s="1"/>
      <c r="S11" s="21">
        <f t="shared" si="11"/>
        <v>90000</v>
      </c>
    </row>
    <row r="12" spans="1:19" x14ac:dyDescent="0.3">
      <c r="A12" s="10" t="s">
        <v>101</v>
      </c>
      <c r="B12" s="19">
        <v>90000</v>
      </c>
      <c r="C12" s="20">
        <v>42644</v>
      </c>
      <c r="D12" s="20">
        <v>2958465</v>
      </c>
      <c r="E12" s="1"/>
      <c r="F12" s="21">
        <f t="shared" si="12"/>
        <v>7500</v>
      </c>
      <c r="G12" s="21">
        <f t="shared" si="10"/>
        <v>7500</v>
      </c>
      <c r="H12" s="21">
        <f t="shared" si="10"/>
        <v>7500</v>
      </c>
      <c r="I12" s="21">
        <f t="shared" si="10"/>
        <v>7500</v>
      </c>
      <c r="J12" s="21">
        <f t="shared" si="10"/>
        <v>7500</v>
      </c>
      <c r="K12" s="21">
        <f t="shared" si="10"/>
        <v>7500</v>
      </c>
      <c r="L12" s="21">
        <f t="shared" si="10"/>
        <v>7500</v>
      </c>
      <c r="M12" s="21">
        <f t="shared" si="10"/>
        <v>7500</v>
      </c>
      <c r="N12" s="21">
        <f t="shared" si="10"/>
        <v>7500</v>
      </c>
      <c r="O12" s="21">
        <f t="shared" si="10"/>
        <v>7500</v>
      </c>
      <c r="P12" s="21">
        <f t="shared" si="10"/>
        <v>7500</v>
      </c>
      <c r="Q12" s="21">
        <f t="shared" si="10"/>
        <v>7500</v>
      </c>
      <c r="R12" s="1"/>
      <c r="S12" s="21">
        <f t="shared" si="11"/>
        <v>90000</v>
      </c>
    </row>
    <row r="13" spans="1:19" x14ac:dyDescent="0.3">
      <c r="A13" s="10" t="s">
        <v>101</v>
      </c>
      <c r="B13" s="19">
        <v>90000</v>
      </c>
      <c r="C13" s="20">
        <v>44694</v>
      </c>
      <c r="D13" s="20">
        <v>2958465</v>
      </c>
      <c r="E13" s="1"/>
      <c r="F13" s="21">
        <f t="shared" si="12"/>
        <v>7500</v>
      </c>
      <c r="G13" s="21">
        <f t="shared" si="10"/>
        <v>7500</v>
      </c>
      <c r="H13" s="21">
        <f t="shared" si="10"/>
        <v>7500</v>
      </c>
      <c r="I13" s="21">
        <f t="shared" si="10"/>
        <v>7500</v>
      </c>
      <c r="J13" s="21">
        <f t="shared" si="10"/>
        <v>7500</v>
      </c>
      <c r="K13" s="21">
        <f t="shared" si="10"/>
        <v>7500</v>
      </c>
      <c r="L13" s="21">
        <f t="shared" si="10"/>
        <v>7500</v>
      </c>
      <c r="M13" s="21">
        <f t="shared" si="10"/>
        <v>7500</v>
      </c>
      <c r="N13" s="21">
        <f t="shared" si="10"/>
        <v>7500</v>
      </c>
      <c r="O13" s="21">
        <f t="shared" si="10"/>
        <v>7500</v>
      </c>
      <c r="P13" s="21">
        <f t="shared" si="10"/>
        <v>7500</v>
      </c>
      <c r="Q13" s="21">
        <f t="shared" si="10"/>
        <v>7500</v>
      </c>
      <c r="R13" s="1"/>
      <c r="S13" s="21">
        <f t="shared" si="11"/>
        <v>90000</v>
      </c>
    </row>
    <row r="14" spans="1:19" x14ac:dyDescent="0.3">
      <c r="A14" s="10" t="s">
        <v>101</v>
      </c>
      <c r="B14" s="19">
        <v>90000</v>
      </c>
      <c r="C14" s="20">
        <v>44983</v>
      </c>
      <c r="D14" s="20">
        <v>2958465</v>
      </c>
      <c r="E14" s="1"/>
      <c r="F14" s="21">
        <f t="shared" si="12"/>
        <v>7500</v>
      </c>
      <c r="G14" s="21">
        <f t="shared" si="10"/>
        <v>7500</v>
      </c>
      <c r="H14" s="21">
        <f t="shared" si="10"/>
        <v>7500</v>
      </c>
      <c r="I14" s="21">
        <f t="shared" si="10"/>
        <v>7500</v>
      </c>
      <c r="J14" s="21">
        <f t="shared" si="10"/>
        <v>7500</v>
      </c>
      <c r="K14" s="21">
        <f t="shared" si="10"/>
        <v>7500</v>
      </c>
      <c r="L14" s="21">
        <f t="shared" si="10"/>
        <v>7500</v>
      </c>
      <c r="M14" s="21">
        <f t="shared" si="10"/>
        <v>7500</v>
      </c>
      <c r="N14" s="21">
        <f t="shared" si="10"/>
        <v>7500</v>
      </c>
      <c r="O14" s="21">
        <f t="shared" si="10"/>
        <v>7500</v>
      </c>
      <c r="P14" s="21">
        <f t="shared" si="10"/>
        <v>7500</v>
      </c>
      <c r="Q14" s="21">
        <f t="shared" si="10"/>
        <v>7500</v>
      </c>
      <c r="R14" s="1"/>
      <c r="S14" s="21">
        <f t="shared" si="11"/>
        <v>90000</v>
      </c>
    </row>
    <row r="15" spans="1:19" x14ac:dyDescent="0.3">
      <c r="A15" s="10" t="s">
        <v>101</v>
      </c>
      <c r="B15" s="19">
        <v>90000</v>
      </c>
      <c r="C15" s="20">
        <v>45053</v>
      </c>
      <c r="D15" s="20">
        <v>2958465</v>
      </c>
      <c r="E15" s="1"/>
      <c r="F15" s="21">
        <f t="shared" si="12"/>
        <v>7500</v>
      </c>
      <c r="G15" s="21">
        <f t="shared" si="10"/>
        <v>7500</v>
      </c>
      <c r="H15" s="21">
        <f t="shared" si="10"/>
        <v>7500</v>
      </c>
      <c r="I15" s="21">
        <f t="shared" si="10"/>
        <v>7500</v>
      </c>
      <c r="J15" s="21">
        <f t="shared" si="10"/>
        <v>7500</v>
      </c>
      <c r="K15" s="21">
        <f t="shared" si="10"/>
        <v>7500</v>
      </c>
      <c r="L15" s="21">
        <f t="shared" si="10"/>
        <v>7500</v>
      </c>
      <c r="M15" s="21">
        <f t="shared" si="10"/>
        <v>7500</v>
      </c>
      <c r="N15" s="21">
        <f t="shared" si="10"/>
        <v>7500</v>
      </c>
      <c r="O15" s="21">
        <f t="shared" si="10"/>
        <v>7500</v>
      </c>
      <c r="P15" s="21">
        <f t="shared" si="10"/>
        <v>7500</v>
      </c>
      <c r="Q15" s="21">
        <f t="shared" si="10"/>
        <v>7500</v>
      </c>
      <c r="R15" s="1"/>
      <c r="S15" s="21">
        <f t="shared" si="11"/>
        <v>90000</v>
      </c>
    </row>
    <row r="16" spans="1:19" x14ac:dyDescent="0.3">
      <c r="A16" s="10" t="s">
        <v>101</v>
      </c>
      <c r="B16" s="19">
        <v>90000</v>
      </c>
      <c r="C16" s="20">
        <v>45115</v>
      </c>
      <c r="D16" s="20">
        <v>2958465</v>
      </c>
      <c r="E16" s="1"/>
      <c r="F16" s="21">
        <f t="shared" si="12"/>
        <v>7500</v>
      </c>
      <c r="G16" s="21">
        <f t="shared" si="10"/>
        <v>7500</v>
      </c>
      <c r="H16" s="21">
        <f t="shared" si="10"/>
        <v>7500</v>
      </c>
      <c r="I16" s="21">
        <f t="shared" si="10"/>
        <v>7500</v>
      </c>
      <c r="J16" s="21">
        <f t="shared" si="10"/>
        <v>7500</v>
      </c>
      <c r="K16" s="21">
        <f t="shared" si="10"/>
        <v>7500</v>
      </c>
      <c r="L16" s="21">
        <f t="shared" si="10"/>
        <v>7500</v>
      </c>
      <c r="M16" s="21">
        <f t="shared" si="10"/>
        <v>7500</v>
      </c>
      <c r="N16" s="21">
        <f t="shared" si="10"/>
        <v>7500</v>
      </c>
      <c r="O16" s="21">
        <f t="shared" si="10"/>
        <v>7500</v>
      </c>
      <c r="P16" s="21">
        <f t="shared" si="10"/>
        <v>7500</v>
      </c>
      <c r="Q16" s="21">
        <f t="shared" si="10"/>
        <v>7500</v>
      </c>
      <c r="R16" s="1"/>
      <c r="S16" s="21">
        <f t="shared" si="11"/>
        <v>90000</v>
      </c>
    </row>
    <row r="17" spans="1:19" x14ac:dyDescent="0.3">
      <c r="A17" s="10" t="s">
        <v>101</v>
      </c>
      <c r="B17" s="19">
        <v>90000</v>
      </c>
      <c r="C17" s="20">
        <v>45320</v>
      </c>
      <c r="D17" s="20">
        <v>2958465</v>
      </c>
      <c r="E17" s="1"/>
      <c r="F17" s="21">
        <f t="shared" si="12"/>
        <v>7500</v>
      </c>
      <c r="G17" s="21">
        <f t="shared" si="10"/>
        <v>7500</v>
      </c>
      <c r="H17" s="21">
        <f t="shared" si="10"/>
        <v>7500</v>
      </c>
      <c r="I17" s="21">
        <f t="shared" si="10"/>
        <v>7500</v>
      </c>
      <c r="J17" s="21">
        <f t="shared" si="10"/>
        <v>7500</v>
      </c>
      <c r="K17" s="21">
        <f t="shared" si="10"/>
        <v>7500</v>
      </c>
      <c r="L17" s="21">
        <f t="shared" si="10"/>
        <v>7500</v>
      </c>
      <c r="M17" s="21">
        <f t="shared" si="10"/>
        <v>7500</v>
      </c>
      <c r="N17" s="21">
        <f t="shared" si="10"/>
        <v>7500</v>
      </c>
      <c r="O17" s="21">
        <f t="shared" si="10"/>
        <v>7500</v>
      </c>
      <c r="P17" s="21">
        <f t="shared" si="10"/>
        <v>7500</v>
      </c>
      <c r="Q17" s="21">
        <f t="shared" si="10"/>
        <v>7500</v>
      </c>
      <c r="R17" s="1"/>
      <c r="S17" s="21">
        <f t="shared" si="11"/>
        <v>90000</v>
      </c>
    </row>
    <row r="18" spans="1:19" x14ac:dyDescent="0.3">
      <c r="A18" s="10" t="s">
        <v>101</v>
      </c>
      <c r="B18" s="19">
        <v>90000</v>
      </c>
      <c r="C18" s="20">
        <v>45712</v>
      </c>
      <c r="D18" s="20">
        <v>2958465</v>
      </c>
      <c r="E18" s="1"/>
      <c r="F18" s="21">
        <f t="shared" si="12"/>
        <v>7500</v>
      </c>
      <c r="G18" s="21">
        <f t="shared" si="12"/>
        <v>7500</v>
      </c>
      <c r="H18" s="21">
        <f t="shared" si="12"/>
        <v>7500</v>
      </c>
      <c r="I18" s="21">
        <f t="shared" si="12"/>
        <v>7500</v>
      </c>
      <c r="J18" s="21">
        <f t="shared" si="12"/>
        <v>7500</v>
      </c>
      <c r="K18" s="21">
        <f t="shared" si="12"/>
        <v>7500</v>
      </c>
      <c r="L18" s="21">
        <f t="shared" si="12"/>
        <v>7500</v>
      </c>
      <c r="M18" s="21">
        <f t="shared" si="12"/>
        <v>7500</v>
      </c>
      <c r="N18" s="21">
        <f t="shared" si="12"/>
        <v>7500</v>
      </c>
      <c r="O18" s="21">
        <f t="shared" si="12"/>
        <v>7500</v>
      </c>
      <c r="P18" s="21">
        <f t="shared" si="12"/>
        <v>7500</v>
      </c>
      <c r="Q18" s="21">
        <f t="shared" si="12"/>
        <v>7500</v>
      </c>
      <c r="R18" s="1"/>
      <c r="S18" s="21">
        <f t="shared" si="11"/>
        <v>90000</v>
      </c>
    </row>
    <row r="19" spans="1:19" x14ac:dyDescent="0.3">
      <c r="A19" s="10" t="s">
        <v>101</v>
      </c>
      <c r="B19" s="19">
        <v>90000</v>
      </c>
      <c r="C19" s="20">
        <v>45759</v>
      </c>
      <c r="D19" s="20">
        <v>2958465</v>
      </c>
      <c r="E19" s="1"/>
      <c r="F19" s="21">
        <f t="shared" ref="F19:Q34" si="13">IF(AND(F$1&gt;=EOMONTH($C19,0),F$1&lt;=EOMONTH($D19,0)),$B19/12,0)</f>
        <v>7500</v>
      </c>
      <c r="G19" s="21">
        <f t="shared" si="13"/>
        <v>7500</v>
      </c>
      <c r="H19" s="21">
        <f t="shared" si="13"/>
        <v>7500</v>
      </c>
      <c r="I19" s="21">
        <f t="shared" si="13"/>
        <v>7500</v>
      </c>
      <c r="J19" s="21">
        <f t="shared" si="13"/>
        <v>7500</v>
      </c>
      <c r="K19" s="21">
        <f t="shared" si="13"/>
        <v>7500</v>
      </c>
      <c r="L19" s="21">
        <f t="shared" si="13"/>
        <v>7500</v>
      </c>
      <c r="M19" s="21">
        <f t="shared" si="13"/>
        <v>7500</v>
      </c>
      <c r="N19" s="21">
        <f t="shared" si="13"/>
        <v>7500</v>
      </c>
      <c r="O19" s="21">
        <f t="shared" si="13"/>
        <v>7500</v>
      </c>
      <c r="P19" s="21">
        <f t="shared" si="13"/>
        <v>7500</v>
      </c>
      <c r="Q19" s="21">
        <f t="shared" si="13"/>
        <v>7500</v>
      </c>
      <c r="R19" s="1"/>
      <c r="S19" s="21">
        <f t="shared" si="11"/>
        <v>90000</v>
      </c>
    </row>
    <row r="20" spans="1:19" x14ac:dyDescent="0.3">
      <c r="A20" s="10" t="s">
        <v>102</v>
      </c>
      <c r="B20" s="19">
        <v>80000</v>
      </c>
      <c r="C20" s="20">
        <v>44418</v>
      </c>
      <c r="D20" s="20">
        <v>2958465</v>
      </c>
      <c r="E20" s="1"/>
      <c r="F20" s="21">
        <f t="shared" si="13"/>
        <v>6666.666666666667</v>
      </c>
      <c r="G20" s="21">
        <f t="shared" si="13"/>
        <v>6666.666666666667</v>
      </c>
      <c r="H20" s="21">
        <f t="shared" si="13"/>
        <v>6666.666666666667</v>
      </c>
      <c r="I20" s="21">
        <f t="shared" si="13"/>
        <v>6666.666666666667</v>
      </c>
      <c r="J20" s="21">
        <f t="shared" si="13"/>
        <v>6666.666666666667</v>
      </c>
      <c r="K20" s="21">
        <f t="shared" si="13"/>
        <v>6666.666666666667</v>
      </c>
      <c r="L20" s="21">
        <f t="shared" si="13"/>
        <v>6666.666666666667</v>
      </c>
      <c r="M20" s="21">
        <f t="shared" si="13"/>
        <v>6666.666666666667</v>
      </c>
      <c r="N20" s="21">
        <f t="shared" si="13"/>
        <v>6666.666666666667</v>
      </c>
      <c r="O20" s="21">
        <f t="shared" si="13"/>
        <v>6666.666666666667</v>
      </c>
      <c r="P20" s="21">
        <f t="shared" si="13"/>
        <v>6666.666666666667</v>
      </c>
      <c r="Q20" s="21">
        <f t="shared" si="13"/>
        <v>6666.666666666667</v>
      </c>
      <c r="R20" s="1"/>
      <c r="S20" s="21">
        <f t="shared" si="11"/>
        <v>80000</v>
      </c>
    </row>
    <row r="21" spans="1:19" x14ac:dyDescent="0.3">
      <c r="A21" s="10" t="s">
        <v>102</v>
      </c>
      <c r="B21" s="19">
        <v>80000</v>
      </c>
      <c r="C21" s="20">
        <v>44609</v>
      </c>
      <c r="D21" s="20">
        <v>2958465</v>
      </c>
      <c r="E21" s="1"/>
      <c r="F21" s="21">
        <f t="shared" si="13"/>
        <v>6666.666666666667</v>
      </c>
      <c r="G21" s="21">
        <f t="shared" si="13"/>
        <v>6666.666666666667</v>
      </c>
      <c r="H21" s="21">
        <f t="shared" si="13"/>
        <v>6666.666666666667</v>
      </c>
      <c r="I21" s="21">
        <f t="shared" si="13"/>
        <v>6666.666666666667</v>
      </c>
      <c r="J21" s="21">
        <f t="shared" si="13"/>
        <v>6666.666666666667</v>
      </c>
      <c r="K21" s="21">
        <f t="shared" si="13"/>
        <v>6666.666666666667</v>
      </c>
      <c r="L21" s="21">
        <f t="shared" si="13"/>
        <v>6666.666666666667</v>
      </c>
      <c r="M21" s="21">
        <f t="shared" si="13"/>
        <v>6666.666666666667</v>
      </c>
      <c r="N21" s="21">
        <f t="shared" si="13"/>
        <v>6666.666666666667</v>
      </c>
      <c r="O21" s="21">
        <f t="shared" si="13"/>
        <v>6666.666666666667</v>
      </c>
      <c r="P21" s="21">
        <f t="shared" si="13"/>
        <v>6666.666666666667</v>
      </c>
      <c r="Q21" s="21">
        <f t="shared" si="13"/>
        <v>6666.666666666667</v>
      </c>
      <c r="R21" s="1"/>
      <c r="S21" s="21">
        <f t="shared" si="11"/>
        <v>80000</v>
      </c>
    </row>
    <row r="22" spans="1:19" x14ac:dyDescent="0.3">
      <c r="A22" s="10" t="s">
        <v>102</v>
      </c>
      <c r="B22" s="19">
        <v>80000</v>
      </c>
      <c r="C22" s="20">
        <v>45533</v>
      </c>
      <c r="D22" s="20">
        <v>2958465</v>
      </c>
      <c r="E22" s="1"/>
      <c r="F22" s="21">
        <f t="shared" si="13"/>
        <v>6666.666666666667</v>
      </c>
      <c r="G22" s="21">
        <f t="shared" si="13"/>
        <v>6666.666666666667</v>
      </c>
      <c r="H22" s="21">
        <f t="shared" si="13"/>
        <v>6666.666666666667</v>
      </c>
      <c r="I22" s="21">
        <f t="shared" si="13"/>
        <v>6666.666666666667</v>
      </c>
      <c r="J22" s="21">
        <f t="shared" si="13"/>
        <v>6666.666666666667</v>
      </c>
      <c r="K22" s="21">
        <f t="shared" si="13"/>
        <v>6666.666666666667</v>
      </c>
      <c r="L22" s="21">
        <f t="shared" si="13"/>
        <v>6666.666666666667</v>
      </c>
      <c r="M22" s="21">
        <f t="shared" si="13"/>
        <v>6666.666666666667</v>
      </c>
      <c r="N22" s="21">
        <f t="shared" si="13"/>
        <v>6666.666666666667</v>
      </c>
      <c r="O22" s="21">
        <f t="shared" si="13"/>
        <v>6666.666666666667</v>
      </c>
      <c r="P22" s="21">
        <f t="shared" si="13"/>
        <v>6666.666666666667</v>
      </c>
      <c r="Q22" s="21">
        <f t="shared" si="13"/>
        <v>6666.666666666667</v>
      </c>
      <c r="R22" s="1"/>
      <c r="S22" s="21">
        <f t="shared" si="11"/>
        <v>80000</v>
      </c>
    </row>
    <row r="23" spans="1:19" x14ac:dyDescent="0.3">
      <c r="A23" s="10" t="s">
        <v>102</v>
      </c>
      <c r="B23" s="19">
        <v>80000</v>
      </c>
      <c r="C23" s="20">
        <v>45641</v>
      </c>
      <c r="D23" s="20">
        <v>2958465</v>
      </c>
      <c r="E23" s="1"/>
      <c r="F23" s="21">
        <f t="shared" si="13"/>
        <v>6666.666666666667</v>
      </c>
      <c r="G23" s="21">
        <f t="shared" si="13"/>
        <v>6666.666666666667</v>
      </c>
      <c r="H23" s="21">
        <f t="shared" si="13"/>
        <v>6666.666666666667</v>
      </c>
      <c r="I23" s="21">
        <f t="shared" si="13"/>
        <v>6666.666666666667</v>
      </c>
      <c r="J23" s="21">
        <f t="shared" si="13"/>
        <v>6666.666666666667</v>
      </c>
      <c r="K23" s="21">
        <f t="shared" si="13"/>
        <v>6666.666666666667</v>
      </c>
      <c r="L23" s="21">
        <f t="shared" si="13"/>
        <v>6666.666666666667</v>
      </c>
      <c r="M23" s="21">
        <f t="shared" si="13"/>
        <v>6666.666666666667</v>
      </c>
      <c r="N23" s="21">
        <f t="shared" si="13"/>
        <v>6666.666666666667</v>
      </c>
      <c r="O23" s="21">
        <f t="shared" si="13"/>
        <v>6666.666666666667</v>
      </c>
      <c r="P23" s="21">
        <f t="shared" si="13"/>
        <v>6666.666666666667</v>
      </c>
      <c r="Q23" s="21">
        <f t="shared" si="13"/>
        <v>6666.666666666667</v>
      </c>
      <c r="R23" s="1"/>
      <c r="S23" s="21">
        <f t="shared" si="11"/>
        <v>80000</v>
      </c>
    </row>
    <row r="24" spans="1:19" x14ac:dyDescent="0.3">
      <c r="A24" s="10" t="s">
        <v>103</v>
      </c>
      <c r="B24" s="19">
        <v>80000</v>
      </c>
      <c r="C24" s="20">
        <v>42802</v>
      </c>
      <c r="D24" s="20">
        <v>2958465</v>
      </c>
      <c r="E24" s="1"/>
      <c r="F24" s="21">
        <f t="shared" si="13"/>
        <v>6666.666666666667</v>
      </c>
      <c r="G24" s="21">
        <f t="shared" si="13"/>
        <v>6666.666666666667</v>
      </c>
      <c r="H24" s="21">
        <f t="shared" si="13"/>
        <v>6666.666666666667</v>
      </c>
      <c r="I24" s="21">
        <f t="shared" si="13"/>
        <v>6666.666666666667</v>
      </c>
      <c r="J24" s="21">
        <f t="shared" si="13"/>
        <v>6666.666666666667</v>
      </c>
      <c r="K24" s="21">
        <f t="shared" si="13"/>
        <v>6666.666666666667</v>
      </c>
      <c r="L24" s="21">
        <f t="shared" si="13"/>
        <v>6666.666666666667</v>
      </c>
      <c r="M24" s="21">
        <f t="shared" si="13"/>
        <v>6666.666666666667</v>
      </c>
      <c r="N24" s="21">
        <f t="shared" si="13"/>
        <v>6666.666666666667</v>
      </c>
      <c r="O24" s="21">
        <f t="shared" si="13"/>
        <v>6666.666666666667</v>
      </c>
      <c r="P24" s="21">
        <f t="shared" si="13"/>
        <v>6666.666666666667</v>
      </c>
      <c r="Q24" s="21">
        <f t="shared" si="13"/>
        <v>6666.666666666667</v>
      </c>
      <c r="R24" s="1"/>
      <c r="S24" s="21">
        <f t="shared" si="11"/>
        <v>80000</v>
      </c>
    </row>
    <row r="25" spans="1:19" x14ac:dyDescent="0.3">
      <c r="A25" s="10" t="s">
        <v>103</v>
      </c>
      <c r="B25" s="19">
        <v>80000</v>
      </c>
      <c r="C25" s="20">
        <v>42965</v>
      </c>
      <c r="D25" s="20">
        <v>2958465</v>
      </c>
      <c r="E25" s="1"/>
      <c r="F25" s="21">
        <f t="shared" si="13"/>
        <v>6666.666666666667</v>
      </c>
      <c r="G25" s="21">
        <f t="shared" si="13"/>
        <v>6666.666666666667</v>
      </c>
      <c r="H25" s="21">
        <f t="shared" si="13"/>
        <v>6666.666666666667</v>
      </c>
      <c r="I25" s="21">
        <f t="shared" si="13"/>
        <v>6666.666666666667</v>
      </c>
      <c r="J25" s="21">
        <f t="shared" si="13"/>
        <v>6666.666666666667</v>
      </c>
      <c r="K25" s="21">
        <f t="shared" si="13"/>
        <v>6666.666666666667</v>
      </c>
      <c r="L25" s="21">
        <f t="shared" si="13"/>
        <v>6666.666666666667</v>
      </c>
      <c r="M25" s="21">
        <f t="shared" si="13"/>
        <v>6666.666666666667</v>
      </c>
      <c r="N25" s="21">
        <f t="shared" si="13"/>
        <v>6666.666666666667</v>
      </c>
      <c r="O25" s="21">
        <f t="shared" si="13"/>
        <v>6666.666666666667</v>
      </c>
      <c r="P25" s="21">
        <f t="shared" si="13"/>
        <v>6666.666666666667</v>
      </c>
      <c r="Q25" s="21">
        <f t="shared" si="13"/>
        <v>6666.666666666667</v>
      </c>
      <c r="R25" s="1"/>
      <c r="S25" s="21">
        <f t="shared" si="11"/>
        <v>80000</v>
      </c>
    </row>
    <row r="26" spans="1:19" x14ac:dyDescent="0.3">
      <c r="A26" s="10" t="s">
        <v>103</v>
      </c>
      <c r="B26" s="19">
        <v>80000</v>
      </c>
      <c r="C26" s="20">
        <v>43516</v>
      </c>
      <c r="D26" s="20">
        <v>2958465</v>
      </c>
      <c r="E26" s="1"/>
      <c r="F26" s="21">
        <f t="shared" si="13"/>
        <v>6666.666666666667</v>
      </c>
      <c r="G26" s="21">
        <f t="shared" si="13"/>
        <v>6666.666666666667</v>
      </c>
      <c r="H26" s="21">
        <f t="shared" si="13"/>
        <v>6666.666666666667</v>
      </c>
      <c r="I26" s="21">
        <f t="shared" si="13"/>
        <v>6666.666666666667</v>
      </c>
      <c r="J26" s="21">
        <f t="shared" si="13"/>
        <v>6666.666666666667</v>
      </c>
      <c r="K26" s="21">
        <f t="shared" si="13"/>
        <v>6666.666666666667</v>
      </c>
      <c r="L26" s="21">
        <f t="shared" si="13"/>
        <v>6666.666666666667</v>
      </c>
      <c r="M26" s="21">
        <f t="shared" si="13"/>
        <v>6666.666666666667</v>
      </c>
      <c r="N26" s="21">
        <f t="shared" si="13"/>
        <v>6666.666666666667</v>
      </c>
      <c r="O26" s="21">
        <f t="shared" si="13"/>
        <v>6666.666666666667</v>
      </c>
      <c r="P26" s="21">
        <f t="shared" si="13"/>
        <v>6666.666666666667</v>
      </c>
      <c r="Q26" s="21">
        <f t="shared" si="13"/>
        <v>6666.666666666667</v>
      </c>
      <c r="R26" s="1"/>
      <c r="S26" s="21">
        <f t="shared" si="11"/>
        <v>80000</v>
      </c>
    </row>
    <row r="27" spans="1:19" x14ac:dyDescent="0.3">
      <c r="A27" s="10" t="s">
        <v>103</v>
      </c>
      <c r="B27" s="19">
        <v>80000</v>
      </c>
      <c r="C27" s="20">
        <v>43597</v>
      </c>
      <c r="D27" s="20">
        <v>2958465</v>
      </c>
      <c r="E27" s="1"/>
      <c r="F27" s="21">
        <f t="shared" si="13"/>
        <v>6666.666666666667</v>
      </c>
      <c r="G27" s="21">
        <f t="shared" si="13"/>
        <v>6666.666666666667</v>
      </c>
      <c r="H27" s="21">
        <f t="shared" si="13"/>
        <v>6666.666666666667</v>
      </c>
      <c r="I27" s="21">
        <f t="shared" si="13"/>
        <v>6666.666666666667</v>
      </c>
      <c r="J27" s="21">
        <f t="shared" si="13"/>
        <v>6666.666666666667</v>
      </c>
      <c r="K27" s="21">
        <f t="shared" si="13"/>
        <v>6666.666666666667</v>
      </c>
      <c r="L27" s="21">
        <f t="shared" si="13"/>
        <v>6666.666666666667</v>
      </c>
      <c r="M27" s="21">
        <f t="shared" si="13"/>
        <v>6666.666666666667</v>
      </c>
      <c r="N27" s="21">
        <f t="shared" si="13"/>
        <v>6666.666666666667</v>
      </c>
      <c r="O27" s="21">
        <f t="shared" si="13"/>
        <v>6666.666666666667</v>
      </c>
      <c r="P27" s="21">
        <f t="shared" si="13"/>
        <v>6666.666666666667</v>
      </c>
      <c r="Q27" s="21">
        <f t="shared" si="13"/>
        <v>6666.666666666667</v>
      </c>
      <c r="R27" s="1"/>
      <c r="S27" s="21">
        <f t="shared" si="11"/>
        <v>80000</v>
      </c>
    </row>
    <row r="28" spans="1:19" x14ac:dyDescent="0.3">
      <c r="A28" s="10" t="s">
        <v>103</v>
      </c>
      <c r="B28" s="19">
        <v>80000</v>
      </c>
      <c r="C28" s="20">
        <v>43968</v>
      </c>
      <c r="D28" s="20">
        <v>2958465</v>
      </c>
      <c r="E28" s="1"/>
      <c r="F28" s="21">
        <f t="shared" si="13"/>
        <v>6666.666666666667</v>
      </c>
      <c r="G28" s="21">
        <f t="shared" si="13"/>
        <v>6666.666666666667</v>
      </c>
      <c r="H28" s="21">
        <f t="shared" si="13"/>
        <v>6666.666666666667</v>
      </c>
      <c r="I28" s="21">
        <f t="shared" si="13"/>
        <v>6666.666666666667</v>
      </c>
      <c r="J28" s="21">
        <f t="shared" si="13"/>
        <v>6666.666666666667</v>
      </c>
      <c r="K28" s="21">
        <f t="shared" si="13"/>
        <v>6666.666666666667</v>
      </c>
      <c r="L28" s="21">
        <f t="shared" si="13"/>
        <v>6666.666666666667</v>
      </c>
      <c r="M28" s="21">
        <f t="shared" si="13"/>
        <v>6666.666666666667</v>
      </c>
      <c r="N28" s="21">
        <f t="shared" si="13"/>
        <v>6666.666666666667</v>
      </c>
      <c r="O28" s="21">
        <f t="shared" si="13"/>
        <v>6666.666666666667</v>
      </c>
      <c r="P28" s="21">
        <f t="shared" si="13"/>
        <v>6666.666666666667</v>
      </c>
      <c r="Q28" s="21">
        <f t="shared" si="13"/>
        <v>6666.666666666667</v>
      </c>
      <c r="R28" s="1"/>
      <c r="S28" s="21">
        <f t="shared" si="11"/>
        <v>80000</v>
      </c>
    </row>
    <row r="29" spans="1:19" x14ac:dyDescent="0.3">
      <c r="A29" s="10" t="s">
        <v>103</v>
      </c>
      <c r="B29" s="19">
        <v>80000</v>
      </c>
      <c r="C29" s="20">
        <v>44283</v>
      </c>
      <c r="D29" s="20">
        <v>2958465</v>
      </c>
      <c r="E29" s="1"/>
      <c r="F29" s="21">
        <f t="shared" si="13"/>
        <v>6666.666666666667</v>
      </c>
      <c r="G29" s="21">
        <f t="shared" si="13"/>
        <v>6666.666666666667</v>
      </c>
      <c r="H29" s="21">
        <f t="shared" si="13"/>
        <v>6666.666666666667</v>
      </c>
      <c r="I29" s="21">
        <f t="shared" si="13"/>
        <v>6666.666666666667</v>
      </c>
      <c r="J29" s="21">
        <f t="shared" si="13"/>
        <v>6666.666666666667</v>
      </c>
      <c r="K29" s="21">
        <f t="shared" si="13"/>
        <v>6666.666666666667</v>
      </c>
      <c r="L29" s="21">
        <f t="shared" si="13"/>
        <v>6666.666666666667</v>
      </c>
      <c r="M29" s="21">
        <f t="shared" si="13"/>
        <v>6666.666666666667</v>
      </c>
      <c r="N29" s="21">
        <f t="shared" si="13"/>
        <v>6666.666666666667</v>
      </c>
      <c r="O29" s="21">
        <f t="shared" si="13"/>
        <v>6666.666666666667</v>
      </c>
      <c r="P29" s="21">
        <f t="shared" si="13"/>
        <v>6666.666666666667</v>
      </c>
      <c r="Q29" s="21">
        <f t="shared" si="13"/>
        <v>6666.666666666667</v>
      </c>
      <c r="R29" s="1"/>
      <c r="S29" s="21">
        <f t="shared" si="11"/>
        <v>80000</v>
      </c>
    </row>
    <row r="30" spans="1:19" x14ac:dyDescent="0.3">
      <c r="A30" s="10" t="s">
        <v>103</v>
      </c>
      <c r="B30" s="19">
        <v>80000</v>
      </c>
      <c r="C30" s="20">
        <v>44293</v>
      </c>
      <c r="D30" s="20">
        <v>2958465</v>
      </c>
      <c r="E30" s="1"/>
      <c r="F30" s="21">
        <f t="shared" si="13"/>
        <v>6666.666666666667</v>
      </c>
      <c r="G30" s="21">
        <f t="shared" si="13"/>
        <v>6666.666666666667</v>
      </c>
      <c r="H30" s="21">
        <f t="shared" si="13"/>
        <v>6666.666666666667</v>
      </c>
      <c r="I30" s="21">
        <f t="shared" si="13"/>
        <v>6666.666666666667</v>
      </c>
      <c r="J30" s="21">
        <f t="shared" si="13"/>
        <v>6666.666666666667</v>
      </c>
      <c r="K30" s="21">
        <f t="shared" si="13"/>
        <v>6666.666666666667</v>
      </c>
      <c r="L30" s="21">
        <f t="shared" si="13"/>
        <v>6666.666666666667</v>
      </c>
      <c r="M30" s="21">
        <f t="shared" si="13"/>
        <v>6666.666666666667</v>
      </c>
      <c r="N30" s="21">
        <f t="shared" si="13"/>
        <v>6666.666666666667</v>
      </c>
      <c r="O30" s="21">
        <f t="shared" si="13"/>
        <v>6666.666666666667</v>
      </c>
      <c r="P30" s="21">
        <f t="shared" si="13"/>
        <v>6666.666666666667</v>
      </c>
      <c r="Q30" s="21">
        <f t="shared" si="13"/>
        <v>6666.666666666667</v>
      </c>
      <c r="R30" s="1"/>
      <c r="S30" s="21">
        <f t="shared" si="11"/>
        <v>80000</v>
      </c>
    </row>
    <row r="31" spans="1:19" x14ac:dyDescent="0.3">
      <c r="A31" s="10" t="s">
        <v>103</v>
      </c>
      <c r="B31" s="19">
        <v>80000</v>
      </c>
      <c r="C31" s="20">
        <v>44462</v>
      </c>
      <c r="D31" s="20">
        <v>2958465</v>
      </c>
      <c r="E31" s="1"/>
      <c r="F31" s="21">
        <f t="shared" si="13"/>
        <v>6666.666666666667</v>
      </c>
      <c r="G31" s="21">
        <f t="shared" si="13"/>
        <v>6666.666666666667</v>
      </c>
      <c r="H31" s="21">
        <f t="shared" si="13"/>
        <v>6666.666666666667</v>
      </c>
      <c r="I31" s="21">
        <f t="shared" si="13"/>
        <v>6666.666666666667</v>
      </c>
      <c r="J31" s="21">
        <f t="shared" si="13"/>
        <v>6666.666666666667</v>
      </c>
      <c r="K31" s="21">
        <f t="shared" si="13"/>
        <v>6666.666666666667</v>
      </c>
      <c r="L31" s="21">
        <f t="shared" si="13"/>
        <v>6666.666666666667</v>
      </c>
      <c r="M31" s="21">
        <f t="shared" si="13"/>
        <v>6666.666666666667</v>
      </c>
      <c r="N31" s="21">
        <f t="shared" si="13"/>
        <v>6666.666666666667</v>
      </c>
      <c r="O31" s="21">
        <f t="shared" si="13"/>
        <v>6666.666666666667</v>
      </c>
      <c r="P31" s="21">
        <f t="shared" si="13"/>
        <v>6666.666666666667</v>
      </c>
      <c r="Q31" s="21">
        <f t="shared" si="13"/>
        <v>6666.666666666667</v>
      </c>
      <c r="R31" s="1"/>
      <c r="S31" s="21">
        <f t="shared" si="11"/>
        <v>80000</v>
      </c>
    </row>
    <row r="32" spans="1:19" x14ac:dyDescent="0.3">
      <c r="A32" s="10" t="s">
        <v>103</v>
      </c>
      <c r="B32" s="19">
        <v>80000</v>
      </c>
      <c r="C32" s="20">
        <v>45338</v>
      </c>
      <c r="D32" s="20">
        <v>2958465</v>
      </c>
      <c r="E32" s="1"/>
      <c r="F32" s="21">
        <f t="shared" si="13"/>
        <v>6666.666666666667</v>
      </c>
      <c r="G32" s="21">
        <f t="shared" si="13"/>
        <v>6666.666666666667</v>
      </c>
      <c r="H32" s="21">
        <f t="shared" si="13"/>
        <v>6666.666666666667</v>
      </c>
      <c r="I32" s="21">
        <f t="shared" si="13"/>
        <v>6666.666666666667</v>
      </c>
      <c r="J32" s="21">
        <f t="shared" si="13"/>
        <v>6666.666666666667</v>
      </c>
      <c r="K32" s="21">
        <f t="shared" si="13"/>
        <v>6666.666666666667</v>
      </c>
      <c r="L32" s="21">
        <f t="shared" si="13"/>
        <v>6666.666666666667</v>
      </c>
      <c r="M32" s="21">
        <f t="shared" si="13"/>
        <v>6666.666666666667</v>
      </c>
      <c r="N32" s="21">
        <f t="shared" si="13"/>
        <v>6666.666666666667</v>
      </c>
      <c r="O32" s="21">
        <f t="shared" si="13"/>
        <v>6666.666666666667</v>
      </c>
      <c r="P32" s="21">
        <f t="shared" si="13"/>
        <v>6666.666666666667</v>
      </c>
      <c r="Q32" s="21">
        <f t="shared" si="13"/>
        <v>6666.666666666667</v>
      </c>
      <c r="R32" s="1"/>
      <c r="S32" s="21">
        <f t="shared" si="11"/>
        <v>80000</v>
      </c>
    </row>
    <row r="33" spans="1:19" x14ac:dyDescent="0.3">
      <c r="A33" s="10" t="s">
        <v>103</v>
      </c>
      <c r="B33" s="19">
        <v>80000</v>
      </c>
      <c r="C33" s="20">
        <v>45643</v>
      </c>
      <c r="D33" s="20">
        <v>2958465</v>
      </c>
      <c r="E33" s="1"/>
      <c r="F33" s="21">
        <f t="shared" si="13"/>
        <v>6666.666666666667</v>
      </c>
      <c r="G33" s="21">
        <f t="shared" si="13"/>
        <v>6666.666666666667</v>
      </c>
      <c r="H33" s="21">
        <f t="shared" si="13"/>
        <v>6666.666666666667</v>
      </c>
      <c r="I33" s="21">
        <f t="shared" si="13"/>
        <v>6666.666666666667</v>
      </c>
      <c r="J33" s="21">
        <f t="shared" si="13"/>
        <v>6666.666666666667</v>
      </c>
      <c r="K33" s="21">
        <f t="shared" si="13"/>
        <v>6666.666666666667</v>
      </c>
      <c r="L33" s="21">
        <f t="shared" si="13"/>
        <v>6666.666666666667</v>
      </c>
      <c r="M33" s="21">
        <f t="shared" si="13"/>
        <v>6666.666666666667</v>
      </c>
      <c r="N33" s="21">
        <f t="shared" si="13"/>
        <v>6666.666666666667</v>
      </c>
      <c r="O33" s="21">
        <f t="shared" si="13"/>
        <v>6666.666666666667</v>
      </c>
      <c r="P33" s="21">
        <f t="shared" si="13"/>
        <v>6666.666666666667</v>
      </c>
      <c r="Q33" s="21">
        <f t="shared" si="13"/>
        <v>6666.666666666667</v>
      </c>
      <c r="R33" s="1"/>
      <c r="S33" s="21">
        <f t="shared" si="11"/>
        <v>80000</v>
      </c>
    </row>
    <row r="34" spans="1:19" x14ac:dyDescent="0.3">
      <c r="A34" s="10" t="s">
        <v>104</v>
      </c>
      <c r="B34" s="19">
        <v>80000</v>
      </c>
      <c r="C34" s="20">
        <v>42821</v>
      </c>
      <c r="D34" s="20">
        <v>2958465</v>
      </c>
      <c r="E34" s="1"/>
      <c r="F34" s="21">
        <f t="shared" si="13"/>
        <v>6666.666666666667</v>
      </c>
      <c r="G34" s="21">
        <f t="shared" si="13"/>
        <v>6666.666666666667</v>
      </c>
      <c r="H34" s="21">
        <f t="shared" si="13"/>
        <v>6666.666666666667</v>
      </c>
      <c r="I34" s="21">
        <f t="shared" si="13"/>
        <v>6666.666666666667</v>
      </c>
      <c r="J34" s="21">
        <f t="shared" si="13"/>
        <v>6666.666666666667</v>
      </c>
      <c r="K34" s="21">
        <f t="shared" si="13"/>
        <v>6666.666666666667</v>
      </c>
      <c r="L34" s="21">
        <f t="shared" si="13"/>
        <v>6666.666666666667</v>
      </c>
      <c r="M34" s="21">
        <f t="shared" si="13"/>
        <v>6666.666666666667</v>
      </c>
      <c r="N34" s="21">
        <f t="shared" si="13"/>
        <v>6666.666666666667</v>
      </c>
      <c r="O34" s="21">
        <f t="shared" si="13"/>
        <v>6666.666666666667</v>
      </c>
      <c r="P34" s="21">
        <f t="shared" si="13"/>
        <v>6666.666666666667</v>
      </c>
      <c r="Q34" s="21">
        <f t="shared" si="13"/>
        <v>6666.666666666667</v>
      </c>
      <c r="R34" s="1"/>
      <c r="S34" s="21">
        <f t="shared" si="11"/>
        <v>80000</v>
      </c>
    </row>
    <row r="35" spans="1:19" x14ac:dyDescent="0.3">
      <c r="A35" s="10" t="s">
        <v>104</v>
      </c>
      <c r="B35" s="19">
        <v>80000</v>
      </c>
      <c r="C35" s="20">
        <v>43389</v>
      </c>
      <c r="D35" s="20">
        <v>2958465</v>
      </c>
      <c r="E35" s="1"/>
      <c r="F35" s="21">
        <f t="shared" ref="F35:Q50" si="14">IF(AND(F$1&gt;=EOMONTH($C35,0),F$1&lt;=EOMONTH($D35,0)),$B35/12,0)</f>
        <v>6666.666666666667</v>
      </c>
      <c r="G35" s="21">
        <f t="shared" si="14"/>
        <v>6666.666666666667</v>
      </c>
      <c r="H35" s="21">
        <f t="shared" si="14"/>
        <v>6666.666666666667</v>
      </c>
      <c r="I35" s="21">
        <f t="shared" si="14"/>
        <v>6666.666666666667</v>
      </c>
      <c r="J35" s="21">
        <f t="shared" si="14"/>
        <v>6666.666666666667</v>
      </c>
      <c r="K35" s="21">
        <f t="shared" si="14"/>
        <v>6666.666666666667</v>
      </c>
      <c r="L35" s="21">
        <f t="shared" si="14"/>
        <v>6666.666666666667</v>
      </c>
      <c r="M35" s="21">
        <f t="shared" si="14"/>
        <v>6666.666666666667</v>
      </c>
      <c r="N35" s="21">
        <f t="shared" si="14"/>
        <v>6666.666666666667</v>
      </c>
      <c r="O35" s="21">
        <f t="shared" si="14"/>
        <v>6666.666666666667</v>
      </c>
      <c r="P35" s="21">
        <f t="shared" si="14"/>
        <v>6666.666666666667</v>
      </c>
      <c r="Q35" s="21">
        <f t="shared" si="14"/>
        <v>6666.666666666667</v>
      </c>
      <c r="R35" s="1"/>
      <c r="S35" s="21">
        <f t="shared" si="11"/>
        <v>80000</v>
      </c>
    </row>
    <row r="36" spans="1:19" x14ac:dyDescent="0.3">
      <c r="A36" s="10" t="s">
        <v>104</v>
      </c>
      <c r="B36" s="19">
        <v>80000</v>
      </c>
      <c r="C36" s="20">
        <v>43530</v>
      </c>
      <c r="D36" s="20">
        <v>2958465</v>
      </c>
      <c r="E36" s="1"/>
      <c r="F36" s="21">
        <f t="shared" si="14"/>
        <v>6666.666666666667</v>
      </c>
      <c r="G36" s="21">
        <f t="shared" si="14"/>
        <v>6666.666666666667</v>
      </c>
      <c r="H36" s="21">
        <f t="shared" si="14"/>
        <v>6666.666666666667</v>
      </c>
      <c r="I36" s="21">
        <f t="shared" si="14"/>
        <v>6666.666666666667</v>
      </c>
      <c r="J36" s="21">
        <f t="shared" si="14"/>
        <v>6666.666666666667</v>
      </c>
      <c r="K36" s="21">
        <f t="shared" si="14"/>
        <v>6666.666666666667</v>
      </c>
      <c r="L36" s="21">
        <f t="shared" si="14"/>
        <v>6666.666666666667</v>
      </c>
      <c r="M36" s="21">
        <f t="shared" si="14"/>
        <v>6666.666666666667</v>
      </c>
      <c r="N36" s="21">
        <f t="shared" si="14"/>
        <v>6666.666666666667</v>
      </c>
      <c r="O36" s="21">
        <f t="shared" si="14"/>
        <v>6666.666666666667</v>
      </c>
      <c r="P36" s="21">
        <f t="shared" si="14"/>
        <v>6666.666666666667</v>
      </c>
      <c r="Q36" s="21">
        <f t="shared" si="14"/>
        <v>6666.666666666667</v>
      </c>
      <c r="R36" s="1"/>
      <c r="S36" s="21">
        <f t="shared" si="11"/>
        <v>80000</v>
      </c>
    </row>
    <row r="37" spans="1:19" x14ac:dyDescent="0.3">
      <c r="A37" s="10" t="s">
        <v>104</v>
      </c>
      <c r="B37" s="19">
        <v>80000</v>
      </c>
      <c r="C37" s="20">
        <v>45157</v>
      </c>
      <c r="D37" s="20">
        <v>2958465</v>
      </c>
      <c r="E37" s="1"/>
      <c r="F37" s="21">
        <f t="shared" si="14"/>
        <v>6666.666666666667</v>
      </c>
      <c r="G37" s="21">
        <f t="shared" si="14"/>
        <v>6666.666666666667</v>
      </c>
      <c r="H37" s="21">
        <f t="shared" si="14"/>
        <v>6666.666666666667</v>
      </c>
      <c r="I37" s="21">
        <f t="shared" si="14"/>
        <v>6666.666666666667</v>
      </c>
      <c r="J37" s="21">
        <f t="shared" si="14"/>
        <v>6666.666666666667</v>
      </c>
      <c r="K37" s="21">
        <f t="shared" si="14"/>
        <v>6666.666666666667</v>
      </c>
      <c r="L37" s="21">
        <f t="shared" si="14"/>
        <v>6666.666666666667</v>
      </c>
      <c r="M37" s="21">
        <f t="shared" si="14"/>
        <v>6666.666666666667</v>
      </c>
      <c r="N37" s="21">
        <f t="shared" si="14"/>
        <v>6666.666666666667</v>
      </c>
      <c r="O37" s="21">
        <f t="shared" si="14"/>
        <v>6666.666666666667</v>
      </c>
      <c r="P37" s="21">
        <f t="shared" si="14"/>
        <v>6666.666666666667</v>
      </c>
      <c r="Q37" s="21">
        <f t="shared" si="14"/>
        <v>6666.666666666667</v>
      </c>
      <c r="R37" s="1"/>
      <c r="S37" s="21">
        <f t="shared" si="11"/>
        <v>80000</v>
      </c>
    </row>
    <row r="38" spans="1:19" x14ac:dyDescent="0.3">
      <c r="A38" s="10" t="s">
        <v>104</v>
      </c>
      <c r="B38" s="19">
        <v>80000</v>
      </c>
      <c r="C38" s="20">
        <v>45544</v>
      </c>
      <c r="D38" s="20">
        <v>2958465</v>
      </c>
      <c r="E38" s="1"/>
      <c r="F38" s="21">
        <f t="shared" si="14"/>
        <v>6666.666666666667</v>
      </c>
      <c r="G38" s="21">
        <f t="shared" si="14"/>
        <v>6666.666666666667</v>
      </c>
      <c r="H38" s="21">
        <f t="shared" si="14"/>
        <v>6666.666666666667</v>
      </c>
      <c r="I38" s="21">
        <f t="shared" si="14"/>
        <v>6666.666666666667</v>
      </c>
      <c r="J38" s="21">
        <f t="shared" si="14"/>
        <v>6666.666666666667</v>
      </c>
      <c r="K38" s="21">
        <f t="shared" si="14"/>
        <v>6666.666666666667</v>
      </c>
      <c r="L38" s="21">
        <f t="shared" si="14"/>
        <v>6666.666666666667</v>
      </c>
      <c r="M38" s="21">
        <f t="shared" si="14"/>
        <v>6666.666666666667</v>
      </c>
      <c r="N38" s="21">
        <f t="shared" si="14"/>
        <v>6666.666666666667</v>
      </c>
      <c r="O38" s="21">
        <f t="shared" si="14"/>
        <v>6666.666666666667</v>
      </c>
      <c r="P38" s="21">
        <f t="shared" si="14"/>
        <v>6666.666666666667</v>
      </c>
      <c r="Q38" s="21">
        <f t="shared" si="14"/>
        <v>6666.666666666667</v>
      </c>
      <c r="R38" s="1"/>
      <c r="S38" s="21">
        <f t="shared" si="11"/>
        <v>80000</v>
      </c>
    </row>
    <row r="39" spans="1:19" x14ac:dyDescent="0.3">
      <c r="A39" s="10" t="s">
        <v>105</v>
      </c>
      <c r="B39" s="19">
        <v>100000</v>
      </c>
      <c r="C39" s="20">
        <v>42486</v>
      </c>
      <c r="D39" s="20">
        <v>2958465</v>
      </c>
      <c r="E39" s="1"/>
      <c r="F39" s="21">
        <f t="shared" si="14"/>
        <v>8333.3333333333339</v>
      </c>
      <c r="G39" s="21">
        <f t="shared" si="14"/>
        <v>8333.3333333333339</v>
      </c>
      <c r="H39" s="21">
        <f t="shared" si="14"/>
        <v>8333.3333333333339</v>
      </c>
      <c r="I39" s="21">
        <f t="shared" si="14"/>
        <v>8333.3333333333339</v>
      </c>
      <c r="J39" s="21">
        <f t="shared" si="14"/>
        <v>8333.3333333333339</v>
      </c>
      <c r="K39" s="21">
        <f t="shared" si="14"/>
        <v>8333.3333333333339</v>
      </c>
      <c r="L39" s="21">
        <f t="shared" si="14"/>
        <v>8333.3333333333339</v>
      </c>
      <c r="M39" s="21">
        <f t="shared" si="14"/>
        <v>8333.3333333333339</v>
      </c>
      <c r="N39" s="21">
        <f t="shared" si="14"/>
        <v>8333.3333333333339</v>
      </c>
      <c r="O39" s="21">
        <f t="shared" si="14"/>
        <v>8333.3333333333339</v>
      </c>
      <c r="P39" s="21">
        <f t="shared" si="14"/>
        <v>8333.3333333333339</v>
      </c>
      <c r="Q39" s="21">
        <f t="shared" si="14"/>
        <v>8333.3333333333339</v>
      </c>
      <c r="R39" s="1"/>
      <c r="S39" s="21">
        <f t="shared" si="11"/>
        <v>99999.999999999985</v>
      </c>
    </row>
    <row r="40" spans="1:19" x14ac:dyDescent="0.3">
      <c r="A40" s="10" t="s">
        <v>105</v>
      </c>
      <c r="B40" s="19">
        <v>100000</v>
      </c>
      <c r="C40" s="20">
        <v>44224</v>
      </c>
      <c r="D40" s="20">
        <v>2958465</v>
      </c>
      <c r="E40" s="1"/>
      <c r="F40" s="21">
        <f t="shared" si="14"/>
        <v>8333.3333333333339</v>
      </c>
      <c r="G40" s="21">
        <f t="shared" si="14"/>
        <v>8333.3333333333339</v>
      </c>
      <c r="H40" s="21">
        <f t="shared" si="14"/>
        <v>8333.3333333333339</v>
      </c>
      <c r="I40" s="21">
        <f t="shared" si="14"/>
        <v>8333.3333333333339</v>
      </c>
      <c r="J40" s="21">
        <f t="shared" si="14"/>
        <v>8333.3333333333339</v>
      </c>
      <c r="K40" s="21">
        <f t="shared" si="14"/>
        <v>8333.3333333333339</v>
      </c>
      <c r="L40" s="21">
        <f t="shared" si="14"/>
        <v>8333.3333333333339</v>
      </c>
      <c r="M40" s="21">
        <f t="shared" si="14"/>
        <v>8333.3333333333339</v>
      </c>
      <c r="N40" s="21">
        <f t="shared" si="14"/>
        <v>8333.3333333333339</v>
      </c>
      <c r="O40" s="21">
        <f t="shared" si="14"/>
        <v>8333.3333333333339</v>
      </c>
      <c r="P40" s="21">
        <f t="shared" si="14"/>
        <v>8333.3333333333339</v>
      </c>
      <c r="Q40" s="21">
        <f t="shared" si="14"/>
        <v>8333.3333333333339</v>
      </c>
      <c r="R40" s="1"/>
      <c r="S40" s="21">
        <f t="shared" si="11"/>
        <v>99999.999999999985</v>
      </c>
    </row>
    <row r="41" spans="1:19" x14ac:dyDescent="0.3">
      <c r="A41" s="10" t="s">
        <v>105</v>
      </c>
      <c r="B41" s="19">
        <v>100000</v>
      </c>
      <c r="C41" s="20">
        <v>44633</v>
      </c>
      <c r="D41" s="20">
        <v>2958465</v>
      </c>
      <c r="E41" s="1"/>
      <c r="F41" s="21">
        <f t="shared" si="14"/>
        <v>8333.3333333333339</v>
      </c>
      <c r="G41" s="21">
        <f t="shared" si="14"/>
        <v>8333.3333333333339</v>
      </c>
      <c r="H41" s="21">
        <f t="shared" si="14"/>
        <v>8333.3333333333339</v>
      </c>
      <c r="I41" s="21">
        <f t="shared" si="14"/>
        <v>8333.3333333333339</v>
      </c>
      <c r="J41" s="21">
        <f t="shared" si="14"/>
        <v>8333.3333333333339</v>
      </c>
      <c r="K41" s="21">
        <f t="shared" si="14"/>
        <v>8333.3333333333339</v>
      </c>
      <c r="L41" s="21">
        <f t="shared" si="14"/>
        <v>8333.3333333333339</v>
      </c>
      <c r="M41" s="21">
        <f t="shared" si="14"/>
        <v>8333.3333333333339</v>
      </c>
      <c r="N41" s="21">
        <f t="shared" si="14"/>
        <v>8333.3333333333339</v>
      </c>
      <c r="O41" s="21">
        <f t="shared" si="14"/>
        <v>8333.3333333333339</v>
      </c>
      <c r="P41" s="21">
        <f t="shared" si="14"/>
        <v>8333.3333333333339</v>
      </c>
      <c r="Q41" s="21">
        <f t="shared" si="14"/>
        <v>8333.3333333333339</v>
      </c>
      <c r="R41" s="1"/>
      <c r="S41" s="21">
        <f t="shared" si="11"/>
        <v>99999.999999999985</v>
      </c>
    </row>
    <row r="42" spans="1:19" x14ac:dyDescent="0.3">
      <c r="A42" s="10" t="s">
        <v>106</v>
      </c>
      <c r="B42" s="19">
        <v>50000</v>
      </c>
      <c r="C42" s="20">
        <v>42687</v>
      </c>
      <c r="D42" s="20">
        <v>2958465</v>
      </c>
      <c r="E42" s="1"/>
      <c r="F42" s="21">
        <f t="shared" si="14"/>
        <v>4166.666666666667</v>
      </c>
      <c r="G42" s="21">
        <f t="shared" si="14"/>
        <v>4166.666666666667</v>
      </c>
      <c r="H42" s="21">
        <f t="shared" si="14"/>
        <v>4166.666666666667</v>
      </c>
      <c r="I42" s="21">
        <f t="shared" si="14"/>
        <v>4166.666666666667</v>
      </c>
      <c r="J42" s="21">
        <f t="shared" si="14"/>
        <v>4166.666666666667</v>
      </c>
      <c r="K42" s="21">
        <f t="shared" si="14"/>
        <v>4166.666666666667</v>
      </c>
      <c r="L42" s="21">
        <f t="shared" si="14"/>
        <v>4166.666666666667</v>
      </c>
      <c r="M42" s="21">
        <f t="shared" si="14"/>
        <v>4166.666666666667</v>
      </c>
      <c r="N42" s="21">
        <f t="shared" si="14"/>
        <v>4166.666666666667</v>
      </c>
      <c r="O42" s="21">
        <f t="shared" si="14"/>
        <v>4166.666666666667</v>
      </c>
      <c r="P42" s="21">
        <f t="shared" si="14"/>
        <v>4166.666666666667</v>
      </c>
      <c r="Q42" s="21">
        <f t="shared" si="14"/>
        <v>4166.666666666667</v>
      </c>
      <c r="R42" s="1"/>
      <c r="S42" s="21">
        <f t="shared" si="11"/>
        <v>49999.999999999993</v>
      </c>
    </row>
    <row r="43" spans="1:19" x14ac:dyDescent="0.3">
      <c r="A43" s="10" t="s">
        <v>106</v>
      </c>
      <c r="B43" s="19">
        <v>50000</v>
      </c>
      <c r="C43" s="20">
        <v>42889</v>
      </c>
      <c r="D43" s="20">
        <v>2958465</v>
      </c>
      <c r="E43" s="1"/>
      <c r="F43" s="21">
        <f t="shared" si="14"/>
        <v>4166.666666666667</v>
      </c>
      <c r="G43" s="21">
        <f t="shared" si="14"/>
        <v>4166.666666666667</v>
      </c>
      <c r="H43" s="21">
        <f t="shared" si="14"/>
        <v>4166.666666666667</v>
      </c>
      <c r="I43" s="21">
        <f t="shared" si="14"/>
        <v>4166.666666666667</v>
      </c>
      <c r="J43" s="21">
        <f t="shared" si="14"/>
        <v>4166.666666666667</v>
      </c>
      <c r="K43" s="21">
        <f t="shared" si="14"/>
        <v>4166.666666666667</v>
      </c>
      <c r="L43" s="21">
        <f t="shared" si="14"/>
        <v>4166.666666666667</v>
      </c>
      <c r="M43" s="21">
        <f t="shared" si="14"/>
        <v>4166.666666666667</v>
      </c>
      <c r="N43" s="21">
        <f t="shared" si="14"/>
        <v>4166.666666666667</v>
      </c>
      <c r="O43" s="21">
        <f t="shared" si="14"/>
        <v>4166.666666666667</v>
      </c>
      <c r="P43" s="21">
        <f t="shared" si="14"/>
        <v>4166.666666666667</v>
      </c>
      <c r="Q43" s="21">
        <f t="shared" si="14"/>
        <v>4166.666666666667</v>
      </c>
      <c r="R43" s="1"/>
      <c r="S43" s="21">
        <f t="shared" si="11"/>
        <v>49999.999999999993</v>
      </c>
    </row>
    <row r="44" spans="1:19" x14ac:dyDescent="0.3">
      <c r="A44" s="10" t="s">
        <v>106</v>
      </c>
      <c r="B44" s="19">
        <v>60000</v>
      </c>
      <c r="C44" s="20">
        <v>43032</v>
      </c>
      <c r="D44" s="20">
        <v>2958465</v>
      </c>
      <c r="E44" s="1"/>
      <c r="F44" s="21">
        <f t="shared" si="14"/>
        <v>5000</v>
      </c>
      <c r="G44" s="21">
        <f t="shared" si="14"/>
        <v>5000</v>
      </c>
      <c r="H44" s="21">
        <f t="shared" si="14"/>
        <v>5000</v>
      </c>
      <c r="I44" s="21">
        <f t="shared" si="14"/>
        <v>5000</v>
      </c>
      <c r="J44" s="21">
        <f t="shared" si="14"/>
        <v>5000</v>
      </c>
      <c r="K44" s="21">
        <f t="shared" si="14"/>
        <v>5000</v>
      </c>
      <c r="L44" s="21">
        <f t="shared" si="14"/>
        <v>5000</v>
      </c>
      <c r="M44" s="21">
        <f t="shared" si="14"/>
        <v>5000</v>
      </c>
      <c r="N44" s="21">
        <f t="shared" si="14"/>
        <v>5000</v>
      </c>
      <c r="O44" s="21">
        <f t="shared" si="14"/>
        <v>5000</v>
      </c>
      <c r="P44" s="21">
        <f t="shared" si="14"/>
        <v>5000</v>
      </c>
      <c r="Q44" s="21">
        <f t="shared" si="14"/>
        <v>5000</v>
      </c>
      <c r="R44" s="1"/>
      <c r="S44" s="21">
        <f t="shared" si="11"/>
        <v>60000</v>
      </c>
    </row>
    <row r="45" spans="1:19" x14ac:dyDescent="0.3">
      <c r="A45" s="10" t="s">
        <v>106</v>
      </c>
      <c r="B45" s="19">
        <v>60000</v>
      </c>
      <c r="C45" s="20">
        <v>44539</v>
      </c>
      <c r="D45" s="20">
        <v>2958465</v>
      </c>
      <c r="E45" s="1"/>
      <c r="F45" s="21">
        <f t="shared" si="14"/>
        <v>5000</v>
      </c>
      <c r="G45" s="21">
        <f t="shared" si="14"/>
        <v>5000</v>
      </c>
      <c r="H45" s="21">
        <f t="shared" si="14"/>
        <v>5000</v>
      </c>
      <c r="I45" s="21">
        <f t="shared" si="14"/>
        <v>5000</v>
      </c>
      <c r="J45" s="21">
        <f t="shared" si="14"/>
        <v>5000</v>
      </c>
      <c r="K45" s="21">
        <f t="shared" si="14"/>
        <v>5000</v>
      </c>
      <c r="L45" s="21">
        <f t="shared" si="14"/>
        <v>5000</v>
      </c>
      <c r="M45" s="21">
        <f t="shared" si="14"/>
        <v>5000</v>
      </c>
      <c r="N45" s="21">
        <f t="shared" si="14"/>
        <v>5000</v>
      </c>
      <c r="O45" s="21">
        <f t="shared" si="14"/>
        <v>5000</v>
      </c>
      <c r="P45" s="21">
        <f t="shared" si="14"/>
        <v>5000</v>
      </c>
      <c r="Q45" s="21">
        <f t="shared" si="14"/>
        <v>5000</v>
      </c>
      <c r="R45" s="1"/>
      <c r="S45" s="21">
        <f t="shared" si="11"/>
        <v>60000</v>
      </c>
    </row>
    <row r="46" spans="1:19" x14ac:dyDescent="0.3">
      <c r="A46" s="10" t="s">
        <v>106</v>
      </c>
      <c r="B46" s="19">
        <v>50000</v>
      </c>
      <c r="C46" s="20">
        <v>45009</v>
      </c>
      <c r="D46" s="20">
        <v>2958465</v>
      </c>
      <c r="E46" s="1"/>
      <c r="F46" s="21">
        <f t="shared" si="14"/>
        <v>4166.666666666667</v>
      </c>
      <c r="G46" s="21">
        <f t="shared" si="14"/>
        <v>4166.666666666667</v>
      </c>
      <c r="H46" s="21">
        <f t="shared" si="14"/>
        <v>4166.666666666667</v>
      </c>
      <c r="I46" s="21">
        <f t="shared" si="14"/>
        <v>4166.666666666667</v>
      </c>
      <c r="J46" s="21">
        <f t="shared" si="14"/>
        <v>4166.666666666667</v>
      </c>
      <c r="K46" s="21">
        <f t="shared" si="14"/>
        <v>4166.666666666667</v>
      </c>
      <c r="L46" s="21">
        <f t="shared" si="14"/>
        <v>4166.666666666667</v>
      </c>
      <c r="M46" s="21">
        <f t="shared" si="14"/>
        <v>4166.666666666667</v>
      </c>
      <c r="N46" s="21">
        <f t="shared" si="14"/>
        <v>4166.666666666667</v>
      </c>
      <c r="O46" s="21">
        <f t="shared" si="14"/>
        <v>4166.666666666667</v>
      </c>
      <c r="P46" s="21">
        <f t="shared" si="14"/>
        <v>4166.666666666667</v>
      </c>
      <c r="Q46" s="21">
        <f t="shared" si="14"/>
        <v>4166.666666666667</v>
      </c>
      <c r="R46" s="1"/>
      <c r="S46" s="21">
        <f t="shared" si="11"/>
        <v>49999.999999999993</v>
      </c>
    </row>
    <row r="47" spans="1:19" x14ac:dyDescent="0.3">
      <c r="A47" s="10" t="s">
        <v>106</v>
      </c>
      <c r="B47" s="19">
        <v>60000</v>
      </c>
      <c r="C47" s="20">
        <v>45216</v>
      </c>
      <c r="D47" s="20">
        <v>2958465</v>
      </c>
      <c r="E47" s="1"/>
      <c r="F47" s="21">
        <f t="shared" si="14"/>
        <v>5000</v>
      </c>
      <c r="G47" s="21">
        <f t="shared" si="14"/>
        <v>5000</v>
      </c>
      <c r="H47" s="21">
        <f t="shared" si="14"/>
        <v>5000</v>
      </c>
      <c r="I47" s="21">
        <f t="shared" si="14"/>
        <v>5000</v>
      </c>
      <c r="J47" s="21">
        <f t="shared" si="14"/>
        <v>5000</v>
      </c>
      <c r="K47" s="21">
        <f t="shared" si="14"/>
        <v>5000</v>
      </c>
      <c r="L47" s="21">
        <f t="shared" si="14"/>
        <v>5000</v>
      </c>
      <c r="M47" s="21">
        <f t="shared" si="14"/>
        <v>5000</v>
      </c>
      <c r="N47" s="21">
        <f t="shared" si="14"/>
        <v>5000</v>
      </c>
      <c r="O47" s="21">
        <f t="shared" si="14"/>
        <v>5000</v>
      </c>
      <c r="P47" s="21">
        <f t="shared" si="14"/>
        <v>5000</v>
      </c>
      <c r="Q47" s="21">
        <f t="shared" si="14"/>
        <v>5000</v>
      </c>
      <c r="R47" s="1"/>
      <c r="S47" s="21">
        <f t="shared" si="11"/>
        <v>60000</v>
      </c>
    </row>
    <row r="48" spans="1:19" x14ac:dyDescent="0.3">
      <c r="A48" s="10" t="s">
        <v>106</v>
      </c>
      <c r="B48" s="19">
        <v>60000</v>
      </c>
      <c r="C48" s="20">
        <v>45526</v>
      </c>
      <c r="D48" s="20">
        <v>2958465</v>
      </c>
      <c r="E48" s="1"/>
      <c r="F48" s="21">
        <f t="shared" si="14"/>
        <v>5000</v>
      </c>
      <c r="G48" s="21">
        <f t="shared" si="14"/>
        <v>5000</v>
      </c>
      <c r="H48" s="21">
        <f t="shared" si="14"/>
        <v>5000</v>
      </c>
      <c r="I48" s="21">
        <f t="shared" si="14"/>
        <v>5000</v>
      </c>
      <c r="J48" s="21">
        <f t="shared" si="14"/>
        <v>5000</v>
      </c>
      <c r="K48" s="21">
        <f t="shared" si="14"/>
        <v>5000</v>
      </c>
      <c r="L48" s="21">
        <f t="shared" si="14"/>
        <v>5000</v>
      </c>
      <c r="M48" s="21">
        <f t="shared" si="14"/>
        <v>5000</v>
      </c>
      <c r="N48" s="21">
        <f t="shared" si="14"/>
        <v>5000</v>
      </c>
      <c r="O48" s="21">
        <f t="shared" si="14"/>
        <v>5000</v>
      </c>
      <c r="P48" s="21">
        <f t="shared" si="14"/>
        <v>5000</v>
      </c>
      <c r="Q48" s="21">
        <f t="shared" si="14"/>
        <v>5000</v>
      </c>
      <c r="R48" s="1"/>
      <c r="S48" s="21">
        <f t="shared" si="11"/>
        <v>60000</v>
      </c>
    </row>
    <row r="49" spans="1:19" x14ac:dyDescent="0.3">
      <c r="A49" s="10" t="s">
        <v>106</v>
      </c>
      <c r="B49" s="19">
        <v>60000</v>
      </c>
      <c r="C49" s="20">
        <v>45644</v>
      </c>
      <c r="D49" s="20">
        <v>2958465</v>
      </c>
      <c r="E49" s="1"/>
      <c r="F49" s="21">
        <f t="shared" si="14"/>
        <v>5000</v>
      </c>
      <c r="G49" s="21">
        <f t="shared" si="14"/>
        <v>5000</v>
      </c>
      <c r="H49" s="21">
        <f t="shared" si="14"/>
        <v>5000</v>
      </c>
      <c r="I49" s="21">
        <f t="shared" si="14"/>
        <v>5000</v>
      </c>
      <c r="J49" s="21">
        <f t="shared" si="14"/>
        <v>5000</v>
      </c>
      <c r="K49" s="21">
        <f t="shared" si="14"/>
        <v>5000</v>
      </c>
      <c r="L49" s="21">
        <f t="shared" si="14"/>
        <v>5000</v>
      </c>
      <c r="M49" s="21">
        <f t="shared" si="14"/>
        <v>5000</v>
      </c>
      <c r="N49" s="21">
        <f t="shared" si="14"/>
        <v>5000</v>
      </c>
      <c r="O49" s="21">
        <f t="shared" si="14"/>
        <v>5000</v>
      </c>
      <c r="P49" s="21">
        <f t="shared" si="14"/>
        <v>5000</v>
      </c>
      <c r="Q49" s="21">
        <f t="shared" si="14"/>
        <v>5000</v>
      </c>
      <c r="R49" s="1"/>
      <c r="S49" s="21">
        <f t="shared" si="11"/>
        <v>60000</v>
      </c>
    </row>
    <row r="50" spans="1:19" x14ac:dyDescent="0.3">
      <c r="A50" s="10" t="s">
        <v>106</v>
      </c>
      <c r="B50" s="19">
        <v>60000</v>
      </c>
      <c r="C50" s="20">
        <v>45951</v>
      </c>
      <c r="D50" s="20">
        <v>2958465</v>
      </c>
      <c r="E50" s="1"/>
      <c r="F50" s="21">
        <f t="shared" si="14"/>
        <v>5000</v>
      </c>
      <c r="G50" s="21">
        <f t="shared" si="14"/>
        <v>5000</v>
      </c>
      <c r="H50" s="21">
        <f t="shared" si="14"/>
        <v>5000</v>
      </c>
      <c r="I50" s="21">
        <f t="shared" si="14"/>
        <v>5000</v>
      </c>
      <c r="J50" s="21">
        <f t="shared" si="14"/>
        <v>5000</v>
      </c>
      <c r="K50" s="21">
        <f t="shared" si="14"/>
        <v>5000</v>
      </c>
      <c r="L50" s="21">
        <f t="shared" si="14"/>
        <v>5000</v>
      </c>
      <c r="M50" s="21">
        <f t="shared" si="14"/>
        <v>5000</v>
      </c>
      <c r="N50" s="21">
        <f t="shared" si="14"/>
        <v>5000</v>
      </c>
      <c r="O50" s="21">
        <f t="shared" si="14"/>
        <v>5000</v>
      </c>
      <c r="P50" s="21">
        <f t="shared" si="14"/>
        <v>5000</v>
      </c>
      <c r="Q50" s="21">
        <f t="shared" si="14"/>
        <v>5000</v>
      </c>
      <c r="R50" s="1"/>
      <c r="S50" s="21">
        <f t="shared" si="11"/>
        <v>60000</v>
      </c>
    </row>
    <row r="51" spans="1:19" x14ac:dyDescent="0.3">
      <c r="A51" s="10" t="s">
        <v>106</v>
      </c>
      <c r="B51" s="19">
        <v>60000</v>
      </c>
      <c r="C51" s="20">
        <v>46017</v>
      </c>
      <c r="D51" s="20">
        <v>2958465</v>
      </c>
      <c r="E51" s="1"/>
      <c r="F51" s="21">
        <f t="shared" ref="F51:Q57" si="15">IF(AND(F$1&gt;=EOMONTH($C51,0),F$1&lt;=EOMONTH($D51,0)),$B51/12,0)</f>
        <v>5000</v>
      </c>
      <c r="G51" s="21">
        <f t="shared" si="15"/>
        <v>5000</v>
      </c>
      <c r="H51" s="21">
        <f t="shared" si="15"/>
        <v>5000</v>
      </c>
      <c r="I51" s="21">
        <f t="shared" si="15"/>
        <v>5000</v>
      </c>
      <c r="J51" s="21">
        <f t="shared" si="15"/>
        <v>5000</v>
      </c>
      <c r="K51" s="21">
        <f t="shared" si="15"/>
        <v>5000</v>
      </c>
      <c r="L51" s="21">
        <f t="shared" si="15"/>
        <v>5000</v>
      </c>
      <c r="M51" s="21">
        <f t="shared" si="15"/>
        <v>5000</v>
      </c>
      <c r="N51" s="21">
        <f t="shared" si="15"/>
        <v>5000</v>
      </c>
      <c r="O51" s="21">
        <f t="shared" si="15"/>
        <v>5000</v>
      </c>
      <c r="P51" s="21">
        <f t="shared" si="15"/>
        <v>5000</v>
      </c>
      <c r="Q51" s="21">
        <f t="shared" si="15"/>
        <v>5000</v>
      </c>
      <c r="R51" s="1"/>
      <c r="S51" s="21">
        <f t="shared" si="11"/>
        <v>60000</v>
      </c>
    </row>
    <row r="52" spans="1:19" x14ac:dyDescent="0.3">
      <c r="A52" s="22" t="s">
        <v>107</v>
      </c>
      <c r="B52" s="19">
        <v>80000</v>
      </c>
      <c r="C52" s="20">
        <v>46783</v>
      </c>
      <c r="D52" s="20">
        <v>2958465</v>
      </c>
      <c r="E52" s="1"/>
      <c r="F52" s="21">
        <f t="shared" si="15"/>
        <v>6666.666666666667</v>
      </c>
      <c r="G52" s="21">
        <f t="shared" si="15"/>
        <v>6666.666666666667</v>
      </c>
      <c r="H52" s="21">
        <f t="shared" si="15"/>
        <v>6666.666666666667</v>
      </c>
      <c r="I52" s="21">
        <f t="shared" si="15"/>
        <v>6666.666666666667</v>
      </c>
      <c r="J52" s="21">
        <f t="shared" si="15"/>
        <v>6666.666666666667</v>
      </c>
      <c r="K52" s="21">
        <f t="shared" si="15"/>
        <v>6666.666666666667</v>
      </c>
      <c r="L52" s="21">
        <f t="shared" si="15"/>
        <v>6666.666666666667</v>
      </c>
      <c r="M52" s="21">
        <f t="shared" si="15"/>
        <v>6666.666666666667</v>
      </c>
      <c r="N52" s="21">
        <f t="shared" si="15"/>
        <v>6666.666666666667</v>
      </c>
      <c r="O52" s="21">
        <f t="shared" si="15"/>
        <v>6666.666666666667</v>
      </c>
      <c r="P52" s="21">
        <f t="shared" si="15"/>
        <v>6666.666666666667</v>
      </c>
      <c r="Q52" s="21">
        <f t="shared" si="15"/>
        <v>6666.666666666667</v>
      </c>
      <c r="R52" s="1"/>
      <c r="S52" s="21">
        <f t="shared" si="11"/>
        <v>80000</v>
      </c>
    </row>
    <row r="53" spans="1:19" x14ac:dyDescent="0.3">
      <c r="A53" s="22" t="s">
        <v>107</v>
      </c>
      <c r="B53" s="19">
        <v>80000</v>
      </c>
      <c r="C53" s="20">
        <v>46783</v>
      </c>
      <c r="D53" s="20">
        <v>2958465</v>
      </c>
      <c r="E53" s="1"/>
      <c r="F53" s="21">
        <f t="shared" si="15"/>
        <v>6666.666666666667</v>
      </c>
      <c r="G53" s="21">
        <f t="shared" si="15"/>
        <v>6666.666666666667</v>
      </c>
      <c r="H53" s="21">
        <f t="shared" si="15"/>
        <v>6666.666666666667</v>
      </c>
      <c r="I53" s="21">
        <f t="shared" si="15"/>
        <v>6666.666666666667</v>
      </c>
      <c r="J53" s="21">
        <f t="shared" si="15"/>
        <v>6666.666666666667</v>
      </c>
      <c r="K53" s="21">
        <f t="shared" si="15"/>
        <v>6666.666666666667</v>
      </c>
      <c r="L53" s="21">
        <f t="shared" si="15"/>
        <v>6666.666666666667</v>
      </c>
      <c r="M53" s="21">
        <f t="shared" si="15"/>
        <v>6666.666666666667</v>
      </c>
      <c r="N53" s="21">
        <f t="shared" si="15"/>
        <v>6666.666666666667</v>
      </c>
      <c r="O53" s="21">
        <f t="shared" si="15"/>
        <v>6666.666666666667</v>
      </c>
      <c r="P53" s="21">
        <f t="shared" si="15"/>
        <v>6666.666666666667</v>
      </c>
      <c r="Q53" s="21">
        <f t="shared" si="15"/>
        <v>6666.666666666667</v>
      </c>
      <c r="R53" s="1"/>
      <c r="S53" s="21">
        <f t="shared" si="11"/>
        <v>80000</v>
      </c>
    </row>
    <row r="54" spans="1:19" x14ac:dyDescent="0.3">
      <c r="A54" s="22" t="s">
        <v>107</v>
      </c>
      <c r="B54" s="19">
        <v>80000</v>
      </c>
      <c r="C54" s="20">
        <v>46873</v>
      </c>
      <c r="D54" s="20">
        <v>2958465</v>
      </c>
      <c r="E54" s="1"/>
      <c r="F54" s="21">
        <f t="shared" si="15"/>
        <v>0</v>
      </c>
      <c r="G54" s="21">
        <f t="shared" si="15"/>
        <v>0</v>
      </c>
      <c r="H54" s="21">
        <f t="shared" si="15"/>
        <v>0</v>
      </c>
      <c r="I54" s="21">
        <f t="shared" si="15"/>
        <v>6666.666666666667</v>
      </c>
      <c r="J54" s="21">
        <f t="shared" si="15"/>
        <v>6666.666666666667</v>
      </c>
      <c r="K54" s="21">
        <f t="shared" si="15"/>
        <v>6666.666666666667</v>
      </c>
      <c r="L54" s="21">
        <f t="shared" si="15"/>
        <v>6666.666666666667</v>
      </c>
      <c r="M54" s="21">
        <f t="shared" si="15"/>
        <v>6666.666666666667</v>
      </c>
      <c r="N54" s="21">
        <f t="shared" si="15"/>
        <v>6666.666666666667</v>
      </c>
      <c r="O54" s="21">
        <f t="shared" si="15"/>
        <v>6666.666666666667</v>
      </c>
      <c r="P54" s="21">
        <f t="shared" si="15"/>
        <v>6666.666666666667</v>
      </c>
      <c r="Q54" s="21">
        <f t="shared" si="15"/>
        <v>6666.666666666667</v>
      </c>
      <c r="R54" s="1"/>
      <c r="S54" s="21">
        <f t="shared" si="11"/>
        <v>59999.999999999993</v>
      </c>
    </row>
    <row r="55" spans="1:19" x14ac:dyDescent="0.3">
      <c r="A55" s="22" t="s">
        <v>107</v>
      </c>
      <c r="B55" s="19">
        <v>80000</v>
      </c>
      <c r="C55" s="20">
        <v>46873</v>
      </c>
      <c r="D55" s="20">
        <v>2958465</v>
      </c>
      <c r="E55" s="1"/>
      <c r="F55" s="21">
        <f t="shared" si="15"/>
        <v>0</v>
      </c>
      <c r="G55" s="21">
        <f t="shared" si="15"/>
        <v>0</v>
      </c>
      <c r="H55" s="21">
        <f t="shared" si="15"/>
        <v>0</v>
      </c>
      <c r="I55" s="21">
        <f t="shared" si="15"/>
        <v>6666.666666666667</v>
      </c>
      <c r="J55" s="21">
        <f t="shared" si="15"/>
        <v>6666.666666666667</v>
      </c>
      <c r="K55" s="21">
        <f t="shared" si="15"/>
        <v>6666.666666666667</v>
      </c>
      <c r="L55" s="21">
        <f t="shared" si="15"/>
        <v>6666.666666666667</v>
      </c>
      <c r="M55" s="21">
        <f t="shared" si="15"/>
        <v>6666.666666666667</v>
      </c>
      <c r="N55" s="21">
        <f t="shared" si="15"/>
        <v>6666.666666666667</v>
      </c>
      <c r="O55" s="21">
        <f t="shared" si="15"/>
        <v>6666.666666666667</v>
      </c>
      <c r="P55" s="21">
        <f t="shared" si="15"/>
        <v>6666.666666666667</v>
      </c>
      <c r="Q55" s="21">
        <f t="shared" si="15"/>
        <v>6666.666666666667</v>
      </c>
      <c r="R55" s="1"/>
      <c r="S55" s="21">
        <f t="shared" si="11"/>
        <v>59999.999999999993</v>
      </c>
    </row>
    <row r="56" spans="1:19" x14ac:dyDescent="0.3">
      <c r="A56" s="22" t="s">
        <v>107</v>
      </c>
      <c r="B56" s="19">
        <v>80000</v>
      </c>
      <c r="C56" s="20">
        <v>46934</v>
      </c>
      <c r="D56" s="20">
        <v>2958465</v>
      </c>
      <c r="E56" s="1"/>
      <c r="F56" s="21">
        <f t="shared" si="15"/>
        <v>0</v>
      </c>
      <c r="G56" s="21">
        <f t="shared" si="15"/>
        <v>0</v>
      </c>
      <c r="H56" s="21">
        <f t="shared" si="15"/>
        <v>0</v>
      </c>
      <c r="I56" s="21">
        <f t="shared" si="15"/>
        <v>0</v>
      </c>
      <c r="J56" s="21">
        <f t="shared" si="15"/>
        <v>0</v>
      </c>
      <c r="K56" s="21">
        <f t="shared" si="15"/>
        <v>6666.666666666667</v>
      </c>
      <c r="L56" s="21">
        <f t="shared" si="15"/>
        <v>6666.666666666667</v>
      </c>
      <c r="M56" s="21">
        <f t="shared" si="15"/>
        <v>6666.666666666667</v>
      </c>
      <c r="N56" s="21">
        <f t="shared" si="15"/>
        <v>6666.666666666667</v>
      </c>
      <c r="O56" s="21">
        <f t="shared" si="15"/>
        <v>6666.666666666667</v>
      </c>
      <c r="P56" s="21">
        <f t="shared" si="15"/>
        <v>6666.666666666667</v>
      </c>
      <c r="Q56" s="21">
        <f t="shared" si="15"/>
        <v>6666.666666666667</v>
      </c>
      <c r="R56" s="1"/>
      <c r="S56" s="21">
        <f t="shared" si="11"/>
        <v>46666.666666666664</v>
      </c>
    </row>
    <row r="57" spans="1:19" x14ac:dyDescent="0.3">
      <c r="A57" s="22" t="s">
        <v>107</v>
      </c>
      <c r="B57" s="19">
        <v>80000</v>
      </c>
      <c r="C57" s="20">
        <v>46996</v>
      </c>
      <c r="D57" s="20">
        <v>2958465</v>
      </c>
      <c r="E57" s="1"/>
      <c r="F57" s="21">
        <f t="shared" si="15"/>
        <v>0</v>
      </c>
      <c r="G57" s="21">
        <f t="shared" si="15"/>
        <v>0</v>
      </c>
      <c r="H57" s="21">
        <f t="shared" si="15"/>
        <v>0</v>
      </c>
      <c r="I57" s="21">
        <f t="shared" si="15"/>
        <v>0</v>
      </c>
      <c r="J57" s="21">
        <f t="shared" si="15"/>
        <v>0</v>
      </c>
      <c r="K57" s="21">
        <f t="shared" si="15"/>
        <v>0</v>
      </c>
      <c r="L57" s="21">
        <f t="shared" si="15"/>
        <v>0</v>
      </c>
      <c r="M57" s="21">
        <f t="shared" si="15"/>
        <v>6666.666666666667</v>
      </c>
      <c r="N57" s="21">
        <f t="shared" si="15"/>
        <v>6666.666666666667</v>
      </c>
      <c r="O57" s="21">
        <f t="shared" si="15"/>
        <v>6666.666666666667</v>
      </c>
      <c r="P57" s="21">
        <f t="shared" si="15"/>
        <v>6666.666666666667</v>
      </c>
      <c r="Q57" s="21">
        <f t="shared" si="15"/>
        <v>6666.666666666667</v>
      </c>
      <c r="R57" s="1"/>
      <c r="S57" s="21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108</v>
      </c>
      <c r="B59" s="23">
        <f>SUM(B2:B58)</f>
        <v>5520000</v>
      </c>
      <c r="C59" s="11"/>
      <c r="D59" s="11"/>
      <c r="E59" s="11"/>
      <c r="F59" s="24">
        <f t="shared" ref="F59:Q59" si="16">SUM(F2:F58)</f>
        <v>433333.33333333355</v>
      </c>
      <c r="G59" s="24">
        <f t="shared" si="16"/>
        <v>433333.33333333355</v>
      </c>
      <c r="H59" s="24">
        <f t="shared" si="16"/>
        <v>433333.33333333355</v>
      </c>
      <c r="I59" s="24">
        <f t="shared" si="16"/>
        <v>446666.66666666692</v>
      </c>
      <c r="J59" s="24">
        <f t="shared" si="16"/>
        <v>446666.66666666692</v>
      </c>
      <c r="K59" s="24">
        <f t="shared" si="16"/>
        <v>453333.3333333336</v>
      </c>
      <c r="L59" s="24">
        <f t="shared" si="16"/>
        <v>453333.3333333336</v>
      </c>
      <c r="M59" s="24">
        <f t="shared" si="16"/>
        <v>460000.00000000029</v>
      </c>
      <c r="N59" s="24">
        <f t="shared" si="16"/>
        <v>460000.00000000029</v>
      </c>
      <c r="O59" s="24">
        <f t="shared" si="16"/>
        <v>460000.00000000029</v>
      </c>
      <c r="P59" s="24">
        <f t="shared" si="16"/>
        <v>460000.00000000029</v>
      </c>
      <c r="Q59" s="24">
        <f t="shared" si="16"/>
        <v>460000.00000000029</v>
      </c>
      <c r="R59" s="1"/>
      <c r="S59" s="24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Props1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97B6FD-0426-48F0-8244-E49E3D17F577}">
  <ds:schemaRefs>
    <ds:schemaRef ds:uri="http://schemas.microsoft.com/office/2006/metadata/properties"/>
    <ds:schemaRef ds:uri="2c918a32-db2e-41e1-993e-2fb16b4b6018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Financials with CFO Notes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2023-06-19T19:17:57Z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