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BDCD3385-D624-4AF8-8026-ACCBCEE10E07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69" i="1" l="1"/>
  <c r="AH69" i="1" s="1"/>
  <c r="AF69" i="1"/>
  <c r="AG86" i="1"/>
  <c r="AH86" i="1" s="1"/>
  <c r="AF86" i="1"/>
  <c r="AF3" i="1"/>
  <c r="AF2" i="1" s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AF41" i="1"/>
  <c r="AG41" i="1"/>
  <c r="AH41" i="1"/>
  <c r="AI41" i="1"/>
  <c r="AJ41" i="1"/>
  <c r="AK41" i="1"/>
  <c r="AL41" i="1"/>
  <c r="AM41" i="1"/>
  <c r="AN41" i="1"/>
  <c r="AN43" i="1" s="1"/>
  <c r="AO41" i="1"/>
  <c r="AP41" i="1"/>
  <c r="AQ41" i="1"/>
  <c r="AR41" i="1"/>
  <c r="AS41" i="1"/>
  <c r="AT41" i="1"/>
  <c r="AU41" i="1"/>
  <c r="AV41" i="1"/>
  <c r="AW41" i="1"/>
  <c r="AX41" i="1"/>
  <c r="AY41" i="1"/>
  <c r="AZ41" i="1"/>
  <c r="AZ43" i="1" s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L43" i="1" s="1"/>
  <c r="BM41" i="1"/>
  <c r="BN41" i="1"/>
  <c r="BO41" i="1"/>
  <c r="AF43" i="1"/>
  <c r="AG43" i="1"/>
  <c r="AH43" i="1"/>
  <c r="AI43" i="1"/>
  <c r="AJ43" i="1"/>
  <c r="AK43" i="1"/>
  <c r="AL43" i="1"/>
  <c r="AM43" i="1"/>
  <c r="AO43" i="1"/>
  <c r="AP43" i="1"/>
  <c r="AP44" i="1" s="1"/>
  <c r="AQ43" i="1"/>
  <c r="AR43" i="1"/>
  <c r="AS43" i="1"/>
  <c r="AT43" i="1"/>
  <c r="AU43" i="1"/>
  <c r="AV43" i="1"/>
  <c r="AW43" i="1"/>
  <c r="AX43" i="1"/>
  <c r="AY43" i="1"/>
  <c r="BA43" i="1"/>
  <c r="BB43" i="1"/>
  <c r="BB44" i="1" s="1"/>
  <c r="BC43" i="1"/>
  <c r="BD43" i="1"/>
  <c r="BE43" i="1"/>
  <c r="BF43" i="1"/>
  <c r="BG43" i="1"/>
  <c r="BH43" i="1"/>
  <c r="BI43" i="1"/>
  <c r="BJ43" i="1"/>
  <c r="BK43" i="1"/>
  <c r="BM43" i="1"/>
  <c r="BN43" i="1"/>
  <c r="BN44" i="1" s="1"/>
  <c r="BO43" i="1"/>
  <c r="AF44" i="1"/>
  <c r="AG44" i="1"/>
  <c r="AH44" i="1"/>
  <c r="AI44" i="1"/>
  <c r="AJ44" i="1"/>
  <c r="AK44" i="1"/>
  <c r="AL44" i="1"/>
  <c r="AM44" i="1"/>
  <c r="AO44" i="1"/>
  <c r="AQ44" i="1"/>
  <c r="AR44" i="1"/>
  <c r="AS44" i="1"/>
  <c r="AT44" i="1"/>
  <c r="AU44" i="1"/>
  <c r="AV44" i="1"/>
  <c r="AW44" i="1"/>
  <c r="AX44" i="1"/>
  <c r="AY44" i="1"/>
  <c r="BA44" i="1"/>
  <c r="BC44" i="1"/>
  <c r="BD44" i="1"/>
  <c r="BE44" i="1"/>
  <c r="BF44" i="1"/>
  <c r="BG44" i="1"/>
  <c r="BH44" i="1"/>
  <c r="BI44" i="1"/>
  <c r="BJ44" i="1"/>
  <c r="BK44" i="1"/>
  <c r="BM44" i="1"/>
  <c r="BO44" i="1"/>
  <c r="AF48" i="1"/>
  <c r="AG48" i="1"/>
  <c r="AH48" i="1"/>
  <c r="AI48" i="1"/>
  <c r="AJ48" i="1"/>
  <c r="AK48" i="1"/>
  <c r="AL48" i="1"/>
  <c r="AM48" i="1"/>
  <c r="AO48" i="1"/>
  <c r="AP48" i="1"/>
  <c r="AP49" i="1" s="1"/>
  <c r="AQ48" i="1"/>
  <c r="AR48" i="1"/>
  <c r="AS48" i="1"/>
  <c r="AT48" i="1"/>
  <c r="AU48" i="1"/>
  <c r="AV48" i="1"/>
  <c r="AW48" i="1"/>
  <c r="AX48" i="1"/>
  <c r="AY48" i="1"/>
  <c r="BA48" i="1"/>
  <c r="BB48" i="1"/>
  <c r="BB49" i="1" s="1"/>
  <c r="BC48" i="1"/>
  <c r="BD48" i="1"/>
  <c r="BE48" i="1"/>
  <c r="BF48" i="1"/>
  <c r="BG48" i="1"/>
  <c r="BH48" i="1"/>
  <c r="BI48" i="1"/>
  <c r="BJ48" i="1"/>
  <c r="BK48" i="1"/>
  <c r="BM48" i="1"/>
  <c r="BN48" i="1"/>
  <c r="BN49" i="1" s="1"/>
  <c r="BO48" i="1"/>
  <c r="AF49" i="1"/>
  <c r="AG49" i="1"/>
  <c r="AH49" i="1"/>
  <c r="AI49" i="1"/>
  <c r="AJ49" i="1"/>
  <c r="AK49" i="1"/>
  <c r="AL49" i="1"/>
  <c r="AM49" i="1"/>
  <c r="AO49" i="1"/>
  <c r="AQ49" i="1"/>
  <c r="AR49" i="1"/>
  <c r="AS49" i="1"/>
  <c r="AT49" i="1"/>
  <c r="AU49" i="1"/>
  <c r="AV49" i="1"/>
  <c r="AW49" i="1"/>
  <c r="AX49" i="1"/>
  <c r="AY49" i="1"/>
  <c r="BA49" i="1"/>
  <c r="BC49" i="1"/>
  <c r="BD49" i="1"/>
  <c r="BE49" i="1"/>
  <c r="BF49" i="1"/>
  <c r="BG49" i="1"/>
  <c r="BH49" i="1"/>
  <c r="BI49" i="1"/>
  <c r="BJ49" i="1"/>
  <c r="BK49" i="1"/>
  <c r="BM49" i="1"/>
  <c r="BO49" i="1"/>
  <c r="AF52" i="1"/>
  <c r="AG52" i="1"/>
  <c r="AH52" i="1"/>
  <c r="AI52" i="1"/>
  <c r="AJ52" i="1"/>
  <c r="AK52" i="1"/>
  <c r="AL52" i="1"/>
  <c r="AM52" i="1"/>
  <c r="AO52" i="1"/>
  <c r="AQ52" i="1"/>
  <c r="AR52" i="1"/>
  <c r="AS52" i="1"/>
  <c r="AT52" i="1"/>
  <c r="AU52" i="1"/>
  <c r="AV52" i="1"/>
  <c r="AW52" i="1"/>
  <c r="AX52" i="1"/>
  <c r="AY52" i="1"/>
  <c r="BA52" i="1"/>
  <c r="BC52" i="1"/>
  <c r="BD52" i="1"/>
  <c r="BE52" i="1"/>
  <c r="BF52" i="1"/>
  <c r="BG52" i="1"/>
  <c r="BH52" i="1"/>
  <c r="BI52" i="1"/>
  <c r="BJ52" i="1"/>
  <c r="BK52" i="1"/>
  <c r="BM52" i="1"/>
  <c r="BO52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AF58" i="1"/>
  <c r="AG58" i="1"/>
  <c r="AH58" i="1"/>
  <c r="AI58" i="1"/>
  <c r="AJ58" i="1"/>
  <c r="AK58" i="1"/>
  <c r="AL58" i="1"/>
  <c r="AM58" i="1"/>
  <c r="AO58" i="1"/>
  <c r="AQ58" i="1"/>
  <c r="AR58" i="1"/>
  <c r="AS58" i="1"/>
  <c r="AT58" i="1"/>
  <c r="AU58" i="1"/>
  <c r="AV58" i="1"/>
  <c r="AW58" i="1"/>
  <c r="AX58" i="1"/>
  <c r="AY58" i="1"/>
  <c r="BA58" i="1"/>
  <c r="BC58" i="1"/>
  <c r="BD58" i="1"/>
  <c r="BE58" i="1"/>
  <c r="BF58" i="1"/>
  <c r="BG58" i="1"/>
  <c r="BH58" i="1"/>
  <c r="BI58" i="1"/>
  <c r="BJ58" i="1"/>
  <c r="BK58" i="1"/>
  <c r="BM58" i="1"/>
  <c r="BO58" i="1"/>
  <c r="AF59" i="1"/>
  <c r="AG59" i="1"/>
  <c r="AH59" i="1"/>
  <c r="AI59" i="1"/>
  <c r="AJ59" i="1"/>
  <c r="AK59" i="1"/>
  <c r="AL59" i="1"/>
  <c r="AM59" i="1"/>
  <c r="AO59" i="1"/>
  <c r="AQ59" i="1"/>
  <c r="AR59" i="1"/>
  <c r="AS59" i="1"/>
  <c r="AT59" i="1"/>
  <c r="AU59" i="1"/>
  <c r="AV59" i="1"/>
  <c r="AW59" i="1"/>
  <c r="AX59" i="1"/>
  <c r="AY59" i="1"/>
  <c r="BA59" i="1"/>
  <c r="BC59" i="1"/>
  <c r="BD59" i="1"/>
  <c r="BE59" i="1"/>
  <c r="BF59" i="1"/>
  <c r="BG59" i="1"/>
  <c r="BH59" i="1"/>
  <c r="BI59" i="1"/>
  <c r="BJ59" i="1"/>
  <c r="BK59" i="1"/>
  <c r="BM59" i="1"/>
  <c r="BO59" i="1"/>
  <c r="AF60" i="1"/>
  <c r="AG60" i="1"/>
  <c r="AH60" i="1"/>
  <c r="AI60" i="1"/>
  <c r="AJ60" i="1"/>
  <c r="AK60" i="1"/>
  <c r="AL60" i="1"/>
  <c r="AM60" i="1"/>
  <c r="AF61" i="1"/>
  <c r="AG61" i="1"/>
  <c r="AH61" i="1"/>
  <c r="AI61" i="1"/>
  <c r="AJ61" i="1"/>
  <c r="AK61" i="1"/>
  <c r="AL61" i="1"/>
  <c r="AM6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AF88" i="1"/>
  <c r="AG88" i="1"/>
  <c r="AF90" i="1"/>
  <c r="AG90" i="1"/>
  <c r="AF95" i="1"/>
  <c r="AG95" i="1"/>
  <c r="AH95" i="1"/>
  <c r="AI95" i="1"/>
  <c r="AJ95" i="1"/>
  <c r="AK95" i="1"/>
  <c r="AL95" i="1"/>
  <c r="AM95" i="1"/>
  <c r="AO95" i="1"/>
  <c r="AP95" i="1"/>
  <c r="AQ95" i="1"/>
  <c r="AR95" i="1"/>
  <c r="AS95" i="1"/>
  <c r="AT95" i="1"/>
  <c r="AU95" i="1"/>
  <c r="AV95" i="1"/>
  <c r="AW95" i="1"/>
  <c r="AX95" i="1"/>
  <c r="AY95" i="1"/>
  <c r="BA95" i="1"/>
  <c r="BB95" i="1"/>
  <c r="BC95" i="1"/>
  <c r="BD95" i="1"/>
  <c r="BE95" i="1"/>
  <c r="BF95" i="1"/>
  <c r="BG95" i="1"/>
  <c r="BH95" i="1"/>
  <c r="BI95" i="1"/>
  <c r="BJ95" i="1"/>
  <c r="BK95" i="1"/>
  <c r="BM95" i="1"/>
  <c r="BN95" i="1"/>
  <c r="BO95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AF105" i="1"/>
  <c r="AG105" i="1"/>
  <c r="AH105" i="1"/>
  <c r="AI105" i="1"/>
  <c r="AJ105" i="1"/>
  <c r="AK105" i="1"/>
  <c r="AL105" i="1"/>
  <c r="AM105" i="1"/>
  <c r="AO105" i="1"/>
  <c r="AP105" i="1"/>
  <c r="AQ105" i="1"/>
  <c r="AR105" i="1"/>
  <c r="AS105" i="1"/>
  <c r="AT105" i="1"/>
  <c r="AU105" i="1"/>
  <c r="AV105" i="1"/>
  <c r="AW105" i="1"/>
  <c r="AX105" i="1"/>
  <c r="AY105" i="1"/>
  <c r="BA105" i="1"/>
  <c r="BB105" i="1"/>
  <c r="BC105" i="1"/>
  <c r="BD105" i="1"/>
  <c r="BE105" i="1"/>
  <c r="BF105" i="1"/>
  <c r="BG105" i="1"/>
  <c r="BH105" i="1"/>
  <c r="BI105" i="1"/>
  <c r="BJ105" i="1"/>
  <c r="BK105" i="1"/>
  <c r="BM105" i="1"/>
  <c r="BN105" i="1"/>
  <c r="BO105" i="1"/>
  <c r="AF108" i="1"/>
  <c r="AG108" i="1"/>
  <c r="AF110" i="1"/>
  <c r="AG110" i="1"/>
  <c r="AF114" i="1"/>
  <c r="AG114" i="1"/>
  <c r="AH114" i="1"/>
  <c r="AI114" i="1"/>
  <c r="AJ114" i="1"/>
  <c r="AK114" i="1"/>
  <c r="AL114" i="1"/>
  <c r="AM114" i="1"/>
  <c r="AN114" i="1"/>
  <c r="AO114" i="1"/>
  <c r="AP114" i="1"/>
  <c r="AP117" i="1" s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B117" i="1" s="1"/>
  <c r="BB124" i="1" s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AF117" i="1"/>
  <c r="AG117" i="1"/>
  <c r="AH117" i="1"/>
  <c r="AI117" i="1"/>
  <c r="AJ117" i="1"/>
  <c r="AK117" i="1"/>
  <c r="AL117" i="1"/>
  <c r="AM117" i="1"/>
  <c r="AN117" i="1"/>
  <c r="AO117" i="1"/>
  <c r="AQ117" i="1"/>
  <c r="AR117" i="1"/>
  <c r="AS117" i="1"/>
  <c r="AT117" i="1"/>
  <c r="AU117" i="1"/>
  <c r="AV117" i="1"/>
  <c r="AW117" i="1"/>
  <c r="AX117" i="1"/>
  <c r="AY117" i="1"/>
  <c r="AZ117" i="1"/>
  <c r="BA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AF120" i="1"/>
  <c r="AG120" i="1"/>
  <c r="AH120" i="1"/>
  <c r="AI120" i="1"/>
  <c r="AJ120" i="1"/>
  <c r="AK120" i="1"/>
  <c r="AL120" i="1"/>
  <c r="AM120" i="1"/>
  <c r="AN120" i="1"/>
  <c r="AO120" i="1"/>
  <c r="AP120" i="1"/>
  <c r="AP123" i="1" s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3" i="1"/>
  <c r="AG123" i="1"/>
  <c r="AH123" i="1"/>
  <c r="AI123" i="1"/>
  <c r="AJ123" i="1"/>
  <c r="AK123" i="1"/>
  <c r="AL123" i="1"/>
  <c r="AM123" i="1"/>
  <c r="AN123" i="1"/>
  <c r="AO123" i="1"/>
  <c r="AQ123" i="1"/>
  <c r="AR123" i="1"/>
  <c r="AS123" i="1"/>
  <c r="AT123" i="1"/>
  <c r="AU123" i="1"/>
  <c r="AV123" i="1"/>
  <c r="AW123" i="1"/>
  <c r="AX123" i="1"/>
  <c r="AY123" i="1"/>
  <c r="AZ123" i="1"/>
  <c r="AZ124" i="1" s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AF124" i="1"/>
  <c r="AG124" i="1"/>
  <c r="AH124" i="1"/>
  <c r="AI124" i="1"/>
  <c r="AJ124" i="1"/>
  <c r="AK124" i="1"/>
  <c r="AL124" i="1"/>
  <c r="AM124" i="1"/>
  <c r="AN124" i="1"/>
  <c r="AO124" i="1"/>
  <c r="AQ124" i="1"/>
  <c r="AR124" i="1"/>
  <c r="AS124" i="1"/>
  <c r="AT124" i="1"/>
  <c r="AU124" i="1"/>
  <c r="AV124" i="1"/>
  <c r="AW124" i="1"/>
  <c r="AX124" i="1"/>
  <c r="AY124" i="1"/>
  <c r="BA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AF126" i="1"/>
  <c r="AF127" i="1"/>
  <c r="AG127" i="1"/>
  <c r="AF128" i="1"/>
  <c r="AG126" i="1" s="1"/>
  <c r="I53" i="1"/>
  <c r="J53" i="1"/>
  <c r="K53" i="1"/>
  <c r="L53" i="1"/>
  <c r="M53" i="1"/>
  <c r="N53" i="1"/>
  <c r="N57" i="1" s="1"/>
  <c r="O53" i="1"/>
  <c r="P53" i="1"/>
  <c r="P57" i="1" s="1"/>
  <c r="Q53" i="1"/>
  <c r="Q57" i="1" s="1"/>
  <c r="R53" i="1"/>
  <c r="R57" i="1" s="1"/>
  <c r="S53" i="1"/>
  <c r="T53" i="1"/>
  <c r="U53" i="1"/>
  <c r="V53" i="1"/>
  <c r="W53" i="1"/>
  <c r="X53" i="1"/>
  <c r="Y53" i="1"/>
  <c r="Y57" i="1" s="1"/>
  <c r="Z53" i="1"/>
  <c r="Z57" i="1" s="1"/>
  <c r="AA53" i="1"/>
  <c r="AB53" i="1"/>
  <c r="AB57" i="1" s="1"/>
  <c r="AC53" i="1"/>
  <c r="AC57" i="1" s="1"/>
  <c r="AD53" i="1"/>
  <c r="AD57" i="1" s="1"/>
  <c r="AE53" i="1"/>
  <c r="I54" i="1"/>
  <c r="J54" i="1"/>
  <c r="J57" i="1" s="1"/>
  <c r="K54" i="1"/>
  <c r="L54" i="1"/>
  <c r="M54" i="1"/>
  <c r="N54" i="1"/>
  <c r="O54" i="1"/>
  <c r="P54" i="1"/>
  <c r="Q54" i="1"/>
  <c r="R54" i="1"/>
  <c r="S54" i="1"/>
  <c r="T54" i="1"/>
  <c r="U54" i="1"/>
  <c r="V54" i="1"/>
  <c r="V57" i="1" s="1"/>
  <c r="W54" i="1"/>
  <c r="X54" i="1"/>
  <c r="Y54" i="1"/>
  <c r="Z54" i="1"/>
  <c r="AA54" i="1"/>
  <c r="AA57" i="1" s="1"/>
  <c r="AB54" i="1"/>
  <c r="AC54" i="1"/>
  <c r="AD54" i="1"/>
  <c r="AE54" i="1"/>
  <c r="I55" i="1"/>
  <c r="J55" i="1"/>
  <c r="K55" i="1"/>
  <c r="K57" i="1" s="1"/>
  <c r="L55" i="1"/>
  <c r="M55" i="1"/>
  <c r="N55" i="1"/>
  <c r="O55" i="1"/>
  <c r="P55" i="1"/>
  <c r="Q55" i="1"/>
  <c r="R55" i="1"/>
  <c r="S55" i="1"/>
  <c r="T55" i="1"/>
  <c r="U55" i="1"/>
  <c r="V55" i="1"/>
  <c r="W55" i="1"/>
  <c r="W57" i="1" s="1"/>
  <c r="X55" i="1"/>
  <c r="Y55" i="1"/>
  <c r="Z55" i="1"/>
  <c r="AA55" i="1"/>
  <c r="AB55" i="1"/>
  <c r="AC55" i="1"/>
  <c r="AD55" i="1"/>
  <c r="AE55" i="1"/>
  <c r="L57" i="1"/>
  <c r="M57" i="1"/>
  <c r="O57" i="1"/>
  <c r="X57" i="1"/>
  <c r="H55" i="1"/>
  <c r="H54" i="1"/>
  <c r="H53" i="1"/>
  <c r="H57" i="1" s="1"/>
  <c r="A55" i="1"/>
  <c r="A54" i="1"/>
  <c r="A53" i="1"/>
  <c r="A52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8" i="1"/>
  <c r="K110" i="1" s="1"/>
  <c r="L108" i="1"/>
  <c r="L110" i="1" s="1"/>
  <c r="M108" i="1"/>
  <c r="M110" i="1" s="1"/>
  <c r="N108" i="1"/>
  <c r="N110" i="1" s="1"/>
  <c r="O108" i="1"/>
  <c r="O110" i="1" s="1"/>
  <c r="P108" i="1"/>
  <c r="P110" i="1" s="1"/>
  <c r="Q108" i="1"/>
  <c r="Q110" i="1" s="1"/>
  <c r="R108" i="1"/>
  <c r="R110" i="1" s="1"/>
  <c r="S108" i="1"/>
  <c r="S110" i="1" s="1"/>
  <c r="T108" i="1"/>
  <c r="T110" i="1" s="1"/>
  <c r="U108" i="1"/>
  <c r="U110" i="1" s="1"/>
  <c r="V108" i="1"/>
  <c r="V110" i="1" s="1"/>
  <c r="W108" i="1"/>
  <c r="W110" i="1" s="1"/>
  <c r="X108" i="1"/>
  <c r="X110" i="1" s="1"/>
  <c r="Y108" i="1"/>
  <c r="Y110" i="1" s="1"/>
  <c r="Z108" i="1"/>
  <c r="Z110" i="1" s="1"/>
  <c r="AA108" i="1"/>
  <c r="AA110" i="1" s="1"/>
  <c r="AB108" i="1"/>
  <c r="AB110" i="1" s="1"/>
  <c r="AC108" i="1"/>
  <c r="AC110" i="1" s="1"/>
  <c r="AD108" i="1"/>
  <c r="AD110" i="1" s="1"/>
  <c r="AE108" i="1"/>
  <c r="AE110" i="1" s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J96" i="1"/>
  <c r="J97" i="1"/>
  <c r="J98" i="1"/>
  <c r="J99" i="1"/>
  <c r="J100" i="1"/>
  <c r="J101" i="1"/>
  <c r="J102" i="1"/>
  <c r="J103" i="1"/>
  <c r="J108" i="1"/>
  <c r="J110" i="1" s="1"/>
  <c r="J114" i="1"/>
  <c r="J115" i="1"/>
  <c r="J120" i="1"/>
  <c r="J121" i="1"/>
  <c r="H128" i="1"/>
  <c r="I126" i="1" s="1"/>
  <c r="I121" i="1"/>
  <c r="I120" i="1"/>
  <c r="A121" i="1"/>
  <c r="A120" i="1"/>
  <c r="I115" i="1"/>
  <c r="I114" i="1"/>
  <c r="A115" i="1"/>
  <c r="A114" i="1"/>
  <c r="A108" i="1"/>
  <c r="I108" i="1"/>
  <c r="I110" i="1" s="1"/>
  <c r="I101" i="1"/>
  <c r="I102" i="1"/>
  <c r="I103" i="1"/>
  <c r="I100" i="1"/>
  <c r="I98" i="1"/>
  <c r="I99" i="1"/>
  <c r="I97" i="1"/>
  <c r="A103" i="1"/>
  <c r="A102" i="1"/>
  <c r="A101" i="1"/>
  <c r="A100" i="1"/>
  <c r="A99" i="1"/>
  <c r="A98" i="1"/>
  <c r="A97" i="1"/>
  <c r="I96" i="1"/>
  <c r="A96" i="1"/>
  <c r="A95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H88" i="1"/>
  <c r="I81" i="1"/>
  <c r="J81" i="1"/>
  <c r="J90" i="1" s="1"/>
  <c r="K81" i="1"/>
  <c r="L81" i="1"/>
  <c r="M81" i="1"/>
  <c r="N81" i="1"/>
  <c r="O81" i="1"/>
  <c r="P81" i="1"/>
  <c r="P90" i="1" s="1"/>
  <c r="Q81" i="1"/>
  <c r="R81" i="1"/>
  <c r="R90" i="1" s="1"/>
  <c r="S81" i="1"/>
  <c r="T81" i="1"/>
  <c r="T90" i="1" s="1"/>
  <c r="U81" i="1"/>
  <c r="U90" i="1" s="1"/>
  <c r="V81" i="1"/>
  <c r="V90" i="1" s="1"/>
  <c r="W81" i="1"/>
  <c r="X81" i="1"/>
  <c r="X90" i="1" s="1"/>
  <c r="Y81" i="1"/>
  <c r="Y90" i="1" s="1"/>
  <c r="Z81" i="1"/>
  <c r="Z90" i="1" s="1"/>
  <c r="AA81" i="1"/>
  <c r="AB81" i="1"/>
  <c r="AB90" i="1" s="1"/>
  <c r="AC81" i="1"/>
  <c r="AD81" i="1"/>
  <c r="AD90" i="1" s="1"/>
  <c r="AE81" i="1"/>
  <c r="H8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H7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H41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H15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H9" i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19" i="1"/>
  <c r="AE23" i="1" s="1"/>
  <c r="AD19" i="1"/>
  <c r="AD23" i="1" s="1"/>
  <c r="AC19" i="1"/>
  <c r="AC23" i="1" s="1"/>
  <c r="AB19" i="1"/>
  <c r="AB23" i="1" s="1"/>
  <c r="AA19" i="1"/>
  <c r="AA23" i="1" s="1"/>
  <c r="Z19" i="1"/>
  <c r="Z23" i="1" s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3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AE18" i="1"/>
  <c r="AD18" i="1"/>
  <c r="AD22" i="1" s="1"/>
  <c r="AC18" i="1"/>
  <c r="AC22" i="1" s="1"/>
  <c r="AB18" i="1"/>
  <c r="AB22" i="1" s="1"/>
  <c r="AA18" i="1"/>
  <c r="AA22" i="1" s="1"/>
  <c r="Z18" i="1"/>
  <c r="Y18" i="1"/>
  <c r="Y22" i="1" s="1"/>
  <c r="X18" i="1"/>
  <c r="X22" i="1" s="1"/>
  <c r="W18" i="1"/>
  <c r="W22" i="1" s="1"/>
  <c r="V18" i="1"/>
  <c r="V22" i="1" s="1"/>
  <c r="U18" i="1"/>
  <c r="U22" i="1" s="1"/>
  <c r="T18" i="1"/>
  <c r="T22" i="1" s="1"/>
  <c r="S18" i="1"/>
  <c r="S22" i="1" s="1"/>
  <c r="R18" i="1"/>
  <c r="R22" i="1" s="1"/>
  <c r="Q18" i="1"/>
  <c r="Q22" i="1" s="1"/>
  <c r="P18" i="1"/>
  <c r="P22" i="1" s="1"/>
  <c r="O18" i="1"/>
  <c r="O22" i="1" s="1"/>
  <c r="N18" i="1"/>
  <c r="N21" i="1" s="1"/>
  <c r="M18" i="1"/>
  <c r="M22" i="1" s="1"/>
  <c r="L18" i="1"/>
  <c r="L22" i="1" s="1"/>
  <c r="K18" i="1"/>
  <c r="K22" i="1" s="1"/>
  <c r="J18" i="1"/>
  <c r="J22" i="1" s="1"/>
  <c r="I18" i="1"/>
  <c r="I22" i="1" s="1"/>
  <c r="H18" i="1"/>
  <c r="H22" i="1" s="1"/>
  <c r="I3" i="1"/>
  <c r="J3" i="1" s="1"/>
  <c r="H2" i="1"/>
  <c r="AI69" i="1" l="1"/>
  <c r="AH108" i="1"/>
  <c r="AH110" i="1" s="1"/>
  <c r="AH127" i="1" s="1"/>
  <c r="AI108" i="1"/>
  <c r="AI110" i="1" s="1"/>
  <c r="AI127" i="1" s="1"/>
  <c r="AG128" i="1"/>
  <c r="AG65" i="1" s="1"/>
  <c r="AG71" i="1" s="1"/>
  <c r="AG91" i="1" s="1"/>
  <c r="AF65" i="1"/>
  <c r="AI86" i="1"/>
  <c r="AH88" i="1"/>
  <c r="AH90" i="1" s="1"/>
  <c r="BL48" i="1"/>
  <c r="BL44" i="1"/>
  <c r="AZ48" i="1"/>
  <c r="AZ44" i="1"/>
  <c r="AN44" i="1"/>
  <c r="AN48" i="1"/>
  <c r="AG129" i="1"/>
  <c r="AH126" i="1"/>
  <c r="AH128" i="1" s="1"/>
  <c r="AH65" i="1" s="1"/>
  <c r="AH71" i="1" s="1"/>
  <c r="AP124" i="1"/>
  <c r="BN52" i="1"/>
  <c r="BN58" i="1" s="1"/>
  <c r="BN59" i="1" s="1"/>
  <c r="BB52" i="1"/>
  <c r="BB58" i="1" s="1"/>
  <c r="AP52" i="1"/>
  <c r="AP58" i="1" s="1"/>
  <c r="AG3" i="1"/>
  <c r="AE57" i="1"/>
  <c r="S57" i="1"/>
  <c r="U57" i="1"/>
  <c r="I57" i="1"/>
  <c r="T57" i="1"/>
  <c r="AE21" i="1"/>
  <c r="H90" i="1"/>
  <c r="Y117" i="1"/>
  <c r="M117" i="1"/>
  <c r="O90" i="1"/>
  <c r="O91" i="1" s="1"/>
  <c r="M123" i="1"/>
  <c r="M124" i="1" s="1"/>
  <c r="X123" i="1"/>
  <c r="AD117" i="1"/>
  <c r="AA90" i="1"/>
  <c r="AA91" i="1" s="1"/>
  <c r="AA123" i="1"/>
  <c r="O123" i="1"/>
  <c r="AD123" i="1"/>
  <c r="W123" i="1"/>
  <c r="AE123" i="1"/>
  <c r="I117" i="1"/>
  <c r="AB117" i="1"/>
  <c r="AA117" i="1"/>
  <c r="S123" i="1"/>
  <c r="R123" i="1"/>
  <c r="Z123" i="1"/>
  <c r="N123" i="1"/>
  <c r="Y123" i="1"/>
  <c r="U123" i="1"/>
  <c r="Z117" i="1"/>
  <c r="T123" i="1"/>
  <c r="AC123" i="1"/>
  <c r="H91" i="1"/>
  <c r="AC117" i="1"/>
  <c r="P117" i="1"/>
  <c r="V123" i="1"/>
  <c r="R117" i="1"/>
  <c r="O117" i="1"/>
  <c r="J117" i="1"/>
  <c r="N117" i="1"/>
  <c r="Q123" i="1"/>
  <c r="AB123" i="1"/>
  <c r="P123" i="1"/>
  <c r="X91" i="1"/>
  <c r="I123" i="1"/>
  <c r="L123" i="1"/>
  <c r="V117" i="1"/>
  <c r="K123" i="1"/>
  <c r="U117" i="1"/>
  <c r="J123" i="1"/>
  <c r="H129" i="1"/>
  <c r="Z21" i="1"/>
  <c r="Z43" i="1" s="1"/>
  <c r="V91" i="1"/>
  <c r="J91" i="1"/>
  <c r="U91" i="1"/>
  <c r="X117" i="1"/>
  <c r="L117" i="1"/>
  <c r="W117" i="1"/>
  <c r="K117" i="1"/>
  <c r="T117" i="1"/>
  <c r="AD91" i="1"/>
  <c r="R91" i="1"/>
  <c r="AE117" i="1"/>
  <c r="S117" i="1"/>
  <c r="T91" i="1"/>
  <c r="AB91" i="1"/>
  <c r="P91" i="1"/>
  <c r="Y91" i="1"/>
  <c r="Z91" i="1"/>
  <c r="Q117" i="1"/>
  <c r="AE90" i="1"/>
  <c r="AE91" i="1" s="1"/>
  <c r="Q90" i="1"/>
  <c r="Q91" i="1" s="1"/>
  <c r="AC90" i="1"/>
  <c r="AC91" i="1" s="1"/>
  <c r="N90" i="1"/>
  <c r="N91" i="1" s="1"/>
  <c r="L90" i="1"/>
  <c r="L91" i="1" s="1"/>
  <c r="AC21" i="1"/>
  <c r="U21" i="1"/>
  <c r="S21" i="1"/>
  <c r="S43" i="1" s="1"/>
  <c r="Q21" i="1"/>
  <c r="H21" i="1"/>
  <c r="T21" i="1"/>
  <c r="AD21" i="1"/>
  <c r="R21" i="1"/>
  <c r="AB21" i="1"/>
  <c r="P21" i="1"/>
  <c r="AA21" i="1"/>
  <c r="O21" i="1"/>
  <c r="Y21" i="1"/>
  <c r="M21" i="1"/>
  <c r="X21" i="1"/>
  <c r="L21" i="1"/>
  <c r="W21" i="1"/>
  <c r="K21" i="1"/>
  <c r="V21" i="1"/>
  <c r="J21" i="1"/>
  <c r="I21" i="1"/>
  <c r="I90" i="1"/>
  <c r="I91" i="1" s="1"/>
  <c r="S90" i="1"/>
  <c r="S91" i="1" s="1"/>
  <c r="N22" i="1"/>
  <c r="K90" i="1"/>
  <c r="K91" i="1" s="1"/>
  <c r="W90" i="1"/>
  <c r="W91" i="1" s="1"/>
  <c r="M90" i="1"/>
  <c r="M91" i="1" s="1"/>
  <c r="Z22" i="1"/>
  <c r="AE22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3" i="1"/>
  <c r="N24" i="1"/>
  <c r="J2" i="1"/>
  <c r="K3" i="1"/>
  <c r="AE43" i="1"/>
  <c r="AE24" i="1"/>
  <c r="I2" i="1"/>
  <c r="AJ69" i="1" l="1"/>
  <c r="AJ108" i="1" s="1"/>
  <c r="AJ110" i="1" s="1"/>
  <c r="AJ127" i="1" s="1"/>
  <c r="AH91" i="1"/>
  <c r="AF71" i="1"/>
  <c r="AF91" i="1" s="1"/>
  <c r="AF129" i="1"/>
  <c r="AJ86" i="1"/>
  <c r="AI88" i="1"/>
  <c r="AI90" i="1" s="1"/>
  <c r="AP59" i="1"/>
  <c r="AH129" i="1"/>
  <c r="AI126" i="1"/>
  <c r="AI128" i="1" s="1"/>
  <c r="AI65" i="1" s="1"/>
  <c r="AI71" i="1" s="1"/>
  <c r="AN95" i="1"/>
  <c r="AN105" i="1" s="1"/>
  <c r="AN49" i="1"/>
  <c r="AN52" i="1"/>
  <c r="AN58" i="1" s="1"/>
  <c r="BL60" i="1"/>
  <c r="BL61" i="1" s="1"/>
  <c r="BB59" i="1"/>
  <c r="BM60" i="1"/>
  <c r="BM61" i="1" s="1"/>
  <c r="AZ49" i="1"/>
  <c r="AZ52" i="1"/>
  <c r="AZ58" i="1" s="1"/>
  <c r="BA60" i="1" s="1"/>
  <c r="BA61" i="1" s="1"/>
  <c r="AZ95" i="1"/>
  <c r="AZ105" i="1" s="1"/>
  <c r="AG2" i="1"/>
  <c r="AH3" i="1"/>
  <c r="BL52" i="1"/>
  <c r="BL58" i="1" s="1"/>
  <c r="BL49" i="1"/>
  <c r="BL95" i="1"/>
  <c r="BL105" i="1" s="1"/>
  <c r="Z24" i="1"/>
  <c r="Y124" i="1"/>
  <c r="X124" i="1"/>
  <c r="Z124" i="1"/>
  <c r="J124" i="1"/>
  <c r="K124" i="1"/>
  <c r="V124" i="1"/>
  <c r="W124" i="1"/>
  <c r="AD124" i="1"/>
  <c r="AA124" i="1"/>
  <c r="AB124" i="1"/>
  <c r="AC124" i="1"/>
  <c r="S124" i="1"/>
  <c r="R124" i="1"/>
  <c r="O124" i="1"/>
  <c r="U124" i="1"/>
  <c r="AE124" i="1"/>
  <c r="T124" i="1"/>
  <c r="N124" i="1"/>
  <c r="Q124" i="1"/>
  <c r="I124" i="1"/>
  <c r="P124" i="1"/>
  <c r="L124" i="1"/>
  <c r="S24" i="1"/>
  <c r="G59" i="2"/>
  <c r="J43" i="1"/>
  <c r="J24" i="1"/>
  <c r="AA43" i="1"/>
  <c r="AA24" i="1"/>
  <c r="U43" i="1"/>
  <c r="U24" i="1"/>
  <c r="O43" i="1"/>
  <c r="O24" i="1"/>
  <c r="I43" i="1"/>
  <c r="I24" i="1"/>
  <c r="T43" i="1"/>
  <c r="T24" i="1"/>
  <c r="AE48" i="1"/>
  <c r="AE52" i="1" s="1"/>
  <c r="AE58" i="1" s="1"/>
  <c r="AE59" i="1" s="1"/>
  <c r="AE44" i="1"/>
  <c r="H43" i="1"/>
  <c r="H24" i="1"/>
  <c r="Y43" i="1"/>
  <c r="Y24" i="1"/>
  <c r="AD43" i="1"/>
  <c r="AD24" i="1"/>
  <c r="S48" i="1"/>
  <c r="S52" i="1" s="1"/>
  <c r="S58" i="1" s="1"/>
  <c r="S44" i="1"/>
  <c r="M43" i="1"/>
  <c r="M24" i="1"/>
  <c r="R43" i="1"/>
  <c r="R24" i="1"/>
  <c r="L3" i="1"/>
  <c r="K2" i="1"/>
  <c r="X24" i="1"/>
  <c r="X43" i="1"/>
  <c r="L24" i="1"/>
  <c r="L43" i="1"/>
  <c r="AC43" i="1"/>
  <c r="AC24" i="1"/>
  <c r="W43" i="1"/>
  <c r="W24" i="1"/>
  <c r="Q43" i="1"/>
  <c r="Q24" i="1"/>
  <c r="Z48" i="1"/>
  <c r="Z52" i="1" s="1"/>
  <c r="Z58" i="1" s="1"/>
  <c r="Z59" i="1" s="1"/>
  <c r="Z44" i="1"/>
  <c r="K43" i="1"/>
  <c r="K24" i="1"/>
  <c r="AB43" i="1"/>
  <c r="AB24" i="1"/>
  <c r="V43" i="1"/>
  <c r="V24" i="1"/>
  <c r="P43" i="1"/>
  <c r="P24" i="1"/>
  <c r="N48" i="1"/>
  <c r="N52" i="1" s="1"/>
  <c r="N58" i="1" s="1"/>
  <c r="N44" i="1"/>
  <c r="AK69" i="1" l="1"/>
  <c r="AK108" i="1" s="1"/>
  <c r="AK110" i="1" s="1"/>
  <c r="AK127" i="1" s="1"/>
  <c r="AI91" i="1"/>
  <c r="AJ88" i="1"/>
  <c r="AJ90" i="1" s="1"/>
  <c r="AK86" i="1"/>
  <c r="BN60" i="1"/>
  <c r="BN61" i="1" s="1"/>
  <c r="BL59" i="1"/>
  <c r="BO60" i="1"/>
  <c r="BO61" i="1" s="1"/>
  <c r="AI129" i="1"/>
  <c r="AJ126" i="1"/>
  <c r="AJ128" i="1" s="1"/>
  <c r="AJ65" i="1" s="1"/>
  <c r="AJ71" i="1" s="1"/>
  <c r="AH2" i="1"/>
  <c r="AI3" i="1"/>
  <c r="AR60" i="1"/>
  <c r="AR61" i="1" s="1"/>
  <c r="AN59" i="1"/>
  <c r="AS60" i="1"/>
  <c r="AS61" i="1" s="1"/>
  <c r="AT60" i="1"/>
  <c r="AT61" i="1" s="1"/>
  <c r="AU60" i="1"/>
  <c r="AU61" i="1" s="1"/>
  <c r="AV60" i="1"/>
  <c r="AV61" i="1" s="1"/>
  <c r="AW60" i="1"/>
  <c r="AW61" i="1" s="1"/>
  <c r="AX60" i="1"/>
  <c r="AX61" i="1" s="1"/>
  <c r="AN60" i="1"/>
  <c r="AN61" i="1" s="1"/>
  <c r="AY60" i="1"/>
  <c r="AY61" i="1" s="1"/>
  <c r="AO60" i="1"/>
  <c r="AO61" i="1" s="1"/>
  <c r="AP60" i="1"/>
  <c r="AP61" i="1" s="1"/>
  <c r="AQ60" i="1"/>
  <c r="AQ61" i="1" s="1"/>
  <c r="BD60" i="1"/>
  <c r="BD61" i="1" s="1"/>
  <c r="BE60" i="1"/>
  <c r="BE61" i="1" s="1"/>
  <c r="BF60" i="1"/>
  <c r="BF61" i="1" s="1"/>
  <c r="BG60" i="1"/>
  <c r="BG61" i="1" s="1"/>
  <c r="BB60" i="1"/>
  <c r="BB61" i="1" s="1"/>
  <c r="BH60" i="1"/>
  <c r="BH61" i="1" s="1"/>
  <c r="AZ59" i="1"/>
  <c r="BI60" i="1"/>
  <c r="BI61" i="1" s="1"/>
  <c r="BJ60" i="1"/>
  <c r="BJ61" i="1" s="1"/>
  <c r="BK60" i="1"/>
  <c r="BK61" i="1" s="1"/>
  <c r="BC60" i="1"/>
  <c r="BC61" i="1" s="1"/>
  <c r="AZ60" i="1"/>
  <c r="AZ61" i="1" s="1"/>
  <c r="N59" i="1"/>
  <c r="S59" i="1"/>
  <c r="S49" i="1"/>
  <c r="S95" i="1"/>
  <c r="S105" i="1" s="1"/>
  <c r="S127" i="1" s="1"/>
  <c r="N49" i="1"/>
  <c r="N95" i="1"/>
  <c r="N105" i="1" s="1"/>
  <c r="N127" i="1" s="1"/>
  <c r="AE49" i="1"/>
  <c r="AE95" i="1"/>
  <c r="AE105" i="1" s="1"/>
  <c r="AE127" i="1" s="1"/>
  <c r="Z49" i="1"/>
  <c r="Z95" i="1"/>
  <c r="Z105" i="1" s="1"/>
  <c r="Z127" i="1" s="1"/>
  <c r="H59" i="2"/>
  <c r="Q48" i="1"/>
  <c r="Q52" i="1" s="1"/>
  <c r="Q58" i="1" s="1"/>
  <c r="Q44" i="1"/>
  <c r="R48" i="1"/>
  <c r="R52" i="1" s="1"/>
  <c r="R58" i="1" s="1"/>
  <c r="R44" i="1"/>
  <c r="P48" i="1"/>
  <c r="P52" i="1" s="1"/>
  <c r="P58" i="1" s="1"/>
  <c r="P44" i="1"/>
  <c r="W44" i="1"/>
  <c r="W48" i="1"/>
  <c r="W52" i="1" s="1"/>
  <c r="W58" i="1" s="1"/>
  <c r="W59" i="1" s="1"/>
  <c r="M48" i="1"/>
  <c r="M52" i="1" s="1"/>
  <c r="M58" i="1" s="1"/>
  <c r="M44" i="1"/>
  <c r="T48" i="1"/>
  <c r="T52" i="1" s="1"/>
  <c r="T58" i="1" s="1"/>
  <c r="AD60" i="1" s="1"/>
  <c r="AD61" i="1" s="1"/>
  <c r="T44" i="1"/>
  <c r="J44" i="1"/>
  <c r="J48" i="1"/>
  <c r="J52" i="1" s="1"/>
  <c r="J58" i="1" s="1"/>
  <c r="V44" i="1"/>
  <c r="V48" i="1"/>
  <c r="V52" i="1" s="1"/>
  <c r="V58" i="1" s="1"/>
  <c r="V59" i="1" s="1"/>
  <c r="AC48" i="1"/>
  <c r="AC52" i="1" s="1"/>
  <c r="AC58" i="1" s="1"/>
  <c r="AC59" i="1" s="1"/>
  <c r="AC44" i="1"/>
  <c r="I48" i="1"/>
  <c r="I52" i="1" s="1"/>
  <c r="I58" i="1" s="1"/>
  <c r="I44" i="1"/>
  <c r="L48" i="1"/>
  <c r="L52" i="1" s="1"/>
  <c r="L58" i="1" s="1"/>
  <c r="L44" i="1"/>
  <c r="AB48" i="1"/>
  <c r="AB52" i="1" s="1"/>
  <c r="AB58" i="1" s="1"/>
  <c r="AB59" i="1" s="1"/>
  <c r="AB44" i="1"/>
  <c r="AD48" i="1"/>
  <c r="AD52" i="1" s="1"/>
  <c r="AD58" i="1" s="1"/>
  <c r="AD59" i="1" s="1"/>
  <c r="AD44" i="1"/>
  <c r="O48" i="1"/>
  <c r="O52" i="1" s="1"/>
  <c r="O58" i="1" s="1"/>
  <c r="O44" i="1"/>
  <c r="K44" i="1"/>
  <c r="K48" i="1"/>
  <c r="K52" i="1" s="1"/>
  <c r="K58" i="1" s="1"/>
  <c r="Y48" i="1"/>
  <c r="Y52" i="1" s="1"/>
  <c r="Y58" i="1" s="1"/>
  <c r="Y59" i="1" s="1"/>
  <c r="Y44" i="1"/>
  <c r="U48" i="1"/>
  <c r="U52" i="1" s="1"/>
  <c r="U58" i="1" s="1"/>
  <c r="U59" i="1" s="1"/>
  <c r="U44" i="1"/>
  <c r="X48" i="1"/>
  <c r="X52" i="1" s="1"/>
  <c r="X58" i="1" s="1"/>
  <c r="X59" i="1" s="1"/>
  <c r="X44" i="1"/>
  <c r="M3" i="1"/>
  <c r="L2" i="1"/>
  <c r="H48" i="1"/>
  <c r="H44" i="1"/>
  <c r="AA48" i="1"/>
  <c r="AA52" i="1" s="1"/>
  <c r="AA58" i="1" s="1"/>
  <c r="AA59" i="1" s="1"/>
  <c r="AA44" i="1"/>
  <c r="AL69" i="1" l="1"/>
  <c r="AL108" i="1"/>
  <c r="AL110" i="1" s="1"/>
  <c r="AL127" i="1" s="1"/>
  <c r="AJ91" i="1"/>
  <c r="AL86" i="1"/>
  <c r="AK88" i="1"/>
  <c r="AK90" i="1" s="1"/>
  <c r="AJ129" i="1"/>
  <c r="AK126" i="1"/>
  <c r="AK128" i="1" s="1"/>
  <c r="AK65" i="1" s="1"/>
  <c r="AK71" i="1" s="1"/>
  <c r="AI2" i="1"/>
  <c r="AJ3" i="1"/>
  <c r="K59" i="1"/>
  <c r="V60" i="1"/>
  <c r="V61" i="1" s="1"/>
  <c r="L59" i="1"/>
  <c r="W60" i="1"/>
  <c r="W61" i="1" s="1"/>
  <c r="R59" i="1"/>
  <c r="AC60" i="1"/>
  <c r="AC61" i="1" s="1"/>
  <c r="P59" i="1"/>
  <c r="AA60" i="1"/>
  <c r="AA61" i="1" s="1"/>
  <c r="O59" i="1"/>
  <c r="Z60" i="1"/>
  <c r="Z61" i="1" s="1"/>
  <c r="J59" i="1"/>
  <c r="U60" i="1"/>
  <c r="U61" i="1" s="1"/>
  <c r="T59" i="1"/>
  <c r="AE60" i="1"/>
  <c r="AE61" i="1" s="1"/>
  <c r="M59" i="1"/>
  <c r="X60" i="1"/>
  <c r="X61" i="1" s="1"/>
  <c r="I59" i="1"/>
  <c r="T60" i="1"/>
  <c r="T61" i="1" s="1"/>
  <c r="Q59" i="1"/>
  <c r="AB60" i="1"/>
  <c r="AB61" i="1" s="1"/>
  <c r="Y60" i="1"/>
  <c r="Y61" i="1" s="1"/>
  <c r="H49" i="1"/>
  <c r="H52" i="1"/>
  <c r="H58" i="1" s="1"/>
  <c r="AD49" i="1"/>
  <c r="AD95" i="1"/>
  <c r="AD105" i="1" s="1"/>
  <c r="AD127" i="1" s="1"/>
  <c r="T49" i="1"/>
  <c r="T95" i="1"/>
  <c r="T105" i="1" s="1"/>
  <c r="T127" i="1" s="1"/>
  <c r="Q49" i="1"/>
  <c r="Q95" i="1"/>
  <c r="Q105" i="1" s="1"/>
  <c r="Q127" i="1" s="1"/>
  <c r="AB49" i="1"/>
  <c r="AB95" i="1"/>
  <c r="AB105" i="1" s="1"/>
  <c r="AB127" i="1" s="1"/>
  <c r="U49" i="1"/>
  <c r="U95" i="1"/>
  <c r="U105" i="1" s="1"/>
  <c r="U127" i="1" s="1"/>
  <c r="M49" i="1"/>
  <c r="M95" i="1"/>
  <c r="M105" i="1" s="1"/>
  <c r="M127" i="1" s="1"/>
  <c r="I49" i="1"/>
  <c r="I95" i="1"/>
  <c r="I105" i="1" s="1"/>
  <c r="I127" i="1" s="1"/>
  <c r="I128" i="1" s="1"/>
  <c r="AC49" i="1"/>
  <c r="AC95" i="1"/>
  <c r="AC105" i="1" s="1"/>
  <c r="AC127" i="1" s="1"/>
  <c r="AA49" i="1"/>
  <c r="AA95" i="1"/>
  <c r="AA105" i="1" s="1"/>
  <c r="AA127" i="1" s="1"/>
  <c r="P49" i="1"/>
  <c r="P95" i="1"/>
  <c r="P105" i="1" s="1"/>
  <c r="P127" i="1" s="1"/>
  <c r="V49" i="1"/>
  <c r="V95" i="1"/>
  <c r="V105" i="1" s="1"/>
  <c r="V127" i="1" s="1"/>
  <c r="J49" i="1"/>
  <c r="J95" i="1"/>
  <c r="J105" i="1" s="1"/>
  <c r="J127" i="1" s="1"/>
  <c r="X49" i="1"/>
  <c r="X95" i="1"/>
  <c r="X105" i="1" s="1"/>
  <c r="X127" i="1" s="1"/>
  <c r="L49" i="1"/>
  <c r="L95" i="1"/>
  <c r="L105" i="1" s="1"/>
  <c r="L127" i="1" s="1"/>
  <c r="W49" i="1"/>
  <c r="W95" i="1"/>
  <c r="W105" i="1" s="1"/>
  <c r="W127" i="1" s="1"/>
  <c r="Y49" i="1"/>
  <c r="Y95" i="1"/>
  <c r="Y105" i="1" s="1"/>
  <c r="Y127" i="1" s="1"/>
  <c r="K49" i="1"/>
  <c r="K95" i="1"/>
  <c r="K105" i="1" s="1"/>
  <c r="K127" i="1" s="1"/>
  <c r="O49" i="1"/>
  <c r="O95" i="1"/>
  <c r="O105" i="1" s="1"/>
  <c r="O127" i="1" s="1"/>
  <c r="R49" i="1"/>
  <c r="R95" i="1"/>
  <c r="R105" i="1" s="1"/>
  <c r="R127" i="1" s="1"/>
  <c r="I59" i="2"/>
  <c r="N3" i="1"/>
  <c r="M2" i="1"/>
  <c r="AM69" i="1" l="1"/>
  <c r="AK91" i="1"/>
  <c r="AM86" i="1"/>
  <c r="AL88" i="1"/>
  <c r="AL90" i="1" s="1"/>
  <c r="AK129" i="1"/>
  <c r="AL126" i="1"/>
  <c r="AL128" i="1" s="1"/>
  <c r="AL65" i="1" s="1"/>
  <c r="AL71" i="1" s="1"/>
  <c r="AJ2" i="1"/>
  <c r="AK3" i="1"/>
  <c r="S60" i="1"/>
  <c r="S61" i="1" s="1"/>
  <c r="H59" i="1"/>
  <c r="J126" i="1"/>
  <c r="J128" i="1" s="1"/>
  <c r="I129" i="1"/>
  <c r="J59" i="2"/>
  <c r="O3" i="1"/>
  <c r="N2" i="1"/>
  <c r="AN69" i="1" l="1"/>
  <c r="AM108" i="1"/>
  <c r="AM110" i="1" s="1"/>
  <c r="AM127" i="1" s="1"/>
  <c r="AL91" i="1"/>
  <c r="AM88" i="1"/>
  <c r="AM90" i="1" s="1"/>
  <c r="AN86" i="1"/>
  <c r="AK2" i="1"/>
  <c r="AL3" i="1"/>
  <c r="AL129" i="1"/>
  <c r="AM126" i="1"/>
  <c r="K126" i="1"/>
  <c r="K128" i="1" s="1"/>
  <c r="J129" i="1"/>
  <c r="K59" i="2"/>
  <c r="P3" i="1"/>
  <c r="O2" i="1"/>
  <c r="AM128" i="1" l="1"/>
  <c r="AM65" i="1" s="1"/>
  <c r="AM71" i="1" s="1"/>
  <c r="AO69" i="1"/>
  <c r="AN108" i="1"/>
  <c r="AN110" i="1" s="1"/>
  <c r="AN127" i="1" s="1"/>
  <c r="AM91" i="1"/>
  <c r="AN88" i="1"/>
  <c r="AN90" i="1" s="1"/>
  <c r="AO86" i="1"/>
  <c r="AN126" i="1"/>
  <c r="AN128" i="1" s="1"/>
  <c r="AN65" i="1" s="1"/>
  <c r="AN71" i="1" s="1"/>
  <c r="AM129" i="1"/>
  <c r="AL2" i="1"/>
  <c r="AM3" i="1"/>
  <c r="L126" i="1"/>
  <c r="L128" i="1" s="1"/>
  <c r="K129" i="1"/>
  <c r="L59" i="2"/>
  <c r="Q3" i="1"/>
  <c r="P2" i="1"/>
  <c r="AP69" i="1" l="1"/>
  <c r="AO108" i="1"/>
  <c r="AO110" i="1" s="1"/>
  <c r="AO127" i="1" s="1"/>
  <c r="AN91" i="1"/>
  <c r="AO88" i="1"/>
  <c r="AO90" i="1" s="1"/>
  <c r="AP86" i="1"/>
  <c r="AN3" i="1"/>
  <c r="AM2" i="1"/>
  <c r="AN129" i="1"/>
  <c r="AO126" i="1"/>
  <c r="AO128" i="1" s="1"/>
  <c r="AO65" i="1" s="1"/>
  <c r="AO71" i="1" s="1"/>
  <c r="M126" i="1"/>
  <c r="M128" i="1" s="1"/>
  <c r="L129" i="1"/>
  <c r="M59" i="2"/>
  <c r="R3" i="1"/>
  <c r="Q2" i="1"/>
  <c r="AQ69" i="1" l="1"/>
  <c r="AQ108" i="1"/>
  <c r="AQ110" i="1" s="1"/>
  <c r="AQ127" i="1" s="1"/>
  <c r="AP108" i="1"/>
  <c r="AP110" i="1" s="1"/>
  <c r="AP127" i="1" s="1"/>
  <c r="AO91" i="1"/>
  <c r="AP88" i="1"/>
  <c r="AP90" i="1" s="1"/>
  <c r="AQ86" i="1"/>
  <c r="AP126" i="1"/>
  <c r="AP128" i="1" s="1"/>
  <c r="AP65" i="1" s="1"/>
  <c r="AP71" i="1" s="1"/>
  <c r="AO129" i="1"/>
  <c r="AN2" i="1"/>
  <c r="AO3" i="1"/>
  <c r="N126" i="1"/>
  <c r="N128" i="1" s="1"/>
  <c r="M129" i="1"/>
  <c r="N59" i="2"/>
  <c r="S3" i="1"/>
  <c r="R2" i="1"/>
  <c r="AR69" i="1" l="1"/>
  <c r="AP91" i="1"/>
  <c r="AQ88" i="1"/>
  <c r="AQ90" i="1" s="1"/>
  <c r="AR86" i="1"/>
  <c r="AO2" i="1"/>
  <c r="AP3" i="1"/>
  <c r="AP129" i="1"/>
  <c r="AQ126" i="1"/>
  <c r="AQ128" i="1" s="1"/>
  <c r="AQ65" i="1" s="1"/>
  <c r="AQ71" i="1" s="1"/>
  <c r="O126" i="1"/>
  <c r="O128" i="1" s="1"/>
  <c r="N129" i="1"/>
  <c r="O59" i="2"/>
  <c r="T3" i="1"/>
  <c r="S2" i="1"/>
  <c r="AS69" i="1" l="1"/>
  <c r="AS108" i="1" s="1"/>
  <c r="AS110" i="1" s="1"/>
  <c r="AS127" i="1" s="1"/>
  <c r="AR108" i="1"/>
  <c r="AR110" i="1" s="1"/>
  <c r="AR127" i="1" s="1"/>
  <c r="AQ91" i="1"/>
  <c r="AS86" i="1"/>
  <c r="AR88" i="1"/>
  <c r="AR90" i="1" s="1"/>
  <c r="AR126" i="1"/>
  <c r="AR128" i="1" s="1"/>
  <c r="AR65" i="1" s="1"/>
  <c r="AR71" i="1" s="1"/>
  <c r="AQ129" i="1"/>
  <c r="AP2" i="1"/>
  <c r="AQ3" i="1"/>
  <c r="P126" i="1"/>
  <c r="P128" i="1" s="1"/>
  <c r="O129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3" i="1"/>
  <c r="T2" i="1"/>
  <c r="AT69" i="1" l="1"/>
  <c r="AT108" i="1"/>
  <c r="AT110" i="1" s="1"/>
  <c r="AT127" i="1" s="1"/>
  <c r="AR91" i="1"/>
  <c r="AT86" i="1"/>
  <c r="AS88" i="1"/>
  <c r="AS90" i="1" s="1"/>
  <c r="AR3" i="1"/>
  <c r="AQ2" i="1"/>
  <c r="AR129" i="1"/>
  <c r="AS126" i="1"/>
  <c r="AS128" i="1" s="1"/>
  <c r="AS65" i="1" s="1"/>
  <c r="AS71" i="1" s="1"/>
  <c r="Q126" i="1"/>
  <c r="Q128" i="1" s="1"/>
  <c r="P129" i="1"/>
  <c r="Q59" i="2"/>
  <c r="S2" i="2"/>
  <c r="S59" i="2" s="1"/>
  <c r="V3" i="1"/>
  <c r="U2" i="1"/>
  <c r="AU69" i="1" l="1"/>
  <c r="AU108" i="1"/>
  <c r="AU110" i="1" s="1"/>
  <c r="AU127" i="1" s="1"/>
  <c r="AS91" i="1"/>
  <c r="AU86" i="1"/>
  <c r="AT88" i="1"/>
  <c r="AT90" i="1" s="1"/>
  <c r="AS129" i="1"/>
  <c r="AT126" i="1"/>
  <c r="AT128" i="1" s="1"/>
  <c r="AT65" i="1" s="1"/>
  <c r="AT71" i="1" s="1"/>
  <c r="AR2" i="1"/>
  <c r="AS3" i="1"/>
  <c r="R126" i="1"/>
  <c r="R128" i="1" s="1"/>
  <c r="Q129" i="1"/>
  <c r="V2" i="1"/>
  <c r="W3" i="1"/>
  <c r="AV69" i="1" l="1"/>
  <c r="AV108" i="1"/>
  <c r="AV110" i="1" s="1"/>
  <c r="AV127" i="1" s="1"/>
  <c r="AT91" i="1"/>
  <c r="AV86" i="1"/>
  <c r="AU88" i="1"/>
  <c r="AU90" i="1" s="1"/>
  <c r="AT129" i="1"/>
  <c r="AU126" i="1"/>
  <c r="AU128" i="1" s="1"/>
  <c r="AU65" i="1" s="1"/>
  <c r="AU71" i="1" s="1"/>
  <c r="AS2" i="1"/>
  <c r="AT3" i="1"/>
  <c r="S126" i="1"/>
  <c r="S128" i="1" s="1"/>
  <c r="R129" i="1"/>
  <c r="X3" i="1"/>
  <c r="W2" i="1"/>
  <c r="AW69" i="1" l="1"/>
  <c r="AU91" i="1"/>
  <c r="AW86" i="1"/>
  <c r="AV88" i="1"/>
  <c r="AV90" i="1" s="1"/>
  <c r="AU129" i="1"/>
  <c r="AV126" i="1"/>
  <c r="AV128" i="1" s="1"/>
  <c r="AV65" i="1" s="1"/>
  <c r="AV71" i="1" s="1"/>
  <c r="AT2" i="1"/>
  <c r="AU3" i="1"/>
  <c r="T126" i="1"/>
  <c r="T128" i="1" s="1"/>
  <c r="S129" i="1"/>
  <c r="Y3" i="1"/>
  <c r="X2" i="1"/>
  <c r="AX69" i="1" l="1"/>
  <c r="AX108" i="1"/>
  <c r="AX110" i="1" s="1"/>
  <c r="AX127" i="1" s="1"/>
  <c r="AW108" i="1"/>
  <c r="AW110" i="1" s="1"/>
  <c r="AW127" i="1" s="1"/>
  <c r="AV91" i="1"/>
  <c r="AX86" i="1"/>
  <c r="AW88" i="1"/>
  <c r="AW90" i="1" s="1"/>
  <c r="AV129" i="1"/>
  <c r="AW126" i="1"/>
  <c r="AW128" i="1" s="1"/>
  <c r="AW65" i="1" s="1"/>
  <c r="AW71" i="1" s="1"/>
  <c r="AU2" i="1"/>
  <c r="AV3" i="1"/>
  <c r="U126" i="1"/>
  <c r="U128" i="1" s="1"/>
  <c r="T129" i="1"/>
  <c r="Z3" i="1"/>
  <c r="Y2" i="1"/>
  <c r="AY69" i="1" l="1"/>
  <c r="AW91" i="1"/>
  <c r="AY86" i="1"/>
  <c r="AX88" i="1"/>
  <c r="AX90" i="1" s="1"/>
  <c r="AW129" i="1"/>
  <c r="AX126" i="1"/>
  <c r="AX128" i="1" s="1"/>
  <c r="AX65" i="1" s="1"/>
  <c r="AX71" i="1" s="1"/>
  <c r="AV2" i="1"/>
  <c r="AW3" i="1"/>
  <c r="V126" i="1"/>
  <c r="V128" i="1" s="1"/>
  <c r="U129" i="1"/>
  <c r="AA3" i="1"/>
  <c r="Z2" i="1"/>
  <c r="AZ69" i="1" l="1"/>
  <c r="AY108" i="1"/>
  <c r="AY110" i="1" s="1"/>
  <c r="AY127" i="1" s="1"/>
  <c r="AX91" i="1"/>
  <c r="AY88" i="1"/>
  <c r="AY90" i="1" s="1"/>
  <c r="AZ86" i="1"/>
  <c r="AX129" i="1"/>
  <c r="AY126" i="1"/>
  <c r="AY128" i="1" s="1"/>
  <c r="AY65" i="1" s="1"/>
  <c r="AY71" i="1" s="1"/>
  <c r="AW2" i="1"/>
  <c r="AX3" i="1"/>
  <c r="W126" i="1"/>
  <c r="W128" i="1" s="1"/>
  <c r="V129" i="1"/>
  <c r="AB3" i="1"/>
  <c r="AA2" i="1"/>
  <c r="BA69" i="1" l="1"/>
  <c r="AZ108" i="1"/>
  <c r="AZ110" i="1" s="1"/>
  <c r="AZ127" i="1" s="1"/>
  <c r="AY91" i="1"/>
  <c r="AZ88" i="1"/>
  <c r="AZ90" i="1" s="1"/>
  <c r="BA86" i="1"/>
  <c r="AY129" i="1"/>
  <c r="AZ126" i="1"/>
  <c r="AZ128" i="1" s="1"/>
  <c r="AZ65" i="1" s="1"/>
  <c r="AZ71" i="1" s="1"/>
  <c r="AX2" i="1"/>
  <c r="AY3" i="1"/>
  <c r="X126" i="1"/>
  <c r="X128" i="1" s="1"/>
  <c r="W129" i="1"/>
  <c r="AC3" i="1"/>
  <c r="AB2" i="1"/>
  <c r="BB69" i="1" l="1"/>
  <c r="BA108" i="1"/>
  <c r="BA110" i="1" s="1"/>
  <c r="BA127" i="1" s="1"/>
  <c r="AZ91" i="1"/>
  <c r="BA88" i="1"/>
  <c r="BA90" i="1" s="1"/>
  <c r="BB86" i="1"/>
  <c r="AZ129" i="1"/>
  <c r="BA126" i="1"/>
  <c r="BA128" i="1" s="1"/>
  <c r="BA65" i="1" s="1"/>
  <c r="BA71" i="1" s="1"/>
  <c r="AZ3" i="1"/>
  <c r="AY2" i="1"/>
  <c r="Y126" i="1"/>
  <c r="Y128" i="1" s="1"/>
  <c r="X129" i="1"/>
  <c r="AD3" i="1"/>
  <c r="AC2" i="1"/>
  <c r="BC69" i="1" l="1"/>
  <c r="BB108" i="1"/>
  <c r="BB110" i="1" s="1"/>
  <c r="BB127" i="1" s="1"/>
  <c r="BA91" i="1"/>
  <c r="BC86" i="1"/>
  <c r="BB88" i="1"/>
  <c r="BB90" i="1" s="1"/>
  <c r="BB126" i="1"/>
  <c r="BB128" i="1" s="1"/>
  <c r="BB65" i="1" s="1"/>
  <c r="BB71" i="1" s="1"/>
  <c r="BA129" i="1"/>
  <c r="AZ2" i="1"/>
  <c r="BA3" i="1"/>
  <c r="Z126" i="1"/>
  <c r="Z128" i="1" s="1"/>
  <c r="Y129" i="1"/>
  <c r="AE3" i="1"/>
  <c r="AE2" i="1" s="1"/>
  <c r="AD2" i="1"/>
  <c r="BD69" i="1" l="1"/>
  <c r="BC108" i="1"/>
  <c r="BC110" i="1" s="1"/>
  <c r="BC127" i="1" s="1"/>
  <c r="BB91" i="1"/>
  <c r="BC88" i="1"/>
  <c r="BC90" i="1" s="1"/>
  <c r="BD86" i="1"/>
  <c r="BA2" i="1"/>
  <c r="BB3" i="1"/>
  <c r="BB129" i="1"/>
  <c r="BC126" i="1"/>
  <c r="AA126" i="1"/>
  <c r="AA128" i="1" s="1"/>
  <c r="Z129" i="1"/>
  <c r="BC128" i="1" l="1"/>
  <c r="BC65" i="1" s="1"/>
  <c r="BC71" i="1" s="1"/>
  <c r="BE69" i="1"/>
  <c r="BE108" i="1" s="1"/>
  <c r="BE110" i="1" s="1"/>
  <c r="BE127" i="1" s="1"/>
  <c r="BD108" i="1"/>
  <c r="BD110" i="1" s="1"/>
  <c r="BD127" i="1" s="1"/>
  <c r="BC91" i="1"/>
  <c r="BE86" i="1"/>
  <c r="BD88" i="1"/>
  <c r="BD90" i="1" s="1"/>
  <c r="BD126" i="1"/>
  <c r="BC129" i="1"/>
  <c r="BB2" i="1"/>
  <c r="BC3" i="1"/>
  <c r="AB126" i="1"/>
  <c r="AB128" i="1" s="1"/>
  <c r="AA129" i="1"/>
  <c r="BD128" i="1" l="1"/>
  <c r="BD65" i="1" s="1"/>
  <c r="BD71" i="1" s="1"/>
  <c r="BF69" i="1"/>
  <c r="BF108" i="1"/>
  <c r="BF110" i="1" s="1"/>
  <c r="BF127" i="1" s="1"/>
  <c r="BD91" i="1"/>
  <c r="BF86" i="1"/>
  <c r="BE88" i="1"/>
  <c r="BE90" i="1" s="1"/>
  <c r="BD3" i="1"/>
  <c r="BC2" i="1"/>
  <c r="BD129" i="1"/>
  <c r="BE126" i="1"/>
  <c r="BE128" i="1" s="1"/>
  <c r="BE65" i="1" s="1"/>
  <c r="BE71" i="1" s="1"/>
  <c r="AC126" i="1"/>
  <c r="AC128" i="1" s="1"/>
  <c r="AB129" i="1"/>
  <c r="BG69" i="1" l="1"/>
  <c r="BG108" i="1"/>
  <c r="BG110" i="1" s="1"/>
  <c r="BG127" i="1" s="1"/>
  <c r="BE91" i="1"/>
  <c r="BG86" i="1"/>
  <c r="BF88" i="1"/>
  <c r="BF90" i="1" s="1"/>
  <c r="BE129" i="1"/>
  <c r="BF126" i="1"/>
  <c r="BF128" i="1" s="1"/>
  <c r="BF65" i="1" s="1"/>
  <c r="BF71" i="1" s="1"/>
  <c r="BD2" i="1"/>
  <c r="BE3" i="1"/>
  <c r="AD126" i="1"/>
  <c r="AD128" i="1" s="1"/>
  <c r="AC129" i="1"/>
  <c r="BH69" i="1" l="1"/>
  <c r="BF91" i="1"/>
  <c r="BH86" i="1"/>
  <c r="BG88" i="1"/>
  <c r="BG90" i="1" s="1"/>
  <c r="BE2" i="1"/>
  <c r="BF3" i="1"/>
  <c r="BF129" i="1"/>
  <c r="BG126" i="1"/>
  <c r="BG128" i="1" s="1"/>
  <c r="BG65" i="1" s="1"/>
  <c r="BG71" i="1" s="1"/>
  <c r="AE126" i="1"/>
  <c r="AE128" i="1" s="1"/>
  <c r="AE129" i="1" s="1"/>
  <c r="AD129" i="1"/>
  <c r="BI69" i="1" l="1"/>
  <c r="BI108" i="1"/>
  <c r="BI110" i="1" s="1"/>
  <c r="BI127" i="1" s="1"/>
  <c r="BH108" i="1"/>
  <c r="BH110" i="1" s="1"/>
  <c r="BH127" i="1" s="1"/>
  <c r="BG91" i="1"/>
  <c r="BI86" i="1"/>
  <c r="BH88" i="1"/>
  <c r="BH90" i="1" s="1"/>
  <c r="BG129" i="1"/>
  <c r="BH126" i="1"/>
  <c r="BH128" i="1" s="1"/>
  <c r="BH65" i="1" s="1"/>
  <c r="BH71" i="1" s="1"/>
  <c r="BF2" i="1"/>
  <c r="BG3" i="1"/>
  <c r="BJ69" i="1" l="1"/>
  <c r="BJ108" i="1"/>
  <c r="BJ110" i="1" s="1"/>
  <c r="BJ127" i="1" s="1"/>
  <c r="BH91" i="1"/>
  <c r="BJ86" i="1"/>
  <c r="BI88" i="1"/>
  <c r="BI90" i="1" s="1"/>
  <c r="BG2" i="1"/>
  <c r="BH3" i="1"/>
  <c r="BH129" i="1"/>
  <c r="BI126" i="1"/>
  <c r="BI128" i="1" s="1"/>
  <c r="BI65" i="1" s="1"/>
  <c r="BI71" i="1" s="1"/>
  <c r="BK69" i="1" l="1"/>
  <c r="BI91" i="1"/>
  <c r="BK86" i="1"/>
  <c r="BJ88" i="1"/>
  <c r="BJ90" i="1" s="1"/>
  <c r="BI129" i="1"/>
  <c r="BJ126" i="1"/>
  <c r="BJ128" i="1" s="1"/>
  <c r="BJ65" i="1" s="1"/>
  <c r="BJ71" i="1" s="1"/>
  <c r="BH2" i="1"/>
  <c r="BI3" i="1"/>
  <c r="BL69" i="1" l="1"/>
  <c r="BK108" i="1"/>
  <c r="BK110" i="1" s="1"/>
  <c r="BK127" i="1" s="1"/>
  <c r="BJ91" i="1"/>
  <c r="BK88" i="1"/>
  <c r="BK90" i="1" s="1"/>
  <c r="BL86" i="1"/>
  <c r="BI2" i="1"/>
  <c r="BJ3" i="1"/>
  <c r="BJ129" i="1"/>
  <c r="BK126" i="1"/>
  <c r="BK128" i="1" s="1"/>
  <c r="BK65" i="1" s="1"/>
  <c r="BK71" i="1" s="1"/>
  <c r="BM69" i="1" l="1"/>
  <c r="BL108" i="1"/>
  <c r="BL110" i="1" s="1"/>
  <c r="BL127" i="1" s="1"/>
  <c r="BK91" i="1"/>
  <c r="BL88" i="1"/>
  <c r="BL90" i="1" s="1"/>
  <c r="BM86" i="1"/>
  <c r="BL126" i="1"/>
  <c r="BL128" i="1" s="1"/>
  <c r="BL65" i="1" s="1"/>
  <c r="BL71" i="1" s="1"/>
  <c r="BK129" i="1"/>
  <c r="BJ2" i="1"/>
  <c r="BK3" i="1"/>
  <c r="BN69" i="1" l="1"/>
  <c r="BM108" i="1"/>
  <c r="BM110" i="1" s="1"/>
  <c r="BM127" i="1" s="1"/>
  <c r="BL91" i="1"/>
  <c r="BM88" i="1"/>
  <c r="BM90" i="1" s="1"/>
  <c r="BN86" i="1"/>
  <c r="BL3" i="1"/>
  <c r="BK2" i="1"/>
  <c r="BL129" i="1"/>
  <c r="BM126" i="1"/>
  <c r="BM128" i="1" s="1"/>
  <c r="BM65" i="1" s="1"/>
  <c r="BM71" i="1" s="1"/>
  <c r="BO69" i="1" l="1"/>
  <c r="BO108" i="1" s="1"/>
  <c r="BO110" i="1" s="1"/>
  <c r="BO127" i="1" s="1"/>
  <c r="BN108" i="1"/>
  <c r="BN110" i="1" s="1"/>
  <c r="BN127" i="1" s="1"/>
  <c r="BM91" i="1"/>
  <c r="BO86" i="1"/>
  <c r="BO88" i="1" s="1"/>
  <c r="BO90" i="1" s="1"/>
  <c r="BN88" i="1"/>
  <c r="BN90" i="1" s="1"/>
  <c r="BN126" i="1"/>
  <c r="BN128" i="1" s="1"/>
  <c r="BN65" i="1" s="1"/>
  <c r="BN71" i="1" s="1"/>
  <c r="BM129" i="1"/>
  <c r="BL2" i="1"/>
  <c r="BM3" i="1"/>
  <c r="BN91" i="1" l="1"/>
  <c r="BM2" i="1"/>
  <c r="BN3" i="1"/>
  <c r="BN129" i="1"/>
  <c r="BO126" i="1"/>
  <c r="BO128" i="1" s="1"/>
  <c r="BO65" i="1" l="1"/>
  <c r="BO71" i="1" s="1"/>
  <c r="BO91" i="1" s="1"/>
  <c r="B6" i="4" s="1"/>
  <c r="BN2" i="1"/>
  <c r="BO3" i="1"/>
  <c r="BO2" i="1" s="1"/>
  <c r="BO129" i="1" l="1"/>
  <c r="B7" i="4" s="1"/>
  <c r="B4" i="4" s="1"/>
  <c r="B2" i="1" s="1"/>
</calcChain>
</file>

<file path=xl/sharedStrings.xml><?xml version="1.0" encoding="utf-8"?>
<sst xmlns="http://schemas.openxmlformats.org/spreadsheetml/2006/main" count="272" uniqueCount="147">
  <si>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</si>
  <si>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</si>
  <si>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</si>
  <si>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</si>
  <si>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</si>
  <si>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</si>
  <si>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</si>
  <si>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</si>
  <si>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</si>
  <si>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</si>
  <si>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</si>
  <si>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</si>
  <si>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</si>
  <si>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</si>
  <si>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</si>
  <si>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</si>
  <si>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</si>
  <si>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</si>
  <si>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</si>
  <si>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</si>
  <si>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</si>
  <si>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</si>
  <si>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</si>
  <si>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</si>
  <si>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</si>
  <si>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</si>
  <si>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</si>
  <si>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</si>
  <si>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</si>
  <si>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</si>
  <si>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</si>
  <si>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</si>
  <si>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</si>
  <si>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</si>
  <si>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</si>
  <si>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</si>
  <si>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</si>
  <si>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</si>
  <si>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</si>
  <si>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</si>
  <si>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</si>
  <si>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</si>
  <si>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</si>
  <si>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</si>
  <si>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</si>
  <si>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</si>
  <si>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</si>
  <si>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</si>
  <si>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</si>
  <si>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</si>
  <si>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</si>
  <si>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</si>
  <si>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</si>
  <si>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</si>
  <si>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</si>
  <si>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</si>
  <si>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</si>
  <si>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</si>
  <si>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</si>
  <si>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</si>
  <si>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</si>
  <si>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</si>
  <si>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</si>
  <si>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Steady-state YoY growth (pls calc.)</t>
  </si>
  <si>
    <t>Grow this segment [20%] YoY</t>
  </si>
  <si>
    <t>keep margins consistent [~30%]</t>
  </si>
  <si>
    <t>keep margins consistent [~50%]</t>
  </si>
  <si>
    <t>Model here but apply to COGS</t>
  </si>
  <si>
    <t>see schedule; 3% growth on run rate then 3% YoY thereafter</t>
  </si>
  <si>
    <t>18% of labor</t>
  </si>
  <si>
    <t>10% of labor</t>
  </si>
  <si>
    <t>YoY growth; pls calc</t>
  </si>
  <si>
    <t>0.5% of Big Box rev; 25% of Online rev</t>
  </si>
  <si>
    <t>7% on all debt</t>
  </si>
  <si>
    <t>pls build schedule</t>
  </si>
  <si>
    <t>30% (Fed 21% + State [9%]); conservative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</si>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</sst>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</numFmts>
  <fonts count="17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0" xfId="0" applyFont="1"/>
    <xf numFmtId="0" fontId="0" fillId="0" borderId="1" xfId="0" applyFont="1" applyBorder="1"/>
    <xf numFmtId="0" fontId="0" fillId="0" borderId="3" xfId="0" applyFont="1" applyBorder="1"/>
    <xf numFmtId="0" fontId="0" fillId="0" borderId="0" xfId="0" applyFont="1" applyAlignment="1">
      <alignment horizontal="left" indent="1"/>
    </xf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0" fontId="9" fillId="0" borderId="0" xfId="0" applyFont="1" applyFill="1"/>
    <xf numFmtId="5" fontId="10" fillId="3" borderId="0" xfId="0" applyNumberFormat="1" applyFont="1" applyFill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17"/>
  <sheetViews>
    <sheetView workbookViewId="0">
      <selection activeCell="B7" sqref="B7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108</v>
      </c>
      <c r="C2" s="39"/>
    </row>
    <row r="4" spans="2:3" ht="13" customHeight="1" x14ac:dyDescent="0.3">
      <c r="B4" s="35">
        <f>SUM(B5:B9)</f>
        <v>0</v>
      </c>
      <c r="C4" t="s">
        <v>109</v>
      </c>
    </row>
    <row r="6" spans="2:3" ht="13" customHeight="1" x14ac:dyDescent="0.3">
      <c r="B6" s="35">
        <f>SUM('Operating Model'!91:91)</f>
        <v>0</v>
      </c>
      <c r="C6" t="s">
        <v>110</v>
      </c>
    </row>
    <row r="7" spans="2:3" ht="13" customHeight="1" x14ac:dyDescent="0.3">
      <c r="B7" s="35">
        <f>SUM('Operating Model'!129:129)</f>
        <v>0</v>
      </c>
      <c r="C7" t="s">
        <v>139</v>
      </c>
    </row>
    <row r="9" spans="2:3" ht="13" customHeight="1" x14ac:dyDescent="0.3">
      <c r="B9" s="34"/>
      <c r="C9" s="34" t="s">
        <v>111</v>
      </c>
    </row>
    <row r="11" spans="2:3" ht="13" customHeight="1" x14ac:dyDescent="0.45">
      <c r="B11" s="40" t="s">
        <v>112</v>
      </c>
      <c r="C11" s="40"/>
    </row>
    <row r="12" spans="2:3" ht="13" customHeight="1" x14ac:dyDescent="0.45">
      <c r="B12" s="40" t="s">
        <v>113</v>
      </c>
      <c r="C12" s="40" t="s">
        <v>114</v>
      </c>
    </row>
    <row r="13" spans="2:3" ht="13" customHeight="1" x14ac:dyDescent="0.3">
      <c r="B13" s="27">
        <v>1000</v>
      </c>
      <c r="C13" t="s">
        <v>115</v>
      </c>
    </row>
    <row r="14" spans="2:3" ht="13" customHeight="1" x14ac:dyDescent="0.3">
      <c r="B14" s="37">
        <v>1000</v>
      </c>
      <c r="C14" t="s">
        <v>116</v>
      </c>
    </row>
    <row r="15" spans="2:3" ht="13" customHeight="1" x14ac:dyDescent="0.3">
      <c r="B15" s="38"/>
      <c r="C15" t="s">
        <v>117</v>
      </c>
    </row>
    <row r="16" spans="2:3" ht="13" customHeight="1" x14ac:dyDescent="0.3">
      <c r="B16" s="33">
        <v>1000</v>
      </c>
      <c r="C16" t="s">
        <v>118</v>
      </c>
    </row>
    <row r="17" spans="2:3" ht="13" customHeight="1" x14ac:dyDescent="0.3">
      <c r="B17" s="46"/>
      <c r="C17" t="s">
        <v>138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BO129"/>
  <sheetViews>
    <sheetView tabSelected="1" zoomScaleNormal="100" workbookViewId="0">
      <pane xSplit="7" ySplit="4" topLeftCell="AC5" activePane="bottomRight" state="frozen"/>
      <selection pane="topRight" activeCell="H1" sqref="H1"/>
      <selection pane="bottomLeft" activeCell="A5" sqref="A5"/>
      <selection pane="bottomRight" activeCell="F1" sqref="F1:F1048576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</cols>
  <sheetData>
    <row r="1" spans="1:67" x14ac:dyDescent="0.3">
      <c r="A1" s="1"/>
      <c r="B1" s="1"/>
      <c r="C1" s="1"/>
      <c r="D1" s="1"/>
      <c r="E1" s="1"/>
      <c r="F1" s="1"/>
      <c r="G1" s="2" t="s">
        <v>0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  <c r="AF1" s="2" t="s">
        <v>145</v>
      </c>
      <c r="AG1" s="2" t="s">
        <v>145</v>
      </c>
      <c r="AH1" s="2" t="s">
        <v>145</v>
      </c>
      <c r="AI1" s="2" t="s">
        <v>145</v>
      </c>
      <c r="AJ1" s="2" t="s">
        <v>145</v>
      </c>
      <c r="AK1" s="2" t="s">
        <v>145</v>
      </c>
      <c r="AL1" s="2" t="s">
        <v>145</v>
      </c>
      <c r="AM1" s="2" t="s">
        <v>145</v>
      </c>
      <c r="AN1" s="2" t="s">
        <v>145</v>
      </c>
      <c r="AO1" s="2" t="s">
        <v>145</v>
      </c>
      <c r="AP1" s="2" t="s">
        <v>145</v>
      </c>
      <c r="AQ1" s="2" t="s">
        <v>145</v>
      </c>
      <c r="AR1" s="2" t="s">
        <v>145</v>
      </c>
      <c r="AS1" s="2" t="s">
        <v>145</v>
      </c>
      <c r="AT1" s="2" t="s">
        <v>145</v>
      </c>
      <c r="AU1" s="2" t="s">
        <v>145</v>
      </c>
      <c r="AV1" s="2" t="s">
        <v>145</v>
      </c>
      <c r="AW1" s="2" t="s">
        <v>145</v>
      </c>
      <c r="AX1" s="2" t="s">
        <v>145</v>
      </c>
      <c r="AY1" s="2" t="s">
        <v>145</v>
      </c>
      <c r="AZ1" s="2" t="s">
        <v>145</v>
      </c>
      <c r="BA1" s="2" t="s">
        <v>145</v>
      </c>
      <c r="BB1" s="2" t="s">
        <v>145</v>
      </c>
      <c r="BC1" s="2" t="s">
        <v>145</v>
      </c>
      <c r="BD1" s="2" t="s">
        <v>145</v>
      </c>
      <c r="BE1" s="2" t="s">
        <v>145</v>
      </c>
      <c r="BF1" s="2" t="s">
        <v>145</v>
      </c>
      <c r="BG1" s="2" t="s">
        <v>145</v>
      </c>
      <c r="BH1" s="2" t="s">
        <v>145</v>
      </c>
      <c r="BI1" s="2" t="s">
        <v>145</v>
      </c>
      <c r="BJ1" s="2" t="s">
        <v>145</v>
      </c>
      <c r="BK1" s="2" t="s">
        <v>145</v>
      </c>
      <c r="BL1" s="2" t="s">
        <v>145</v>
      </c>
      <c r="BM1" s="2" t="s">
        <v>145</v>
      </c>
      <c r="BN1" s="2" t="s">
        <v>145</v>
      </c>
      <c r="BO1" s="2" t="s">
        <v>145</v>
      </c>
    </row>
    <row r="2" spans="1:67" x14ac:dyDescent="0.3">
      <c r="A2" s="3" t="s">
        <v>109</v>
      </c>
      <c r="B2" s="36">
        <f>'Control Panel'!$B$4</f>
        <v>0</v>
      </c>
      <c r="C2" s="3"/>
      <c r="D2" s="3"/>
      <c r="E2" s="3"/>
      <c r="F2" s="3"/>
      <c r="G2" s="2" t="s">
        <v>2</v>
      </c>
      <c r="H2" s="3">
        <f t="shared" ref="H2:BO2" si="0">YEAR(H3)</f>
        <v>2026</v>
      </c>
      <c r="I2" s="3">
        <f t="shared" si="0"/>
        <v>2026</v>
      </c>
      <c r="J2" s="3">
        <f t="shared" si="0"/>
        <v>2026</v>
      </c>
      <c r="K2" s="3">
        <f t="shared" si="0"/>
        <v>2026</v>
      </c>
      <c r="L2" s="3">
        <f t="shared" si="0"/>
        <v>2026</v>
      </c>
      <c r="M2" s="3">
        <f t="shared" si="0"/>
        <v>2026</v>
      </c>
      <c r="N2" s="3">
        <f t="shared" si="0"/>
        <v>2026</v>
      </c>
      <c r="O2" s="3">
        <f t="shared" si="0"/>
        <v>2026</v>
      </c>
      <c r="P2" s="3">
        <f t="shared" si="0"/>
        <v>2026</v>
      </c>
      <c r="Q2" s="3">
        <f t="shared" si="0"/>
        <v>2026</v>
      </c>
      <c r="R2" s="3">
        <f t="shared" si="0"/>
        <v>2026</v>
      </c>
      <c r="S2" s="3">
        <f t="shared" si="0"/>
        <v>2026</v>
      </c>
      <c r="T2" s="3">
        <f t="shared" si="0"/>
        <v>2027</v>
      </c>
      <c r="U2" s="3">
        <f t="shared" si="0"/>
        <v>2027</v>
      </c>
      <c r="V2" s="3">
        <f t="shared" si="0"/>
        <v>2027</v>
      </c>
      <c r="W2" s="3">
        <f t="shared" si="0"/>
        <v>2027</v>
      </c>
      <c r="X2" s="3">
        <f t="shared" si="0"/>
        <v>2027</v>
      </c>
      <c r="Y2" s="3">
        <f t="shared" si="0"/>
        <v>2027</v>
      </c>
      <c r="Z2" s="3">
        <f t="shared" si="0"/>
        <v>2027</v>
      </c>
      <c r="AA2" s="3">
        <f t="shared" si="0"/>
        <v>2027</v>
      </c>
      <c r="AB2" s="3">
        <f t="shared" si="0"/>
        <v>2027</v>
      </c>
      <c r="AC2" s="3">
        <f t="shared" si="0"/>
        <v>2027</v>
      </c>
      <c r="AD2" s="3">
        <f t="shared" si="0"/>
        <v>2027</v>
      </c>
      <c r="AE2" s="3">
        <f t="shared" si="0"/>
        <v>2027</v>
      </c>
      <c r="AF2" s="3">
        <f t="shared" si="0"/>
        <v>2028</v>
      </c>
      <c r="AG2" s="3">
        <f t="shared" si="0"/>
        <v>2028</v>
      </c>
      <c r="AH2" s="3">
        <f t="shared" si="0"/>
        <v>2028</v>
      </c>
      <c r="AI2" s="3">
        <f t="shared" si="0"/>
        <v>2028</v>
      </c>
      <c r="AJ2" s="3">
        <f t="shared" si="0"/>
        <v>2028</v>
      </c>
      <c r="AK2" s="3">
        <f t="shared" si="0"/>
        <v>2028</v>
      </c>
      <c r="AL2" s="3">
        <f t="shared" si="0"/>
        <v>2028</v>
      </c>
      <c r="AM2" s="3">
        <f t="shared" si="0"/>
        <v>2028</v>
      </c>
      <c r="AN2" s="3">
        <f t="shared" si="0"/>
        <v>2028</v>
      </c>
      <c r="AO2" s="3">
        <f t="shared" si="0"/>
        <v>2028</v>
      </c>
      <c r="AP2" s="3">
        <f t="shared" si="0"/>
        <v>2028</v>
      </c>
      <c r="AQ2" s="3">
        <f t="shared" si="0"/>
        <v>2028</v>
      </c>
      <c r="AR2" s="3">
        <f t="shared" si="0"/>
        <v>2029</v>
      </c>
      <c r="AS2" s="3">
        <f t="shared" si="0"/>
        <v>2029</v>
      </c>
      <c r="AT2" s="3">
        <f t="shared" si="0"/>
        <v>2029</v>
      </c>
      <c r="AU2" s="3">
        <f t="shared" si="0"/>
        <v>2029</v>
      </c>
      <c r="AV2" s="3">
        <f t="shared" si="0"/>
        <v>2029</v>
      </c>
      <c r="AW2" s="3">
        <f t="shared" si="0"/>
        <v>2029</v>
      </c>
      <c r="AX2" s="3">
        <f t="shared" si="0"/>
        <v>2029</v>
      </c>
      <c r="AY2" s="3">
        <f t="shared" si="0"/>
        <v>2029</v>
      </c>
      <c r="AZ2" s="3">
        <f t="shared" si="0"/>
        <v>2029</v>
      </c>
      <c r="BA2" s="3">
        <f t="shared" si="0"/>
        <v>2029</v>
      </c>
      <c r="BB2" s="3">
        <f t="shared" si="0"/>
        <v>2029</v>
      </c>
      <c r="BC2" s="3">
        <f t="shared" si="0"/>
        <v>2029</v>
      </c>
      <c r="BD2" s="3">
        <f t="shared" si="0"/>
        <v>2030</v>
      </c>
      <c r="BE2" s="3">
        <f t="shared" si="0"/>
        <v>2030</v>
      </c>
      <c r="BF2" s="3">
        <f t="shared" si="0"/>
        <v>2030</v>
      </c>
      <c r="BG2" s="3">
        <f t="shared" si="0"/>
        <v>2030</v>
      </c>
      <c r="BH2" s="3">
        <f t="shared" si="0"/>
        <v>2030</v>
      </c>
      <c r="BI2" s="3">
        <f t="shared" si="0"/>
        <v>2030</v>
      </c>
      <c r="BJ2" s="3">
        <f t="shared" si="0"/>
        <v>2030</v>
      </c>
      <c r="BK2" s="3">
        <f t="shared" si="0"/>
        <v>2030</v>
      </c>
      <c r="BL2" s="3">
        <f t="shared" si="0"/>
        <v>2030</v>
      </c>
      <c r="BM2" s="3">
        <f t="shared" si="0"/>
        <v>2030</v>
      </c>
      <c r="BN2" s="3">
        <f t="shared" si="0"/>
        <v>2030</v>
      </c>
      <c r="BO2" s="3">
        <f t="shared" si="0"/>
        <v>2030</v>
      </c>
    </row>
    <row r="3" spans="1:67" x14ac:dyDescent="0.3">
      <c r="A3" s="3" t="s">
        <v>3</v>
      </c>
      <c r="B3" s="3" t="s">
        <v>4</v>
      </c>
      <c r="C3" s="3"/>
      <c r="D3" s="3"/>
      <c r="E3" s="3"/>
      <c r="F3" s="3" t="s">
        <v>5</v>
      </c>
      <c r="G3" s="2" t="s">
        <v>6</v>
      </c>
      <c r="H3" s="26">
        <v>46053</v>
      </c>
      <c r="I3" s="4">
        <f t="shared" ref="I3:AE3" si="1">EOMONTH(H3,1)</f>
        <v>46081</v>
      </c>
      <c r="J3" s="4">
        <f t="shared" si="1"/>
        <v>46112</v>
      </c>
      <c r="K3" s="4">
        <f t="shared" si="1"/>
        <v>46142</v>
      </c>
      <c r="L3" s="4">
        <f t="shared" si="1"/>
        <v>46173</v>
      </c>
      <c r="M3" s="4">
        <f t="shared" si="1"/>
        <v>46203</v>
      </c>
      <c r="N3" s="4">
        <f t="shared" si="1"/>
        <v>46234</v>
      </c>
      <c r="O3" s="4">
        <f t="shared" si="1"/>
        <v>46265</v>
      </c>
      <c r="P3" s="4">
        <f t="shared" si="1"/>
        <v>46295</v>
      </c>
      <c r="Q3" s="4">
        <f t="shared" si="1"/>
        <v>46326</v>
      </c>
      <c r="R3" s="4">
        <f t="shared" si="1"/>
        <v>46356</v>
      </c>
      <c r="S3" s="4">
        <f t="shared" si="1"/>
        <v>46387</v>
      </c>
      <c r="T3" s="4">
        <f t="shared" si="1"/>
        <v>46418</v>
      </c>
      <c r="U3" s="4">
        <f t="shared" si="1"/>
        <v>46446</v>
      </c>
      <c r="V3" s="4">
        <f t="shared" si="1"/>
        <v>46477</v>
      </c>
      <c r="W3" s="4">
        <f t="shared" si="1"/>
        <v>46507</v>
      </c>
      <c r="X3" s="4">
        <f t="shared" si="1"/>
        <v>46538</v>
      </c>
      <c r="Y3" s="4">
        <f t="shared" si="1"/>
        <v>46568</v>
      </c>
      <c r="Z3" s="4">
        <f t="shared" si="1"/>
        <v>46599</v>
      </c>
      <c r="AA3" s="4">
        <f t="shared" si="1"/>
        <v>46630</v>
      </c>
      <c r="AB3" s="4">
        <f t="shared" si="1"/>
        <v>46660</v>
      </c>
      <c r="AC3" s="4">
        <f t="shared" si="1"/>
        <v>46691</v>
      </c>
      <c r="AD3" s="4">
        <f t="shared" si="1"/>
        <v>46721</v>
      </c>
      <c r="AE3" s="4">
        <f t="shared" si="1"/>
        <v>46752</v>
      </c>
      <c r="AF3" s="4">
        <f t="shared" ref="AF3" si="2">EOMONTH(AE3,1)</f>
        <v>46783</v>
      </c>
      <c r="AG3" s="4">
        <f t="shared" ref="AG3" si="3">EOMONTH(AF3,1)</f>
        <v>46812</v>
      </c>
      <c r="AH3" s="4">
        <f t="shared" ref="AH3" si="4">EOMONTH(AG3,1)</f>
        <v>46843</v>
      </c>
      <c r="AI3" s="4">
        <f t="shared" ref="AI3" si="5">EOMONTH(AH3,1)</f>
        <v>46873</v>
      </c>
      <c r="AJ3" s="4">
        <f t="shared" ref="AJ3" si="6">EOMONTH(AI3,1)</f>
        <v>46904</v>
      </c>
      <c r="AK3" s="4">
        <f t="shared" ref="AK3" si="7">EOMONTH(AJ3,1)</f>
        <v>46934</v>
      </c>
      <c r="AL3" s="4">
        <f t="shared" ref="AL3" si="8">EOMONTH(AK3,1)</f>
        <v>46965</v>
      </c>
      <c r="AM3" s="4">
        <f t="shared" ref="AM3" si="9">EOMONTH(AL3,1)</f>
        <v>46996</v>
      </c>
      <c r="AN3" s="4">
        <f t="shared" ref="AN3" si="10">EOMONTH(AM3,1)</f>
        <v>47026</v>
      </c>
      <c r="AO3" s="4">
        <f t="shared" ref="AO3" si="11">EOMONTH(AN3,1)</f>
        <v>47057</v>
      </c>
      <c r="AP3" s="4">
        <f t="shared" ref="AP3" si="12">EOMONTH(AO3,1)</f>
        <v>47087</v>
      </c>
      <c r="AQ3" s="4">
        <f t="shared" ref="AQ3" si="13">EOMONTH(AP3,1)</f>
        <v>47118</v>
      </c>
      <c r="AR3" s="4">
        <f t="shared" ref="AR3" si="14">EOMONTH(AQ3,1)</f>
        <v>47149</v>
      </c>
      <c r="AS3" s="4">
        <f t="shared" ref="AS3" si="15">EOMONTH(AR3,1)</f>
        <v>47177</v>
      </c>
      <c r="AT3" s="4">
        <f t="shared" ref="AT3" si="16">EOMONTH(AS3,1)</f>
        <v>47208</v>
      </c>
      <c r="AU3" s="4">
        <f t="shared" ref="AU3" si="17">EOMONTH(AT3,1)</f>
        <v>47238</v>
      </c>
      <c r="AV3" s="4">
        <f t="shared" ref="AV3" si="18">EOMONTH(AU3,1)</f>
        <v>47269</v>
      </c>
      <c r="AW3" s="4">
        <f t="shared" ref="AW3" si="19">EOMONTH(AV3,1)</f>
        <v>47299</v>
      </c>
      <c r="AX3" s="4">
        <f t="shared" ref="AX3" si="20">EOMONTH(AW3,1)</f>
        <v>47330</v>
      </c>
      <c r="AY3" s="4">
        <f t="shared" ref="AY3" si="21">EOMONTH(AX3,1)</f>
        <v>47361</v>
      </c>
      <c r="AZ3" s="4">
        <f t="shared" ref="AZ3" si="22">EOMONTH(AY3,1)</f>
        <v>47391</v>
      </c>
      <c r="BA3" s="4">
        <f t="shared" ref="BA3" si="23">EOMONTH(AZ3,1)</f>
        <v>47422</v>
      </c>
      <c r="BB3" s="4">
        <f t="shared" ref="BB3" si="24">EOMONTH(BA3,1)</f>
        <v>47452</v>
      </c>
      <c r="BC3" s="4">
        <f t="shared" ref="BC3" si="25">EOMONTH(BB3,1)</f>
        <v>47483</v>
      </c>
      <c r="BD3" s="4">
        <f t="shared" ref="BD3" si="26">EOMONTH(BC3,1)</f>
        <v>47514</v>
      </c>
      <c r="BE3" s="4">
        <f t="shared" ref="BE3" si="27">EOMONTH(BD3,1)</f>
        <v>47542</v>
      </c>
      <c r="BF3" s="4">
        <f t="shared" ref="BF3" si="28">EOMONTH(BE3,1)</f>
        <v>47573</v>
      </c>
      <c r="BG3" s="4">
        <f t="shared" ref="BG3" si="29">EOMONTH(BF3,1)</f>
        <v>47603</v>
      </c>
      <c r="BH3" s="4">
        <f t="shared" ref="BH3" si="30">EOMONTH(BG3,1)</f>
        <v>47634</v>
      </c>
      <c r="BI3" s="4">
        <f t="shared" ref="BI3" si="31">EOMONTH(BH3,1)</f>
        <v>47664</v>
      </c>
      <c r="BJ3" s="4">
        <f t="shared" ref="BJ3" si="32">EOMONTH(BI3,1)</f>
        <v>47695</v>
      </c>
      <c r="BK3" s="4">
        <f t="shared" ref="BK3" si="33">EOMONTH(BJ3,1)</f>
        <v>47726</v>
      </c>
      <c r="BL3" s="4">
        <f t="shared" ref="BL3" si="34">EOMONTH(BK3,1)</f>
        <v>47756</v>
      </c>
      <c r="BM3" s="4">
        <f t="shared" ref="BM3" si="35">EOMONTH(BL3,1)</f>
        <v>47787</v>
      </c>
      <c r="BN3" s="4">
        <f t="shared" ref="BN3" si="36">EOMONTH(BM3,1)</f>
        <v>47817</v>
      </c>
      <c r="BO3" s="4">
        <f t="shared" ref="BO3" si="37">EOMONTH(BN3,1)</f>
        <v>47848</v>
      </c>
    </row>
    <row r="4" spans="1:67" x14ac:dyDescent="0.3">
      <c r="A4" s="5" t="s">
        <v>7</v>
      </c>
      <c r="B4" s="5"/>
      <c r="C4" s="5"/>
      <c r="D4" s="5"/>
      <c r="E4" s="5"/>
      <c r="F4" s="5"/>
      <c r="G4" s="5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</row>
    <row r="5" spans="1:67" x14ac:dyDescent="0.3">
      <c r="A5" s="1" t="s">
        <v>8</v>
      </c>
      <c r="B5" s="1"/>
      <c r="C5" s="1"/>
      <c r="D5" s="1"/>
      <c r="E5" s="1"/>
      <c r="F5" s="1"/>
      <c r="G5" s="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</row>
    <row r="6" spans="1:67" x14ac:dyDescent="0.3">
      <c r="A6" s="8" t="s">
        <v>9</v>
      </c>
      <c r="B6" s="8"/>
      <c r="C6" s="8"/>
      <c r="D6" s="8"/>
      <c r="E6" s="8"/>
      <c r="F6" s="9" t="s">
        <v>63</v>
      </c>
      <c r="G6" s="1"/>
      <c r="H6" s="27">
        <v>3467330.63</v>
      </c>
      <c r="I6" s="27">
        <v>3737172.9</v>
      </c>
      <c r="J6" s="27">
        <v>3837143.67</v>
      </c>
      <c r="K6" s="27">
        <v>3825562.59</v>
      </c>
      <c r="L6" s="27">
        <v>3971026.4</v>
      </c>
      <c r="M6" s="27">
        <v>3730683.9</v>
      </c>
      <c r="N6" s="27">
        <v>3696254.17</v>
      </c>
      <c r="O6" s="27">
        <v>3691124.06</v>
      </c>
      <c r="P6" s="27">
        <v>3642508.62</v>
      </c>
      <c r="Q6" s="27">
        <v>3668332.84</v>
      </c>
      <c r="R6" s="27">
        <v>3609447.57</v>
      </c>
      <c r="S6" s="27">
        <v>3915565.8</v>
      </c>
      <c r="T6" s="27">
        <v>3519340.5894499994</v>
      </c>
      <c r="U6" s="27">
        <v>3793230.4934999994</v>
      </c>
      <c r="V6" s="27">
        <v>3894700.8250499996</v>
      </c>
      <c r="W6" s="27">
        <v>3882946.0288499994</v>
      </c>
      <c r="X6" s="27">
        <v>4030591.7959999996</v>
      </c>
      <c r="Y6" s="27">
        <v>3786644.1584999994</v>
      </c>
      <c r="Z6" s="27">
        <v>3751697.9825499994</v>
      </c>
      <c r="AA6" s="27">
        <v>3746490.9208999998</v>
      </c>
      <c r="AB6" s="27">
        <v>3697146.2492999998</v>
      </c>
      <c r="AC6" s="27">
        <v>3723357.8325999994</v>
      </c>
      <c r="AD6" s="27">
        <v>3663589.2835499994</v>
      </c>
      <c r="AE6" s="27">
        <v>3974299.2869999995</v>
      </c>
      <c r="AF6" s="27">
        <v>3974299.2869999995</v>
      </c>
      <c r="AG6" s="27">
        <v>3974299.2869999995</v>
      </c>
      <c r="AH6" s="27">
        <v>3974299.2869999995</v>
      </c>
      <c r="AI6" s="27">
        <v>3974299.2869999995</v>
      </c>
      <c r="AJ6" s="27">
        <v>3974299.2869999995</v>
      </c>
      <c r="AK6" s="27">
        <v>3974299.2869999995</v>
      </c>
      <c r="AL6" s="27">
        <v>3974299.2869999995</v>
      </c>
      <c r="AM6" s="27">
        <v>3974299.2869999995</v>
      </c>
      <c r="AN6" s="27">
        <v>3974299.2869999995</v>
      </c>
      <c r="AO6" s="27">
        <v>3974299.2869999995</v>
      </c>
      <c r="AP6" s="27">
        <v>3974299.2869999995</v>
      </c>
      <c r="AQ6" s="27">
        <v>3974299.2869999995</v>
      </c>
      <c r="AR6" s="27">
        <v>3974299.2869999995</v>
      </c>
      <c r="AS6" s="27">
        <v>3974299.2869999995</v>
      </c>
      <c r="AT6" s="27">
        <v>3974299.2869999995</v>
      </c>
      <c r="AU6" s="27">
        <v>3974299.2869999995</v>
      </c>
      <c r="AV6" s="27">
        <v>3974299.2869999995</v>
      </c>
      <c r="AW6" s="27">
        <v>3974299.2869999995</v>
      </c>
      <c r="AX6" s="27">
        <v>3974299.2869999995</v>
      </c>
      <c r="AY6" s="27">
        <v>3974299.2869999995</v>
      </c>
      <c r="AZ6" s="27">
        <v>3974299.2869999995</v>
      </c>
      <c r="BA6" s="27">
        <v>3974299.2869999995</v>
      </c>
      <c r="BB6" s="27">
        <v>3974299.2869999995</v>
      </c>
      <c r="BC6" s="27">
        <v>3974299.2869999995</v>
      </c>
      <c r="BD6" s="27">
        <v>3974299.2869999995</v>
      </c>
      <c r="BE6" s="27">
        <v>3974299.2869999995</v>
      </c>
      <c r="BF6" s="27">
        <v>3974299.2869999995</v>
      </c>
      <c r="BG6" s="27">
        <v>3974299.2869999995</v>
      </c>
      <c r="BH6" s="27">
        <v>3974299.2869999995</v>
      </c>
      <c r="BI6" s="27">
        <v>3974299.2869999995</v>
      </c>
      <c r="BJ6" s="27">
        <v>3974299.2869999995</v>
      </c>
      <c r="BK6" s="27">
        <v>3974299.2869999995</v>
      </c>
      <c r="BL6" s="27">
        <v>3974299.2869999995</v>
      </c>
      <c r="BM6" s="27">
        <v>3974299.2869999995</v>
      </c>
      <c r="BN6" s="27">
        <v>3974299.2869999995</v>
      </c>
      <c r="BO6" s="27">
        <v>3974299.2869999995</v>
      </c>
    </row>
    <row r="7" spans="1:67" x14ac:dyDescent="0.3">
      <c r="A7" s="8" t="s">
        <v>10</v>
      </c>
      <c r="B7" s="8"/>
      <c r="C7" s="8"/>
      <c r="D7" s="8"/>
      <c r="E7" s="8"/>
      <c r="F7" s="9" t="s">
        <v>64</v>
      </c>
      <c r="G7" s="1"/>
      <c r="H7" s="27">
        <v>564449.17000000004</v>
      </c>
      <c r="I7" s="27">
        <v>509614.49</v>
      </c>
      <c r="J7" s="27">
        <v>624651.30000000005</v>
      </c>
      <c r="K7" s="27">
        <v>571635.79</v>
      </c>
      <c r="L7" s="27">
        <v>593371.76</v>
      </c>
      <c r="M7" s="27">
        <v>607320.64</v>
      </c>
      <c r="N7" s="27">
        <v>652280.15</v>
      </c>
      <c r="O7" s="27">
        <v>600880.66</v>
      </c>
      <c r="P7" s="27">
        <v>592966.52</v>
      </c>
      <c r="Q7" s="27">
        <v>500227.21</v>
      </c>
      <c r="R7" s="27">
        <v>492197.4</v>
      </c>
      <c r="S7" s="27">
        <v>533940.79</v>
      </c>
      <c r="T7" s="27">
        <v>555579.26</v>
      </c>
      <c r="U7" s="27">
        <v>675239.19</v>
      </c>
      <c r="V7" s="27">
        <v>567540.31999999995</v>
      </c>
      <c r="W7" s="27">
        <v>559323.63</v>
      </c>
      <c r="X7" s="27">
        <v>628974.06999999995</v>
      </c>
      <c r="Y7" s="27">
        <v>551794.18000000005</v>
      </c>
      <c r="Z7" s="27">
        <v>599228.03</v>
      </c>
      <c r="AA7" s="27">
        <v>636933.5</v>
      </c>
      <c r="AB7" s="27">
        <v>628544.51</v>
      </c>
      <c r="AC7" s="27">
        <v>618614.31000000006</v>
      </c>
      <c r="AD7" s="27">
        <v>565206.68000000005</v>
      </c>
      <c r="AE7" s="27">
        <v>660306.78</v>
      </c>
      <c r="AF7" s="27">
        <v>660306.78</v>
      </c>
      <c r="AG7" s="27">
        <v>660306.78</v>
      </c>
      <c r="AH7" s="27">
        <v>660306.78</v>
      </c>
      <c r="AI7" s="27">
        <v>660306.78</v>
      </c>
      <c r="AJ7" s="27">
        <v>660306.78</v>
      </c>
      <c r="AK7" s="27">
        <v>660306.78</v>
      </c>
      <c r="AL7" s="27">
        <v>660306.78</v>
      </c>
      <c r="AM7" s="27">
        <v>660306.78</v>
      </c>
      <c r="AN7" s="27">
        <v>660306.78</v>
      </c>
      <c r="AO7" s="27">
        <v>660306.78</v>
      </c>
      <c r="AP7" s="27">
        <v>660306.78</v>
      </c>
      <c r="AQ7" s="27">
        <v>660306.78</v>
      </c>
      <c r="AR7" s="27">
        <v>660306.78</v>
      </c>
      <c r="AS7" s="27">
        <v>660306.78</v>
      </c>
      <c r="AT7" s="27">
        <v>660306.78</v>
      </c>
      <c r="AU7" s="27">
        <v>660306.78</v>
      </c>
      <c r="AV7" s="27">
        <v>660306.78</v>
      </c>
      <c r="AW7" s="27">
        <v>660306.78</v>
      </c>
      <c r="AX7" s="27">
        <v>660306.78</v>
      </c>
      <c r="AY7" s="27">
        <v>660306.78</v>
      </c>
      <c r="AZ7" s="27">
        <v>660306.78</v>
      </c>
      <c r="BA7" s="27">
        <v>660306.78</v>
      </c>
      <c r="BB7" s="27">
        <v>660306.78</v>
      </c>
      <c r="BC7" s="27">
        <v>660306.78</v>
      </c>
      <c r="BD7" s="27">
        <v>660306.78</v>
      </c>
      <c r="BE7" s="27">
        <v>660306.78</v>
      </c>
      <c r="BF7" s="27">
        <v>660306.78</v>
      </c>
      <c r="BG7" s="27">
        <v>660306.78</v>
      </c>
      <c r="BH7" s="27">
        <v>660306.78</v>
      </c>
      <c r="BI7" s="27">
        <v>660306.78</v>
      </c>
      <c r="BJ7" s="27">
        <v>660306.78</v>
      </c>
      <c r="BK7" s="27">
        <v>660306.78</v>
      </c>
      <c r="BL7" s="27">
        <v>660306.78</v>
      </c>
      <c r="BM7" s="27">
        <v>660306.78</v>
      </c>
      <c r="BN7" s="27">
        <v>660306.78</v>
      </c>
      <c r="BO7" s="27">
        <v>660306.78</v>
      </c>
    </row>
    <row r="8" spans="1:67" x14ac:dyDescent="0.3">
      <c r="A8" s="8"/>
      <c r="B8" s="8"/>
      <c r="C8" s="8"/>
      <c r="D8" s="8"/>
      <c r="E8" s="8"/>
      <c r="F8" s="9"/>
      <c r="G8" s="1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</row>
    <row r="9" spans="1:67" x14ac:dyDescent="0.3">
      <c r="A9" s="11" t="s">
        <v>11</v>
      </c>
      <c r="B9" s="11"/>
      <c r="C9" s="11"/>
      <c r="D9" s="11"/>
      <c r="E9" s="11"/>
      <c r="F9" s="11"/>
      <c r="G9" s="11"/>
      <c r="H9" s="28">
        <f>SUM(H6:H8)</f>
        <v>4031779.8</v>
      </c>
      <c r="I9" s="28">
        <f t="shared" ref="I9:AE9" si="38">SUM(I6:I8)</f>
        <v>4246787.3899999997</v>
      </c>
      <c r="J9" s="28">
        <f t="shared" si="38"/>
        <v>4461794.97</v>
      </c>
      <c r="K9" s="28">
        <f t="shared" si="38"/>
        <v>4397198.38</v>
      </c>
      <c r="L9" s="28">
        <f t="shared" si="38"/>
        <v>4564398.16</v>
      </c>
      <c r="M9" s="28">
        <f t="shared" si="38"/>
        <v>4338004.54</v>
      </c>
      <c r="N9" s="28">
        <f t="shared" si="38"/>
        <v>4348534.32</v>
      </c>
      <c r="O9" s="28">
        <f t="shared" si="38"/>
        <v>4292004.72</v>
      </c>
      <c r="P9" s="28">
        <f t="shared" si="38"/>
        <v>4235475.1400000006</v>
      </c>
      <c r="Q9" s="28">
        <f t="shared" si="38"/>
        <v>4168560.05</v>
      </c>
      <c r="R9" s="28">
        <f t="shared" si="38"/>
        <v>4101644.9699999997</v>
      </c>
      <c r="S9" s="28">
        <f t="shared" si="38"/>
        <v>4449506.59</v>
      </c>
      <c r="T9" s="28">
        <f t="shared" si="38"/>
        <v>4074919.8494499996</v>
      </c>
      <c r="U9" s="28">
        <f t="shared" si="38"/>
        <v>4468469.6834999993</v>
      </c>
      <c r="V9" s="28">
        <f t="shared" si="38"/>
        <v>4462241.1450499995</v>
      </c>
      <c r="W9" s="28">
        <f t="shared" si="38"/>
        <v>4442269.6588499993</v>
      </c>
      <c r="X9" s="28">
        <f t="shared" si="38"/>
        <v>4659565.8659999995</v>
      </c>
      <c r="Y9" s="28">
        <f t="shared" si="38"/>
        <v>4338438.3384999996</v>
      </c>
      <c r="Z9" s="28">
        <f t="shared" si="38"/>
        <v>4350926.0125499992</v>
      </c>
      <c r="AA9" s="28">
        <f t="shared" si="38"/>
        <v>4383424.4209000003</v>
      </c>
      <c r="AB9" s="28">
        <f t="shared" si="38"/>
        <v>4325690.7593</v>
      </c>
      <c r="AC9" s="28">
        <f t="shared" si="38"/>
        <v>4341972.1425999999</v>
      </c>
      <c r="AD9" s="28">
        <f t="shared" si="38"/>
        <v>4228795.9635499995</v>
      </c>
      <c r="AE9" s="28">
        <f t="shared" si="38"/>
        <v>4634606.0669999998</v>
      </c>
      <c r="AF9" s="28">
        <f t="shared" ref="AF9:BO9" si="39">SUM(AF6:AF8)</f>
        <v>4634606.0669999998</v>
      </c>
      <c r="AG9" s="28">
        <f t="shared" si="39"/>
        <v>4634606.0669999998</v>
      </c>
      <c r="AH9" s="28">
        <f t="shared" si="39"/>
        <v>4634606.0669999998</v>
      </c>
      <c r="AI9" s="28">
        <f t="shared" si="39"/>
        <v>4634606.0669999998</v>
      </c>
      <c r="AJ9" s="28">
        <f t="shared" si="39"/>
        <v>4634606.0669999998</v>
      </c>
      <c r="AK9" s="28">
        <f t="shared" si="39"/>
        <v>4634606.0669999998</v>
      </c>
      <c r="AL9" s="28">
        <f t="shared" si="39"/>
        <v>4634606.0669999998</v>
      </c>
      <c r="AM9" s="28">
        <f t="shared" si="39"/>
        <v>4634606.0669999998</v>
      </c>
      <c r="AN9" s="28">
        <f t="shared" si="39"/>
        <v>4634606.0669999998</v>
      </c>
      <c r="AO9" s="28">
        <f t="shared" si="39"/>
        <v>4634606.0669999998</v>
      </c>
      <c r="AP9" s="28">
        <f t="shared" si="39"/>
        <v>4634606.0669999998</v>
      </c>
      <c r="AQ9" s="28">
        <f t="shared" si="39"/>
        <v>4634606.0669999998</v>
      </c>
      <c r="AR9" s="28">
        <f t="shared" si="39"/>
        <v>4634606.0669999998</v>
      </c>
      <c r="AS9" s="28">
        <f t="shared" si="39"/>
        <v>4634606.0669999998</v>
      </c>
      <c r="AT9" s="28">
        <f t="shared" si="39"/>
        <v>4634606.0669999998</v>
      </c>
      <c r="AU9" s="28">
        <f t="shared" si="39"/>
        <v>4634606.0669999998</v>
      </c>
      <c r="AV9" s="28">
        <f t="shared" si="39"/>
        <v>4634606.0669999998</v>
      </c>
      <c r="AW9" s="28">
        <f t="shared" si="39"/>
        <v>4634606.0669999998</v>
      </c>
      <c r="AX9" s="28">
        <f t="shared" si="39"/>
        <v>4634606.0669999998</v>
      </c>
      <c r="AY9" s="28">
        <f t="shared" si="39"/>
        <v>4634606.0669999998</v>
      </c>
      <c r="AZ9" s="28">
        <f t="shared" si="39"/>
        <v>4634606.0669999998</v>
      </c>
      <c r="BA9" s="28">
        <f t="shared" si="39"/>
        <v>4634606.0669999998</v>
      </c>
      <c r="BB9" s="28">
        <f t="shared" si="39"/>
        <v>4634606.0669999998</v>
      </c>
      <c r="BC9" s="28">
        <f t="shared" si="39"/>
        <v>4634606.0669999998</v>
      </c>
      <c r="BD9" s="28">
        <f t="shared" si="39"/>
        <v>4634606.0669999998</v>
      </c>
      <c r="BE9" s="28">
        <f t="shared" si="39"/>
        <v>4634606.0669999998</v>
      </c>
      <c r="BF9" s="28">
        <f t="shared" si="39"/>
        <v>4634606.0669999998</v>
      </c>
      <c r="BG9" s="28">
        <f t="shared" si="39"/>
        <v>4634606.0669999998</v>
      </c>
      <c r="BH9" s="28">
        <f t="shared" si="39"/>
        <v>4634606.0669999998</v>
      </c>
      <c r="BI9" s="28">
        <f t="shared" si="39"/>
        <v>4634606.0669999998</v>
      </c>
      <c r="BJ9" s="28">
        <f t="shared" si="39"/>
        <v>4634606.0669999998</v>
      </c>
      <c r="BK9" s="28">
        <f t="shared" si="39"/>
        <v>4634606.0669999998</v>
      </c>
      <c r="BL9" s="28">
        <f t="shared" si="39"/>
        <v>4634606.0669999998</v>
      </c>
      <c r="BM9" s="28">
        <f t="shared" si="39"/>
        <v>4634606.0669999998</v>
      </c>
      <c r="BN9" s="28">
        <f t="shared" si="39"/>
        <v>4634606.0669999998</v>
      </c>
      <c r="BO9" s="28">
        <f t="shared" si="39"/>
        <v>4634606.0669999998</v>
      </c>
    </row>
    <row r="10" spans="1:67" x14ac:dyDescent="0.3">
      <c r="A10" s="1"/>
      <c r="B10" s="1"/>
      <c r="C10" s="1"/>
      <c r="D10" s="1"/>
      <c r="E10" s="1"/>
      <c r="F10" s="1"/>
      <c r="G10" s="1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</row>
    <row r="11" spans="1:67" x14ac:dyDescent="0.3">
      <c r="A11" s="1" t="s">
        <v>12</v>
      </c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</row>
    <row r="12" spans="1:67" x14ac:dyDescent="0.3">
      <c r="A12" s="8" t="s">
        <v>13</v>
      </c>
      <c r="B12" s="8"/>
      <c r="C12" s="8"/>
      <c r="D12" s="8"/>
      <c r="E12" s="8"/>
      <c r="F12" s="9" t="s">
        <v>65</v>
      </c>
      <c r="G12" s="1"/>
      <c r="H12" s="27">
        <v>2384741.1689846087</v>
      </c>
      <c r="I12" s="27">
        <v>2558518.2653370788</v>
      </c>
      <c r="J12" s="27">
        <v>2646584.35011421</v>
      </c>
      <c r="K12" s="27">
        <v>2644207.6248187171</v>
      </c>
      <c r="L12" s="27">
        <v>2730928.2390803993</v>
      </c>
      <c r="M12" s="27">
        <v>2582022.0548956268</v>
      </c>
      <c r="N12" s="27">
        <v>2565704.7110894886</v>
      </c>
      <c r="O12" s="27">
        <v>2519056.2339542513</v>
      </c>
      <c r="P12" s="27">
        <v>2542301.5458259583</v>
      </c>
      <c r="Q12" s="27">
        <v>2526944.3360500364</v>
      </c>
      <c r="R12" s="27">
        <v>2462706.1030769674</v>
      </c>
      <c r="S12" s="27">
        <v>2707496.9133581482</v>
      </c>
      <c r="T12" s="27">
        <v>2491131.91</v>
      </c>
      <c r="U12" s="27">
        <v>2601921.69</v>
      </c>
      <c r="V12" s="27">
        <v>2871754.02</v>
      </c>
      <c r="W12" s="27">
        <v>2748143.45</v>
      </c>
      <c r="X12" s="27">
        <v>2904408.71</v>
      </c>
      <c r="Y12" s="27">
        <v>2711148.7200000007</v>
      </c>
      <c r="Z12" s="27">
        <v>2726948.47</v>
      </c>
      <c r="AA12" s="27">
        <v>2660562.2200000002</v>
      </c>
      <c r="AB12" s="27">
        <v>2664130.7999999993</v>
      </c>
      <c r="AC12" s="27">
        <v>2622040.94</v>
      </c>
      <c r="AD12" s="27">
        <v>2534299.7800000003</v>
      </c>
      <c r="AE12" s="27">
        <v>2798757.44</v>
      </c>
      <c r="AF12" s="27">
        <v>2798757.44</v>
      </c>
      <c r="AG12" s="27">
        <v>2798757.44</v>
      </c>
      <c r="AH12" s="27">
        <v>2798757.44</v>
      </c>
      <c r="AI12" s="27">
        <v>2798757.44</v>
      </c>
      <c r="AJ12" s="27">
        <v>2798757.44</v>
      </c>
      <c r="AK12" s="27">
        <v>2798757.44</v>
      </c>
      <c r="AL12" s="27">
        <v>2798757.44</v>
      </c>
      <c r="AM12" s="27">
        <v>2798757.44</v>
      </c>
      <c r="AN12" s="27">
        <v>2798757.44</v>
      </c>
      <c r="AO12" s="27">
        <v>2798757.44</v>
      </c>
      <c r="AP12" s="27">
        <v>2798757.44</v>
      </c>
      <c r="AQ12" s="27">
        <v>2798757.44</v>
      </c>
      <c r="AR12" s="27">
        <v>2798757.44</v>
      </c>
      <c r="AS12" s="27">
        <v>2798757.44</v>
      </c>
      <c r="AT12" s="27">
        <v>2798757.44</v>
      </c>
      <c r="AU12" s="27">
        <v>2798757.44</v>
      </c>
      <c r="AV12" s="27">
        <v>2798757.44</v>
      </c>
      <c r="AW12" s="27">
        <v>2798757.44</v>
      </c>
      <c r="AX12" s="27">
        <v>2798757.44</v>
      </c>
      <c r="AY12" s="27">
        <v>2798757.44</v>
      </c>
      <c r="AZ12" s="27">
        <v>2798757.44</v>
      </c>
      <c r="BA12" s="27">
        <v>2798757.44</v>
      </c>
      <c r="BB12" s="27">
        <v>2798757.44</v>
      </c>
      <c r="BC12" s="27">
        <v>2798757.44</v>
      </c>
      <c r="BD12" s="27">
        <v>2798757.44</v>
      </c>
      <c r="BE12" s="27">
        <v>2798757.44</v>
      </c>
      <c r="BF12" s="27">
        <v>2798757.44</v>
      </c>
      <c r="BG12" s="27">
        <v>2798757.44</v>
      </c>
      <c r="BH12" s="27">
        <v>2798757.44</v>
      </c>
      <c r="BI12" s="27">
        <v>2798757.44</v>
      </c>
      <c r="BJ12" s="27">
        <v>2798757.44</v>
      </c>
      <c r="BK12" s="27">
        <v>2798757.44</v>
      </c>
      <c r="BL12" s="27">
        <v>2798757.44</v>
      </c>
      <c r="BM12" s="27">
        <v>2798757.44</v>
      </c>
      <c r="BN12" s="27">
        <v>2798757.44</v>
      </c>
      <c r="BO12" s="27">
        <v>2798757.44</v>
      </c>
    </row>
    <row r="13" spans="1:67" x14ac:dyDescent="0.3">
      <c r="A13" s="8" t="s">
        <v>14</v>
      </c>
      <c r="B13" s="8"/>
      <c r="C13" s="8"/>
      <c r="D13" s="8"/>
      <c r="E13" s="8"/>
      <c r="F13" s="9" t="s">
        <v>66</v>
      </c>
      <c r="G13" s="1"/>
      <c r="H13" s="27">
        <v>275982.94726358994</v>
      </c>
      <c r="I13" s="27">
        <v>248724.77770739072</v>
      </c>
      <c r="J13" s="27">
        <v>304841.96288591623</v>
      </c>
      <c r="K13" s="27">
        <v>282029.98315299308</v>
      </c>
      <c r="L13" s="27">
        <v>290959.93098518497</v>
      </c>
      <c r="M13" s="27">
        <v>292014.34627077222</v>
      </c>
      <c r="N13" s="27">
        <v>318944.45194494067</v>
      </c>
      <c r="O13" s="27">
        <v>302942.94163236505</v>
      </c>
      <c r="P13" s="27">
        <v>288054.05002152029</v>
      </c>
      <c r="Q13" s="27">
        <v>242959.24476241614</v>
      </c>
      <c r="R13" s="27">
        <v>237005.3507962217</v>
      </c>
      <c r="S13" s="27">
        <v>260091.49328812186</v>
      </c>
      <c r="T13" s="27">
        <v>272819.37613444898</v>
      </c>
      <c r="U13" s="27">
        <v>336899.44981526502</v>
      </c>
      <c r="V13" s="27">
        <v>281968.1222401429</v>
      </c>
      <c r="W13" s="27">
        <v>275475.59893603082</v>
      </c>
      <c r="X13" s="27">
        <v>316264.78815268143</v>
      </c>
      <c r="Y13" s="27">
        <v>275341.27619525004</v>
      </c>
      <c r="Z13" s="27">
        <v>288055.77609239373</v>
      </c>
      <c r="AA13" s="27">
        <v>309521.91490131931</v>
      </c>
      <c r="AB13" s="27">
        <v>308758.6542155096</v>
      </c>
      <c r="AC13" s="27">
        <v>300212.48088887939</v>
      </c>
      <c r="AD13" s="27">
        <v>280594.73977045802</v>
      </c>
      <c r="AE13" s="27">
        <v>318102.62389161286</v>
      </c>
      <c r="AF13" s="27">
        <v>318102.62389161286</v>
      </c>
      <c r="AG13" s="27">
        <v>318102.62389161286</v>
      </c>
      <c r="AH13" s="27">
        <v>318102.62389161286</v>
      </c>
      <c r="AI13" s="27">
        <v>318102.62389161286</v>
      </c>
      <c r="AJ13" s="27">
        <v>318102.62389161286</v>
      </c>
      <c r="AK13" s="27">
        <v>318102.62389161286</v>
      </c>
      <c r="AL13" s="27">
        <v>318102.62389161286</v>
      </c>
      <c r="AM13" s="27">
        <v>318102.62389161286</v>
      </c>
      <c r="AN13" s="27">
        <v>318102.62389161286</v>
      </c>
      <c r="AO13" s="27">
        <v>318102.62389161286</v>
      </c>
      <c r="AP13" s="27">
        <v>318102.62389161286</v>
      </c>
      <c r="AQ13" s="27">
        <v>318102.62389161286</v>
      </c>
      <c r="AR13" s="27">
        <v>318102.62389161286</v>
      </c>
      <c r="AS13" s="27">
        <v>318102.62389161286</v>
      </c>
      <c r="AT13" s="27">
        <v>318102.62389161286</v>
      </c>
      <c r="AU13" s="27">
        <v>318102.62389161286</v>
      </c>
      <c r="AV13" s="27">
        <v>318102.62389161286</v>
      </c>
      <c r="AW13" s="27">
        <v>318102.62389161286</v>
      </c>
      <c r="AX13" s="27">
        <v>318102.62389161286</v>
      </c>
      <c r="AY13" s="27">
        <v>318102.62389161286</v>
      </c>
      <c r="AZ13" s="27">
        <v>318102.62389161286</v>
      </c>
      <c r="BA13" s="27">
        <v>318102.62389161286</v>
      </c>
      <c r="BB13" s="27">
        <v>318102.62389161286</v>
      </c>
      <c r="BC13" s="27">
        <v>318102.62389161286</v>
      </c>
      <c r="BD13" s="27">
        <v>318102.62389161286</v>
      </c>
      <c r="BE13" s="27">
        <v>318102.62389161286</v>
      </c>
      <c r="BF13" s="27">
        <v>318102.62389161286</v>
      </c>
      <c r="BG13" s="27">
        <v>318102.62389161286</v>
      </c>
      <c r="BH13" s="27">
        <v>318102.62389161286</v>
      </c>
      <c r="BI13" s="27">
        <v>318102.62389161286</v>
      </c>
      <c r="BJ13" s="27">
        <v>318102.62389161286</v>
      </c>
      <c r="BK13" s="27">
        <v>318102.62389161286</v>
      </c>
      <c r="BL13" s="27">
        <v>318102.62389161286</v>
      </c>
      <c r="BM13" s="27">
        <v>318102.62389161286</v>
      </c>
      <c r="BN13" s="27">
        <v>318102.62389161286</v>
      </c>
      <c r="BO13" s="27">
        <v>318102.62389161286</v>
      </c>
    </row>
    <row r="14" spans="1:67" x14ac:dyDescent="0.3">
      <c r="A14" s="8"/>
      <c r="B14" s="8"/>
      <c r="C14" s="8"/>
      <c r="D14" s="8"/>
      <c r="E14" s="8"/>
      <c r="F14" s="9"/>
      <c r="G14" s="1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</row>
    <row r="15" spans="1:67" x14ac:dyDescent="0.3">
      <c r="A15" s="11" t="s">
        <v>15</v>
      </c>
      <c r="B15" s="11"/>
      <c r="C15" s="11"/>
      <c r="D15" s="11"/>
      <c r="E15" s="11"/>
      <c r="F15" s="11"/>
      <c r="G15" s="11"/>
      <c r="H15" s="28">
        <f>SUM(H12:H14)</f>
        <v>2660724.1162481988</v>
      </c>
      <c r="I15" s="28">
        <f t="shared" ref="I15:AE15" si="40">SUM(I12:I14)</f>
        <v>2807243.0430444693</v>
      </c>
      <c r="J15" s="28">
        <f t="shared" si="40"/>
        <v>2951426.3130001263</v>
      </c>
      <c r="K15" s="28">
        <f t="shared" si="40"/>
        <v>2926237.6079717102</v>
      </c>
      <c r="L15" s="28">
        <f t="shared" si="40"/>
        <v>3021888.1700655841</v>
      </c>
      <c r="M15" s="28">
        <f t="shared" si="40"/>
        <v>2874036.401166399</v>
      </c>
      <c r="N15" s="28">
        <f t="shared" si="40"/>
        <v>2884649.1630344293</v>
      </c>
      <c r="O15" s="28">
        <f t="shared" si="40"/>
        <v>2821999.1755866162</v>
      </c>
      <c r="P15" s="28">
        <f t="shared" si="40"/>
        <v>2830355.5958474786</v>
      </c>
      <c r="Q15" s="28">
        <f t="shared" si="40"/>
        <v>2769903.5808124524</v>
      </c>
      <c r="R15" s="28">
        <f t="shared" si="40"/>
        <v>2699711.4538731892</v>
      </c>
      <c r="S15" s="28">
        <f t="shared" si="40"/>
        <v>2967588.4066462698</v>
      </c>
      <c r="T15" s="28">
        <f t="shared" si="40"/>
        <v>2763951.2861344493</v>
      </c>
      <c r="U15" s="28">
        <f t="shared" si="40"/>
        <v>2938821.1398152648</v>
      </c>
      <c r="V15" s="28">
        <f t="shared" si="40"/>
        <v>3153722.1422401429</v>
      </c>
      <c r="W15" s="28">
        <f t="shared" si="40"/>
        <v>3023619.0489360308</v>
      </c>
      <c r="X15" s="28">
        <f t="shared" si="40"/>
        <v>3220673.4981526816</v>
      </c>
      <c r="Y15" s="28">
        <f t="shared" si="40"/>
        <v>2986489.9961952507</v>
      </c>
      <c r="Z15" s="28">
        <f t="shared" si="40"/>
        <v>3015004.246092394</v>
      </c>
      <c r="AA15" s="28">
        <f t="shared" si="40"/>
        <v>2970084.1349013196</v>
      </c>
      <c r="AB15" s="28">
        <f t="shared" si="40"/>
        <v>2972889.4542155089</v>
      </c>
      <c r="AC15" s="28">
        <f t="shared" si="40"/>
        <v>2922253.4208888793</v>
      </c>
      <c r="AD15" s="28">
        <f t="shared" si="40"/>
        <v>2814894.5197704583</v>
      </c>
      <c r="AE15" s="28">
        <f t="shared" si="40"/>
        <v>3116860.0638916129</v>
      </c>
      <c r="AF15" s="28">
        <f t="shared" ref="AF15:BO15" si="41">SUM(AF12:AF14)</f>
        <v>3116860.0638916129</v>
      </c>
      <c r="AG15" s="28">
        <f t="shared" si="41"/>
        <v>3116860.0638916129</v>
      </c>
      <c r="AH15" s="28">
        <f t="shared" si="41"/>
        <v>3116860.0638916129</v>
      </c>
      <c r="AI15" s="28">
        <f t="shared" si="41"/>
        <v>3116860.0638916129</v>
      </c>
      <c r="AJ15" s="28">
        <f t="shared" si="41"/>
        <v>3116860.0638916129</v>
      </c>
      <c r="AK15" s="28">
        <f t="shared" si="41"/>
        <v>3116860.0638916129</v>
      </c>
      <c r="AL15" s="28">
        <f t="shared" si="41"/>
        <v>3116860.0638916129</v>
      </c>
      <c r="AM15" s="28">
        <f t="shared" si="41"/>
        <v>3116860.0638916129</v>
      </c>
      <c r="AN15" s="28">
        <f t="shared" si="41"/>
        <v>3116860.0638916129</v>
      </c>
      <c r="AO15" s="28">
        <f t="shared" si="41"/>
        <v>3116860.0638916129</v>
      </c>
      <c r="AP15" s="28">
        <f t="shared" si="41"/>
        <v>3116860.0638916129</v>
      </c>
      <c r="AQ15" s="28">
        <f t="shared" si="41"/>
        <v>3116860.0638916129</v>
      </c>
      <c r="AR15" s="28">
        <f t="shared" si="41"/>
        <v>3116860.0638916129</v>
      </c>
      <c r="AS15" s="28">
        <f t="shared" si="41"/>
        <v>3116860.0638916129</v>
      </c>
      <c r="AT15" s="28">
        <f t="shared" si="41"/>
        <v>3116860.0638916129</v>
      </c>
      <c r="AU15" s="28">
        <f t="shared" si="41"/>
        <v>3116860.0638916129</v>
      </c>
      <c r="AV15" s="28">
        <f t="shared" si="41"/>
        <v>3116860.0638916129</v>
      </c>
      <c r="AW15" s="28">
        <f t="shared" si="41"/>
        <v>3116860.0638916129</v>
      </c>
      <c r="AX15" s="28">
        <f t="shared" si="41"/>
        <v>3116860.0638916129</v>
      </c>
      <c r="AY15" s="28">
        <f t="shared" si="41"/>
        <v>3116860.0638916129</v>
      </c>
      <c r="AZ15" s="28">
        <f t="shared" si="41"/>
        <v>3116860.0638916129</v>
      </c>
      <c r="BA15" s="28">
        <f t="shared" si="41"/>
        <v>3116860.0638916129</v>
      </c>
      <c r="BB15" s="28">
        <f t="shared" si="41"/>
        <v>3116860.0638916129</v>
      </c>
      <c r="BC15" s="28">
        <f t="shared" si="41"/>
        <v>3116860.0638916129</v>
      </c>
      <c r="BD15" s="28">
        <f t="shared" si="41"/>
        <v>3116860.0638916129</v>
      </c>
      <c r="BE15" s="28">
        <f t="shared" si="41"/>
        <v>3116860.0638916129</v>
      </c>
      <c r="BF15" s="28">
        <f t="shared" si="41"/>
        <v>3116860.0638916129</v>
      </c>
      <c r="BG15" s="28">
        <f t="shared" si="41"/>
        <v>3116860.0638916129</v>
      </c>
      <c r="BH15" s="28">
        <f t="shared" si="41"/>
        <v>3116860.0638916129</v>
      </c>
      <c r="BI15" s="28">
        <f t="shared" si="41"/>
        <v>3116860.0638916129</v>
      </c>
      <c r="BJ15" s="28">
        <f t="shared" si="41"/>
        <v>3116860.0638916129</v>
      </c>
      <c r="BK15" s="28">
        <f t="shared" si="41"/>
        <v>3116860.0638916129</v>
      </c>
      <c r="BL15" s="28">
        <f t="shared" si="41"/>
        <v>3116860.0638916129</v>
      </c>
      <c r="BM15" s="28">
        <f t="shared" si="41"/>
        <v>3116860.0638916129</v>
      </c>
      <c r="BN15" s="28">
        <f t="shared" si="41"/>
        <v>3116860.0638916129</v>
      </c>
      <c r="BO15" s="28">
        <f t="shared" si="41"/>
        <v>3116860.0638916129</v>
      </c>
    </row>
    <row r="16" spans="1:67" x14ac:dyDescent="0.3">
      <c r="A16" s="1"/>
      <c r="B16" s="1"/>
      <c r="C16" s="1"/>
      <c r="D16" s="1"/>
      <c r="E16" s="1"/>
      <c r="F16" s="1"/>
      <c r="G16" s="1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</row>
    <row r="17" spans="1:67" x14ac:dyDescent="0.3">
      <c r="A17" s="1" t="s">
        <v>16</v>
      </c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</row>
    <row r="18" spans="1:67" x14ac:dyDescent="0.3">
      <c r="A18" s="8" t="s">
        <v>17</v>
      </c>
      <c r="B18" s="8"/>
      <c r="C18" s="8"/>
      <c r="D18" s="8"/>
      <c r="E18" s="8"/>
      <c r="F18" s="1"/>
      <c r="G18" s="1"/>
      <c r="H18" s="29">
        <f t="shared" ref="H18:AE18" si="42">H6-H12</f>
        <v>1082589.4610153912</v>
      </c>
      <c r="I18" s="29">
        <f t="shared" si="42"/>
        <v>1178654.6346629211</v>
      </c>
      <c r="J18" s="29">
        <f t="shared" si="42"/>
        <v>1190559.3198857899</v>
      </c>
      <c r="K18" s="29">
        <f t="shared" si="42"/>
        <v>1181354.9651812827</v>
      </c>
      <c r="L18" s="29">
        <f t="shared" si="42"/>
        <v>1240098.1609196006</v>
      </c>
      <c r="M18" s="29">
        <f t="shared" si="42"/>
        <v>1148661.8451043731</v>
      </c>
      <c r="N18" s="29">
        <f t="shared" si="42"/>
        <v>1130549.4589105113</v>
      </c>
      <c r="O18" s="29">
        <f t="shared" si="42"/>
        <v>1172067.8260457488</v>
      </c>
      <c r="P18" s="29">
        <f t="shared" si="42"/>
        <v>1100207.0741740419</v>
      </c>
      <c r="Q18" s="29">
        <f t="shared" si="42"/>
        <v>1141388.5039499635</v>
      </c>
      <c r="R18" s="29">
        <f t="shared" si="42"/>
        <v>1146741.4669230324</v>
      </c>
      <c r="S18" s="29">
        <f t="shared" si="42"/>
        <v>1208068.8866418516</v>
      </c>
      <c r="T18" s="29">
        <f t="shared" si="42"/>
        <v>1028208.6794499992</v>
      </c>
      <c r="U18" s="29">
        <f t="shared" si="42"/>
        <v>1191308.8034999995</v>
      </c>
      <c r="V18" s="29">
        <f t="shared" si="42"/>
        <v>1022946.8050499996</v>
      </c>
      <c r="W18" s="29">
        <f t="shared" si="42"/>
        <v>1134802.5788499992</v>
      </c>
      <c r="X18" s="29">
        <f t="shared" si="42"/>
        <v>1126183.0859999997</v>
      </c>
      <c r="Y18" s="29">
        <f t="shared" si="42"/>
        <v>1075495.4384999988</v>
      </c>
      <c r="Z18" s="29">
        <f t="shared" si="42"/>
        <v>1024749.5125499992</v>
      </c>
      <c r="AA18" s="29">
        <f t="shared" si="42"/>
        <v>1085928.7008999996</v>
      </c>
      <c r="AB18" s="29">
        <f t="shared" si="42"/>
        <v>1033015.4493000004</v>
      </c>
      <c r="AC18" s="29">
        <f t="shared" si="42"/>
        <v>1101316.8925999994</v>
      </c>
      <c r="AD18" s="29">
        <f t="shared" si="42"/>
        <v>1129289.5035499991</v>
      </c>
      <c r="AE18" s="29">
        <f t="shared" si="42"/>
        <v>1175541.8469999996</v>
      </c>
      <c r="AF18" s="29">
        <f t="shared" ref="AF18:BO18" si="43">AF6-AF12</f>
        <v>1175541.8469999996</v>
      </c>
      <c r="AG18" s="29">
        <f t="shared" si="43"/>
        <v>1175541.8469999996</v>
      </c>
      <c r="AH18" s="29">
        <f t="shared" si="43"/>
        <v>1175541.8469999996</v>
      </c>
      <c r="AI18" s="29">
        <f t="shared" si="43"/>
        <v>1175541.8469999996</v>
      </c>
      <c r="AJ18" s="29">
        <f t="shared" si="43"/>
        <v>1175541.8469999996</v>
      </c>
      <c r="AK18" s="29">
        <f t="shared" si="43"/>
        <v>1175541.8469999996</v>
      </c>
      <c r="AL18" s="29">
        <f t="shared" si="43"/>
        <v>1175541.8469999996</v>
      </c>
      <c r="AM18" s="29">
        <f t="shared" si="43"/>
        <v>1175541.8469999996</v>
      </c>
      <c r="AN18" s="29">
        <f t="shared" si="43"/>
        <v>1175541.8469999996</v>
      </c>
      <c r="AO18" s="29">
        <f t="shared" si="43"/>
        <v>1175541.8469999996</v>
      </c>
      <c r="AP18" s="29">
        <f t="shared" si="43"/>
        <v>1175541.8469999996</v>
      </c>
      <c r="AQ18" s="29">
        <f t="shared" si="43"/>
        <v>1175541.8469999996</v>
      </c>
      <c r="AR18" s="29">
        <f t="shared" si="43"/>
        <v>1175541.8469999996</v>
      </c>
      <c r="AS18" s="29">
        <f t="shared" si="43"/>
        <v>1175541.8469999996</v>
      </c>
      <c r="AT18" s="29">
        <f t="shared" si="43"/>
        <v>1175541.8469999996</v>
      </c>
      <c r="AU18" s="29">
        <f t="shared" si="43"/>
        <v>1175541.8469999996</v>
      </c>
      <c r="AV18" s="29">
        <f t="shared" si="43"/>
        <v>1175541.8469999996</v>
      </c>
      <c r="AW18" s="29">
        <f t="shared" si="43"/>
        <v>1175541.8469999996</v>
      </c>
      <c r="AX18" s="29">
        <f t="shared" si="43"/>
        <v>1175541.8469999996</v>
      </c>
      <c r="AY18" s="29">
        <f t="shared" si="43"/>
        <v>1175541.8469999996</v>
      </c>
      <c r="AZ18" s="29">
        <f t="shared" si="43"/>
        <v>1175541.8469999996</v>
      </c>
      <c r="BA18" s="29">
        <f t="shared" si="43"/>
        <v>1175541.8469999996</v>
      </c>
      <c r="BB18" s="29">
        <f t="shared" si="43"/>
        <v>1175541.8469999996</v>
      </c>
      <c r="BC18" s="29">
        <f t="shared" si="43"/>
        <v>1175541.8469999996</v>
      </c>
      <c r="BD18" s="29">
        <f t="shared" si="43"/>
        <v>1175541.8469999996</v>
      </c>
      <c r="BE18" s="29">
        <f t="shared" si="43"/>
        <v>1175541.8469999996</v>
      </c>
      <c r="BF18" s="29">
        <f t="shared" si="43"/>
        <v>1175541.8469999996</v>
      </c>
      <c r="BG18" s="29">
        <f t="shared" si="43"/>
        <v>1175541.8469999996</v>
      </c>
      <c r="BH18" s="29">
        <f t="shared" si="43"/>
        <v>1175541.8469999996</v>
      </c>
      <c r="BI18" s="29">
        <f t="shared" si="43"/>
        <v>1175541.8469999996</v>
      </c>
      <c r="BJ18" s="29">
        <f t="shared" si="43"/>
        <v>1175541.8469999996</v>
      </c>
      <c r="BK18" s="29">
        <f t="shared" si="43"/>
        <v>1175541.8469999996</v>
      </c>
      <c r="BL18" s="29">
        <f t="shared" si="43"/>
        <v>1175541.8469999996</v>
      </c>
      <c r="BM18" s="29">
        <f t="shared" si="43"/>
        <v>1175541.8469999996</v>
      </c>
      <c r="BN18" s="29">
        <f t="shared" si="43"/>
        <v>1175541.8469999996</v>
      </c>
      <c r="BO18" s="29">
        <f t="shared" si="43"/>
        <v>1175541.8469999996</v>
      </c>
    </row>
    <row r="19" spans="1:67" x14ac:dyDescent="0.3">
      <c r="A19" s="8" t="s">
        <v>18</v>
      </c>
      <c r="B19" s="8"/>
      <c r="C19" s="8"/>
      <c r="D19" s="8"/>
      <c r="E19" s="8"/>
      <c r="F19" s="1"/>
      <c r="G19" s="1"/>
      <c r="H19" s="29">
        <f t="shared" ref="H19:AE19" si="44">H7-H13</f>
        <v>288466.2227364101</v>
      </c>
      <c r="I19" s="29">
        <f t="shared" si="44"/>
        <v>260889.71229260927</v>
      </c>
      <c r="J19" s="29">
        <f t="shared" si="44"/>
        <v>319809.33711408381</v>
      </c>
      <c r="K19" s="29">
        <f t="shared" si="44"/>
        <v>289605.80684700696</v>
      </c>
      <c r="L19" s="29">
        <f t="shared" si="44"/>
        <v>302411.82901481504</v>
      </c>
      <c r="M19" s="29">
        <f t="shared" si="44"/>
        <v>315306.29372922779</v>
      </c>
      <c r="N19" s="29">
        <f t="shared" si="44"/>
        <v>333335.69805505936</v>
      </c>
      <c r="O19" s="29">
        <f t="shared" si="44"/>
        <v>297937.71836763498</v>
      </c>
      <c r="P19" s="29">
        <f t="shared" si="44"/>
        <v>304912.46997847973</v>
      </c>
      <c r="Q19" s="29">
        <f t="shared" si="44"/>
        <v>257267.96523758388</v>
      </c>
      <c r="R19" s="29">
        <f t="shared" si="44"/>
        <v>255192.04920377833</v>
      </c>
      <c r="S19" s="29">
        <f t="shared" si="44"/>
        <v>273849.29671187815</v>
      </c>
      <c r="T19" s="29">
        <f t="shared" si="44"/>
        <v>282759.88386555103</v>
      </c>
      <c r="U19" s="29">
        <f t="shared" si="44"/>
        <v>338339.74018473492</v>
      </c>
      <c r="V19" s="29">
        <f t="shared" si="44"/>
        <v>285572.19775985705</v>
      </c>
      <c r="W19" s="29">
        <f t="shared" si="44"/>
        <v>283848.03106396919</v>
      </c>
      <c r="X19" s="29">
        <f t="shared" si="44"/>
        <v>312709.28184731852</v>
      </c>
      <c r="Y19" s="29">
        <f t="shared" si="44"/>
        <v>276452.90380475001</v>
      </c>
      <c r="Z19" s="29">
        <f t="shared" si="44"/>
        <v>311172.2539076063</v>
      </c>
      <c r="AA19" s="29">
        <f t="shared" si="44"/>
        <v>327411.58509868069</v>
      </c>
      <c r="AB19" s="29">
        <f t="shared" si="44"/>
        <v>319785.85578449041</v>
      </c>
      <c r="AC19" s="29">
        <f t="shared" si="44"/>
        <v>318401.82911112066</v>
      </c>
      <c r="AD19" s="29">
        <f t="shared" si="44"/>
        <v>284611.94022954203</v>
      </c>
      <c r="AE19" s="29">
        <f t="shared" si="44"/>
        <v>342204.15610838716</v>
      </c>
      <c r="AF19" s="29">
        <f t="shared" ref="AF19:BO19" si="45">AF7-AF13</f>
        <v>342204.15610838716</v>
      </c>
      <c r="AG19" s="29">
        <f t="shared" si="45"/>
        <v>342204.15610838716</v>
      </c>
      <c r="AH19" s="29">
        <f t="shared" si="45"/>
        <v>342204.15610838716</v>
      </c>
      <c r="AI19" s="29">
        <f t="shared" si="45"/>
        <v>342204.15610838716</v>
      </c>
      <c r="AJ19" s="29">
        <f t="shared" si="45"/>
        <v>342204.15610838716</v>
      </c>
      <c r="AK19" s="29">
        <f t="shared" si="45"/>
        <v>342204.15610838716</v>
      </c>
      <c r="AL19" s="29">
        <f t="shared" si="45"/>
        <v>342204.15610838716</v>
      </c>
      <c r="AM19" s="29">
        <f t="shared" si="45"/>
        <v>342204.15610838716</v>
      </c>
      <c r="AN19" s="29">
        <f t="shared" si="45"/>
        <v>342204.15610838716</v>
      </c>
      <c r="AO19" s="29">
        <f t="shared" si="45"/>
        <v>342204.15610838716</v>
      </c>
      <c r="AP19" s="29">
        <f t="shared" si="45"/>
        <v>342204.15610838716</v>
      </c>
      <c r="AQ19" s="29">
        <f t="shared" si="45"/>
        <v>342204.15610838716</v>
      </c>
      <c r="AR19" s="29">
        <f t="shared" si="45"/>
        <v>342204.15610838716</v>
      </c>
      <c r="AS19" s="29">
        <f t="shared" si="45"/>
        <v>342204.15610838716</v>
      </c>
      <c r="AT19" s="29">
        <f t="shared" si="45"/>
        <v>342204.15610838716</v>
      </c>
      <c r="AU19" s="29">
        <f t="shared" si="45"/>
        <v>342204.15610838716</v>
      </c>
      <c r="AV19" s="29">
        <f t="shared" si="45"/>
        <v>342204.15610838716</v>
      </c>
      <c r="AW19" s="29">
        <f t="shared" si="45"/>
        <v>342204.15610838716</v>
      </c>
      <c r="AX19" s="29">
        <f t="shared" si="45"/>
        <v>342204.15610838716</v>
      </c>
      <c r="AY19" s="29">
        <f t="shared" si="45"/>
        <v>342204.15610838716</v>
      </c>
      <c r="AZ19" s="29">
        <f t="shared" si="45"/>
        <v>342204.15610838716</v>
      </c>
      <c r="BA19" s="29">
        <f t="shared" si="45"/>
        <v>342204.15610838716</v>
      </c>
      <c r="BB19" s="29">
        <f t="shared" si="45"/>
        <v>342204.15610838716</v>
      </c>
      <c r="BC19" s="29">
        <f t="shared" si="45"/>
        <v>342204.15610838716</v>
      </c>
      <c r="BD19" s="29">
        <f t="shared" si="45"/>
        <v>342204.15610838716</v>
      </c>
      <c r="BE19" s="29">
        <f t="shared" si="45"/>
        <v>342204.15610838716</v>
      </c>
      <c r="BF19" s="29">
        <f t="shared" si="45"/>
        <v>342204.15610838716</v>
      </c>
      <c r="BG19" s="29">
        <f t="shared" si="45"/>
        <v>342204.15610838716</v>
      </c>
      <c r="BH19" s="29">
        <f t="shared" si="45"/>
        <v>342204.15610838716</v>
      </c>
      <c r="BI19" s="29">
        <f t="shared" si="45"/>
        <v>342204.15610838716</v>
      </c>
      <c r="BJ19" s="29">
        <f t="shared" si="45"/>
        <v>342204.15610838716</v>
      </c>
      <c r="BK19" s="29">
        <f t="shared" si="45"/>
        <v>342204.15610838716</v>
      </c>
      <c r="BL19" s="29">
        <f t="shared" si="45"/>
        <v>342204.15610838716</v>
      </c>
      <c r="BM19" s="29">
        <f t="shared" si="45"/>
        <v>342204.15610838716</v>
      </c>
      <c r="BN19" s="29">
        <f t="shared" si="45"/>
        <v>342204.15610838716</v>
      </c>
      <c r="BO19" s="29">
        <f t="shared" si="45"/>
        <v>342204.15610838716</v>
      </c>
    </row>
    <row r="20" spans="1:67" x14ac:dyDescent="0.3">
      <c r="A20" s="8"/>
      <c r="B20" s="8"/>
      <c r="C20" s="8"/>
      <c r="D20" s="8"/>
      <c r="E20" s="8"/>
      <c r="F20" s="1"/>
      <c r="G20" s="1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</row>
    <row r="21" spans="1:67" x14ac:dyDescent="0.3">
      <c r="A21" s="11" t="s">
        <v>19</v>
      </c>
      <c r="B21" s="11"/>
      <c r="C21" s="11"/>
      <c r="D21" s="11"/>
      <c r="E21" s="11"/>
      <c r="F21" s="11"/>
      <c r="G21" s="11"/>
      <c r="H21" s="28">
        <f>SUM(H18:H20)</f>
        <v>1371055.6837518013</v>
      </c>
      <c r="I21" s="28">
        <f t="shared" ref="I21:AE21" si="46">SUM(I18:I20)</f>
        <v>1439544.3469555303</v>
      </c>
      <c r="J21" s="28">
        <f t="shared" si="46"/>
        <v>1510368.6569998737</v>
      </c>
      <c r="K21" s="28">
        <f t="shared" si="46"/>
        <v>1470960.7720282897</v>
      </c>
      <c r="L21" s="28">
        <f t="shared" si="46"/>
        <v>1542509.9899344156</v>
      </c>
      <c r="M21" s="28">
        <f t="shared" si="46"/>
        <v>1463968.1388336008</v>
      </c>
      <c r="N21" s="28">
        <f t="shared" si="46"/>
        <v>1463885.1569655708</v>
      </c>
      <c r="O21" s="28">
        <f t="shared" si="46"/>
        <v>1470005.5444133838</v>
      </c>
      <c r="P21" s="28">
        <f t="shared" si="46"/>
        <v>1405119.5441525215</v>
      </c>
      <c r="Q21" s="28">
        <f t="shared" si="46"/>
        <v>1398656.4691875475</v>
      </c>
      <c r="R21" s="28">
        <f t="shared" si="46"/>
        <v>1401933.5161268108</v>
      </c>
      <c r="S21" s="28">
        <f t="shared" si="46"/>
        <v>1481918.1833537298</v>
      </c>
      <c r="T21" s="28">
        <f t="shared" si="46"/>
        <v>1310968.5633155503</v>
      </c>
      <c r="U21" s="28">
        <f t="shared" si="46"/>
        <v>1529648.5436847345</v>
      </c>
      <c r="V21" s="28">
        <f t="shared" si="46"/>
        <v>1308519.0028098566</v>
      </c>
      <c r="W21" s="28">
        <f t="shared" si="46"/>
        <v>1418650.6099139685</v>
      </c>
      <c r="X21" s="28">
        <f t="shared" si="46"/>
        <v>1438892.3678473183</v>
      </c>
      <c r="Y21" s="28">
        <f t="shared" si="46"/>
        <v>1351948.3423047487</v>
      </c>
      <c r="Z21" s="28">
        <f t="shared" si="46"/>
        <v>1335921.7664576054</v>
      </c>
      <c r="AA21" s="28">
        <f t="shared" si="46"/>
        <v>1413340.2859986802</v>
      </c>
      <c r="AB21" s="28">
        <f t="shared" si="46"/>
        <v>1352801.3050844909</v>
      </c>
      <c r="AC21" s="28">
        <f t="shared" si="46"/>
        <v>1419718.7217111201</v>
      </c>
      <c r="AD21" s="28">
        <f t="shared" si="46"/>
        <v>1413901.4437795412</v>
      </c>
      <c r="AE21" s="28">
        <f t="shared" si="46"/>
        <v>1517746.0031083869</v>
      </c>
      <c r="AF21" s="28">
        <f t="shared" ref="AF21:BO21" si="47">SUM(AF18:AF20)</f>
        <v>1517746.0031083869</v>
      </c>
      <c r="AG21" s="28">
        <f t="shared" si="47"/>
        <v>1517746.0031083869</v>
      </c>
      <c r="AH21" s="28">
        <f t="shared" si="47"/>
        <v>1517746.0031083869</v>
      </c>
      <c r="AI21" s="28">
        <f t="shared" si="47"/>
        <v>1517746.0031083869</v>
      </c>
      <c r="AJ21" s="28">
        <f t="shared" si="47"/>
        <v>1517746.0031083869</v>
      </c>
      <c r="AK21" s="28">
        <f t="shared" si="47"/>
        <v>1517746.0031083869</v>
      </c>
      <c r="AL21" s="28">
        <f t="shared" si="47"/>
        <v>1517746.0031083869</v>
      </c>
      <c r="AM21" s="28">
        <f t="shared" si="47"/>
        <v>1517746.0031083869</v>
      </c>
      <c r="AN21" s="28">
        <f t="shared" si="47"/>
        <v>1517746.0031083869</v>
      </c>
      <c r="AO21" s="28">
        <f t="shared" si="47"/>
        <v>1517746.0031083869</v>
      </c>
      <c r="AP21" s="28">
        <f t="shared" si="47"/>
        <v>1517746.0031083869</v>
      </c>
      <c r="AQ21" s="28">
        <f t="shared" si="47"/>
        <v>1517746.0031083869</v>
      </c>
      <c r="AR21" s="28">
        <f t="shared" si="47"/>
        <v>1517746.0031083869</v>
      </c>
      <c r="AS21" s="28">
        <f t="shared" si="47"/>
        <v>1517746.0031083869</v>
      </c>
      <c r="AT21" s="28">
        <f t="shared" si="47"/>
        <v>1517746.0031083869</v>
      </c>
      <c r="AU21" s="28">
        <f t="shared" si="47"/>
        <v>1517746.0031083869</v>
      </c>
      <c r="AV21" s="28">
        <f t="shared" si="47"/>
        <v>1517746.0031083869</v>
      </c>
      <c r="AW21" s="28">
        <f t="shared" si="47"/>
        <v>1517746.0031083869</v>
      </c>
      <c r="AX21" s="28">
        <f t="shared" si="47"/>
        <v>1517746.0031083869</v>
      </c>
      <c r="AY21" s="28">
        <f t="shared" si="47"/>
        <v>1517746.0031083869</v>
      </c>
      <c r="AZ21" s="28">
        <f t="shared" si="47"/>
        <v>1517746.0031083869</v>
      </c>
      <c r="BA21" s="28">
        <f t="shared" si="47"/>
        <v>1517746.0031083869</v>
      </c>
      <c r="BB21" s="28">
        <f t="shared" si="47"/>
        <v>1517746.0031083869</v>
      </c>
      <c r="BC21" s="28">
        <f t="shared" si="47"/>
        <v>1517746.0031083869</v>
      </c>
      <c r="BD21" s="28">
        <f t="shared" si="47"/>
        <v>1517746.0031083869</v>
      </c>
      <c r="BE21" s="28">
        <f t="shared" si="47"/>
        <v>1517746.0031083869</v>
      </c>
      <c r="BF21" s="28">
        <f t="shared" si="47"/>
        <v>1517746.0031083869</v>
      </c>
      <c r="BG21" s="28">
        <f t="shared" si="47"/>
        <v>1517746.0031083869</v>
      </c>
      <c r="BH21" s="28">
        <f t="shared" si="47"/>
        <v>1517746.0031083869</v>
      </c>
      <c r="BI21" s="28">
        <f t="shared" si="47"/>
        <v>1517746.0031083869</v>
      </c>
      <c r="BJ21" s="28">
        <f t="shared" si="47"/>
        <v>1517746.0031083869</v>
      </c>
      <c r="BK21" s="28">
        <f t="shared" si="47"/>
        <v>1517746.0031083869</v>
      </c>
      <c r="BL21" s="28">
        <f t="shared" si="47"/>
        <v>1517746.0031083869</v>
      </c>
      <c r="BM21" s="28">
        <f t="shared" si="47"/>
        <v>1517746.0031083869</v>
      </c>
      <c r="BN21" s="28">
        <f t="shared" si="47"/>
        <v>1517746.0031083869</v>
      </c>
      <c r="BO21" s="28">
        <f t="shared" si="47"/>
        <v>1517746.0031083869</v>
      </c>
    </row>
    <row r="22" spans="1:67" x14ac:dyDescent="0.3">
      <c r="A22" s="8" t="s">
        <v>20</v>
      </c>
      <c r="B22" s="8"/>
      <c r="C22" s="8"/>
      <c r="D22" s="8"/>
      <c r="E22" s="8"/>
      <c r="F22" s="9" t="s">
        <v>67</v>
      </c>
      <c r="G22" s="1"/>
      <c r="H22" s="32">
        <f t="shared" ref="H22:AE22" si="48">H18/H6</f>
        <v>0.31222562153393235</v>
      </c>
      <c r="I22" s="32">
        <f t="shared" si="48"/>
        <v>0.31538670171319105</v>
      </c>
      <c r="J22" s="32">
        <f t="shared" si="48"/>
        <v>0.31027228122677769</v>
      </c>
      <c r="K22" s="32">
        <f t="shared" si="48"/>
        <v>0.30880555144211685</v>
      </c>
      <c r="L22" s="32">
        <f t="shared" si="48"/>
        <v>0.31228655667451638</v>
      </c>
      <c r="M22" s="32">
        <f t="shared" si="48"/>
        <v>0.30789578422990299</v>
      </c>
      <c r="N22" s="32">
        <f t="shared" si="48"/>
        <v>0.30586355994845216</v>
      </c>
      <c r="O22" s="32">
        <f t="shared" si="48"/>
        <v>0.31753682807555073</v>
      </c>
      <c r="P22" s="32">
        <f t="shared" si="48"/>
        <v>0.30204652588414238</v>
      </c>
      <c r="Q22" s="32">
        <f t="shared" si="48"/>
        <v>0.31114638549264345</v>
      </c>
      <c r="R22" s="32">
        <f t="shared" si="48"/>
        <v>0.31770553379253891</v>
      </c>
      <c r="S22" s="32">
        <f t="shared" si="48"/>
        <v>0.30852983919765864</v>
      </c>
      <c r="T22" s="32">
        <f t="shared" si="48"/>
        <v>0.29215946945637539</v>
      </c>
      <c r="U22" s="32">
        <f t="shared" si="48"/>
        <v>0.31406180181810767</v>
      </c>
      <c r="V22" s="32">
        <f t="shared" si="48"/>
        <v>0.26265093289594771</v>
      </c>
      <c r="W22" s="32">
        <f t="shared" si="48"/>
        <v>0.29225298791652027</v>
      </c>
      <c r="X22" s="32">
        <f t="shared" si="48"/>
        <v>0.27940886673704723</v>
      </c>
      <c r="Y22" s="32">
        <f t="shared" si="48"/>
        <v>0.2840233709538828</v>
      </c>
      <c r="Z22" s="32">
        <f t="shared" si="48"/>
        <v>0.27314285886453071</v>
      </c>
      <c r="AA22" s="32">
        <f t="shared" si="48"/>
        <v>0.28985221740217981</v>
      </c>
      <c r="AB22" s="32">
        <f t="shared" si="48"/>
        <v>0.27940886825766947</v>
      </c>
      <c r="AC22" s="32">
        <f t="shared" si="48"/>
        <v>0.29578593896009081</v>
      </c>
      <c r="AD22" s="32">
        <f t="shared" si="48"/>
        <v>0.30824675370152937</v>
      </c>
      <c r="AE22" s="32">
        <f t="shared" si="48"/>
        <v>0.29578593913277162</v>
      </c>
      <c r="AF22" s="32">
        <f t="shared" ref="AF22:BO22" si="49">AF18/AF6</f>
        <v>0.29578593913277162</v>
      </c>
      <c r="AG22" s="32">
        <f t="shared" si="49"/>
        <v>0.29578593913277162</v>
      </c>
      <c r="AH22" s="32">
        <f t="shared" si="49"/>
        <v>0.29578593913277162</v>
      </c>
      <c r="AI22" s="32">
        <f t="shared" si="49"/>
        <v>0.29578593913277162</v>
      </c>
      <c r="AJ22" s="32">
        <f t="shared" si="49"/>
        <v>0.29578593913277162</v>
      </c>
      <c r="AK22" s="32">
        <f t="shared" si="49"/>
        <v>0.29578593913277162</v>
      </c>
      <c r="AL22" s="32">
        <f t="shared" si="49"/>
        <v>0.29578593913277162</v>
      </c>
      <c r="AM22" s="32">
        <f t="shared" si="49"/>
        <v>0.29578593913277162</v>
      </c>
      <c r="AN22" s="32">
        <f t="shared" si="49"/>
        <v>0.29578593913277162</v>
      </c>
      <c r="AO22" s="32">
        <f t="shared" si="49"/>
        <v>0.29578593913277162</v>
      </c>
      <c r="AP22" s="32">
        <f t="shared" si="49"/>
        <v>0.29578593913277162</v>
      </c>
      <c r="AQ22" s="32">
        <f t="shared" si="49"/>
        <v>0.29578593913277162</v>
      </c>
      <c r="AR22" s="32">
        <f t="shared" si="49"/>
        <v>0.29578593913277162</v>
      </c>
      <c r="AS22" s="32">
        <f t="shared" si="49"/>
        <v>0.29578593913277162</v>
      </c>
      <c r="AT22" s="32">
        <f t="shared" si="49"/>
        <v>0.29578593913277162</v>
      </c>
      <c r="AU22" s="32">
        <f t="shared" si="49"/>
        <v>0.29578593913277162</v>
      </c>
      <c r="AV22" s="32">
        <f t="shared" si="49"/>
        <v>0.29578593913277162</v>
      </c>
      <c r="AW22" s="32">
        <f t="shared" si="49"/>
        <v>0.29578593913277162</v>
      </c>
      <c r="AX22" s="32">
        <f t="shared" si="49"/>
        <v>0.29578593913277162</v>
      </c>
      <c r="AY22" s="32">
        <f t="shared" si="49"/>
        <v>0.29578593913277162</v>
      </c>
      <c r="AZ22" s="32">
        <f t="shared" si="49"/>
        <v>0.29578593913277162</v>
      </c>
      <c r="BA22" s="32">
        <f t="shared" si="49"/>
        <v>0.29578593913277162</v>
      </c>
      <c r="BB22" s="32">
        <f t="shared" si="49"/>
        <v>0.29578593913277162</v>
      </c>
      <c r="BC22" s="32">
        <f t="shared" si="49"/>
        <v>0.29578593913277162</v>
      </c>
      <c r="BD22" s="32">
        <f t="shared" si="49"/>
        <v>0.29578593913277162</v>
      </c>
      <c r="BE22" s="32">
        <f t="shared" si="49"/>
        <v>0.29578593913277162</v>
      </c>
      <c r="BF22" s="32">
        <f t="shared" si="49"/>
        <v>0.29578593913277162</v>
      </c>
      <c r="BG22" s="32">
        <f t="shared" si="49"/>
        <v>0.29578593913277162</v>
      </c>
      <c r="BH22" s="32">
        <f t="shared" si="49"/>
        <v>0.29578593913277162</v>
      </c>
      <c r="BI22" s="32">
        <f t="shared" si="49"/>
        <v>0.29578593913277162</v>
      </c>
      <c r="BJ22" s="32">
        <f t="shared" si="49"/>
        <v>0.29578593913277162</v>
      </c>
      <c r="BK22" s="32">
        <f t="shared" si="49"/>
        <v>0.29578593913277162</v>
      </c>
      <c r="BL22" s="32">
        <f t="shared" si="49"/>
        <v>0.29578593913277162</v>
      </c>
      <c r="BM22" s="32">
        <f t="shared" si="49"/>
        <v>0.29578593913277162</v>
      </c>
      <c r="BN22" s="32">
        <f t="shared" si="49"/>
        <v>0.29578593913277162</v>
      </c>
      <c r="BO22" s="32">
        <f t="shared" si="49"/>
        <v>0.29578593913277162</v>
      </c>
    </row>
    <row r="23" spans="1:67" x14ac:dyDescent="0.3">
      <c r="A23" s="8" t="s">
        <v>21</v>
      </c>
      <c r="B23" s="8"/>
      <c r="C23" s="8"/>
      <c r="D23" s="8"/>
      <c r="E23" s="8"/>
      <c r="F23" s="9" t="s">
        <v>67</v>
      </c>
      <c r="G23" s="1"/>
      <c r="H23" s="32">
        <f t="shared" ref="H23:AE23" si="50">H19/H7</f>
        <v>0.51105792703426256</v>
      </c>
      <c r="I23" s="32">
        <f t="shared" si="50"/>
        <v>0.51193542846987983</v>
      </c>
      <c r="J23" s="32">
        <f t="shared" si="50"/>
        <v>0.51198058358973042</v>
      </c>
      <c r="K23" s="32">
        <f t="shared" si="50"/>
        <v>0.50662644276875479</v>
      </c>
      <c r="L23" s="32">
        <f t="shared" si="50"/>
        <v>0.50964985090428816</v>
      </c>
      <c r="M23" s="32">
        <f t="shared" si="50"/>
        <v>0.5191759886988655</v>
      </c>
      <c r="N23" s="32">
        <f t="shared" si="50"/>
        <v>0.51103149169119944</v>
      </c>
      <c r="O23" s="32">
        <f t="shared" si="50"/>
        <v>0.49583509372332762</v>
      </c>
      <c r="P23" s="32">
        <f t="shared" si="50"/>
        <v>0.51421532193500519</v>
      </c>
      <c r="Q23" s="32">
        <f t="shared" si="50"/>
        <v>0.51430222125978287</v>
      </c>
      <c r="R23" s="32">
        <f t="shared" si="50"/>
        <v>0.51847500454853745</v>
      </c>
      <c r="S23" s="32">
        <f t="shared" si="50"/>
        <v>0.51288326691032193</v>
      </c>
      <c r="T23" s="32">
        <f t="shared" si="50"/>
        <v>0.5089460752468532</v>
      </c>
      <c r="U23" s="32">
        <f t="shared" si="50"/>
        <v>0.5010665038336044</v>
      </c>
      <c r="V23" s="32">
        <f t="shared" si="50"/>
        <v>0.50317517134264056</v>
      </c>
      <c r="W23" s="32">
        <f t="shared" si="50"/>
        <v>0.50748442554441908</v>
      </c>
      <c r="X23" s="32">
        <f t="shared" si="50"/>
        <v>0.49717356686471759</v>
      </c>
      <c r="Y23" s="32">
        <f t="shared" si="50"/>
        <v>0.5010072846450645</v>
      </c>
      <c r="Z23" s="32">
        <f t="shared" si="50"/>
        <v>0.51928854848062811</v>
      </c>
      <c r="AA23" s="32">
        <f t="shared" si="50"/>
        <v>0.51404359340289163</v>
      </c>
      <c r="AB23" s="32">
        <f t="shared" si="50"/>
        <v>0.50877201327315769</v>
      </c>
      <c r="AC23" s="32">
        <f t="shared" si="50"/>
        <v>0.51470168724535426</v>
      </c>
      <c r="AD23" s="32">
        <f t="shared" si="50"/>
        <v>0.50355374467538494</v>
      </c>
      <c r="AE23" s="32">
        <f t="shared" si="50"/>
        <v>0.51825025347821985</v>
      </c>
      <c r="AF23" s="32">
        <f t="shared" ref="AF23:BO23" si="51">AF19/AF7</f>
        <v>0.51825025347821985</v>
      </c>
      <c r="AG23" s="32">
        <f t="shared" si="51"/>
        <v>0.51825025347821985</v>
      </c>
      <c r="AH23" s="32">
        <f t="shared" si="51"/>
        <v>0.51825025347821985</v>
      </c>
      <c r="AI23" s="32">
        <f t="shared" si="51"/>
        <v>0.51825025347821985</v>
      </c>
      <c r="AJ23" s="32">
        <f t="shared" si="51"/>
        <v>0.51825025347821985</v>
      </c>
      <c r="AK23" s="32">
        <f t="shared" si="51"/>
        <v>0.51825025347821985</v>
      </c>
      <c r="AL23" s="32">
        <f t="shared" si="51"/>
        <v>0.51825025347821985</v>
      </c>
      <c r="AM23" s="32">
        <f t="shared" si="51"/>
        <v>0.51825025347821985</v>
      </c>
      <c r="AN23" s="32">
        <f t="shared" si="51"/>
        <v>0.51825025347821985</v>
      </c>
      <c r="AO23" s="32">
        <f t="shared" si="51"/>
        <v>0.51825025347821985</v>
      </c>
      <c r="AP23" s="32">
        <f t="shared" si="51"/>
        <v>0.51825025347821985</v>
      </c>
      <c r="AQ23" s="32">
        <f t="shared" si="51"/>
        <v>0.51825025347821985</v>
      </c>
      <c r="AR23" s="32">
        <f t="shared" si="51"/>
        <v>0.51825025347821985</v>
      </c>
      <c r="AS23" s="32">
        <f t="shared" si="51"/>
        <v>0.51825025347821985</v>
      </c>
      <c r="AT23" s="32">
        <f t="shared" si="51"/>
        <v>0.51825025347821985</v>
      </c>
      <c r="AU23" s="32">
        <f t="shared" si="51"/>
        <v>0.51825025347821985</v>
      </c>
      <c r="AV23" s="32">
        <f t="shared" si="51"/>
        <v>0.51825025347821985</v>
      </c>
      <c r="AW23" s="32">
        <f t="shared" si="51"/>
        <v>0.51825025347821985</v>
      </c>
      <c r="AX23" s="32">
        <f t="shared" si="51"/>
        <v>0.51825025347821985</v>
      </c>
      <c r="AY23" s="32">
        <f t="shared" si="51"/>
        <v>0.51825025347821985</v>
      </c>
      <c r="AZ23" s="32">
        <f t="shared" si="51"/>
        <v>0.51825025347821985</v>
      </c>
      <c r="BA23" s="32">
        <f t="shared" si="51"/>
        <v>0.51825025347821985</v>
      </c>
      <c r="BB23" s="32">
        <f t="shared" si="51"/>
        <v>0.51825025347821985</v>
      </c>
      <c r="BC23" s="32">
        <f t="shared" si="51"/>
        <v>0.51825025347821985</v>
      </c>
      <c r="BD23" s="32">
        <f t="shared" si="51"/>
        <v>0.51825025347821985</v>
      </c>
      <c r="BE23" s="32">
        <f t="shared" si="51"/>
        <v>0.51825025347821985</v>
      </c>
      <c r="BF23" s="32">
        <f t="shared" si="51"/>
        <v>0.51825025347821985</v>
      </c>
      <c r="BG23" s="32">
        <f t="shared" si="51"/>
        <v>0.51825025347821985</v>
      </c>
      <c r="BH23" s="32">
        <f t="shared" si="51"/>
        <v>0.51825025347821985</v>
      </c>
      <c r="BI23" s="32">
        <f t="shared" si="51"/>
        <v>0.51825025347821985</v>
      </c>
      <c r="BJ23" s="32">
        <f t="shared" si="51"/>
        <v>0.51825025347821985</v>
      </c>
      <c r="BK23" s="32">
        <f t="shared" si="51"/>
        <v>0.51825025347821985</v>
      </c>
      <c r="BL23" s="32">
        <f t="shared" si="51"/>
        <v>0.51825025347821985</v>
      </c>
      <c r="BM23" s="32">
        <f t="shared" si="51"/>
        <v>0.51825025347821985</v>
      </c>
      <c r="BN23" s="32">
        <f t="shared" si="51"/>
        <v>0.51825025347821985</v>
      </c>
      <c r="BO23" s="32">
        <f t="shared" si="51"/>
        <v>0.51825025347821985</v>
      </c>
    </row>
    <row r="24" spans="1:67" x14ac:dyDescent="0.3">
      <c r="A24" s="8" t="s">
        <v>22</v>
      </c>
      <c r="B24" s="8"/>
      <c r="C24" s="8"/>
      <c r="D24" s="8"/>
      <c r="E24" s="8"/>
      <c r="F24" s="1"/>
      <c r="G24" s="1"/>
      <c r="H24" s="32">
        <f t="shared" ref="H24:AE24" si="52">H21/H9</f>
        <v>0.34006214420534608</v>
      </c>
      <c r="I24" s="32">
        <f t="shared" si="52"/>
        <v>0.33897254907209529</v>
      </c>
      <c r="J24" s="32">
        <f t="shared" si="52"/>
        <v>0.33851144374746422</v>
      </c>
      <c r="K24" s="32">
        <f t="shared" si="52"/>
        <v>0.33452226734157259</v>
      </c>
      <c r="L24" s="32">
        <f t="shared" si="52"/>
        <v>0.33794378488979487</v>
      </c>
      <c r="M24" s="32">
        <f t="shared" si="52"/>
        <v>0.33747501306985739</v>
      </c>
      <c r="N24" s="32">
        <f t="shared" si="52"/>
        <v>0.33663874980422615</v>
      </c>
      <c r="O24" s="32">
        <f t="shared" si="52"/>
        <v>0.34249858523300597</v>
      </c>
      <c r="P24" s="32">
        <f t="shared" si="52"/>
        <v>0.33175015735130048</v>
      </c>
      <c r="Q24" s="32">
        <f t="shared" si="52"/>
        <v>0.3355250859796412</v>
      </c>
      <c r="R24" s="32">
        <f t="shared" si="52"/>
        <v>0.34179787045947346</v>
      </c>
      <c r="S24" s="32">
        <f t="shared" si="52"/>
        <v>0.3330522504864365</v>
      </c>
      <c r="T24" s="32">
        <f t="shared" si="52"/>
        <v>0.32171640467787227</v>
      </c>
      <c r="U24" s="32">
        <f t="shared" si="52"/>
        <v>0.3423204479450811</v>
      </c>
      <c r="V24" s="32">
        <f t="shared" si="52"/>
        <v>0.29324255688453937</v>
      </c>
      <c r="W24" s="32">
        <f t="shared" si="52"/>
        <v>0.31935265503022708</v>
      </c>
      <c r="X24" s="32">
        <f t="shared" si="52"/>
        <v>0.30880395496641716</v>
      </c>
      <c r="Y24" s="32">
        <f t="shared" si="52"/>
        <v>0.31162096515406057</v>
      </c>
      <c r="Z24" s="32">
        <f t="shared" si="52"/>
        <v>0.30704308981679185</v>
      </c>
      <c r="AA24" s="32">
        <f t="shared" si="52"/>
        <v>0.32242834603464993</v>
      </c>
      <c r="AB24" s="32">
        <f t="shared" si="52"/>
        <v>0.31273648079813415</v>
      </c>
      <c r="AC24" s="32">
        <f t="shared" si="52"/>
        <v>0.32697554822656777</v>
      </c>
      <c r="AD24" s="32">
        <f t="shared" si="52"/>
        <v>0.33435083081960659</v>
      </c>
      <c r="AE24" s="32">
        <f t="shared" si="52"/>
        <v>0.32748112378207589</v>
      </c>
      <c r="AF24" s="32">
        <f t="shared" ref="AF24:BO24" si="53">AF21/AF9</f>
        <v>0.32748112378207589</v>
      </c>
      <c r="AG24" s="32">
        <f t="shared" si="53"/>
        <v>0.32748112378207589</v>
      </c>
      <c r="AH24" s="32">
        <f t="shared" si="53"/>
        <v>0.32748112378207589</v>
      </c>
      <c r="AI24" s="32">
        <f t="shared" si="53"/>
        <v>0.32748112378207589</v>
      </c>
      <c r="AJ24" s="32">
        <f t="shared" si="53"/>
        <v>0.32748112378207589</v>
      </c>
      <c r="AK24" s="32">
        <f t="shared" si="53"/>
        <v>0.32748112378207589</v>
      </c>
      <c r="AL24" s="32">
        <f t="shared" si="53"/>
        <v>0.32748112378207589</v>
      </c>
      <c r="AM24" s="32">
        <f t="shared" si="53"/>
        <v>0.32748112378207589</v>
      </c>
      <c r="AN24" s="32">
        <f t="shared" si="53"/>
        <v>0.32748112378207589</v>
      </c>
      <c r="AO24" s="32">
        <f t="shared" si="53"/>
        <v>0.32748112378207589</v>
      </c>
      <c r="AP24" s="32">
        <f t="shared" si="53"/>
        <v>0.32748112378207589</v>
      </c>
      <c r="AQ24" s="32">
        <f t="shared" si="53"/>
        <v>0.32748112378207589</v>
      </c>
      <c r="AR24" s="32">
        <f t="shared" si="53"/>
        <v>0.32748112378207589</v>
      </c>
      <c r="AS24" s="32">
        <f t="shared" si="53"/>
        <v>0.32748112378207589</v>
      </c>
      <c r="AT24" s="32">
        <f t="shared" si="53"/>
        <v>0.32748112378207589</v>
      </c>
      <c r="AU24" s="32">
        <f t="shared" si="53"/>
        <v>0.32748112378207589</v>
      </c>
      <c r="AV24" s="32">
        <f t="shared" si="53"/>
        <v>0.32748112378207589</v>
      </c>
      <c r="AW24" s="32">
        <f t="shared" si="53"/>
        <v>0.32748112378207589</v>
      </c>
      <c r="AX24" s="32">
        <f t="shared" si="53"/>
        <v>0.32748112378207589</v>
      </c>
      <c r="AY24" s="32">
        <f t="shared" si="53"/>
        <v>0.32748112378207589</v>
      </c>
      <c r="AZ24" s="32">
        <f t="shared" si="53"/>
        <v>0.32748112378207589</v>
      </c>
      <c r="BA24" s="32">
        <f t="shared" si="53"/>
        <v>0.32748112378207589</v>
      </c>
      <c r="BB24" s="32">
        <f t="shared" si="53"/>
        <v>0.32748112378207589</v>
      </c>
      <c r="BC24" s="32">
        <f t="shared" si="53"/>
        <v>0.32748112378207589</v>
      </c>
      <c r="BD24" s="32">
        <f t="shared" si="53"/>
        <v>0.32748112378207589</v>
      </c>
      <c r="BE24" s="32">
        <f t="shared" si="53"/>
        <v>0.32748112378207589</v>
      </c>
      <c r="BF24" s="32">
        <f t="shared" si="53"/>
        <v>0.32748112378207589</v>
      </c>
      <c r="BG24" s="32">
        <f t="shared" si="53"/>
        <v>0.32748112378207589</v>
      </c>
      <c r="BH24" s="32">
        <f t="shared" si="53"/>
        <v>0.32748112378207589</v>
      </c>
      <c r="BI24" s="32">
        <f t="shared" si="53"/>
        <v>0.32748112378207589</v>
      </c>
      <c r="BJ24" s="32">
        <f t="shared" si="53"/>
        <v>0.32748112378207589</v>
      </c>
      <c r="BK24" s="32">
        <f t="shared" si="53"/>
        <v>0.32748112378207589</v>
      </c>
      <c r="BL24" s="32">
        <f t="shared" si="53"/>
        <v>0.32748112378207589</v>
      </c>
      <c r="BM24" s="32">
        <f t="shared" si="53"/>
        <v>0.32748112378207589</v>
      </c>
      <c r="BN24" s="32">
        <f t="shared" si="53"/>
        <v>0.32748112378207589</v>
      </c>
      <c r="BO24" s="32">
        <f t="shared" si="53"/>
        <v>0.32748112378207589</v>
      </c>
    </row>
    <row r="25" spans="1:67" x14ac:dyDescent="0.3">
      <c r="A25" s="1"/>
      <c r="B25" s="1"/>
      <c r="C25" s="1"/>
      <c r="D25" s="1"/>
      <c r="E25" s="1"/>
      <c r="F25" s="1"/>
      <c r="G25" s="1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</row>
    <row r="26" spans="1:67" x14ac:dyDescent="0.3">
      <c r="A26" s="1" t="s">
        <v>23</v>
      </c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</row>
    <row r="27" spans="1:67" x14ac:dyDescent="0.3">
      <c r="A27" s="8" t="s">
        <v>24</v>
      </c>
      <c r="B27" s="8"/>
      <c r="C27" s="8"/>
      <c r="D27" s="8"/>
      <c r="E27" s="8"/>
      <c r="F27" s="9" t="s">
        <v>68</v>
      </c>
      <c r="G27" s="1"/>
      <c r="H27" s="27">
        <v>400000</v>
      </c>
      <c r="I27" s="27">
        <v>400000</v>
      </c>
      <c r="J27" s="27">
        <v>400000</v>
      </c>
      <c r="K27" s="27">
        <v>400000</v>
      </c>
      <c r="L27" s="27">
        <v>400000</v>
      </c>
      <c r="M27" s="27">
        <v>400000</v>
      </c>
      <c r="N27" s="27">
        <v>400000</v>
      </c>
      <c r="O27" s="27">
        <v>400000</v>
      </c>
      <c r="P27" s="27">
        <v>400000</v>
      </c>
      <c r="Q27" s="27">
        <v>400000</v>
      </c>
      <c r="R27" s="27">
        <v>400000</v>
      </c>
      <c r="S27" s="27">
        <v>400000</v>
      </c>
      <c r="T27" s="27">
        <v>420000</v>
      </c>
      <c r="U27" s="27">
        <v>420000</v>
      </c>
      <c r="V27" s="27">
        <v>420000</v>
      </c>
      <c r="W27" s="27">
        <v>420000</v>
      </c>
      <c r="X27" s="27">
        <v>420000</v>
      </c>
      <c r="Y27" s="27">
        <v>420000</v>
      </c>
      <c r="Z27" s="27">
        <v>420000</v>
      </c>
      <c r="AA27" s="27">
        <v>420000</v>
      </c>
      <c r="AB27" s="27">
        <v>420000</v>
      </c>
      <c r="AC27" s="27">
        <v>420000</v>
      </c>
      <c r="AD27" s="27">
        <v>420000</v>
      </c>
      <c r="AE27" s="27">
        <v>420000</v>
      </c>
      <c r="AF27" s="27">
        <v>420000</v>
      </c>
      <c r="AG27" s="27">
        <v>420000</v>
      </c>
      <c r="AH27" s="27">
        <v>420000</v>
      </c>
      <c r="AI27" s="27">
        <v>420000</v>
      </c>
      <c r="AJ27" s="27">
        <v>420000</v>
      </c>
      <c r="AK27" s="27">
        <v>420000</v>
      </c>
      <c r="AL27" s="27">
        <v>420000</v>
      </c>
      <c r="AM27" s="27">
        <v>420000</v>
      </c>
      <c r="AN27" s="27">
        <v>420000</v>
      </c>
      <c r="AO27" s="27">
        <v>420000</v>
      </c>
      <c r="AP27" s="27">
        <v>420000</v>
      </c>
      <c r="AQ27" s="27">
        <v>420000</v>
      </c>
      <c r="AR27" s="27">
        <v>420000</v>
      </c>
      <c r="AS27" s="27">
        <v>420000</v>
      </c>
      <c r="AT27" s="27">
        <v>420000</v>
      </c>
      <c r="AU27" s="27">
        <v>420000</v>
      </c>
      <c r="AV27" s="27">
        <v>420000</v>
      </c>
      <c r="AW27" s="27">
        <v>420000</v>
      </c>
      <c r="AX27" s="27">
        <v>420000</v>
      </c>
      <c r="AY27" s="27">
        <v>420000</v>
      </c>
      <c r="AZ27" s="27">
        <v>420000</v>
      </c>
      <c r="BA27" s="27">
        <v>420000</v>
      </c>
      <c r="BB27" s="27">
        <v>420000</v>
      </c>
      <c r="BC27" s="27">
        <v>420000</v>
      </c>
      <c r="BD27" s="27">
        <v>420000</v>
      </c>
      <c r="BE27" s="27">
        <v>420000</v>
      </c>
      <c r="BF27" s="27">
        <v>420000</v>
      </c>
      <c r="BG27" s="27">
        <v>420000</v>
      </c>
      <c r="BH27" s="27">
        <v>420000</v>
      </c>
      <c r="BI27" s="27">
        <v>420000</v>
      </c>
      <c r="BJ27" s="27">
        <v>420000</v>
      </c>
      <c r="BK27" s="27">
        <v>420000</v>
      </c>
      <c r="BL27" s="27">
        <v>420000</v>
      </c>
      <c r="BM27" s="27">
        <v>420000</v>
      </c>
      <c r="BN27" s="27">
        <v>420000</v>
      </c>
      <c r="BO27" s="27">
        <v>420000</v>
      </c>
    </row>
    <row r="28" spans="1:67" x14ac:dyDescent="0.3">
      <c r="A28" s="8" t="s">
        <v>25</v>
      </c>
      <c r="B28" s="8"/>
      <c r="C28" s="8"/>
      <c r="D28" s="8"/>
      <c r="E28" s="8"/>
      <c r="F28" s="9" t="s">
        <v>69</v>
      </c>
      <c r="G28" s="1"/>
      <c r="H28" s="27">
        <v>72000</v>
      </c>
      <c r="I28" s="27">
        <v>72000</v>
      </c>
      <c r="J28" s="27">
        <v>72000</v>
      </c>
      <c r="K28" s="27">
        <v>72000</v>
      </c>
      <c r="L28" s="27">
        <v>72000</v>
      </c>
      <c r="M28" s="27">
        <v>72000</v>
      </c>
      <c r="N28" s="27">
        <v>72000</v>
      </c>
      <c r="O28" s="27">
        <v>72000</v>
      </c>
      <c r="P28" s="27">
        <v>72000</v>
      </c>
      <c r="Q28" s="27">
        <v>72000</v>
      </c>
      <c r="R28" s="27">
        <v>72000</v>
      </c>
      <c r="S28" s="27">
        <v>72000</v>
      </c>
      <c r="T28" s="27">
        <v>75600</v>
      </c>
      <c r="U28" s="27">
        <v>75600</v>
      </c>
      <c r="V28" s="27">
        <v>75600</v>
      </c>
      <c r="W28" s="27">
        <v>75600</v>
      </c>
      <c r="X28" s="27">
        <v>75600</v>
      </c>
      <c r="Y28" s="27">
        <v>75600</v>
      </c>
      <c r="Z28" s="27">
        <v>75600</v>
      </c>
      <c r="AA28" s="27">
        <v>75600</v>
      </c>
      <c r="AB28" s="27">
        <v>75600</v>
      </c>
      <c r="AC28" s="27">
        <v>75600</v>
      </c>
      <c r="AD28" s="27">
        <v>75600</v>
      </c>
      <c r="AE28" s="27">
        <v>75600</v>
      </c>
      <c r="AF28" s="27">
        <v>75600</v>
      </c>
      <c r="AG28" s="27">
        <v>75600</v>
      </c>
      <c r="AH28" s="27">
        <v>75600</v>
      </c>
      <c r="AI28" s="27">
        <v>75600</v>
      </c>
      <c r="AJ28" s="27">
        <v>75600</v>
      </c>
      <c r="AK28" s="27">
        <v>75600</v>
      </c>
      <c r="AL28" s="27">
        <v>75600</v>
      </c>
      <c r="AM28" s="27">
        <v>75600</v>
      </c>
      <c r="AN28" s="27">
        <v>75600</v>
      </c>
      <c r="AO28" s="27">
        <v>75600</v>
      </c>
      <c r="AP28" s="27">
        <v>75600</v>
      </c>
      <c r="AQ28" s="27">
        <v>75600</v>
      </c>
      <c r="AR28" s="27">
        <v>75600</v>
      </c>
      <c r="AS28" s="27">
        <v>75600</v>
      </c>
      <c r="AT28" s="27">
        <v>75600</v>
      </c>
      <c r="AU28" s="27">
        <v>75600</v>
      </c>
      <c r="AV28" s="27">
        <v>75600</v>
      </c>
      <c r="AW28" s="27">
        <v>75600</v>
      </c>
      <c r="AX28" s="27">
        <v>75600</v>
      </c>
      <c r="AY28" s="27">
        <v>75600</v>
      </c>
      <c r="AZ28" s="27">
        <v>75600</v>
      </c>
      <c r="BA28" s="27">
        <v>75600</v>
      </c>
      <c r="BB28" s="27">
        <v>75600</v>
      </c>
      <c r="BC28" s="27">
        <v>75600</v>
      </c>
      <c r="BD28" s="27">
        <v>75600</v>
      </c>
      <c r="BE28" s="27">
        <v>75600</v>
      </c>
      <c r="BF28" s="27">
        <v>75600</v>
      </c>
      <c r="BG28" s="27">
        <v>75600</v>
      </c>
      <c r="BH28" s="27">
        <v>75600</v>
      </c>
      <c r="BI28" s="27">
        <v>75600</v>
      </c>
      <c r="BJ28" s="27">
        <v>75600</v>
      </c>
      <c r="BK28" s="27">
        <v>75600</v>
      </c>
      <c r="BL28" s="27">
        <v>75600</v>
      </c>
      <c r="BM28" s="27">
        <v>75600</v>
      </c>
      <c r="BN28" s="27">
        <v>75600</v>
      </c>
      <c r="BO28" s="27">
        <v>75600</v>
      </c>
    </row>
    <row r="29" spans="1:67" x14ac:dyDescent="0.3">
      <c r="A29" s="8" t="s">
        <v>26</v>
      </c>
      <c r="B29" s="8"/>
      <c r="C29" s="8"/>
      <c r="D29" s="8"/>
      <c r="E29" s="8"/>
      <c r="F29" s="9" t="s">
        <v>70</v>
      </c>
      <c r="G29" s="1"/>
      <c r="H29" s="27">
        <v>40000</v>
      </c>
      <c r="I29" s="27">
        <v>40000</v>
      </c>
      <c r="J29" s="27">
        <v>40000</v>
      </c>
      <c r="K29" s="27">
        <v>40000</v>
      </c>
      <c r="L29" s="27">
        <v>40000</v>
      </c>
      <c r="M29" s="27">
        <v>40000</v>
      </c>
      <c r="N29" s="27">
        <v>40000</v>
      </c>
      <c r="O29" s="27">
        <v>40000</v>
      </c>
      <c r="P29" s="27">
        <v>40000</v>
      </c>
      <c r="Q29" s="27">
        <v>40000</v>
      </c>
      <c r="R29" s="27">
        <v>40000</v>
      </c>
      <c r="S29" s="27">
        <v>40000</v>
      </c>
      <c r="T29" s="27">
        <v>42000</v>
      </c>
      <c r="U29" s="27">
        <v>42000</v>
      </c>
      <c r="V29" s="27">
        <v>42000</v>
      </c>
      <c r="W29" s="27">
        <v>42000</v>
      </c>
      <c r="X29" s="27">
        <v>42000</v>
      </c>
      <c r="Y29" s="27">
        <v>42000</v>
      </c>
      <c r="Z29" s="27">
        <v>42000</v>
      </c>
      <c r="AA29" s="27">
        <v>42000</v>
      </c>
      <c r="AB29" s="27">
        <v>42000</v>
      </c>
      <c r="AC29" s="27">
        <v>42000</v>
      </c>
      <c r="AD29" s="27">
        <v>42000</v>
      </c>
      <c r="AE29" s="27">
        <v>42000</v>
      </c>
      <c r="AF29" s="27">
        <v>42000</v>
      </c>
      <c r="AG29" s="27">
        <v>42000</v>
      </c>
      <c r="AH29" s="27">
        <v>42000</v>
      </c>
      <c r="AI29" s="27">
        <v>42000</v>
      </c>
      <c r="AJ29" s="27">
        <v>42000</v>
      </c>
      <c r="AK29" s="27">
        <v>42000</v>
      </c>
      <c r="AL29" s="27">
        <v>42000</v>
      </c>
      <c r="AM29" s="27">
        <v>42000</v>
      </c>
      <c r="AN29" s="27">
        <v>42000</v>
      </c>
      <c r="AO29" s="27">
        <v>42000</v>
      </c>
      <c r="AP29" s="27">
        <v>42000</v>
      </c>
      <c r="AQ29" s="27">
        <v>42000</v>
      </c>
      <c r="AR29" s="27">
        <v>42000</v>
      </c>
      <c r="AS29" s="27">
        <v>42000</v>
      </c>
      <c r="AT29" s="27">
        <v>42000</v>
      </c>
      <c r="AU29" s="27">
        <v>42000</v>
      </c>
      <c r="AV29" s="27">
        <v>42000</v>
      </c>
      <c r="AW29" s="27">
        <v>42000</v>
      </c>
      <c r="AX29" s="27">
        <v>42000</v>
      </c>
      <c r="AY29" s="27">
        <v>42000</v>
      </c>
      <c r="AZ29" s="27">
        <v>42000</v>
      </c>
      <c r="BA29" s="27">
        <v>42000</v>
      </c>
      <c r="BB29" s="27">
        <v>42000</v>
      </c>
      <c r="BC29" s="27">
        <v>42000</v>
      </c>
      <c r="BD29" s="27">
        <v>42000</v>
      </c>
      <c r="BE29" s="27">
        <v>42000</v>
      </c>
      <c r="BF29" s="27">
        <v>42000</v>
      </c>
      <c r="BG29" s="27">
        <v>42000</v>
      </c>
      <c r="BH29" s="27">
        <v>42000</v>
      </c>
      <c r="BI29" s="27">
        <v>42000</v>
      </c>
      <c r="BJ29" s="27">
        <v>42000</v>
      </c>
      <c r="BK29" s="27">
        <v>42000</v>
      </c>
      <c r="BL29" s="27">
        <v>42000</v>
      </c>
      <c r="BM29" s="27">
        <v>42000</v>
      </c>
      <c r="BN29" s="27">
        <v>42000</v>
      </c>
      <c r="BO29" s="27">
        <v>42000</v>
      </c>
    </row>
    <row r="30" spans="1:67" x14ac:dyDescent="0.3">
      <c r="A30" s="8" t="s">
        <v>27</v>
      </c>
      <c r="B30" s="8"/>
      <c r="C30" s="8"/>
      <c r="D30" s="8"/>
      <c r="E30" s="8"/>
      <c r="F30" s="9" t="s">
        <v>71</v>
      </c>
      <c r="G30" s="1"/>
      <c r="H30" s="27">
        <v>125000</v>
      </c>
      <c r="I30" s="27">
        <v>125000</v>
      </c>
      <c r="J30" s="27">
        <v>125000</v>
      </c>
      <c r="K30" s="27">
        <v>125000</v>
      </c>
      <c r="L30" s="27">
        <v>125000</v>
      </c>
      <c r="M30" s="27">
        <v>125000</v>
      </c>
      <c r="N30" s="27">
        <v>125000</v>
      </c>
      <c r="O30" s="27">
        <v>125000</v>
      </c>
      <c r="P30" s="27">
        <v>125000</v>
      </c>
      <c r="Q30" s="27">
        <v>125000</v>
      </c>
      <c r="R30" s="27">
        <v>125000</v>
      </c>
      <c r="S30" s="27">
        <v>125000</v>
      </c>
      <c r="T30" s="27">
        <v>130624.99999999999</v>
      </c>
      <c r="U30" s="27">
        <v>130624.99999999999</v>
      </c>
      <c r="V30" s="27">
        <v>130624.99999999999</v>
      </c>
      <c r="W30" s="27">
        <v>130624.99999999999</v>
      </c>
      <c r="X30" s="27">
        <v>130624.99999999999</v>
      </c>
      <c r="Y30" s="27">
        <v>130624.99999999999</v>
      </c>
      <c r="Z30" s="27">
        <v>130624.99999999999</v>
      </c>
      <c r="AA30" s="27">
        <v>130624.99999999999</v>
      </c>
      <c r="AB30" s="27">
        <v>130624.99999999999</v>
      </c>
      <c r="AC30" s="27">
        <v>130624.99999999999</v>
      </c>
      <c r="AD30" s="27">
        <v>130624.99999999999</v>
      </c>
      <c r="AE30" s="27">
        <v>130624.99999999999</v>
      </c>
      <c r="AF30" s="27">
        <v>130624.99999999999</v>
      </c>
      <c r="AG30" s="27">
        <v>130624.99999999999</v>
      </c>
      <c r="AH30" s="27">
        <v>130624.99999999999</v>
      </c>
      <c r="AI30" s="27">
        <v>130624.99999999999</v>
      </c>
      <c r="AJ30" s="27">
        <v>130624.99999999999</v>
      </c>
      <c r="AK30" s="27">
        <v>130624.99999999999</v>
      </c>
      <c r="AL30" s="27">
        <v>130624.99999999999</v>
      </c>
      <c r="AM30" s="27">
        <v>130624.99999999999</v>
      </c>
      <c r="AN30" s="27">
        <v>130624.99999999999</v>
      </c>
      <c r="AO30" s="27">
        <v>130624.99999999999</v>
      </c>
      <c r="AP30" s="27">
        <v>130624.99999999999</v>
      </c>
      <c r="AQ30" s="27">
        <v>130624.99999999999</v>
      </c>
      <c r="AR30" s="27">
        <v>130624.99999999999</v>
      </c>
      <c r="AS30" s="27">
        <v>130624.99999999999</v>
      </c>
      <c r="AT30" s="27">
        <v>130624.99999999999</v>
      </c>
      <c r="AU30" s="27">
        <v>130624.99999999999</v>
      </c>
      <c r="AV30" s="27">
        <v>130624.99999999999</v>
      </c>
      <c r="AW30" s="27">
        <v>130624.99999999999</v>
      </c>
      <c r="AX30" s="27">
        <v>130624.99999999999</v>
      </c>
      <c r="AY30" s="27">
        <v>130624.99999999999</v>
      </c>
      <c r="AZ30" s="27">
        <v>130624.99999999999</v>
      </c>
      <c r="BA30" s="27">
        <v>130624.99999999999</v>
      </c>
      <c r="BB30" s="27">
        <v>130624.99999999999</v>
      </c>
      <c r="BC30" s="27">
        <v>130624.99999999999</v>
      </c>
      <c r="BD30" s="27">
        <v>130624.99999999999</v>
      </c>
      <c r="BE30" s="27">
        <v>130624.99999999999</v>
      </c>
      <c r="BF30" s="27">
        <v>130624.99999999999</v>
      </c>
      <c r="BG30" s="27">
        <v>130624.99999999999</v>
      </c>
      <c r="BH30" s="27">
        <v>130624.99999999999</v>
      </c>
      <c r="BI30" s="27">
        <v>130624.99999999999</v>
      </c>
      <c r="BJ30" s="27">
        <v>130624.99999999999</v>
      </c>
      <c r="BK30" s="27">
        <v>130624.99999999999</v>
      </c>
      <c r="BL30" s="27">
        <v>130624.99999999999</v>
      </c>
      <c r="BM30" s="27">
        <v>130624.99999999999</v>
      </c>
      <c r="BN30" s="27">
        <v>130624.99999999999</v>
      </c>
      <c r="BO30" s="27">
        <v>130624.99999999999</v>
      </c>
    </row>
    <row r="31" spans="1:67" x14ac:dyDescent="0.3">
      <c r="A31" s="8" t="s">
        <v>28</v>
      </c>
      <c r="B31" s="8"/>
      <c r="C31" s="8"/>
      <c r="D31" s="8"/>
      <c r="E31" s="8"/>
      <c r="F31" s="9" t="s">
        <v>72</v>
      </c>
      <c r="G31" s="1"/>
      <c r="H31" s="27">
        <v>158448.95000000001</v>
      </c>
      <c r="I31" s="27">
        <v>146089.49</v>
      </c>
      <c r="J31" s="27">
        <v>175348.54</v>
      </c>
      <c r="K31" s="27">
        <v>162036.76</v>
      </c>
      <c r="L31" s="27">
        <v>168198.07</v>
      </c>
      <c r="M31" s="27">
        <v>170483.58</v>
      </c>
      <c r="N31" s="27">
        <v>181551.31</v>
      </c>
      <c r="O31" s="27">
        <v>168675.79</v>
      </c>
      <c r="P31" s="27">
        <v>166454.17000000001</v>
      </c>
      <c r="Q31" s="27">
        <v>143398.47</v>
      </c>
      <c r="R31" s="27">
        <v>141096.59</v>
      </c>
      <c r="S31" s="27">
        <v>153063.03</v>
      </c>
      <c r="T31" s="27">
        <v>157485.35</v>
      </c>
      <c r="U31" s="27">
        <v>187941.58</v>
      </c>
      <c r="V31" s="27">
        <v>162694.89000000001</v>
      </c>
      <c r="W31" s="27">
        <v>160339.44</v>
      </c>
      <c r="X31" s="27">
        <v>178289.96</v>
      </c>
      <c r="Y31" s="27">
        <v>158181</v>
      </c>
      <c r="Z31" s="27">
        <v>169858.1</v>
      </c>
      <c r="AA31" s="27">
        <v>178796.33</v>
      </c>
      <c r="AB31" s="27">
        <v>176441.42</v>
      </c>
      <c r="AC31" s="27">
        <v>173653.87</v>
      </c>
      <c r="AD31" s="27">
        <v>160214.35</v>
      </c>
      <c r="AE31" s="27">
        <v>185357.55</v>
      </c>
      <c r="AF31" s="27">
        <v>185357.55</v>
      </c>
      <c r="AG31" s="27">
        <v>185357.55</v>
      </c>
      <c r="AH31" s="27">
        <v>185357.55</v>
      </c>
      <c r="AI31" s="27">
        <v>185357.55</v>
      </c>
      <c r="AJ31" s="27">
        <v>185357.55</v>
      </c>
      <c r="AK31" s="27">
        <v>185357.55</v>
      </c>
      <c r="AL31" s="27">
        <v>185357.55</v>
      </c>
      <c r="AM31" s="27">
        <v>185357.55</v>
      </c>
      <c r="AN31" s="27">
        <v>185357.55</v>
      </c>
      <c r="AO31" s="27">
        <v>185357.55</v>
      </c>
      <c r="AP31" s="27">
        <v>185357.55</v>
      </c>
      <c r="AQ31" s="27">
        <v>185357.55</v>
      </c>
      <c r="AR31" s="27">
        <v>185357.55</v>
      </c>
      <c r="AS31" s="27">
        <v>185357.55</v>
      </c>
      <c r="AT31" s="27">
        <v>185357.55</v>
      </c>
      <c r="AU31" s="27">
        <v>185357.55</v>
      </c>
      <c r="AV31" s="27">
        <v>185357.55</v>
      </c>
      <c r="AW31" s="27">
        <v>185357.55</v>
      </c>
      <c r="AX31" s="27">
        <v>185357.55</v>
      </c>
      <c r="AY31" s="27">
        <v>185357.55</v>
      </c>
      <c r="AZ31" s="27">
        <v>185357.55</v>
      </c>
      <c r="BA31" s="27">
        <v>185357.55</v>
      </c>
      <c r="BB31" s="27">
        <v>185357.55</v>
      </c>
      <c r="BC31" s="27">
        <v>185357.55</v>
      </c>
      <c r="BD31" s="27">
        <v>185357.55</v>
      </c>
      <c r="BE31" s="27">
        <v>185357.55</v>
      </c>
      <c r="BF31" s="27">
        <v>185357.55</v>
      </c>
      <c r="BG31" s="27">
        <v>185357.55</v>
      </c>
      <c r="BH31" s="27">
        <v>185357.55</v>
      </c>
      <c r="BI31" s="27">
        <v>185357.55</v>
      </c>
      <c r="BJ31" s="27">
        <v>185357.55</v>
      </c>
      <c r="BK31" s="27">
        <v>185357.55</v>
      </c>
      <c r="BL31" s="27">
        <v>185357.55</v>
      </c>
      <c r="BM31" s="27">
        <v>185357.55</v>
      </c>
      <c r="BN31" s="27">
        <v>185357.55</v>
      </c>
      <c r="BO31" s="27">
        <v>185357.55</v>
      </c>
    </row>
    <row r="32" spans="1:67" x14ac:dyDescent="0.3">
      <c r="A32" s="8" t="s">
        <v>29</v>
      </c>
      <c r="B32" s="8"/>
      <c r="C32" s="8"/>
      <c r="D32" s="8"/>
      <c r="E32" s="8"/>
      <c r="F32" s="9" t="s">
        <v>71</v>
      </c>
      <c r="G32" s="1"/>
      <c r="H32" s="27">
        <v>45146</v>
      </c>
      <c r="I32" s="27">
        <v>48280</v>
      </c>
      <c r="J32" s="27">
        <v>47889</v>
      </c>
      <c r="K32" s="27">
        <v>45790</v>
      </c>
      <c r="L32" s="27">
        <v>46609</v>
      </c>
      <c r="M32" s="27">
        <v>45752</v>
      </c>
      <c r="N32" s="27">
        <v>45564</v>
      </c>
      <c r="O32" s="27">
        <v>48330</v>
      </c>
      <c r="P32" s="27">
        <v>49904</v>
      </c>
      <c r="Q32" s="27">
        <v>46333</v>
      </c>
      <c r="R32" s="27">
        <v>46759</v>
      </c>
      <c r="S32" s="27">
        <v>46430</v>
      </c>
      <c r="T32" s="27">
        <v>47945.052000000003</v>
      </c>
      <c r="U32" s="27">
        <v>51273.36</v>
      </c>
      <c r="V32" s="27">
        <v>50858.118000000002</v>
      </c>
      <c r="W32" s="27">
        <v>48628.98</v>
      </c>
      <c r="X32" s="27">
        <v>49498.758000000002</v>
      </c>
      <c r="Y32" s="27">
        <v>48588.624000000003</v>
      </c>
      <c r="Z32" s="27">
        <v>48388.968000000001</v>
      </c>
      <c r="AA32" s="27">
        <v>51326.46</v>
      </c>
      <c r="AB32" s="27">
        <v>52998.048000000003</v>
      </c>
      <c r="AC32" s="27">
        <v>49205.646000000001</v>
      </c>
      <c r="AD32" s="27">
        <v>49658.058000000005</v>
      </c>
      <c r="AE32" s="27">
        <v>49308.66</v>
      </c>
      <c r="AF32" s="27">
        <v>49308.66</v>
      </c>
      <c r="AG32" s="27">
        <v>49308.66</v>
      </c>
      <c r="AH32" s="27">
        <v>49308.66</v>
      </c>
      <c r="AI32" s="27">
        <v>49308.66</v>
      </c>
      <c r="AJ32" s="27">
        <v>49308.66</v>
      </c>
      <c r="AK32" s="27">
        <v>49308.66</v>
      </c>
      <c r="AL32" s="27">
        <v>49308.66</v>
      </c>
      <c r="AM32" s="27">
        <v>49308.66</v>
      </c>
      <c r="AN32" s="27">
        <v>49308.66</v>
      </c>
      <c r="AO32" s="27">
        <v>49308.66</v>
      </c>
      <c r="AP32" s="27">
        <v>49308.66</v>
      </c>
      <c r="AQ32" s="27">
        <v>49308.66</v>
      </c>
      <c r="AR32" s="27">
        <v>49308.66</v>
      </c>
      <c r="AS32" s="27">
        <v>49308.66</v>
      </c>
      <c r="AT32" s="27">
        <v>49308.66</v>
      </c>
      <c r="AU32" s="27">
        <v>49308.66</v>
      </c>
      <c r="AV32" s="27">
        <v>49308.66</v>
      </c>
      <c r="AW32" s="27">
        <v>49308.66</v>
      </c>
      <c r="AX32" s="27">
        <v>49308.66</v>
      </c>
      <c r="AY32" s="27">
        <v>49308.66</v>
      </c>
      <c r="AZ32" s="27">
        <v>49308.66</v>
      </c>
      <c r="BA32" s="27">
        <v>49308.66</v>
      </c>
      <c r="BB32" s="27">
        <v>49308.66</v>
      </c>
      <c r="BC32" s="27">
        <v>49308.66</v>
      </c>
      <c r="BD32" s="27">
        <v>49308.66</v>
      </c>
      <c r="BE32" s="27">
        <v>49308.66</v>
      </c>
      <c r="BF32" s="27">
        <v>49308.66</v>
      </c>
      <c r="BG32" s="27">
        <v>49308.66</v>
      </c>
      <c r="BH32" s="27">
        <v>49308.66</v>
      </c>
      <c r="BI32" s="27">
        <v>49308.66</v>
      </c>
      <c r="BJ32" s="27">
        <v>49308.66</v>
      </c>
      <c r="BK32" s="27">
        <v>49308.66</v>
      </c>
      <c r="BL32" s="27">
        <v>49308.66</v>
      </c>
      <c r="BM32" s="27">
        <v>49308.66</v>
      </c>
      <c r="BN32" s="27">
        <v>49308.66</v>
      </c>
      <c r="BO32" s="27">
        <v>49308.66</v>
      </c>
    </row>
    <row r="33" spans="1:67" x14ac:dyDescent="0.3">
      <c r="A33" s="8" t="s">
        <v>30</v>
      </c>
      <c r="B33" s="8"/>
      <c r="C33" s="8"/>
      <c r="D33" s="8"/>
      <c r="E33" s="8"/>
      <c r="F33" s="9" t="s">
        <v>71</v>
      </c>
      <c r="G33" s="1"/>
      <c r="H33" s="27">
        <v>50000</v>
      </c>
      <c r="I33" s="27">
        <v>50000</v>
      </c>
      <c r="J33" s="27">
        <v>50000</v>
      </c>
      <c r="K33" s="27">
        <v>50000</v>
      </c>
      <c r="L33" s="27">
        <v>50000</v>
      </c>
      <c r="M33" s="27">
        <v>50000</v>
      </c>
      <c r="N33" s="27">
        <v>50000</v>
      </c>
      <c r="O33" s="27">
        <v>50000</v>
      </c>
      <c r="P33" s="27">
        <v>50000</v>
      </c>
      <c r="Q33" s="27">
        <v>50000</v>
      </c>
      <c r="R33" s="27">
        <v>50000</v>
      </c>
      <c r="S33" s="27">
        <v>50000</v>
      </c>
      <c r="T33" s="27">
        <v>52149.999999999993</v>
      </c>
      <c r="U33" s="27">
        <v>52149.999999999993</v>
      </c>
      <c r="V33" s="27">
        <v>52149.999999999993</v>
      </c>
      <c r="W33" s="27">
        <v>52149.999999999993</v>
      </c>
      <c r="X33" s="27">
        <v>52149.999999999993</v>
      </c>
      <c r="Y33" s="27">
        <v>52149.999999999993</v>
      </c>
      <c r="Z33" s="27">
        <v>52149.999999999993</v>
      </c>
      <c r="AA33" s="27">
        <v>52149.999999999993</v>
      </c>
      <c r="AB33" s="27">
        <v>52149.999999999993</v>
      </c>
      <c r="AC33" s="27">
        <v>52149.999999999993</v>
      </c>
      <c r="AD33" s="27">
        <v>52149.999999999993</v>
      </c>
      <c r="AE33" s="27">
        <v>52149.999999999993</v>
      </c>
      <c r="AF33" s="27">
        <v>52149.999999999993</v>
      </c>
      <c r="AG33" s="27">
        <v>52149.999999999993</v>
      </c>
      <c r="AH33" s="27">
        <v>52149.999999999993</v>
      </c>
      <c r="AI33" s="27">
        <v>52149.999999999993</v>
      </c>
      <c r="AJ33" s="27">
        <v>52149.999999999993</v>
      </c>
      <c r="AK33" s="27">
        <v>52149.999999999993</v>
      </c>
      <c r="AL33" s="27">
        <v>52149.999999999993</v>
      </c>
      <c r="AM33" s="27">
        <v>52149.999999999993</v>
      </c>
      <c r="AN33" s="27">
        <v>52149.999999999993</v>
      </c>
      <c r="AO33" s="27">
        <v>52149.999999999993</v>
      </c>
      <c r="AP33" s="27">
        <v>52149.999999999993</v>
      </c>
      <c r="AQ33" s="27">
        <v>52149.999999999993</v>
      </c>
      <c r="AR33" s="27">
        <v>52149.999999999993</v>
      </c>
      <c r="AS33" s="27">
        <v>52149.999999999993</v>
      </c>
      <c r="AT33" s="27">
        <v>52149.999999999993</v>
      </c>
      <c r="AU33" s="27">
        <v>52149.999999999993</v>
      </c>
      <c r="AV33" s="27">
        <v>52149.999999999993</v>
      </c>
      <c r="AW33" s="27">
        <v>52149.999999999993</v>
      </c>
      <c r="AX33" s="27">
        <v>52149.999999999993</v>
      </c>
      <c r="AY33" s="27">
        <v>52149.999999999993</v>
      </c>
      <c r="AZ33" s="27">
        <v>52149.999999999993</v>
      </c>
      <c r="BA33" s="27">
        <v>52149.999999999993</v>
      </c>
      <c r="BB33" s="27">
        <v>52149.999999999993</v>
      </c>
      <c r="BC33" s="27">
        <v>52149.999999999993</v>
      </c>
      <c r="BD33" s="27">
        <v>52149.999999999993</v>
      </c>
      <c r="BE33" s="27">
        <v>52149.999999999993</v>
      </c>
      <c r="BF33" s="27">
        <v>52149.999999999993</v>
      </c>
      <c r="BG33" s="27">
        <v>52149.999999999993</v>
      </c>
      <c r="BH33" s="27">
        <v>52149.999999999993</v>
      </c>
      <c r="BI33" s="27">
        <v>52149.999999999993</v>
      </c>
      <c r="BJ33" s="27">
        <v>52149.999999999993</v>
      </c>
      <c r="BK33" s="27">
        <v>52149.999999999993</v>
      </c>
      <c r="BL33" s="27">
        <v>52149.999999999993</v>
      </c>
      <c r="BM33" s="27">
        <v>52149.999999999993</v>
      </c>
      <c r="BN33" s="27">
        <v>52149.999999999993</v>
      </c>
      <c r="BO33" s="27">
        <v>52149.999999999993</v>
      </c>
    </row>
    <row r="34" spans="1:67" x14ac:dyDescent="0.3">
      <c r="A34" s="8" t="s">
        <v>31</v>
      </c>
      <c r="B34" s="8"/>
      <c r="C34" s="8"/>
      <c r="D34" s="8"/>
      <c r="E34" s="8"/>
      <c r="F34" s="9" t="s">
        <v>71</v>
      </c>
      <c r="G34" s="1"/>
      <c r="H34" s="27">
        <v>69836</v>
      </c>
      <c r="I34" s="27">
        <v>67277</v>
      </c>
      <c r="J34" s="27">
        <v>61388</v>
      </c>
      <c r="K34" s="27">
        <v>60992</v>
      </c>
      <c r="L34" s="27">
        <v>61779</v>
      </c>
      <c r="M34" s="27">
        <v>63882</v>
      </c>
      <c r="N34" s="27">
        <v>67474</v>
      </c>
      <c r="O34" s="27">
        <v>61274</v>
      </c>
      <c r="P34" s="27">
        <v>65745</v>
      </c>
      <c r="Q34" s="27">
        <v>62939</v>
      </c>
      <c r="R34" s="27">
        <v>65917</v>
      </c>
      <c r="S34" s="27">
        <v>69689</v>
      </c>
      <c r="T34" s="27">
        <v>75492.716</v>
      </c>
      <c r="U34" s="27">
        <v>72726.436999999991</v>
      </c>
      <c r="V34" s="27">
        <v>66360.428</v>
      </c>
      <c r="W34" s="27">
        <v>65932.351999999999</v>
      </c>
      <c r="X34" s="27">
        <v>66783.099000000002</v>
      </c>
      <c r="Y34" s="27">
        <v>69056.441999999995</v>
      </c>
      <c r="Z34" s="27">
        <v>72939.394</v>
      </c>
      <c r="AA34" s="27">
        <v>66237.194000000003</v>
      </c>
      <c r="AB34" s="27">
        <v>71070.345000000001</v>
      </c>
      <c r="AC34" s="27">
        <v>68037.058999999994</v>
      </c>
      <c r="AD34" s="27">
        <v>71256.277000000002</v>
      </c>
      <c r="AE34" s="27">
        <v>75333.808999999994</v>
      </c>
      <c r="AF34" s="27">
        <v>75333.808999999994</v>
      </c>
      <c r="AG34" s="27">
        <v>75333.808999999994</v>
      </c>
      <c r="AH34" s="27">
        <v>75333.808999999994</v>
      </c>
      <c r="AI34" s="27">
        <v>75333.808999999994</v>
      </c>
      <c r="AJ34" s="27">
        <v>75333.808999999994</v>
      </c>
      <c r="AK34" s="27">
        <v>75333.808999999994</v>
      </c>
      <c r="AL34" s="27">
        <v>75333.808999999994</v>
      </c>
      <c r="AM34" s="27">
        <v>75333.808999999994</v>
      </c>
      <c r="AN34" s="27">
        <v>75333.808999999994</v>
      </c>
      <c r="AO34" s="27">
        <v>75333.808999999994</v>
      </c>
      <c r="AP34" s="27">
        <v>75333.808999999994</v>
      </c>
      <c r="AQ34" s="27">
        <v>75333.808999999994</v>
      </c>
      <c r="AR34" s="27">
        <v>75333.808999999994</v>
      </c>
      <c r="AS34" s="27">
        <v>75333.808999999994</v>
      </c>
      <c r="AT34" s="27">
        <v>75333.808999999994</v>
      </c>
      <c r="AU34" s="27">
        <v>75333.808999999994</v>
      </c>
      <c r="AV34" s="27">
        <v>75333.808999999994</v>
      </c>
      <c r="AW34" s="27">
        <v>75333.808999999994</v>
      </c>
      <c r="AX34" s="27">
        <v>75333.808999999994</v>
      </c>
      <c r="AY34" s="27">
        <v>75333.808999999994</v>
      </c>
      <c r="AZ34" s="27">
        <v>75333.808999999994</v>
      </c>
      <c r="BA34" s="27">
        <v>75333.808999999994</v>
      </c>
      <c r="BB34" s="27">
        <v>75333.808999999994</v>
      </c>
      <c r="BC34" s="27">
        <v>75333.808999999994</v>
      </c>
      <c r="BD34" s="27">
        <v>75333.808999999994</v>
      </c>
      <c r="BE34" s="27">
        <v>75333.808999999994</v>
      </c>
      <c r="BF34" s="27">
        <v>75333.808999999994</v>
      </c>
      <c r="BG34" s="27">
        <v>75333.808999999994</v>
      </c>
      <c r="BH34" s="27">
        <v>75333.808999999994</v>
      </c>
      <c r="BI34" s="27">
        <v>75333.808999999994</v>
      </c>
      <c r="BJ34" s="27">
        <v>75333.808999999994</v>
      </c>
      <c r="BK34" s="27">
        <v>75333.808999999994</v>
      </c>
      <c r="BL34" s="27">
        <v>75333.808999999994</v>
      </c>
      <c r="BM34" s="27">
        <v>75333.808999999994</v>
      </c>
      <c r="BN34" s="27">
        <v>75333.808999999994</v>
      </c>
      <c r="BO34" s="27">
        <v>75333.808999999994</v>
      </c>
    </row>
    <row r="35" spans="1:67" x14ac:dyDescent="0.3">
      <c r="A35" s="8" t="s">
        <v>32</v>
      </c>
      <c r="B35" s="8"/>
      <c r="C35" s="8"/>
      <c r="D35" s="8"/>
      <c r="E35" s="8"/>
      <c r="F35" s="9" t="s">
        <v>71</v>
      </c>
      <c r="G35" s="1"/>
      <c r="H35" s="27">
        <v>16852</v>
      </c>
      <c r="I35" s="27">
        <v>16581</v>
      </c>
      <c r="J35" s="27">
        <v>16948</v>
      </c>
      <c r="K35" s="27">
        <v>18965</v>
      </c>
      <c r="L35" s="27">
        <v>19733</v>
      </c>
      <c r="M35" s="27">
        <v>18543</v>
      </c>
      <c r="N35" s="27">
        <v>16577</v>
      </c>
      <c r="O35" s="27">
        <v>19585</v>
      </c>
      <c r="P35" s="27">
        <v>16464</v>
      </c>
      <c r="Q35" s="27">
        <v>15491</v>
      </c>
      <c r="R35" s="27">
        <v>19773</v>
      </c>
      <c r="S35" s="27">
        <v>16437</v>
      </c>
      <c r="T35" s="27">
        <v>17408.115999999998</v>
      </c>
      <c r="U35" s="27">
        <v>17128.172999999999</v>
      </c>
      <c r="V35" s="27">
        <v>17507.284</v>
      </c>
      <c r="W35" s="27">
        <v>19590.844999999998</v>
      </c>
      <c r="X35" s="27">
        <v>20384.188999999998</v>
      </c>
      <c r="Y35" s="27">
        <v>19154.918999999998</v>
      </c>
      <c r="Z35" s="27">
        <v>17124.040999999997</v>
      </c>
      <c r="AA35" s="27">
        <v>20231.304999999997</v>
      </c>
      <c r="AB35" s="27">
        <v>17007.311999999998</v>
      </c>
      <c r="AC35" s="27">
        <v>16002.203</v>
      </c>
      <c r="AD35" s="27">
        <v>20425.508999999998</v>
      </c>
      <c r="AE35" s="27">
        <v>16979.420999999998</v>
      </c>
      <c r="AF35" s="27">
        <v>16979.420999999998</v>
      </c>
      <c r="AG35" s="27">
        <v>16979.420999999998</v>
      </c>
      <c r="AH35" s="27">
        <v>16979.420999999998</v>
      </c>
      <c r="AI35" s="27">
        <v>16979.420999999998</v>
      </c>
      <c r="AJ35" s="27">
        <v>16979.420999999998</v>
      </c>
      <c r="AK35" s="27">
        <v>16979.420999999998</v>
      </c>
      <c r="AL35" s="27">
        <v>16979.420999999998</v>
      </c>
      <c r="AM35" s="27">
        <v>16979.420999999998</v>
      </c>
      <c r="AN35" s="27">
        <v>16979.420999999998</v>
      </c>
      <c r="AO35" s="27">
        <v>16979.420999999998</v>
      </c>
      <c r="AP35" s="27">
        <v>16979.420999999998</v>
      </c>
      <c r="AQ35" s="27">
        <v>16979.420999999998</v>
      </c>
      <c r="AR35" s="27">
        <v>16979.420999999998</v>
      </c>
      <c r="AS35" s="27">
        <v>16979.420999999998</v>
      </c>
      <c r="AT35" s="27">
        <v>16979.420999999998</v>
      </c>
      <c r="AU35" s="27">
        <v>16979.420999999998</v>
      </c>
      <c r="AV35" s="27">
        <v>16979.420999999998</v>
      </c>
      <c r="AW35" s="27">
        <v>16979.420999999998</v>
      </c>
      <c r="AX35" s="27">
        <v>16979.420999999998</v>
      </c>
      <c r="AY35" s="27">
        <v>16979.420999999998</v>
      </c>
      <c r="AZ35" s="27">
        <v>16979.420999999998</v>
      </c>
      <c r="BA35" s="27">
        <v>16979.420999999998</v>
      </c>
      <c r="BB35" s="27">
        <v>16979.420999999998</v>
      </c>
      <c r="BC35" s="27">
        <v>16979.420999999998</v>
      </c>
      <c r="BD35" s="27">
        <v>16979.420999999998</v>
      </c>
      <c r="BE35" s="27">
        <v>16979.420999999998</v>
      </c>
      <c r="BF35" s="27">
        <v>16979.420999999998</v>
      </c>
      <c r="BG35" s="27">
        <v>16979.420999999998</v>
      </c>
      <c r="BH35" s="27">
        <v>16979.420999999998</v>
      </c>
      <c r="BI35" s="27">
        <v>16979.420999999998</v>
      </c>
      <c r="BJ35" s="27">
        <v>16979.420999999998</v>
      </c>
      <c r="BK35" s="27">
        <v>16979.420999999998</v>
      </c>
      <c r="BL35" s="27">
        <v>16979.420999999998</v>
      </c>
      <c r="BM35" s="27">
        <v>16979.420999999998</v>
      </c>
      <c r="BN35" s="27">
        <v>16979.420999999998</v>
      </c>
      <c r="BO35" s="27">
        <v>16979.420999999998</v>
      </c>
    </row>
    <row r="36" spans="1:67" x14ac:dyDescent="0.3">
      <c r="A36" s="8" t="s">
        <v>33</v>
      </c>
      <c r="B36" s="8"/>
      <c r="C36" s="8"/>
      <c r="D36" s="8"/>
      <c r="E36" s="8"/>
      <c r="F36" s="9" t="s">
        <v>71</v>
      </c>
      <c r="G36" s="1"/>
      <c r="H36" s="27">
        <v>15085</v>
      </c>
      <c r="I36" s="27">
        <v>16351</v>
      </c>
      <c r="J36" s="27">
        <v>17847</v>
      </c>
      <c r="K36" s="27">
        <v>17187</v>
      </c>
      <c r="L36" s="27">
        <v>15190</v>
      </c>
      <c r="M36" s="27">
        <v>17324</v>
      </c>
      <c r="N36" s="27">
        <v>15704</v>
      </c>
      <c r="O36" s="27">
        <v>17645</v>
      </c>
      <c r="P36" s="27">
        <v>15320</v>
      </c>
      <c r="Q36" s="27">
        <v>15576</v>
      </c>
      <c r="R36" s="27">
        <v>17754</v>
      </c>
      <c r="S36" s="27">
        <v>17801</v>
      </c>
      <c r="T36" s="27">
        <v>15793.994999999999</v>
      </c>
      <c r="U36" s="27">
        <v>17119.496999999999</v>
      </c>
      <c r="V36" s="27">
        <v>18685.808999999997</v>
      </c>
      <c r="W36" s="27">
        <v>17994.788999999997</v>
      </c>
      <c r="X36" s="27">
        <v>15903.929999999998</v>
      </c>
      <c r="Y36" s="27">
        <v>18138.227999999999</v>
      </c>
      <c r="Z36" s="27">
        <v>16442.088</v>
      </c>
      <c r="AA36" s="27">
        <v>18474.314999999999</v>
      </c>
      <c r="AB36" s="27">
        <v>16040.039999999999</v>
      </c>
      <c r="AC36" s="27">
        <v>16308.071999999998</v>
      </c>
      <c r="AD36" s="27">
        <v>18588.437999999998</v>
      </c>
      <c r="AE36" s="27">
        <v>18637.646999999997</v>
      </c>
      <c r="AF36" s="27">
        <v>18637.646999999997</v>
      </c>
      <c r="AG36" s="27">
        <v>18637.646999999997</v>
      </c>
      <c r="AH36" s="27">
        <v>18637.646999999997</v>
      </c>
      <c r="AI36" s="27">
        <v>18637.646999999997</v>
      </c>
      <c r="AJ36" s="27">
        <v>18637.646999999997</v>
      </c>
      <c r="AK36" s="27">
        <v>18637.646999999997</v>
      </c>
      <c r="AL36" s="27">
        <v>18637.646999999997</v>
      </c>
      <c r="AM36" s="27">
        <v>18637.646999999997</v>
      </c>
      <c r="AN36" s="27">
        <v>18637.646999999997</v>
      </c>
      <c r="AO36" s="27">
        <v>18637.646999999997</v>
      </c>
      <c r="AP36" s="27">
        <v>18637.646999999997</v>
      </c>
      <c r="AQ36" s="27">
        <v>18637.646999999997</v>
      </c>
      <c r="AR36" s="27">
        <v>18637.646999999997</v>
      </c>
      <c r="AS36" s="27">
        <v>18637.646999999997</v>
      </c>
      <c r="AT36" s="27">
        <v>18637.646999999997</v>
      </c>
      <c r="AU36" s="27">
        <v>18637.646999999997</v>
      </c>
      <c r="AV36" s="27">
        <v>18637.646999999997</v>
      </c>
      <c r="AW36" s="27">
        <v>18637.646999999997</v>
      </c>
      <c r="AX36" s="27">
        <v>18637.646999999997</v>
      </c>
      <c r="AY36" s="27">
        <v>18637.646999999997</v>
      </c>
      <c r="AZ36" s="27">
        <v>18637.646999999997</v>
      </c>
      <c r="BA36" s="27">
        <v>18637.646999999997</v>
      </c>
      <c r="BB36" s="27">
        <v>18637.646999999997</v>
      </c>
      <c r="BC36" s="27">
        <v>18637.646999999997</v>
      </c>
      <c r="BD36" s="27">
        <v>18637.646999999997</v>
      </c>
      <c r="BE36" s="27">
        <v>18637.646999999997</v>
      </c>
      <c r="BF36" s="27">
        <v>18637.646999999997</v>
      </c>
      <c r="BG36" s="27">
        <v>18637.646999999997</v>
      </c>
      <c r="BH36" s="27">
        <v>18637.646999999997</v>
      </c>
      <c r="BI36" s="27">
        <v>18637.646999999997</v>
      </c>
      <c r="BJ36" s="27">
        <v>18637.646999999997</v>
      </c>
      <c r="BK36" s="27">
        <v>18637.646999999997</v>
      </c>
      <c r="BL36" s="27">
        <v>18637.646999999997</v>
      </c>
      <c r="BM36" s="27">
        <v>18637.646999999997</v>
      </c>
      <c r="BN36" s="27">
        <v>18637.646999999997</v>
      </c>
      <c r="BO36" s="27">
        <v>18637.646999999997</v>
      </c>
    </row>
    <row r="37" spans="1:67" x14ac:dyDescent="0.3">
      <c r="A37" s="8" t="s">
        <v>34</v>
      </c>
      <c r="B37" s="8"/>
      <c r="C37" s="8"/>
      <c r="D37" s="8"/>
      <c r="E37" s="8"/>
      <c r="F37" s="9" t="s">
        <v>71</v>
      </c>
      <c r="G37" s="1"/>
      <c r="H37" s="27">
        <v>35430</v>
      </c>
      <c r="I37" s="27">
        <v>35354</v>
      </c>
      <c r="J37" s="27">
        <v>36328</v>
      </c>
      <c r="K37" s="27">
        <v>35797</v>
      </c>
      <c r="L37" s="27">
        <v>36985</v>
      </c>
      <c r="M37" s="27">
        <v>35110</v>
      </c>
      <c r="N37" s="27">
        <v>39029</v>
      </c>
      <c r="O37" s="27">
        <v>35731</v>
      </c>
      <c r="P37" s="27">
        <v>39765</v>
      </c>
      <c r="Q37" s="27">
        <v>35559</v>
      </c>
      <c r="R37" s="27">
        <v>38028</v>
      </c>
      <c r="S37" s="27">
        <v>35064</v>
      </c>
      <c r="T37" s="27">
        <v>37662.089999999997</v>
      </c>
      <c r="U37" s="27">
        <v>37581.301999999996</v>
      </c>
      <c r="V37" s="27">
        <v>38616.663999999997</v>
      </c>
      <c r="W37" s="27">
        <v>38052.210999999996</v>
      </c>
      <c r="X37" s="27">
        <v>39315.055</v>
      </c>
      <c r="Y37" s="27">
        <v>37321.93</v>
      </c>
      <c r="Z37" s="27">
        <v>41487.826999999997</v>
      </c>
      <c r="AA37" s="27">
        <v>37982.053</v>
      </c>
      <c r="AB37" s="27">
        <v>42270.195</v>
      </c>
      <c r="AC37" s="27">
        <v>37799.216999999997</v>
      </c>
      <c r="AD37" s="27">
        <v>40423.763999999996</v>
      </c>
      <c r="AE37" s="27">
        <v>37273.031999999999</v>
      </c>
      <c r="AF37" s="27">
        <v>37273.031999999999</v>
      </c>
      <c r="AG37" s="27">
        <v>37273.031999999999</v>
      </c>
      <c r="AH37" s="27">
        <v>37273.031999999999</v>
      </c>
      <c r="AI37" s="27">
        <v>37273.031999999999</v>
      </c>
      <c r="AJ37" s="27">
        <v>37273.031999999999</v>
      </c>
      <c r="AK37" s="27">
        <v>37273.031999999999</v>
      </c>
      <c r="AL37" s="27">
        <v>37273.031999999999</v>
      </c>
      <c r="AM37" s="27">
        <v>37273.031999999999</v>
      </c>
      <c r="AN37" s="27">
        <v>37273.031999999999</v>
      </c>
      <c r="AO37" s="27">
        <v>37273.031999999999</v>
      </c>
      <c r="AP37" s="27">
        <v>37273.031999999999</v>
      </c>
      <c r="AQ37" s="27">
        <v>37273.031999999999</v>
      </c>
      <c r="AR37" s="27">
        <v>37273.031999999999</v>
      </c>
      <c r="AS37" s="27">
        <v>37273.031999999999</v>
      </c>
      <c r="AT37" s="27">
        <v>37273.031999999999</v>
      </c>
      <c r="AU37" s="27">
        <v>37273.031999999999</v>
      </c>
      <c r="AV37" s="27">
        <v>37273.031999999999</v>
      </c>
      <c r="AW37" s="27">
        <v>37273.031999999999</v>
      </c>
      <c r="AX37" s="27">
        <v>37273.031999999999</v>
      </c>
      <c r="AY37" s="27">
        <v>37273.031999999999</v>
      </c>
      <c r="AZ37" s="27">
        <v>37273.031999999999</v>
      </c>
      <c r="BA37" s="27">
        <v>37273.031999999999</v>
      </c>
      <c r="BB37" s="27">
        <v>37273.031999999999</v>
      </c>
      <c r="BC37" s="27">
        <v>37273.031999999999</v>
      </c>
      <c r="BD37" s="27">
        <v>37273.031999999999</v>
      </c>
      <c r="BE37" s="27">
        <v>37273.031999999999</v>
      </c>
      <c r="BF37" s="27">
        <v>37273.031999999999</v>
      </c>
      <c r="BG37" s="27">
        <v>37273.031999999999</v>
      </c>
      <c r="BH37" s="27">
        <v>37273.031999999999</v>
      </c>
      <c r="BI37" s="27">
        <v>37273.031999999999</v>
      </c>
      <c r="BJ37" s="27">
        <v>37273.031999999999</v>
      </c>
      <c r="BK37" s="27">
        <v>37273.031999999999</v>
      </c>
      <c r="BL37" s="27">
        <v>37273.031999999999</v>
      </c>
      <c r="BM37" s="27">
        <v>37273.031999999999</v>
      </c>
      <c r="BN37" s="27">
        <v>37273.031999999999</v>
      </c>
      <c r="BO37" s="27">
        <v>37273.031999999999</v>
      </c>
    </row>
    <row r="38" spans="1:67" x14ac:dyDescent="0.3">
      <c r="A38" s="8" t="s">
        <v>35</v>
      </c>
      <c r="B38" s="8"/>
      <c r="C38" s="8"/>
      <c r="D38" s="8"/>
      <c r="E38" s="8"/>
      <c r="F38" s="9" t="s">
        <v>73</v>
      </c>
      <c r="G38" s="1"/>
      <c r="H38" s="27">
        <v>42729.17</v>
      </c>
      <c r="I38" s="27">
        <v>42729.17</v>
      </c>
      <c r="J38" s="27">
        <v>42729.17</v>
      </c>
      <c r="K38" s="27">
        <v>41708.33</v>
      </c>
      <c r="L38" s="27">
        <v>41708.33</v>
      </c>
      <c r="M38" s="27">
        <v>41708.33</v>
      </c>
      <c r="N38" s="27">
        <v>40687.5</v>
      </c>
      <c r="O38" s="27">
        <v>37770.83</v>
      </c>
      <c r="P38" s="27">
        <v>37770.83</v>
      </c>
      <c r="Q38" s="27">
        <v>36750</v>
      </c>
      <c r="R38" s="27">
        <v>36750</v>
      </c>
      <c r="S38" s="27">
        <v>36750</v>
      </c>
      <c r="T38" s="27">
        <v>35729.17</v>
      </c>
      <c r="U38" s="27">
        <v>35729.17</v>
      </c>
      <c r="V38" s="27">
        <v>32812.5</v>
      </c>
      <c r="W38" s="27">
        <v>31791.67</v>
      </c>
      <c r="X38" s="27">
        <v>31791.67</v>
      </c>
      <c r="Y38" s="27">
        <v>31791.67</v>
      </c>
      <c r="Z38" s="27">
        <v>30770.83</v>
      </c>
      <c r="AA38" s="27">
        <v>30770.83</v>
      </c>
      <c r="AB38" s="27">
        <v>27854.17</v>
      </c>
      <c r="AC38" s="27">
        <v>26833.33</v>
      </c>
      <c r="AD38" s="27">
        <v>26833.33</v>
      </c>
      <c r="AE38" s="27">
        <v>26833.33</v>
      </c>
      <c r="AF38" s="27">
        <v>26833.33</v>
      </c>
      <c r="AG38" s="27">
        <v>26833.33</v>
      </c>
      <c r="AH38" s="27">
        <v>26833.33</v>
      </c>
      <c r="AI38" s="27">
        <v>26833.33</v>
      </c>
      <c r="AJ38" s="27">
        <v>26833.33</v>
      </c>
      <c r="AK38" s="27">
        <v>26833.33</v>
      </c>
      <c r="AL38" s="27">
        <v>26833.33</v>
      </c>
      <c r="AM38" s="27">
        <v>26833.33</v>
      </c>
      <c r="AN38" s="27">
        <v>26833.33</v>
      </c>
      <c r="AO38" s="27">
        <v>26833.33</v>
      </c>
      <c r="AP38" s="27">
        <v>26833.33</v>
      </c>
      <c r="AQ38" s="27">
        <v>26833.33</v>
      </c>
      <c r="AR38" s="27">
        <v>26833.33</v>
      </c>
      <c r="AS38" s="27">
        <v>26833.33</v>
      </c>
      <c r="AT38" s="27">
        <v>26833.33</v>
      </c>
      <c r="AU38" s="27">
        <v>26833.33</v>
      </c>
      <c r="AV38" s="27">
        <v>26833.33</v>
      </c>
      <c r="AW38" s="27">
        <v>26833.33</v>
      </c>
      <c r="AX38" s="27">
        <v>26833.33</v>
      </c>
      <c r="AY38" s="27">
        <v>26833.33</v>
      </c>
      <c r="AZ38" s="27">
        <v>26833.33</v>
      </c>
      <c r="BA38" s="27">
        <v>26833.33</v>
      </c>
      <c r="BB38" s="27">
        <v>26833.33</v>
      </c>
      <c r="BC38" s="27">
        <v>26833.33</v>
      </c>
      <c r="BD38" s="27">
        <v>26833.33</v>
      </c>
      <c r="BE38" s="27">
        <v>26833.33</v>
      </c>
      <c r="BF38" s="27">
        <v>26833.33</v>
      </c>
      <c r="BG38" s="27">
        <v>26833.33</v>
      </c>
      <c r="BH38" s="27">
        <v>26833.33</v>
      </c>
      <c r="BI38" s="27">
        <v>26833.33</v>
      </c>
      <c r="BJ38" s="27">
        <v>26833.33</v>
      </c>
      <c r="BK38" s="27">
        <v>26833.33</v>
      </c>
      <c r="BL38" s="27">
        <v>26833.33</v>
      </c>
      <c r="BM38" s="27">
        <v>26833.33</v>
      </c>
      <c r="BN38" s="27">
        <v>26833.33</v>
      </c>
      <c r="BO38" s="27">
        <v>26833.33</v>
      </c>
    </row>
    <row r="39" spans="1:67" x14ac:dyDescent="0.3">
      <c r="A39" s="8" t="s">
        <v>36</v>
      </c>
      <c r="B39" s="8"/>
      <c r="C39" s="8"/>
      <c r="D39" s="8"/>
      <c r="E39" s="8"/>
      <c r="F39" s="9" t="s">
        <v>74</v>
      </c>
      <c r="G39" s="1"/>
      <c r="H39" s="27">
        <v>18544.099999999999</v>
      </c>
      <c r="I39" s="27">
        <v>19035.61</v>
      </c>
      <c r="J39" s="27">
        <v>18720.400000000001</v>
      </c>
      <c r="K39" s="27">
        <v>18411.5</v>
      </c>
      <c r="L39" s="27">
        <v>18981.88</v>
      </c>
      <c r="M39" s="27">
        <v>19528.150000000001</v>
      </c>
      <c r="N39" s="27">
        <v>20104.55</v>
      </c>
      <c r="O39" s="27">
        <v>20664.259999999998</v>
      </c>
      <c r="P39" s="27">
        <v>21250.01</v>
      </c>
      <c r="Q39" s="27">
        <v>20976.37</v>
      </c>
      <c r="R39" s="27">
        <v>21574.46</v>
      </c>
      <c r="S39" s="27">
        <v>22131.79</v>
      </c>
      <c r="T39" s="27">
        <v>22689.54</v>
      </c>
      <c r="U39" s="27">
        <v>22437.15</v>
      </c>
      <c r="V39" s="27">
        <v>22189.8</v>
      </c>
      <c r="W39" s="27">
        <v>21947.4</v>
      </c>
      <c r="X39" s="27">
        <v>21709.85</v>
      </c>
      <c r="Y39" s="27">
        <v>21477.05</v>
      </c>
      <c r="Z39" s="27">
        <v>22074.57</v>
      </c>
      <c r="AA39" s="27">
        <v>22683.26</v>
      </c>
      <c r="AB39" s="27">
        <v>23286</v>
      </c>
      <c r="AC39" s="27">
        <v>23071.27</v>
      </c>
      <c r="AD39" s="27">
        <v>23693.05</v>
      </c>
      <c r="AE39" s="27">
        <v>24359.63</v>
      </c>
      <c r="AF39" s="27">
        <v>24359.63</v>
      </c>
      <c r="AG39" s="27">
        <v>24359.63</v>
      </c>
      <c r="AH39" s="27">
        <v>24359.63</v>
      </c>
      <c r="AI39" s="27">
        <v>24359.63</v>
      </c>
      <c r="AJ39" s="27">
        <v>24359.63</v>
      </c>
      <c r="AK39" s="27">
        <v>24359.63</v>
      </c>
      <c r="AL39" s="27">
        <v>24359.63</v>
      </c>
      <c r="AM39" s="27">
        <v>24359.63</v>
      </c>
      <c r="AN39" s="27">
        <v>24359.63</v>
      </c>
      <c r="AO39" s="27">
        <v>24359.63</v>
      </c>
      <c r="AP39" s="27">
        <v>24359.63</v>
      </c>
      <c r="AQ39" s="27">
        <v>24359.63</v>
      </c>
      <c r="AR39" s="27">
        <v>24359.63</v>
      </c>
      <c r="AS39" s="27">
        <v>24359.63</v>
      </c>
      <c r="AT39" s="27">
        <v>24359.63</v>
      </c>
      <c r="AU39" s="27">
        <v>24359.63</v>
      </c>
      <c r="AV39" s="27">
        <v>24359.63</v>
      </c>
      <c r="AW39" s="27">
        <v>24359.63</v>
      </c>
      <c r="AX39" s="27">
        <v>24359.63</v>
      </c>
      <c r="AY39" s="27">
        <v>24359.63</v>
      </c>
      <c r="AZ39" s="27">
        <v>24359.63</v>
      </c>
      <c r="BA39" s="27">
        <v>24359.63</v>
      </c>
      <c r="BB39" s="27">
        <v>24359.63</v>
      </c>
      <c r="BC39" s="27">
        <v>24359.63</v>
      </c>
      <c r="BD39" s="27">
        <v>24359.63</v>
      </c>
      <c r="BE39" s="27">
        <v>24359.63</v>
      </c>
      <c r="BF39" s="27">
        <v>24359.63</v>
      </c>
      <c r="BG39" s="27">
        <v>24359.63</v>
      </c>
      <c r="BH39" s="27">
        <v>24359.63</v>
      </c>
      <c r="BI39" s="27">
        <v>24359.63</v>
      </c>
      <c r="BJ39" s="27">
        <v>24359.63</v>
      </c>
      <c r="BK39" s="27">
        <v>24359.63</v>
      </c>
      <c r="BL39" s="27">
        <v>24359.63</v>
      </c>
      <c r="BM39" s="27">
        <v>24359.63</v>
      </c>
      <c r="BN39" s="27">
        <v>24359.63</v>
      </c>
      <c r="BO39" s="27">
        <v>24359.63</v>
      </c>
    </row>
    <row r="40" spans="1:67" x14ac:dyDescent="0.3">
      <c r="A40" s="8"/>
      <c r="B40" s="8"/>
      <c r="C40" s="8"/>
      <c r="D40" s="8"/>
      <c r="E40" s="8"/>
      <c r="F40" s="9"/>
      <c r="G40" s="1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</row>
    <row r="41" spans="1:67" x14ac:dyDescent="0.3">
      <c r="A41" s="11" t="s">
        <v>37</v>
      </c>
      <c r="B41" s="11"/>
      <c r="C41" s="11"/>
      <c r="D41" s="11"/>
      <c r="E41" s="11"/>
      <c r="F41" s="11"/>
      <c r="G41" s="11"/>
      <c r="H41" s="28">
        <f>SUM(H27:H40)</f>
        <v>1089071.22</v>
      </c>
      <c r="I41" s="28">
        <f t="shared" ref="I41:AE41" si="54">SUM(I27:I40)</f>
        <v>1078697.27</v>
      </c>
      <c r="J41" s="28">
        <f t="shared" si="54"/>
        <v>1104198.1099999999</v>
      </c>
      <c r="K41" s="28">
        <f t="shared" si="54"/>
        <v>1087887.5900000001</v>
      </c>
      <c r="L41" s="28">
        <f t="shared" si="54"/>
        <v>1096184.28</v>
      </c>
      <c r="M41" s="28">
        <f t="shared" si="54"/>
        <v>1099331.0599999998</v>
      </c>
      <c r="N41" s="28">
        <f t="shared" si="54"/>
        <v>1113691.3600000001</v>
      </c>
      <c r="O41" s="28">
        <f t="shared" si="54"/>
        <v>1096675.8800000001</v>
      </c>
      <c r="P41" s="28">
        <f t="shared" si="54"/>
        <v>1099673.01</v>
      </c>
      <c r="Q41" s="28">
        <f t="shared" si="54"/>
        <v>1064022.8400000001</v>
      </c>
      <c r="R41" s="28">
        <f t="shared" si="54"/>
        <v>1074652.0499999998</v>
      </c>
      <c r="S41" s="28">
        <f t="shared" si="54"/>
        <v>1084365.82</v>
      </c>
      <c r="T41" s="28">
        <f t="shared" si="54"/>
        <v>1130581.0290000001</v>
      </c>
      <c r="U41" s="28">
        <f t="shared" si="54"/>
        <v>1162311.6689999998</v>
      </c>
      <c r="V41" s="28">
        <f t="shared" si="54"/>
        <v>1130100.493</v>
      </c>
      <c r="W41" s="28">
        <f t="shared" si="54"/>
        <v>1124652.6869999997</v>
      </c>
      <c r="X41" s="28">
        <f t="shared" si="54"/>
        <v>1144051.5109999999</v>
      </c>
      <c r="Y41" s="28">
        <f t="shared" si="54"/>
        <v>1124084.8629999999</v>
      </c>
      <c r="Z41" s="28">
        <f t="shared" si="54"/>
        <v>1139460.818</v>
      </c>
      <c r="AA41" s="28">
        <f t="shared" si="54"/>
        <v>1146876.7470000002</v>
      </c>
      <c r="AB41" s="28">
        <f t="shared" si="54"/>
        <v>1147342.53</v>
      </c>
      <c r="AC41" s="28">
        <f t="shared" si="54"/>
        <v>1131285.6670000001</v>
      </c>
      <c r="AD41" s="28">
        <f t="shared" si="54"/>
        <v>1131467.7760000001</v>
      </c>
      <c r="AE41" s="28">
        <f t="shared" si="54"/>
        <v>1154458.0789999999</v>
      </c>
      <c r="AF41" s="28">
        <f t="shared" ref="AF41:BO41" si="55">SUM(AF27:AF40)</f>
        <v>1154458.0789999999</v>
      </c>
      <c r="AG41" s="28">
        <f t="shared" si="55"/>
        <v>1154458.0789999999</v>
      </c>
      <c r="AH41" s="28">
        <f t="shared" si="55"/>
        <v>1154458.0789999999</v>
      </c>
      <c r="AI41" s="28">
        <f t="shared" si="55"/>
        <v>1154458.0789999999</v>
      </c>
      <c r="AJ41" s="28">
        <f t="shared" si="55"/>
        <v>1154458.0789999999</v>
      </c>
      <c r="AK41" s="28">
        <f t="shared" si="55"/>
        <v>1154458.0789999999</v>
      </c>
      <c r="AL41" s="28">
        <f t="shared" si="55"/>
        <v>1154458.0789999999</v>
      </c>
      <c r="AM41" s="28">
        <f t="shared" si="55"/>
        <v>1154458.0789999999</v>
      </c>
      <c r="AN41" s="28">
        <f t="shared" si="55"/>
        <v>1154458.0789999999</v>
      </c>
      <c r="AO41" s="28">
        <f t="shared" si="55"/>
        <v>1154458.0789999999</v>
      </c>
      <c r="AP41" s="28">
        <f t="shared" si="55"/>
        <v>1154458.0789999999</v>
      </c>
      <c r="AQ41" s="28">
        <f t="shared" si="55"/>
        <v>1154458.0789999999</v>
      </c>
      <c r="AR41" s="28">
        <f t="shared" si="55"/>
        <v>1154458.0789999999</v>
      </c>
      <c r="AS41" s="28">
        <f t="shared" si="55"/>
        <v>1154458.0789999999</v>
      </c>
      <c r="AT41" s="28">
        <f t="shared" si="55"/>
        <v>1154458.0789999999</v>
      </c>
      <c r="AU41" s="28">
        <f t="shared" si="55"/>
        <v>1154458.0789999999</v>
      </c>
      <c r="AV41" s="28">
        <f t="shared" si="55"/>
        <v>1154458.0789999999</v>
      </c>
      <c r="AW41" s="28">
        <f t="shared" si="55"/>
        <v>1154458.0789999999</v>
      </c>
      <c r="AX41" s="28">
        <f t="shared" si="55"/>
        <v>1154458.0789999999</v>
      </c>
      <c r="AY41" s="28">
        <f t="shared" si="55"/>
        <v>1154458.0789999999</v>
      </c>
      <c r="AZ41" s="28">
        <f t="shared" si="55"/>
        <v>1154458.0789999999</v>
      </c>
      <c r="BA41" s="28">
        <f t="shared" si="55"/>
        <v>1154458.0789999999</v>
      </c>
      <c r="BB41" s="28">
        <f t="shared" si="55"/>
        <v>1154458.0789999999</v>
      </c>
      <c r="BC41" s="28">
        <f t="shared" si="55"/>
        <v>1154458.0789999999</v>
      </c>
      <c r="BD41" s="28">
        <f t="shared" si="55"/>
        <v>1154458.0789999999</v>
      </c>
      <c r="BE41" s="28">
        <f t="shared" si="55"/>
        <v>1154458.0789999999</v>
      </c>
      <c r="BF41" s="28">
        <f t="shared" si="55"/>
        <v>1154458.0789999999</v>
      </c>
      <c r="BG41" s="28">
        <f t="shared" si="55"/>
        <v>1154458.0789999999</v>
      </c>
      <c r="BH41" s="28">
        <f t="shared" si="55"/>
        <v>1154458.0789999999</v>
      </c>
      <c r="BI41" s="28">
        <f t="shared" si="55"/>
        <v>1154458.0789999999</v>
      </c>
      <c r="BJ41" s="28">
        <f t="shared" si="55"/>
        <v>1154458.0789999999</v>
      </c>
      <c r="BK41" s="28">
        <f t="shared" si="55"/>
        <v>1154458.0789999999</v>
      </c>
      <c r="BL41" s="28">
        <f t="shared" si="55"/>
        <v>1154458.0789999999</v>
      </c>
      <c r="BM41" s="28">
        <f t="shared" si="55"/>
        <v>1154458.0789999999</v>
      </c>
      <c r="BN41" s="28">
        <f t="shared" si="55"/>
        <v>1154458.0789999999</v>
      </c>
      <c r="BO41" s="28">
        <f t="shared" si="55"/>
        <v>1154458.0789999999</v>
      </c>
    </row>
    <row r="42" spans="1:67" x14ac:dyDescent="0.3">
      <c r="A42" s="1"/>
      <c r="B42" s="1"/>
      <c r="C42" s="1"/>
      <c r="D42" s="1"/>
      <c r="E42" s="1"/>
      <c r="F42" s="1"/>
      <c r="G42" s="1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</row>
    <row r="43" spans="1:67" x14ac:dyDescent="0.3">
      <c r="A43" s="11" t="s">
        <v>38</v>
      </c>
      <c r="B43" s="11"/>
      <c r="C43" s="11"/>
      <c r="D43" s="11"/>
      <c r="E43" s="11"/>
      <c r="F43" s="11"/>
      <c r="G43" s="11"/>
      <c r="H43" s="28">
        <f t="shared" ref="H43:AE43" si="56">H21-H41</f>
        <v>281984.46375180129</v>
      </c>
      <c r="I43" s="28">
        <f t="shared" si="56"/>
        <v>360847.07695553033</v>
      </c>
      <c r="J43" s="28">
        <f t="shared" si="56"/>
        <v>406170.54699987383</v>
      </c>
      <c r="K43" s="28">
        <f t="shared" si="56"/>
        <v>383073.18202828965</v>
      </c>
      <c r="L43" s="28">
        <f t="shared" si="56"/>
        <v>446325.70993441553</v>
      </c>
      <c r="M43" s="28">
        <f t="shared" si="56"/>
        <v>364637.07883360097</v>
      </c>
      <c r="N43" s="28">
        <f t="shared" si="56"/>
        <v>350193.79696557065</v>
      </c>
      <c r="O43" s="28">
        <f t="shared" si="56"/>
        <v>373329.6644133837</v>
      </c>
      <c r="P43" s="28">
        <f t="shared" si="56"/>
        <v>305446.53415252152</v>
      </c>
      <c r="Q43" s="28">
        <f t="shared" si="56"/>
        <v>334633.62918754737</v>
      </c>
      <c r="R43" s="28">
        <f t="shared" si="56"/>
        <v>327281.46612681099</v>
      </c>
      <c r="S43" s="28">
        <f t="shared" si="56"/>
        <v>397552.36335372971</v>
      </c>
      <c r="T43" s="28">
        <f t="shared" si="56"/>
        <v>180387.53431555023</v>
      </c>
      <c r="U43" s="28">
        <f t="shared" si="56"/>
        <v>367336.87468473474</v>
      </c>
      <c r="V43" s="28">
        <f t="shared" si="56"/>
        <v>178418.50980985654</v>
      </c>
      <c r="W43" s="28">
        <f t="shared" si="56"/>
        <v>293997.9229139688</v>
      </c>
      <c r="X43" s="28">
        <f t="shared" si="56"/>
        <v>294840.85684731835</v>
      </c>
      <c r="Y43" s="28">
        <f t="shared" si="56"/>
        <v>227863.47930474882</v>
      </c>
      <c r="Z43" s="28">
        <f t="shared" si="56"/>
        <v>196460.94845760544</v>
      </c>
      <c r="AA43" s="28">
        <f t="shared" si="56"/>
        <v>266463.53899867996</v>
      </c>
      <c r="AB43" s="28">
        <f t="shared" si="56"/>
        <v>205458.77508449089</v>
      </c>
      <c r="AC43" s="28">
        <f t="shared" si="56"/>
        <v>288433.05471111997</v>
      </c>
      <c r="AD43" s="28">
        <f t="shared" si="56"/>
        <v>282433.66777954111</v>
      </c>
      <c r="AE43" s="28">
        <f t="shared" si="56"/>
        <v>363287.92410838697</v>
      </c>
      <c r="AF43" s="28">
        <f t="shared" ref="AF43:BO43" si="57">AF21-AF41</f>
        <v>363287.92410838697</v>
      </c>
      <c r="AG43" s="28">
        <f t="shared" si="57"/>
        <v>363287.92410838697</v>
      </c>
      <c r="AH43" s="28">
        <f t="shared" si="57"/>
        <v>363287.92410838697</v>
      </c>
      <c r="AI43" s="28">
        <f t="shared" si="57"/>
        <v>363287.92410838697</v>
      </c>
      <c r="AJ43" s="28">
        <f t="shared" si="57"/>
        <v>363287.92410838697</v>
      </c>
      <c r="AK43" s="28">
        <f t="shared" si="57"/>
        <v>363287.92410838697</v>
      </c>
      <c r="AL43" s="28">
        <f t="shared" si="57"/>
        <v>363287.92410838697</v>
      </c>
      <c r="AM43" s="28">
        <f t="shared" si="57"/>
        <v>363287.92410838697</v>
      </c>
      <c r="AN43" s="28">
        <f t="shared" si="57"/>
        <v>363287.92410838697</v>
      </c>
      <c r="AO43" s="28">
        <f t="shared" si="57"/>
        <v>363287.92410838697</v>
      </c>
      <c r="AP43" s="28">
        <f t="shared" si="57"/>
        <v>363287.92410838697</v>
      </c>
      <c r="AQ43" s="28">
        <f t="shared" si="57"/>
        <v>363287.92410838697</v>
      </c>
      <c r="AR43" s="28">
        <f t="shared" si="57"/>
        <v>363287.92410838697</v>
      </c>
      <c r="AS43" s="28">
        <f t="shared" si="57"/>
        <v>363287.92410838697</v>
      </c>
      <c r="AT43" s="28">
        <f t="shared" si="57"/>
        <v>363287.92410838697</v>
      </c>
      <c r="AU43" s="28">
        <f t="shared" si="57"/>
        <v>363287.92410838697</v>
      </c>
      <c r="AV43" s="28">
        <f t="shared" si="57"/>
        <v>363287.92410838697</v>
      </c>
      <c r="AW43" s="28">
        <f t="shared" si="57"/>
        <v>363287.92410838697</v>
      </c>
      <c r="AX43" s="28">
        <f t="shared" si="57"/>
        <v>363287.92410838697</v>
      </c>
      <c r="AY43" s="28">
        <f t="shared" si="57"/>
        <v>363287.92410838697</v>
      </c>
      <c r="AZ43" s="28">
        <f t="shared" si="57"/>
        <v>363287.92410838697</v>
      </c>
      <c r="BA43" s="28">
        <f t="shared" si="57"/>
        <v>363287.92410838697</v>
      </c>
      <c r="BB43" s="28">
        <f t="shared" si="57"/>
        <v>363287.92410838697</v>
      </c>
      <c r="BC43" s="28">
        <f t="shared" si="57"/>
        <v>363287.92410838697</v>
      </c>
      <c r="BD43" s="28">
        <f t="shared" si="57"/>
        <v>363287.92410838697</v>
      </c>
      <c r="BE43" s="28">
        <f t="shared" si="57"/>
        <v>363287.92410838697</v>
      </c>
      <c r="BF43" s="28">
        <f t="shared" si="57"/>
        <v>363287.92410838697</v>
      </c>
      <c r="BG43" s="28">
        <f t="shared" si="57"/>
        <v>363287.92410838697</v>
      </c>
      <c r="BH43" s="28">
        <f t="shared" si="57"/>
        <v>363287.92410838697</v>
      </c>
      <c r="BI43" s="28">
        <f t="shared" si="57"/>
        <v>363287.92410838697</v>
      </c>
      <c r="BJ43" s="28">
        <f t="shared" si="57"/>
        <v>363287.92410838697</v>
      </c>
      <c r="BK43" s="28">
        <f t="shared" si="57"/>
        <v>363287.92410838697</v>
      </c>
      <c r="BL43" s="28">
        <f t="shared" si="57"/>
        <v>363287.92410838697</v>
      </c>
      <c r="BM43" s="28">
        <f t="shared" si="57"/>
        <v>363287.92410838697</v>
      </c>
      <c r="BN43" s="28">
        <f t="shared" si="57"/>
        <v>363287.92410838697</v>
      </c>
      <c r="BO43" s="28">
        <f t="shared" si="57"/>
        <v>363287.92410838697</v>
      </c>
    </row>
    <row r="44" spans="1:67" x14ac:dyDescent="0.3">
      <c r="A44" s="13" t="s">
        <v>39</v>
      </c>
      <c r="B44" s="12"/>
      <c r="C44" s="12"/>
      <c r="D44" s="12"/>
      <c r="E44" s="12"/>
      <c r="F44" s="13"/>
      <c r="G44" s="13"/>
      <c r="H44" s="32">
        <f t="shared" ref="H44:AE44" si="58">H43/H9</f>
        <v>6.9940442618369514E-2</v>
      </c>
      <c r="I44" s="32">
        <f t="shared" si="58"/>
        <v>8.4969423664868315E-2</v>
      </c>
      <c r="J44" s="32">
        <f t="shared" si="58"/>
        <v>9.1032992266758914E-2</v>
      </c>
      <c r="K44" s="32">
        <f t="shared" si="58"/>
        <v>8.7117557345295318E-2</v>
      </c>
      <c r="L44" s="32">
        <f t="shared" si="58"/>
        <v>9.7784131508460589E-2</v>
      </c>
      <c r="M44" s="32">
        <f t="shared" si="58"/>
        <v>8.4056407841749503E-2</v>
      </c>
      <c r="N44" s="32">
        <f t="shared" si="58"/>
        <v>8.0531455243423408E-2</v>
      </c>
      <c r="O44" s="32">
        <f t="shared" si="58"/>
        <v>8.6982584775299063E-2</v>
      </c>
      <c r="P44" s="32">
        <f t="shared" si="58"/>
        <v>7.2116238215607018E-2</v>
      </c>
      <c r="Q44" s="32">
        <f t="shared" si="58"/>
        <v>8.0275592812330335E-2</v>
      </c>
      <c r="R44" s="32">
        <f t="shared" si="58"/>
        <v>7.9792734017837486E-2</v>
      </c>
      <c r="S44" s="32">
        <f t="shared" si="58"/>
        <v>8.9347516474569316E-2</v>
      </c>
      <c r="T44" s="32">
        <f t="shared" si="58"/>
        <v>4.4267750282228867E-2</v>
      </c>
      <c r="U44" s="32">
        <f t="shared" si="58"/>
        <v>8.2206415328527488E-2</v>
      </c>
      <c r="V44" s="32">
        <f t="shared" si="58"/>
        <v>3.9984058236695173E-2</v>
      </c>
      <c r="W44" s="32">
        <f t="shared" si="58"/>
        <v>6.6181917238693266E-2</v>
      </c>
      <c r="X44" s="32">
        <f t="shared" si="58"/>
        <v>6.3276465088457745E-2</v>
      </c>
      <c r="Y44" s="32">
        <f t="shared" si="58"/>
        <v>5.2522004815108617E-2</v>
      </c>
      <c r="Z44" s="32">
        <f t="shared" si="58"/>
        <v>4.5153824241305179E-2</v>
      </c>
      <c r="AA44" s="32">
        <f t="shared" si="58"/>
        <v>6.0788897768646807E-2</v>
      </c>
      <c r="AB44" s="32">
        <f t="shared" si="58"/>
        <v>4.7497333146796425E-2</v>
      </c>
      <c r="AC44" s="32">
        <f t="shared" si="58"/>
        <v>6.6429043125643933E-2</v>
      </c>
      <c r="AD44" s="32">
        <f t="shared" si="58"/>
        <v>6.6788199339474164E-2</v>
      </c>
      <c r="AE44" s="32">
        <f t="shared" si="58"/>
        <v>7.8385933746370123E-2</v>
      </c>
      <c r="AF44" s="32">
        <f t="shared" ref="AF44:BO44" si="59">AF43/AF9</f>
        <v>7.8385933746370123E-2</v>
      </c>
      <c r="AG44" s="32">
        <f t="shared" si="59"/>
        <v>7.8385933746370123E-2</v>
      </c>
      <c r="AH44" s="32">
        <f t="shared" si="59"/>
        <v>7.8385933746370123E-2</v>
      </c>
      <c r="AI44" s="32">
        <f t="shared" si="59"/>
        <v>7.8385933746370123E-2</v>
      </c>
      <c r="AJ44" s="32">
        <f t="shared" si="59"/>
        <v>7.8385933746370123E-2</v>
      </c>
      <c r="AK44" s="32">
        <f t="shared" si="59"/>
        <v>7.8385933746370123E-2</v>
      </c>
      <c r="AL44" s="32">
        <f t="shared" si="59"/>
        <v>7.8385933746370123E-2</v>
      </c>
      <c r="AM44" s="32">
        <f t="shared" si="59"/>
        <v>7.8385933746370123E-2</v>
      </c>
      <c r="AN44" s="32">
        <f t="shared" si="59"/>
        <v>7.8385933746370123E-2</v>
      </c>
      <c r="AO44" s="32">
        <f t="shared" si="59"/>
        <v>7.8385933746370123E-2</v>
      </c>
      <c r="AP44" s="32">
        <f t="shared" si="59"/>
        <v>7.8385933746370123E-2</v>
      </c>
      <c r="AQ44" s="32">
        <f t="shared" si="59"/>
        <v>7.8385933746370123E-2</v>
      </c>
      <c r="AR44" s="32">
        <f t="shared" si="59"/>
        <v>7.8385933746370123E-2</v>
      </c>
      <c r="AS44" s="32">
        <f t="shared" si="59"/>
        <v>7.8385933746370123E-2</v>
      </c>
      <c r="AT44" s="32">
        <f t="shared" si="59"/>
        <v>7.8385933746370123E-2</v>
      </c>
      <c r="AU44" s="32">
        <f t="shared" si="59"/>
        <v>7.8385933746370123E-2</v>
      </c>
      <c r="AV44" s="32">
        <f t="shared" si="59"/>
        <v>7.8385933746370123E-2</v>
      </c>
      <c r="AW44" s="32">
        <f t="shared" si="59"/>
        <v>7.8385933746370123E-2</v>
      </c>
      <c r="AX44" s="32">
        <f t="shared" si="59"/>
        <v>7.8385933746370123E-2</v>
      </c>
      <c r="AY44" s="32">
        <f t="shared" si="59"/>
        <v>7.8385933746370123E-2</v>
      </c>
      <c r="AZ44" s="32">
        <f t="shared" si="59"/>
        <v>7.8385933746370123E-2</v>
      </c>
      <c r="BA44" s="32">
        <f t="shared" si="59"/>
        <v>7.8385933746370123E-2</v>
      </c>
      <c r="BB44" s="32">
        <f t="shared" si="59"/>
        <v>7.8385933746370123E-2</v>
      </c>
      <c r="BC44" s="32">
        <f t="shared" si="59"/>
        <v>7.8385933746370123E-2</v>
      </c>
      <c r="BD44" s="32">
        <f t="shared" si="59"/>
        <v>7.8385933746370123E-2</v>
      </c>
      <c r="BE44" s="32">
        <f t="shared" si="59"/>
        <v>7.8385933746370123E-2</v>
      </c>
      <c r="BF44" s="32">
        <f t="shared" si="59"/>
        <v>7.8385933746370123E-2</v>
      </c>
      <c r="BG44" s="32">
        <f t="shared" si="59"/>
        <v>7.8385933746370123E-2</v>
      </c>
      <c r="BH44" s="32">
        <f t="shared" si="59"/>
        <v>7.8385933746370123E-2</v>
      </c>
      <c r="BI44" s="32">
        <f t="shared" si="59"/>
        <v>7.8385933746370123E-2</v>
      </c>
      <c r="BJ44" s="32">
        <f t="shared" si="59"/>
        <v>7.8385933746370123E-2</v>
      </c>
      <c r="BK44" s="32">
        <f t="shared" si="59"/>
        <v>7.8385933746370123E-2</v>
      </c>
      <c r="BL44" s="32">
        <f t="shared" si="59"/>
        <v>7.8385933746370123E-2</v>
      </c>
      <c r="BM44" s="32">
        <f t="shared" si="59"/>
        <v>7.8385933746370123E-2</v>
      </c>
      <c r="BN44" s="32">
        <f t="shared" si="59"/>
        <v>7.8385933746370123E-2</v>
      </c>
      <c r="BO44" s="32">
        <f t="shared" si="59"/>
        <v>7.8385933746370123E-2</v>
      </c>
    </row>
    <row r="45" spans="1:67" x14ac:dyDescent="0.3">
      <c r="A45" s="13"/>
      <c r="B45" s="12"/>
      <c r="C45" s="12"/>
      <c r="D45" s="12"/>
      <c r="E45" s="12"/>
      <c r="F45" s="13"/>
      <c r="G45" s="13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</row>
    <row r="46" spans="1:67" x14ac:dyDescent="0.3">
      <c r="A46" s="8" t="s">
        <v>40</v>
      </c>
      <c r="B46" s="8"/>
      <c r="C46" s="8"/>
      <c r="D46" s="8"/>
      <c r="E46" s="8"/>
      <c r="F46" s="9" t="s">
        <v>75</v>
      </c>
      <c r="G46" s="1"/>
      <c r="H46" s="27">
        <v>84595.339125540384</v>
      </c>
      <c r="I46" s="27">
        <v>108254.12308665909</v>
      </c>
      <c r="J46" s="27">
        <v>121851.16409996214</v>
      </c>
      <c r="K46" s="27">
        <v>114921.95460848689</v>
      </c>
      <c r="L46" s="27">
        <v>133897.71298032466</v>
      </c>
      <c r="M46" s="27">
        <v>109391.12365008029</v>
      </c>
      <c r="N46" s="27">
        <v>105058.1390896712</v>
      </c>
      <c r="O46" s="27">
        <v>111998.8993240151</v>
      </c>
      <c r="P46" s="27">
        <v>91633.960245756447</v>
      </c>
      <c r="Q46" s="27">
        <v>100390.0887562642</v>
      </c>
      <c r="R46" s="27">
        <v>98184.439838043298</v>
      </c>
      <c r="S46" s="27">
        <v>119265.70900611891</v>
      </c>
      <c r="T46" s="27">
        <v>54116.260294665066</v>
      </c>
      <c r="U46" s="27">
        <v>110201.06240542042</v>
      </c>
      <c r="V46" s="27">
        <v>53525.552942956958</v>
      </c>
      <c r="W46" s="27">
        <v>88199.376874190639</v>
      </c>
      <c r="X46" s="27">
        <v>88452.257054195506</v>
      </c>
      <c r="Y46" s="27">
        <v>68359.043791424643</v>
      </c>
      <c r="Z46" s="27">
        <v>58938.28453728163</v>
      </c>
      <c r="AA46" s="27">
        <v>79939.06169960399</v>
      </c>
      <c r="AB46" s="27">
        <v>61637.632525347261</v>
      </c>
      <c r="AC46" s="27">
        <v>86529.916413335988</v>
      </c>
      <c r="AD46" s="27">
        <v>84730.100333862327</v>
      </c>
      <c r="AE46" s="27">
        <v>108986.37723251608</v>
      </c>
      <c r="AF46" s="27">
        <v>108986.37723251608</v>
      </c>
      <c r="AG46" s="27">
        <v>108986.37723251608</v>
      </c>
      <c r="AH46" s="27">
        <v>108986.37723251608</v>
      </c>
      <c r="AI46" s="27">
        <v>108986.37723251608</v>
      </c>
      <c r="AJ46" s="27">
        <v>108986.37723251608</v>
      </c>
      <c r="AK46" s="27">
        <v>108986.37723251608</v>
      </c>
      <c r="AL46" s="27">
        <v>108986.37723251608</v>
      </c>
      <c r="AM46" s="27">
        <v>108986.37723251608</v>
      </c>
      <c r="AN46" s="27">
        <v>108986.37723251608</v>
      </c>
      <c r="AO46" s="27">
        <v>108986.37723251608</v>
      </c>
      <c r="AP46" s="27">
        <v>108986.37723251608</v>
      </c>
      <c r="AQ46" s="27">
        <v>108986.37723251608</v>
      </c>
      <c r="AR46" s="27">
        <v>108986.37723251608</v>
      </c>
      <c r="AS46" s="27">
        <v>108986.37723251608</v>
      </c>
      <c r="AT46" s="27">
        <v>108986.37723251608</v>
      </c>
      <c r="AU46" s="27">
        <v>108986.37723251608</v>
      </c>
      <c r="AV46" s="27">
        <v>108986.37723251608</v>
      </c>
      <c r="AW46" s="27">
        <v>108986.37723251608</v>
      </c>
      <c r="AX46" s="27">
        <v>108986.37723251608</v>
      </c>
      <c r="AY46" s="27">
        <v>108986.37723251608</v>
      </c>
      <c r="AZ46" s="27">
        <v>108986.37723251608</v>
      </c>
      <c r="BA46" s="27">
        <v>108986.37723251608</v>
      </c>
      <c r="BB46" s="27">
        <v>108986.37723251608</v>
      </c>
      <c r="BC46" s="27">
        <v>108986.37723251608</v>
      </c>
      <c r="BD46" s="27">
        <v>108986.37723251608</v>
      </c>
      <c r="BE46" s="27">
        <v>108986.37723251608</v>
      </c>
      <c r="BF46" s="27">
        <v>108986.37723251608</v>
      </c>
      <c r="BG46" s="27">
        <v>108986.37723251608</v>
      </c>
      <c r="BH46" s="27">
        <v>108986.37723251608</v>
      </c>
      <c r="BI46" s="27">
        <v>108986.37723251608</v>
      </c>
      <c r="BJ46" s="27">
        <v>108986.37723251608</v>
      </c>
      <c r="BK46" s="27">
        <v>108986.37723251608</v>
      </c>
      <c r="BL46" s="27">
        <v>108986.37723251608</v>
      </c>
      <c r="BM46" s="27">
        <v>108986.37723251608</v>
      </c>
      <c r="BN46" s="27">
        <v>108986.37723251608</v>
      </c>
      <c r="BO46" s="27">
        <v>108986.37723251608</v>
      </c>
    </row>
    <row r="47" spans="1:67" x14ac:dyDescent="0.3">
      <c r="A47" s="13"/>
      <c r="B47" s="12"/>
      <c r="C47" s="12"/>
      <c r="D47" s="12"/>
      <c r="E47" s="12"/>
      <c r="F47" s="13"/>
      <c r="G47" s="13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</row>
    <row r="48" spans="1:67" x14ac:dyDescent="0.3">
      <c r="A48" s="11" t="s">
        <v>41</v>
      </c>
      <c r="B48" s="11"/>
      <c r="C48" s="11"/>
      <c r="D48" s="11"/>
      <c r="E48" s="11"/>
      <c r="F48" s="11"/>
      <c r="G48" s="11"/>
      <c r="H48" s="28">
        <f t="shared" ref="H48:AE48" si="60">H43-H46</f>
        <v>197389.12462626089</v>
      </c>
      <c r="I48" s="28">
        <f t="shared" si="60"/>
        <v>252592.95386887123</v>
      </c>
      <c r="J48" s="28">
        <f t="shared" si="60"/>
        <v>284319.38289991167</v>
      </c>
      <c r="K48" s="28">
        <f t="shared" si="60"/>
        <v>268151.22741980274</v>
      </c>
      <c r="L48" s="28">
        <f t="shared" si="60"/>
        <v>312427.99695409089</v>
      </c>
      <c r="M48" s="28">
        <f t="shared" si="60"/>
        <v>255245.95518352068</v>
      </c>
      <c r="N48" s="28">
        <f t="shared" si="60"/>
        <v>245135.65787589946</v>
      </c>
      <c r="O48" s="28">
        <f t="shared" si="60"/>
        <v>261330.76508936859</v>
      </c>
      <c r="P48" s="28">
        <f t="shared" si="60"/>
        <v>213812.57390676509</v>
      </c>
      <c r="Q48" s="28">
        <f t="shared" si="60"/>
        <v>234243.54043128318</v>
      </c>
      <c r="R48" s="28">
        <f t="shared" si="60"/>
        <v>229097.02628876769</v>
      </c>
      <c r="S48" s="28">
        <f t="shared" si="60"/>
        <v>278286.65434761078</v>
      </c>
      <c r="T48" s="28">
        <f t="shared" si="60"/>
        <v>126271.27402088518</v>
      </c>
      <c r="U48" s="28">
        <f t="shared" si="60"/>
        <v>257135.81227931433</v>
      </c>
      <c r="V48" s="28">
        <f t="shared" si="60"/>
        <v>124892.95686689958</v>
      </c>
      <c r="W48" s="28">
        <f t="shared" si="60"/>
        <v>205798.54603977816</v>
      </c>
      <c r="X48" s="28">
        <f t="shared" si="60"/>
        <v>206388.59979312285</v>
      </c>
      <c r="Y48" s="28">
        <f t="shared" si="60"/>
        <v>159504.43551332416</v>
      </c>
      <c r="Z48" s="28">
        <f t="shared" si="60"/>
        <v>137522.6639203238</v>
      </c>
      <c r="AA48" s="28">
        <f t="shared" si="60"/>
        <v>186524.47729907598</v>
      </c>
      <c r="AB48" s="28">
        <f t="shared" si="60"/>
        <v>143821.14255914363</v>
      </c>
      <c r="AC48" s="28">
        <f t="shared" si="60"/>
        <v>201903.13829778397</v>
      </c>
      <c r="AD48" s="28">
        <f t="shared" si="60"/>
        <v>197703.56744567878</v>
      </c>
      <c r="AE48" s="28">
        <f t="shared" si="60"/>
        <v>254301.5468758709</v>
      </c>
      <c r="AF48" s="28">
        <f t="shared" ref="AF48:BO48" si="61">AF43-AF46</f>
        <v>254301.5468758709</v>
      </c>
      <c r="AG48" s="28">
        <f t="shared" si="61"/>
        <v>254301.5468758709</v>
      </c>
      <c r="AH48" s="28">
        <f t="shared" si="61"/>
        <v>254301.5468758709</v>
      </c>
      <c r="AI48" s="28">
        <f t="shared" si="61"/>
        <v>254301.5468758709</v>
      </c>
      <c r="AJ48" s="28">
        <f t="shared" si="61"/>
        <v>254301.5468758709</v>
      </c>
      <c r="AK48" s="28">
        <f t="shared" si="61"/>
        <v>254301.5468758709</v>
      </c>
      <c r="AL48" s="28">
        <f t="shared" si="61"/>
        <v>254301.5468758709</v>
      </c>
      <c r="AM48" s="28">
        <f t="shared" si="61"/>
        <v>254301.5468758709</v>
      </c>
      <c r="AN48" s="28">
        <f t="shared" si="61"/>
        <v>254301.5468758709</v>
      </c>
      <c r="AO48" s="28">
        <f t="shared" si="61"/>
        <v>254301.5468758709</v>
      </c>
      <c r="AP48" s="28">
        <f t="shared" si="61"/>
        <v>254301.5468758709</v>
      </c>
      <c r="AQ48" s="28">
        <f t="shared" si="61"/>
        <v>254301.5468758709</v>
      </c>
      <c r="AR48" s="28">
        <f t="shared" si="61"/>
        <v>254301.5468758709</v>
      </c>
      <c r="AS48" s="28">
        <f t="shared" si="61"/>
        <v>254301.5468758709</v>
      </c>
      <c r="AT48" s="28">
        <f t="shared" si="61"/>
        <v>254301.5468758709</v>
      </c>
      <c r="AU48" s="28">
        <f t="shared" si="61"/>
        <v>254301.5468758709</v>
      </c>
      <c r="AV48" s="28">
        <f t="shared" si="61"/>
        <v>254301.5468758709</v>
      </c>
      <c r="AW48" s="28">
        <f t="shared" si="61"/>
        <v>254301.5468758709</v>
      </c>
      <c r="AX48" s="28">
        <f t="shared" si="61"/>
        <v>254301.5468758709</v>
      </c>
      <c r="AY48" s="28">
        <f t="shared" si="61"/>
        <v>254301.5468758709</v>
      </c>
      <c r="AZ48" s="28">
        <f t="shared" si="61"/>
        <v>254301.5468758709</v>
      </c>
      <c r="BA48" s="28">
        <f t="shared" si="61"/>
        <v>254301.5468758709</v>
      </c>
      <c r="BB48" s="28">
        <f t="shared" si="61"/>
        <v>254301.5468758709</v>
      </c>
      <c r="BC48" s="28">
        <f t="shared" si="61"/>
        <v>254301.5468758709</v>
      </c>
      <c r="BD48" s="28">
        <f t="shared" si="61"/>
        <v>254301.5468758709</v>
      </c>
      <c r="BE48" s="28">
        <f t="shared" si="61"/>
        <v>254301.5468758709</v>
      </c>
      <c r="BF48" s="28">
        <f t="shared" si="61"/>
        <v>254301.5468758709</v>
      </c>
      <c r="BG48" s="28">
        <f t="shared" si="61"/>
        <v>254301.5468758709</v>
      </c>
      <c r="BH48" s="28">
        <f t="shared" si="61"/>
        <v>254301.5468758709</v>
      </c>
      <c r="BI48" s="28">
        <f t="shared" si="61"/>
        <v>254301.5468758709</v>
      </c>
      <c r="BJ48" s="28">
        <f t="shared" si="61"/>
        <v>254301.5468758709</v>
      </c>
      <c r="BK48" s="28">
        <f t="shared" si="61"/>
        <v>254301.5468758709</v>
      </c>
      <c r="BL48" s="28">
        <f t="shared" si="61"/>
        <v>254301.5468758709</v>
      </c>
      <c r="BM48" s="28">
        <f t="shared" si="61"/>
        <v>254301.5468758709</v>
      </c>
      <c r="BN48" s="28">
        <f t="shared" si="61"/>
        <v>254301.5468758709</v>
      </c>
      <c r="BO48" s="28">
        <f t="shared" si="61"/>
        <v>254301.5468758709</v>
      </c>
    </row>
    <row r="49" spans="1:67" x14ac:dyDescent="0.3">
      <c r="A49" s="13" t="s">
        <v>39</v>
      </c>
      <c r="B49" s="12"/>
      <c r="C49" s="12"/>
      <c r="D49" s="12"/>
      <c r="E49" s="12"/>
      <c r="F49" s="13"/>
      <c r="G49" s="13"/>
      <c r="H49" s="32">
        <f t="shared" ref="H49:AE49" si="62">H48/H$9</f>
        <v>4.8958309832858656E-2</v>
      </c>
      <c r="I49" s="32">
        <f t="shared" si="62"/>
        <v>5.9478596565407826E-2</v>
      </c>
      <c r="J49" s="32">
        <f t="shared" si="62"/>
        <v>6.3723094586731241E-2</v>
      </c>
      <c r="K49" s="32">
        <f t="shared" si="62"/>
        <v>6.0982290141706717E-2</v>
      </c>
      <c r="L49" s="32">
        <f t="shared" si="62"/>
        <v>6.8448892055922417E-2</v>
      </c>
      <c r="M49" s="32">
        <f t="shared" si="62"/>
        <v>5.8839485489224658E-2</v>
      </c>
      <c r="N49" s="32">
        <f t="shared" si="62"/>
        <v>5.637201867039638E-2</v>
      </c>
      <c r="O49" s="32">
        <f t="shared" si="62"/>
        <v>6.0887809342709348E-2</v>
      </c>
      <c r="P49" s="32">
        <f t="shared" si="62"/>
        <v>5.0481366750924919E-2</v>
      </c>
      <c r="Q49" s="32">
        <f t="shared" si="62"/>
        <v>5.6192914968631241E-2</v>
      </c>
      <c r="R49" s="32">
        <f t="shared" si="62"/>
        <v>5.5854913812486237E-2</v>
      </c>
      <c r="S49" s="32">
        <f t="shared" si="62"/>
        <v>6.254326153219851E-2</v>
      </c>
      <c r="T49" s="32">
        <f t="shared" si="62"/>
        <v>3.098742519756021E-2</v>
      </c>
      <c r="U49" s="32">
        <f t="shared" si="62"/>
        <v>5.7544490729969248E-2</v>
      </c>
      <c r="V49" s="32">
        <f t="shared" si="62"/>
        <v>2.7988840765686623E-2</v>
      </c>
      <c r="W49" s="32">
        <f t="shared" si="62"/>
        <v>4.6327342067085282E-2</v>
      </c>
      <c r="X49" s="32">
        <f t="shared" si="62"/>
        <v>4.429352556192042E-2</v>
      </c>
      <c r="Y49" s="32">
        <f t="shared" si="62"/>
        <v>3.676540337057603E-2</v>
      </c>
      <c r="Z49" s="32">
        <f t="shared" si="62"/>
        <v>3.1607676968913624E-2</v>
      </c>
      <c r="AA49" s="32">
        <f t="shared" si="62"/>
        <v>4.2552228438052772E-2</v>
      </c>
      <c r="AB49" s="32">
        <f t="shared" si="62"/>
        <v>3.3248133202757497E-2</v>
      </c>
      <c r="AC49" s="32">
        <f t="shared" si="62"/>
        <v>4.6500330187950752E-2</v>
      </c>
      <c r="AD49" s="32">
        <f t="shared" si="62"/>
        <v>4.6751739537631919E-2</v>
      </c>
      <c r="AE49" s="32">
        <f t="shared" si="62"/>
        <v>5.4870153622459089E-2</v>
      </c>
      <c r="AF49" s="32">
        <f t="shared" ref="AF49:BO49" si="63">AF48/AF$9</f>
        <v>5.4870153622459089E-2</v>
      </c>
      <c r="AG49" s="32">
        <f t="shared" si="63"/>
        <v>5.4870153622459089E-2</v>
      </c>
      <c r="AH49" s="32">
        <f t="shared" si="63"/>
        <v>5.4870153622459089E-2</v>
      </c>
      <c r="AI49" s="32">
        <f t="shared" si="63"/>
        <v>5.4870153622459089E-2</v>
      </c>
      <c r="AJ49" s="32">
        <f t="shared" si="63"/>
        <v>5.4870153622459089E-2</v>
      </c>
      <c r="AK49" s="32">
        <f t="shared" si="63"/>
        <v>5.4870153622459089E-2</v>
      </c>
      <c r="AL49" s="32">
        <f t="shared" si="63"/>
        <v>5.4870153622459089E-2</v>
      </c>
      <c r="AM49" s="32">
        <f t="shared" si="63"/>
        <v>5.4870153622459089E-2</v>
      </c>
      <c r="AN49" s="32">
        <f t="shared" si="63"/>
        <v>5.4870153622459089E-2</v>
      </c>
      <c r="AO49" s="32">
        <f t="shared" si="63"/>
        <v>5.4870153622459089E-2</v>
      </c>
      <c r="AP49" s="32">
        <f t="shared" si="63"/>
        <v>5.4870153622459089E-2</v>
      </c>
      <c r="AQ49" s="32">
        <f t="shared" si="63"/>
        <v>5.4870153622459089E-2</v>
      </c>
      <c r="AR49" s="32">
        <f t="shared" si="63"/>
        <v>5.4870153622459089E-2</v>
      </c>
      <c r="AS49" s="32">
        <f t="shared" si="63"/>
        <v>5.4870153622459089E-2</v>
      </c>
      <c r="AT49" s="32">
        <f t="shared" si="63"/>
        <v>5.4870153622459089E-2</v>
      </c>
      <c r="AU49" s="32">
        <f t="shared" si="63"/>
        <v>5.4870153622459089E-2</v>
      </c>
      <c r="AV49" s="32">
        <f t="shared" si="63"/>
        <v>5.4870153622459089E-2</v>
      </c>
      <c r="AW49" s="32">
        <f t="shared" si="63"/>
        <v>5.4870153622459089E-2</v>
      </c>
      <c r="AX49" s="32">
        <f t="shared" si="63"/>
        <v>5.4870153622459089E-2</v>
      </c>
      <c r="AY49" s="32">
        <f t="shared" si="63"/>
        <v>5.4870153622459089E-2</v>
      </c>
      <c r="AZ49" s="32">
        <f t="shared" si="63"/>
        <v>5.4870153622459089E-2</v>
      </c>
      <c r="BA49" s="32">
        <f t="shared" si="63"/>
        <v>5.4870153622459089E-2</v>
      </c>
      <c r="BB49" s="32">
        <f t="shared" si="63"/>
        <v>5.4870153622459089E-2</v>
      </c>
      <c r="BC49" s="32">
        <f t="shared" si="63"/>
        <v>5.4870153622459089E-2</v>
      </c>
      <c r="BD49" s="32">
        <f t="shared" si="63"/>
        <v>5.4870153622459089E-2</v>
      </c>
      <c r="BE49" s="32">
        <f t="shared" si="63"/>
        <v>5.4870153622459089E-2</v>
      </c>
      <c r="BF49" s="32">
        <f t="shared" si="63"/>
        <v>5.4870153622459089E-2</v>
      </c>
      <c r="BG49" s="32">
        <f t="shared" si="63"/>
        <v>5.4870153622459089E-2</v>
      </c>
      <c r="BH49" s="32">
        <f t="shared" si="63"/>
        <v>5.4870153622459089E-2</v>
      </c>
      <c r="BI49" s="32">
        <f t="shared" si="63"/>
        <v>5.4870153622459089E-2</v>
      </c>
      <c r="BJ49" s="32">
        <f t="shared" si="63"/>
        <v>5.4870153622459089E-2</v>
      </c>
      <c r="BK49" s="32">
        <f t="shared" si="63"/>
        <v>5.4870153622459089E-2</v>
      </c>
      <c r="BL49" s="32">
        <f t="shared" si="63"/>
        <v>5.4870153622459089E-2</v>
      </c>
      <c r="BM49" s="32">
        <f t="shared" si="63"/>
        <v>5.4870153622459089E-2</v>
      </c>
      <c r="BN49" s="32">
        <f t="shared" si="63"/>
        <v>5.4870153622459089E-2</v>
      </c>
      <c r="BO49" s="32">
        <f t="shared" si="63"/>
        <v>5.4870153622459089E-2</v>
      </c>
    </row>
    <row r="50" spans="1:67" x14ac:dyDescent="0.3">
      <c r="A50" s="13"/>
      <c r="B50" s="12"/>
      <c r="C50" s="12"/>
      <c r="D50" s="12"/>
      <c r="E50" s="12"/>
      <c r="F50" s="13"/>
      <c r="G50" s="13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</row>
    <row r="51" spans="1:67" x14ac:dyDescent="0.3">
      <c r="A51" s="5" t="s">
        <v>140</v>
      </c>
      <c r="B51" s="5"/>
      <c r="C51" s="5"/>
      <c r="D51" s="5"/>
      <c r="E51" s="5"/>
      <c r="F51" s="5"/>
      <c r="G51" s="5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</row>
    <row r="52" spans="1:67" x14ac:dyDescent="0.3">
      <c r="A52" s="53" t="str">
        <f>$A$48</f>
        <v>Net Income</v>
      </c>
      <c r="B52" s="12"/>
      <c r="C52" s="12"/>
      <c r="D52" s="12"/>
      <c r="E52" s="12"/>
      <c r="F52" s="13"/>
      <c r="G52" s="13"/>
      <c r="H52" s="29">
        <f>H48</f>
        <v>197389.12462626089</v>
      </c>
      <c r="I52" s="29">
        <f t="shared" ref="I52:AE52" si="64">I48</f>
        <v>252592.95386887123</v>
      </c>
      <c r="J52" s="29">
        <f t="shared" si="64"/>
        <v>284319.38289991167</v>
      </c>
      <c r="K52" s="29">
        <f t="shared" si="64"/>
        <v>268151.22741980274</v>
      </c>
      <c r="L52" s="29">
        <f t="shared" si="64"/>
        <v>312427.99695409089</v>
      </c>
      <c r="M52" s="29">
        <f t="shared" si="64"/>
        <v>255245.95518352068</v>
      </c>
      <c r="N52" s="29">
        <f t="shared" si="64"/>
        <v>245135.65787589946</v>
      </c>
      <c r="O52" s="29">
        <f t="shared" si="64"/>
        <v>261330.76508936859</v>
      </c>
      <c r="P52" s="29">
        <f t="shared" si="64"/>
        <v>213812.57390676509</v>
      </c>
      <c r="Q52" s="29">
        <f t="shared" si="64"/>
        <v>234243.54043128318</v>
      </c>
      <c r="R52" s="29">
        <f t="shared" si="64"/>
        <v>229097.02628876769</v>
      </c>
      <c r="S52" s="29">
        <f t="shared" si="64"/>
        <v>278286.65434761078</v>
      </c>
      <c r="T52" s="29">
        <f t="shared" si="64"/>
        <v>126271.27402088518</v>
      </c>
      <c r="U52" s="29">
        <f t="shared" si="64"/>
        <v>257135.81227931433</v>
      </c>
      <c r="V52" s="29">
        <f t="shared" si="64"/>
        <v>124892.95686689958</v>
      </c>
      <c r="W52" s="29">
        <f t="shared" si="64"/>
        <v>205798.54603977816</v>
      </c>
      <c r="X52" s="29">
        <f t="shared" si="64"/>
        <v>206388.59979312285</v>
      </c>
      <c r="Y52" s="29">
        <f t="shared" si="64"/>
        <v>159504.43551332416</v>
      </c>
      <c r="Z52" s="29">
        <f t="shared" si="64"/>
        <v>137522.6639203238</v>
      </c>
      <c r="AA52" s="29">
        <f t="shared" si="64"/>
        <v>186524.47729907598</v>
      </c>
      <c r="AB52" s="29">
        <f t="shared" si="64"/>
        <v>143821.14255914363</v>
      </c>
      <c r="AC52" s="29">
        <f t="shared" si="64"/>
        <v>201903.13829778397</v>
      </c>
      <c r="AD52" s="29">
        <f t="shared" si="64"/>
        <v>197703.56744567878</v>
      </c>
      <c r="AE52" s="29">
        <f t="shared" si="64"/>
        <v>254301.5468758709</v>
      </c>
      <c r="AF52" s="29">
        <f t="shared" ref="AF52:BO52" si="65">AF48</f>
        <v>254301.5468758709</v>
      </c>
      <c r="AG52" s="29">
        <f t="shared" si="65"/>
        <v>254301.5468758709</v>
      </c>
      <c r="AH52" s="29">
        <f t="shared" si="65"/>
        <v>254301.5468758709</v>
      </c>
      <c r="AI52" s="29">
        <f t="shared" si="65"/>
        <v>254301.5468758709</v>
      </c>
      <c r="AJ52" s="29">
        <f t="shared" si="65"/>
        <v>254301.5468758709</v>
      </c>
      <c r="AK52" s="29">
        <f t="shared" si="65"/>
        <v>254301.5468758709</v>
      </c>
      <c r="AL52" s="29">
        <f t="shared" si="65"/>
        <v>254301.5468758709</v>
      </c>
      <c r="AM52" s="29">
        <f t="shared" si="65"/>
        <v>254301.5468758709</v>
      </c>
      <c r="AN52" s="29">
        <f t="shared" si="65"/>
        <v>254301.5468758709</v>
      </c>
      <c r="AO52" s="29">
        <f t="shared" si="65"/>
        <v>254301.5468758709</v>
      </c>
      <c r="AP52" s="29">
        <f t="shared" si="65"/>
        <v>254301.5468758709</v>
      </c>
      <c r="AQ52" s="29">
        <f t="shared" si="65"/>
        <v>254301.5468758709</v>
      </c>
      <c r="AR52" s="29">
        <f t="shared" si="65"/>
        <v>254301.5468758709</v>
      </c>
      <c r="AS52" s="29">
        <f t="shared" si="65"/>
        <v>254301.5468758709</v>
      </c>
      <c r="AT52" s="29">
        <f t="shared" si="65"/>
        <v>254301.5468758709</v>
      </c>
      <c r="AU52" s="29">
        <f t="shared" si="65"/>
        <v>254301.5468758709</v>
      </c>
      <c r="AV52" s="29">
        <f t="shared" si="65"/>
        <v>254301.5468758709</v>
      </c>
      <c r="AW52" s="29">
        <f t="shared" si="65"/>
        <v>254301.5468758709</v>
      </c>
      <c r="AX52" s="29">
        <f t="shared" si="65"/>
        <v>254301.5468758709</v>
      </c>
      <c r="AY52" s="29">
        <f t="shared" si="65"/>
        <v>254301.5468758709</v>
      </c>
      <c r="AZ52" s="29">
        <f t="shared" si="65"/>
        <v>254301.5468758709</v>
      </c>
      <c r="BA52" s="29">
        <f t="shared" si="65"/>
        <v>254301.5468758709</v>
      </c>
      <c r="BB52" s="29">
        <f t="shared" si="65"/>
        <v>254301.5468758709</v>
      </c>
      <c r="BC52" s="29">
        <f t="shared" si="65"/>
        <v>254301.5468758709</v>
      </c>
      <c r="BD52" s="29">
        <f t="shared" si="65"/>
        <v>254301.5468758709</v>
      </c>
      <c r="BE52" s="29">
        <f t="shared" si="65"/>
        <v>254301.5468758709</v>
      </c>
      <c r="BF52" s="29">
        <f t="shared" si="65"/>
        <v>254301.5468758709</v>
      </c>
      <c r="BG52" s="29">
        <f t="shared" si="65"/>
        <v>254301.5468758709</v>
      </c>
      <c r="BH52" s="29">
        <f t="shared" si="65"/>
        <v>254301.5468758709</v>
      </c>
      <c r="BI52" s="29">
        <f t="shared" si="65"/>
        <v>254301.5468758709</v>
      </c>
      <c r="BJ52" s="29">
        <f t="shared" si="65"/>
        <v>254301.5468758709</v>
      </c>
      <c r="BK52" s="29">
        <f t="shared" si="65"/>
        <v>254301.5468758709</v>
      </c>
      <c r="BL52" s="29">
        <f t="shared" si="65"/>
        <v>254301.5468758709</v>
      </c>
      <c r="BM52" s="29">
        <f t="shared" si="65"/>
        <v>254301.5468758709</v>
      </c>
      <c r="BN52" s="29">
        <f t="shared" si="65"/>
        <v>254301.5468758709</v>
      </c>
      <c r="BO52" s="29">
        <f t="shared" si="65"/>
        <v>254301.5468758709</v>
      </c>
    </row>
    <row r="53" spans="1:67" x14ac:dyDescent="0.3">
      <c r="A53" s="56" t="str">
        <f>$A$38</f>
        <v>Interest</v>
      </c>
      <c r="B53" s="12"/>
      <c r="C53" s="12"/>
      <c r="D53" s="12"/>
      <c r="E53" s="12"/>
      <c r="F53" s="13"/>
      <c r="G53" s="13"/>
      <c r="H53" s="29">
        <f>H38</f>
        <v>42729.17</v>
      </c>
      <c r="I53" s="29">
        <f t="shared" ref="I53:AE53" si="66">I38</f>
        <v>42729.17</v>
      </c>
      <c r="J53" s="29">
        <f t="shared" si="66"/>
        <v>42729.17</v>
      </c>
      <c r="K53" s="29">
        <f t="shared" si="66"/>
        <v>41708.33</v>
      </c>
      <c r="L53" s="29">
        <f t="shared" si="66"/>
        <v>41708.33</v>
      </c>
      <c r="M53" s="29">
        <f t="shared" si="66"/>
        <v>41708.33</v>
      </c>
      <c r="N53" s="29">
        <f t="shared" si="66"/>
        <v>40687.5</v>
      </c>
      <c r="O53" s="29">
        <f t="shared" si="66"/>
        <v>37770.83</v>
      </c>
      <c r="P53" s="29">
        <f t="shared" si="66"/>
        <v>37770.83</v>
      </c>
      <c r="Q53" s="29">
        <f t="shared" si="66"/>
        <v>36750</v>
      </c>
      <c r="R53" s="29">
        <f t="shared" si="66"/>
        <v>36750</v>
      </c>
      <c r="S53" s="29">
        <f t="shared" si="66"/>
        <v>36750</v>
      </c>
      <c r="T53" s="29">
        <f t="shared" si="66"/>
        <v>35729.17</v>
      </c>
      <c r="U53" s="29">
        <f t="shared" si="66"/>
        <v>35729.17</v>
      </c>
      <c r="V53" s="29">
        <f t="shared" si="66"/>
        <v>32812.5</v>
      </c>
      <c r="W53" s="29">
        <f t="shared" si="66"/>
        <v>31791.67</v>
      </c>
      <c r="X53" s="29">
        <f t="shared" si="66"/>
        <v>31791.67</v>
      </c>
      <c r="Y53" s="29">
        <f t="shared" si="66"/>
        <v>31791.67</v>
      </c>
      <c r="Z53" s="29">
        <f t="shared" si="66"/>
        <v>30770.83</v>
      </c>
      <c r="AA53" s="29">
        <f t="shared" si="66"/>
        <v>30770.83</v>
      </c>
      <c r="AB53" s="29">
        <f t="shared" si="66"/>
        <v>27854.17</v>
      </c>
      <c r="AC53" s="29">
        <f t="shared" si="66"/>
        <v>26833.33</v>
      </c>
      <c r="AD53" s="29">
        <f t="shared" si="66"/>
        <v>26833.33</v>
      </c>
      <c r="AE53" s="29">
        <f t="shared" si="66"/>
        <v>26833.33</v>
      </c>
      <c r="AF53" s="29">
        <f t="shared" ref="AF53:BO53" si="67">AF38</f>
        <v>26833.33</v>
      </c>
      <c r="AG53" s="29">
        <f t="shared" si="67"/>
        <v>26833.33</v>
      </c>
      <c r="AH53" s="29">
        <f t="shared" si="67"/>
        <v>26833.33</v>
      </c>
      <c r="AI53" s="29">
        <f t="shared" si="67"/>
        <v>26833.33</v>
      </c>
      <c r="AJ53" s="29">
        <f t="shared" si="67"/>
        <v>26833.33</v>
      </c>
      <c r="AK53" s="29">
        <f t="shared" si="67"/>
        <v>26833.33</v>
      </c>
      <c r="AL53" s="29">
        <f t="shared" si="67"/>
        <v>26833.33</v>
      </c>
      <c r="AM53" s="29">
        <f t="shared" si="67"/>
        <v>26833.33</v>
      </c>
      <c r="AN53" s="29">
        <f t="shared" si="67"/>
        <v>26833.33</v>
      </c>
      <c r="AO53" s="29">
        <f t="shared" si="67"/>
        <v>26833.33</v>
      </c>
      <c r="AP53" s="29">
        <f t="shared" si="67"/>
        <v>26833.33</v>
      </c>
      <c r="AQ53" s="29">
        <f t="shared" si="67"/>
        <v>26833.33</v>
      </c>
      <c r="AR53" s="29">
        <f t="shared" si="67"/>
        <v>26833.33</v>
      </c>
      <c r="AS53" s="29">
        <f t="shared" si="67"/>
        <v>26833.33</v>
      </c>
      <c r="AT53" s="29">
        <f t="shared" si="67"/>
        <v>26833.33</v>
      </c>
      <c r="AU53" s="29">
        <f t="shared" si="67"/>
        <v>26833.33</v>
      </c>
      <c r="AV53" s="29">
        <f t="shared" si="67"/>
        <v>26833.33</v>
      </c>
      <c r="AW53" s="29">
        <f t="shared" si="67"/>
        <v>26833.33</v>
      </c>
      <c r="AX53" s="29">
        <f t="shared" si="67"/>
        <v>26833.33</v>
      </c>
      <c r="AY53" s="29">
        <f t="shared" si="67"/>
        <v>26833.33</v>
      </c>
      <c r="AZ53" s="29">
        <f t="shared" si="67"/>
        <v>26833.33</v>
      </c>
      <c r="BA53" s="29">
        <f t="shared" si="67"/>
        <v>26833.33</v>
      </c>
      <c r="BB53" s="29">
        <f t="shared" si="67"/>
        <v>26833.33</v>
      </c>
      <c r="BC53" s="29">
        <f t="shared" si="67"/>
        <v>26833.33</v>
      </c>
      <c r="BD53" s="29">
        <f t="shared" si="67"/>
        <v>26833.33</v>
      </c>
      <c r="BE53" s="29">
        <f t="shared" si="67"/>
        <v>26833.33</v>
      </c>
      <c r="BF53" s="29">
        <f t="shared" si="67"/>
        <v>26833.33</v>
      </c>
      <c r="BG53" s="29">
        <f t="shared" si="67"/>
        <v>26833.33</v>
      </c>
      <c r="BH53" s="29">
        <f t="shared" si="67"/>
        <v>26833.33</v>
      </c>
      <c r="BI53" s="29">
        <f t="shared" si="67"/>
        <v>26833.33</v>
      </c>
      <c r="BJ53" s="29">
        <f t="shared" si="67"/>
        <v>26833.33</v>
      </c>
      <c r="BK53" s="29">
        <f t="shared" si="67"/>
        <v>26833.33</v>
      </c>
      <c r="BL53" s="29">
        <f t="shared" si="67"/>
        <v>26833.33</v>
      </c>
      <c r="BM53" s="29">
        <f t="shared" si="67"/>
        <v>26833.33</v>
      </c>
      <c r="BN53" s="29">
        <f t="shared" si="67"/>
        <v>26833.33</v>
      </c>
      <c r="BO53" s="29">
        <f t="shared" si="67"/>
        <v>26833.33</v>
      </c>
    </row>
    <row r="54" spans="1:67" x14ac:dyDescent="0.3">
      <c r="A54" s="56" t="str">
        <f>$A$46</f>
        <v>Income Tax Expese</v>
      </c>
      <c r="B54" s="12"/>
      <c r="C54" s="12"/>
      <c r="D54" s="12"/>
      <c r="E54" s="12"/>
      <c r="F54" s="13"/>
      <c r="G54" s="13"/>
      <c r="H54" s="29">
        <f>H46</f>
        <v>84595.339125540384</v>
      </c>
      <c r="I54" s="29">
        <f t="shared" ref="I54:AE54" si="68">I46</f>
        <v>108254.12308665909</v>
      </c>
      <c r="J54" s="29">
        <f t="shared" si="68"/>
        <v>121851.16409996214</v>
      </c>
      <c r="K54" s="29">
        <f t="shared" si="68"/>
        <v>114921.95460848689</v>
      </c>
      <c r="L54" s="29">
        <f t="shared" si="68"/>
        <v>133897.71298032466</v>
      </c>
      <c r="M54" s="29">
        <f t="shared" si="68"/>
        <v>109391.12365008029</v>
      </c>
      <c r="N54" s="29">
        <f t="shared" si="68"/>
        <v>105058.1390896712</v>
      </c>
      <c r="O54" s="29">
        <f t="shared" si="68"/>
        <v>111998.8993240151</v>
      </c>
      <c r="P54" s="29">
        <f t="shared" si="68"/>
        <v>91633.960245756447</v>
      </c>
      <c r="Q54" s="29">
        <f t="shared" si="68"/>
        <v>100390.0887562642</v>
      </c>
      <c r="R54" s="29">
        <f t="shared" si="68"/>
        <v>98184.439838043298</v>
      </c>
      <c r="S54" s="29">
        <f t="shared" si="68"/>
        <v>119265.70900611891</v>
      </c>
      <c r="T54" s="29">
        <f t="shared" si="68"/>
        <v>54116.260294665066</v>
      </c>
      <c r="U54" s="29">
        <f t="shared" si="68"/>
        <v>110201.06240542042</v>
      </c>
      <c r="V54" s="29">
        <f t="shared" si="68"/>
        <v>53525.552942956958</v>
      </c>
      <c r="W54" s="29">
        <f t="shared" si="68"/>
        <v>88199.376874190639</v>
      </c>
      <c r="X54" s="29">
        <f t="shared" si="68"/>
        <v>88452.257054195506</v>
      </c>
      <c r="Y54" s="29">
        <f t="shared" si="68"/>
        <v>68359.043791424643</v>
      </c>
      <c r="Z54" s="29">
        <f t="shared" si="68"/>
        <v>58938.28453728163</v>
      </c>
      <c r="AA54" s="29">
        <f t="shared" si="68"/>
        <v>79939.06169960399</v>
      </c>
      <c r="AB54" s="29">
        <f t="shared" si="68"/>
        <v>61637.632525347261</v>
      </c>
      <c r="AC54" s="29">
        <f t="shared" si="68"/>
        <v>86529.916413335988</v>
      </c>
      <c r="AD54" s="29">
        <f t="shared" si="68"/>
        <v>84730.100333862327</v>
      </c>
      <c r="AE54" s="29">
        <f t="shared" si="68"/>
        <v>108986.37723251608</v>
      </c>
      <c r="AF54" s="29">
        <f t="shared" ref="AF54:BO54" si="69">AF46</f>
        <v>108986.37723251608</v>
      </c>
      <c r="AG54" s="29">
        <f t="shared" si="69"/>
        <v>108986.37723251608</v>
      </c>
      <c r="AH54" s="29">
        <f t="shared" si="69"/>
        <v>108986.37723251608</v>
      </c>
      <c r="AI54" s="29">
        <f t="shared" si="69"/>
        <v>108986.37723251608</v>
      </c>
      <c r="AJ54" s="29">
        <f t="shared" si="69"/>
        <v>108986.37723251608</v>
      </c>
      <c r="AK54" s="29">
        <f t="shared" si="69"/>
        <v>108986.37723251608</v>
      </c>
      <c r="AL54" s="29">
        <f t="shared" si="69"/>
        <v>108986.37723251608</v>
      </c>
      <c r="AM54" s="29">
        <f t="shared" si="69"/>
        <v>108986.37723251608</v>
      </c>
      <c r="AN54" s="29">
        <f t="shared" si="69"/>
        <v>108986.37723251608</v>
      </c>
      <c r="AO54" s="29">
        <f t="shared" si="69"/>
        <v>108986.37723251608</v>
      </c>
      <c r="AP54" s="29">
        <f t="shared" si="69"/>
        <v>108986.37723251608</v>
      </c>
      <c r="AQ54" s="29">
        <f t="shared" si="69"/>
        <v>108986.37723251608</v>
      </c>
      <c r="AR54" s="29">
        <f t="shared" si="69"/>
        <v>108986.37723251608</v>
      </c>
      <c r="AS54" s="29">
        <f t="shared" si="69"/>
        <v>108986.37723251608</v>
      </c>
      <c r="AT54" s="29">
        <f t="shared" si="69"/>
        <v>108986.37723251608</v>
      </c>
      <c r="AU54" s="29">
        <f t="shared" si="69"/>
        <v>108986.37723251608</v>
      </c>
      <c r="AV54" s="29">
        <f t="shared" si="69"/>
        <v>108986.37723251608</v>
      </c>
      <c r="AW54" s="29">
        <f t="shared" si="69"/>
        <v>108986.37723251608</v>
      </c>
      <c r="AX54" s="29">
        <f t="shared" si="69"/>
        <v>108986.37723251608</v>
      </c>
      <c r="AY54" s="29">
        <f t="shared" si="69"/>
        <v>108986.37723251608</v>
      </c>
      <c r="AZ54" s="29">
        <f t="shared" si="69"/>
        <v>108986.37723251608</v>
      </c>
      <c r="BA54" s="29">
        <f t="shared" si="69"/>
        <v>108986.37723251608</v>
      </c>
      <c r="BB54" s="29">
        <f t="shared" si="69"/>
        <v>108986.37723251608</v>
      </c>
      <c r="BC54" s="29">
        <f t="shared" si="69"/>
        <v>108986.37723251608</v>
      </c>
      <c r="BD54" s="29">
        <f t="shared" si="69"/>
        <v>108986.37723251608</v>
      </c>
      <c r="BE54" s="29">
        <f t="shared" si="69"/>
        <v>108986.37723251608</v>
      </c>
      <c r="BF54" s="29">
        <f t="shared" si="69"/>
        <v>108986.37723251608</v>
      </c>
      <c r="BG54" s="29">
        <f t="shared" si="69"/>
        <v>108986.37723251608</v>
      </c>
      <c r="BH54" s="29">
        <f t="shared" si="69"/>
        <v>108986.37723251608</v>
      </c>
      <c r="BI54" s="29">
        <f t="shared" si="69"/>
        <v>108986.37723251608</v>
      </c>
      <c r="BJ54" s="29">
        <f t="shared" si="69"/>
        <v>108986.37723251608</v>
      </c>
      <c r="BK54" s="29">
        <f t="shared" si="69"/>
        <v>108986.37723251608</v>
      </c>
      <c r="BL54" s="29">
        <f t="shared" si="69"/>
        <v>108986.37723251608</v>
      </c>
      <c r="BM54" s="29">
        <f t="shared" si="69"/>
        <v>108986.37723251608</v>
      </c>
      <c r="BN54" s="29">
        <f t="shared" si="69"/>
        <v>108986.37723251608</v>
      </c>
      <c r="BO54" s="29">
        <f t="shared" si="69"/>
        <v>108986.37723251608</v>
      </c>
    </row>
    <row r="55" spans="1:67" x14ac:dyDescent="0.3">
      <c r="A55" s="56" t="str">
        <f>$A$39</f>
        <v>Depreciation</v>
      </c>
      <c r="B55" s="12"/>
      <c r="C55" s="12"/>
      <c r="D55" s="12"/>
      <c r="E55" s="12"/>
      <c r="F55" s="13"/>
      <c r="G55" s="13"/>
      <c r="H55" s="29">
        <f>H39</f>
        <v>18544.099999999999</v>
      </c>
      <c r="I55" s="29">
        <f t="shared" ref="I55:AE55" si="70">I39</f>
        <v>19035.61</v>
      </c>
      <c r="J55" s="29">
        <f t="shared" si="70"/>
        <v>18720.400000000001</v>
      </c>
      <c r="K55" s="29">
        <f t="shared" si="70"/>
        <v>18411.5</v>
      </c>
      <c r="L55" s="29">
        <f t="shared" si="70"/>
        <v>18981.88</v>
      </c>
      <c r="M55" s="29">
        <f t="shared" si="70"/>
        <v>19528.150000000001</v>
      </c>
      <c r="N55" s="29">
        <f t="shared" si="70"/>
        <v>20104.55</v>
      </c>
      <c r="O55" s="29">
        <f t="shared" si="70"/>
        <v>20664.259999999998</v>
      </c>
      <c r="P55" s="29">
        <f t="shared" si="70"/>
        <v>21250.01</v>
      </c>
      <c r="Q55" s="29">
        <f t="shared" si="70"/>
        <v>20976.37</v>
      </c>
      <c r="R55" s="29">
        <f t="shared" si="70"/>
        <v>21574.46</v>
      </c>
      <c r="S55" s="29">
        <f t="shared" si="70"/>
        <v>22131.79</v>
      </c>
      <c r="T55" s="29">
        <f t="shared" si="70"/>
        <v>22689.54</v>
      </c>
      <c r="U55" s="29">
        <f t="shared" si="70"/>
        <v>22437.15</v>
      </c>
      <c r="V55" s="29">
        <f t="shared" si="70"/>
        <v>22189.8</v>
      </c>
      <c r="W55" s="29">
        <f t="shared" si="70"/>
        <v>21947.4</v>
      </c>
      <c r="X55" s="29">
        <f t="shared" si="70"/>
        <v>21709.85</v>
      </c>
      <c r="Y55" s="29">
        <f t="shared" si="70"/>
        <v>21477.05</v>
      </c>
      <c r="Z55" s="29">
        <f t="shared" si="70"/>
        <v>22074.57</v>
      </c>
      <c r="AA55" s="29">
        <f t="shared" si="70"/>
        <v>22683.26</v>
      </c>
      <c r="AB55" s="29">
        <f t="shared" si="70"/>
        <v>23286</v>
      </c>
      <c r="AC55" s="29">
        <f t="shared" si="70"/>
        <v>23071.27</v>
      </c>
      <c r="AD55" s="29">
        <f t="shared" si="70"/>
        <v>23693.05</v>
      </c>
      <c r="AE55" s="29">
        <f t="shared" si="70"/>
        <v>24359.63</v>
      </c>
      <c r="AF55" s="29">
        <f t="shared" ref="AF55:BO55" si="71">AF39</f>
        <v>24359.63</v>
      </c>
      <c r="AG55" s="29">
        <f t="shared" si="71"/>
        <v>24359.63</v>
      </c>
      <c r="AH55" s="29">
        <f t="shared" si="71"/>
        <v>24359.63</v>
      </c>
      <c r="AI55" s="29">
        <f t="shared" si="71"/>
        <v>24359.63</v>
      </c>
      <c r="AJ55" s="29">
        <f t="shared" si="71"/>
        <v>24359.63</v>
      </c>
      <c r="AK55" s="29">
        <f t="shared" si="71"/>
        <v>24359.63</v>
      </c>
      <c r="AL55" s="29">
        <f t="shared" si="71"/>
        <v>24359.63</v>
      </c>
      <c r="AM55" s="29">
        <f t="shared" si="71"/>
        <v>24359.63</v>
      </c>
      <c r="AN55" s="29">
        <f t="shared" si="71"/>
        <v>24359.63</v>
      </c>
      <c r="AO55" s="29">
        <f t="shared" si="71"/>
        <v>24359.63</v>
      </c>
      <c r="AP55" s="29">
        <f t="shared" si="71"/>
        <v>24359.63</v>
      </c>
      <c r="AQ55" s="29">
        <f t="shared" si="71"/>
        <v>24359.63</v>
      </c>
      <c r="AR55" s="29">
        <f t="shared" si="71"/>
        <v>24359.63</v>
      </c>
      <c r="AS55" s="29">
        <f t="shared" si="71"/>
        <v>24359.63</v>
      </c>
      <c r="AT55" s="29">
        <f t="shared" si="71"/>
        <v>24359.63</v>
      </c>
      <c r="AU55" s="29">
        <f t="shared" si="71"/>
        <v>24359.63</v>
      </c>
      <c r="AV55" s="29">
        <f t="shared" si="71"/>
        <v>24359.63</v>
      </c>
      <c r="AW55" s="29">
        <f t="shared" si="71"/>
        <v>24359.63</v>
      </c>
      <c r="AX55" s="29">
        <f t="shared" si="71"/>
        <v>24359.63</v>
      </c>
      <c r="AY55" s="29">
        <f t="shared" si="71"/>
        <v>24359.63</v>
      </c>
      <c r="AZ55" s="29">
        <f t="shared" si="71"/>
        <v>24359.63</v>
      </c>
      <c r="BA55" s="29">
        <f t="shared" si="71"/>
        <v>24359.63</v>
      </c>
      <c r="BB55" s="29">
        <f t="shared" si="71"/>
        <v>24359.63</v>
      </c>
      <c r="BC55" s="29">
        <f t="shared" si="71"/>
        <v>24359.63</v>
      </c>
      <c r="BD55" s="29">
        <f t="shared" si="71"/>
        <v>24359.63</v>
      </c>
      <c r="BE55" s="29">
        <f t="shared" si="71"/>
        <v>24359.63</v>
      </c>
      <c r="BF55" s="29">
        <f t="shared" si="71"/>
        <v>24359.63</v>
      </c>
      <c r="BG55" s="29">
        <f t="shared" si="71"/>
        <v>24359.63</v>
      </c>
      <c r="BH55" s="29">
        <f t="shared" si="71"/>
        <v>24359.63</v>
      </c>
      <c r="BI55" s="29">
        <f t="shared" si="71"/>
        <v>24359.63</v>
      </c>
      <c r="BJ55" s="29">
        <f t="shared" si="71"/>
        <v>24359.63</v>
      </c>
      <c r="BK55" s="29">
        <f t="shared" si="71"/>
        <v>24359.63</v>
      </c>
      <c r="BL55" s="29">
        <f t="shared" si="71"/>
        <v>24359.63</v>
      </c>
      <c r="BM55" s="29">
        <f t="shared" si="71"/>
        <v>24359.63</v>
      </c>
      <c r="BN55" s="29">
        <f t="shared" si="71"/>
        <v>24359.63</v>
      </c>
      <c r="BO55" s="29">
        <f t="shared" si="71"/>
        <v>24359.63</v>
      </c>
    </row>
    <row r="56" spans="1:67" x14ac:dyDescent="0.3">
      <c r="A56" s="56" t="s">
        <v>141</v>
      </c>
      <c r="B56" s="12"/>
      <c r="C56" s="12"/>
      <c r="D56" s="12"/>
      <c r="E56" s="12"/>
      <c r="F56" s="13"/>
      <c r="G56" s="13"/>
      <c r="H56" s="27">
        <v>0</v>
      </c>
      <c r="I56" s="27">
        <v>0</v>
      </c>
      <c r="J56" s="27">
        <v>0</v>
      </c>
      <c r="K56" s="27">
        <v>0</v>
      </c>
      <c r="L56" s="27">
        <v>0</v>
      </c>
      <c r="M56" s="27">
        <v>0</v>
      </c>
      <c r="N56" s="27">
        <v>0</v>
      </c>
      <c r="O56" s="27">
        <v>0</v>
      </c>
      <c r="P56" s="27">
        <v>0</v>
      </c>
      <c r="Q56" s="27">
        <v>0</v>
      </c>
      <c r="R56" s="27">
        <v>0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27">
        <v>0</v>
      </c>
      <c r="Z56" s="27">
        <v>0</v>
      </c>
      <c r="AA56" s="27">
        <v>0</v>
      </c>
      <c r="AB56" s="27">
        <v>0</v>
      </c>
      <c r="AC56" s="27">
        <v>0</v>
      </c>
      <c r="AD56" s="27">
        <v>0</v>
      </c>
      <c r="AE56" s="27">
        <v>0</v>
      </c>
      <c r="AF56" s="27">
        <v>0</v>
      </c>
      <c r="AG56" s="27">
        <v>0</v>
      </c>
      <c r="AH56" s="27">
        <v>0</v>
      </c>
      <c r="AI56" s="27">
        <v>0</v>
      </c>
      <c r="AJ56" s="27">
        <v>0</v>
      </c>
      <c r="AK56" s="27">
        <v>0</v>
      </c>
      <c r="AL56" s="27">
        <v>0</v>
      </c>
      <c r="AM56" s="27">
        <v>0</v>
      </c>
      <c r="AN56" s="27">
        <v>0</v>
      </c>
      <c r="AO56" s="27">
        <v>0</v>
      </c>
      <c r="AP56" s="27">
        <v>0</v>
      </c>
      <c r="AQ56" s="27">
        <v>0</v>
      </c>
      <c r="AR56" s="27">
        <v>0</v>
      </c>
      <c r="AS56" s="27">
        <v>0</v>
      </c>
      <c r="AT56" s="27">
        <v>0</v>
      </c>
      <c r="AU56" s="27">
        <v>0</v>
      </c>
      <c r="AV56" s="27">
        <v>0</v>
      </c>
      <c r="AW56" s="27">
        <v>0</v>
      </c>
      <c r="AX56" s="27">
        <v>0</v>
      </c>
      <c r="AY56" s="27">
        <v>0</v>
      </c>
      <c r="AZ56" s="27">
        <v>0</v>
      </c>
      <c r="BA56" s="27">
        <v>0</v>
      </c>
      <c r="BB56" s="27">
        <v>0</v>
      </c>
      <c r="BC56" s="27">
        <v>0</v>
      </c>
      <c r="BD56" s="27">
        <v>0</v>
      </c>
      <c r="BE56" s="27">
        <v>0</v>
      </c>
      <c r="BF56" s="27">
        <v>0</v>
      </c>
      <c r="BG56" s="27">
        <v>0</v>
      </c>
      <c r="BH56" s="27">
        <v>0</v>
      </c>
      <c r="BI56" s="27">
        <v>0</v>
      </c>
      <c r="BJ56" s="27">
        <v>0</v>
      </c>
      <c r="BK56" s="27">
        <v>0</v>
      </c>
      <c r="BL56" s="27">
        <v>0</v>
      </c>
      <c r="BM56" s="27">
        <v>0</v>
      </c>
      <c r="BN56" s="27">
        <v>0</v>
      </c>
      <c r="BO56" s="27">
        <v>0</v>
      </c>
    </row>
    <row r="57" spans="1:67" x14ac:dyDescent="0.3">
      <c r="A57" s="54" t="s">
        <v>142</v>
      </c>
      <c r="B57" s="49"/>
      <c r="C57" s="49"/>
      <c r="D57" s="49"/>
      <c r="E57" s="49"/>
      <c r="F57" s="48"/>
      <c r="G57" s="48"/>
      <c r="H57" s="28">
        <f>SUM(H53:H56)</f>
        <v>145868.60912554039</v>
      </c>
      <c r="I57" s="28">
        <f t="shared" ref="I57:AE57" si="72">SUM(I53:I56)</f>
        <v>170018.90308665909</v>
      </c>
      <c r="J57" s="28">
        <f t="shared" si="72"/>
        <v>183300.73409996214</v>
      </c>
      <c r="K57" s="28">
        <f t="shared" si="72"/>
        <v>175041.78460848689</v>
      </c>
      <c r="L57" s="28">
        <f t="shared" si="72"/>
        <v>194587.92298032466</v>
      </c>
      <c r="M57" s="28">
        <f t="shared" si="72"/>
        <v>170627.6036500803</v>
      </c>
      <c r="N57" s="28">
        <f t="shared" si="72"/>
        <v>165850.18908967118</v>
      </c>
      <c r="O57" s="28">
        <f t="shared" si="72"/>
        <v>170433.9893240151</v>
      </c>
      <c r="P57" s="28">
        <f t="shared" si="72"/>
        <v>150654.80024575646</v>
      </c>
      <c r="Q57" s="28">
        <f t="shared" si="72"/>
        <v>158116.45875626418</v>
      </c>
      <c r="R57" s="28">
        <f t="shared" si="72"/>
        <v>156508.89983804329</v>
      </c>
      <c r="S57" s="28">
        <f t="shared" si="72"/>
        <v>178147.49900611892</v>
      </c>
      <c r="T57" s="28">
        <f t="shared" si="72"/>
        <v>112534.97029466508</v>
      </c>
      <c r="U57" s="28">
        <f t="shared" si="72"/>
        <v>168367.38240542042</v>
      </c>
      <c r="V57" s="28">
        <f t="shared" si="72"/>
        <v>108527.85294295696</v>
      </c>
      <c r="W57" s="28">
        <f t="shared" si="72"/>
        <v>141938.44687419065</v>
      </c>
      <c r="X57" s="28">
        <f t="shared" si="72"/>
        <v>141953.7770541955</v>
      </c>
      <c r="Y57" s="28">
        <f t="shared" si="72"/>
        <v>121627.76379142464</v>
      </c>
      <c r="Z57" s="28">
        <f t="shared" si="72"/>
        <v>111783.68453728163</v>
      </c>
      <c r="AA57" s="28">
        <f t="shared" si="72"/>
        <v>133393.151699604</v>
      </c>
      <c r="AB57" s="28">
        <f t="shared" si="72"/>
        <v>112777.80252534726</v>
      </c>
      <c r="AC57" s="28">
        <f t="shared" si="72"/>
        <v>136434.51641333598</v>
      </c>
      <c r="AD57" s="28">
        <f t="shared" si="72"/>
        <v>135256.48033386233</v>
      </c>
      <c r="AE57" s="28">
        <f t="shared" si="72"/>
        <v>160179.33723251609</v>
      </c>
      <c r="AF57" s="28">
        <f t="shared" ref="AF57" si="73">SUM(AF53:AF56)</f>
        <v>160179.33723251609</v>
      </c>
      <c r="AG57" s="28">
        <f t="shared" ref="AG57" si="74">SUM(AG53:AG56)</f>
        <v>160179.33723251609</v>
      </c>
      <c r="AH57" s="28">
        <f t="shared" ref="AH57" si="75">SUM(AH53:AH56)</f>
        <v>160179.33723251609</v>
      </c>
      <c r="AI57" s="28">
        <f t="shared" ref="AI57" si="76">SUM(AI53:AI56)</f>
        <v>160179.33723251609</v>
      </c>
      <c r="AJ57" s="28">
        <f t="shared" ref="AJ57" si="77">SUM(AJ53:AJ56)</f>
        <v>160179.33723251609</v>
      </c>
      <c r="AK57" s="28">
        <f t="shared" ref="AK57" si="78">SUM(AK53:AK56)</f>
        <v>160179.33723251609</v>
      </c>
      <c r="AL57" s="28">
        <f t="shared" ref="AL57" si="79">SUM(AL53:AL56)</f>
        <v>160179.33723251609</v>
      </c>
      <c r="AM57" s="28">
        <f t="shared" ref="AM57" si="80">SUM(AM53:AM56)</f>
        <v>160179.33723251609</v>
      </c>
      <c r="AN57" s="28">
        <f t="shared" ref="AN57" si="81">SUM(AN53:AN56)</f>
        <v>160179.33723251609</v>
      </c>
      <c r="AO57" s="28">
        <f t="shared" ref="AO57" si="82">SUM(AO53:AO56)</f>
        <v>160179.33723251609</v>
      </c>
      <c r="AP57" s="28">
        <f t="shared" ref="AP57" si="83">SUM(AP53:AP56)</f>
        <v>160179.33723251609</v>
      </c>
      <c r="AQ57" s="28">
        <f t="shared" ref="AQ57" si="84">SUM(AQ53:AQ56)</f>
        <v>160179.33723251609</v>
      </c>
      <c r="AR57" s="28">
        <f t="shared" ref="AR57" si="85">SUM(AR53:AR56)</f>
        <v>160179.33723251609</v>
      </c>
      <c r="AS57" s="28">
        <f t="shared" ref="AS57" si="86">SUM(AS53:AS56)</f>
        <v>160179.33723251609</v>
      </c>
      <c r="AT57" s="28">
        <f t="shared" ref="AT57" si="87">SUM(AT53:AT56)</f>
        <v>160179.33723251609</v>
      </c>
      <c r="AU57" s="28">
        <f t="shared" ref="AU57" si="88">SUM(AU53:AU56)</f>
        <v>160179.33723251609</v>
      </c>
      <c r="AV57" s="28">
        <f t="shared" ref="AV57" si="89">SUM(AV53:AV56)</f>
        <v>160179.33723251609</v>
      </c>
      <c r="AW57" s="28">
        <f t="shared" ref="AW57" si="90">SUM(AW53:AW56)</f>
        <v>160179.33723251609</v>
      </c>
      <c r="AX57" s="28">
        <f t="shared" ref="AX57" si="91">SUM(AX53:AX56)</f>
        <v>160179.33723251609</v>
      </c>
      <c r="AY57" s="28">
        <f t="shared" ref="AY57" si="92">SUM(AY53:AY56)</f>
        <v>160179.33723251609</v>
      </c>
      <c r="AZ57" s="28">
        <f t="shared" ref="AZ57" si="93">SUM(AZ53:AZ56)</f>
        <v>160179.33723251609</v>
      </c>
      <c r="BA57" s="28">
        <f t="shared" ref="BA57" si="94">SUM(BA53:BA56)</f>
        <v>160179.33723251609</v>
      </c>
      <c r="BB57" s="28">
        <f t="shared" ref="BB57" si="95">SUM(BB53:BB56)</f>
        <v>160179.33723251609</v>
      </c>
      <c r="BC57" s="28">
        <f t="shared" ref="BC57" si="96">SUM(BC53:BC56)</f>
        <v>160179.33723251609</v>
      </c>
      <c r="BD57" s="28">
        <f t="shared" ref="BD57" si="97">SUM(BD53:BD56)</f>
        <v>160179.33723251609</v>
      </c>
      <c r="BE57" s="28">
        <f t="shared" ref="BE57" si="98">SUM(BE53:BE56)</f>
        <v>160179.33723251609</v>
      </c>
      <c r="BF57" s="28">
        <f t="shared" ref="BF57" si="99">SUM(BF53:BF56)</f>
        <v>160179.33723251609</v>
      </c>
      <c r="BG57" s="28">
        <f t="shared" ref="BG57" si="100">SUM(BG53:BG56)</f>
        <v>160179.33723251609</v>
      </c>
      <c r="BH57" s="28">
        <f t="shared" ref="BH57" si="101">SUM(BH53:BH56)</f>
        <v>160179.33723251609</v>
      </c>
      <c r="BI57" s="28">
        <f t="shared" ref="BI57" si="102">SUM(BI53:BI56)</f>
        <v>160179.33723251609</v>
      </c>
      <c r="BJ57" s="28">
        <f t="shared" ref="BJ57" si="103">SUM(BJ53:BJ56)</f>
        <v>160179.33723251609</v>
      </c>
      <c r="BK57" s="28">
        <f t="shared" ref="BK57" si="104">SUM(BK53:BK56)</f>
        <v>160179.33723251609</v>
      </c>
      <c r="BL57" s="28">
        <f t="shared" ref="BL57" si="105">SUM(BL53:BL56)</f>
        <v>160179.33723251609</v>
      </c>
      <c r="BM57" s="28">
        <f t="shared" ref="BM57" si="106">SUM(BM53:BM56)</f>
        <v>160179.33723251609</v>
      </c>
      <c r="BN57" s="28">
        <f t="shared" ref="BN57" si="107">SUM(BN53:BN56)</f>
        <v>160179.33723251609</v>
      </c>
      <c r="BO57" s="28">
        <f t="shared" ref="BO57" si="108">SUM(BO53:BO56)</f>
        <v>160179.33723251609</v>
      </c>
    </row>
    <row r="58" spans="1:67" x14ac:dyDescent="0.3">
      <c r="A58" s="55" t="s">
        <v>140</v>
      </c>
      <c r="B58" s="51"/>
      <c r="C58" s="51"/>
      <c r="D58" s="51"/>
      <c r="E58" s="51"/>
      <c r="F58" s="50"/>
      <c r="G58" s="50"/>
      <c r="H58" s="52">
        <f>SUM(H52,H57)</f>
        <v>343257.73375180131</v>
      </c>
      <c r="I58" s="52">
        <f t="shared" ref="I58:AE58" si="109">SUM(I52,I57)</f>
        <v>422611.85695553035</v>
      </c>
      <c r="J58" s="52">
        <f t="shared" si="109"/>
        <v>467620.11699987378</v>
      </c>
      <c r="K58" s="52">
        <f t="shared" si="109"/>
        <v>443193.01202828961</v>
      </c>
      <c r="L58" s="52">
        <f t="shared" si="109"/>
        <v>507015.91993441555</v>
      </c>
      <c r="M58" s="52">
        <f t="shared" si="109"/>
        <v>425873.55883360095</v>
      </c>
      <c r="N58" s="52">
        <f t="shared" si="109"/>
        <v>410985.84696557064</v>
      </c>
      <c r="O58" s="52">
        <f t="shared" si="109"/>
        <v>431764.75441338366</v>
      </c>
      <c r="P58" s="52">
        <f t="shared" si="109"/>
        <v>364467.37415252154</v>
      </c>
      <c r="Q58" s="52">
        <f t="shared" si="109"/>
        <v>392359.99918754736</v>
      </c>
      <c r="R58" s="52">
        <f t="shared" si="109"/>
        <v>385605.92612681095</v>
      </c>
      <c r="S58" s="52">
        <f t="shared" si="109"/>
        <v>456434.15335372969</v>
      </c>
      <c r="T58" s="52">
        <f t="shared" si="109"/>
        <v>238806.24431555026</v>
      </c>
      <c r="U58" s="52">
        <f t="shared" si="109"/>
        <v>425503.19468473474</v>
      </c>
      <c r="V58" s="52">
        <f t="shared" si="109"/>
        <v>233420.80980985652</v>
      </c>
      <c r="W58" s="52">
        <f t="shared" si="109"/>
        <v>347736.9929139688</v>
      </c>
      <c r="X58" s="52">
        <f t="shared" si="109"/>
        <v>348342.37684731837</v>
      </c>
      <c r="Y58" s="52">
        <f t="shared" si="109"/>
        <v>281132.19930474879</v>
      </c>
      <c r="Z58" s="52">
        <f t="shared" si="109"/>
        <v>249306.34845760543</v>
      </c>
      <c r="AA58" s="52">
        <f t="shared" si="109"/>
        <v>319917.62899867998</v>
      </c>
      <c r="AB58" s="52">
        <f t="shared" si="109"/>
        <v>256598.94508449087</v>
      </c>
      <c r="AC58" s="52">
        <f t="shared" si="109"/>
        <v>338337.65471111995</v>
      </c>
      <c r="AD58" s="52">
        <f t="shared" si="109"/>
        <v>332960.04777954111</v>
      </c>
      <c r="AE58" s="52">
        <f t="shared" si="109"/>
        <v>414480.88410838699</v>
      </c>
      <c r="AF58" s="52">
        <f t="shared" ref="AF58" si="110">SUM(AF52,AF57)</f>
        <v>414480.88410838699</v>
      </c>
      <c r="AG58" s="52">
        <f t="shared" ref="AG58" si="111">SUM(AG52,AG57)</f>
        <v>414480.88410838699</v>
      </c>
      <c r="AH58" s="52">
        <f t="shared" ref="AH58" si="112">SUM(AH52,AH57)</f>
        <v>414480.88410838699</v>
      </c>
      <c r="AI58" s="52">
        <f t="shared" ref="AI58" si="113">SUM(AI52,AI57)</f>
        <v>414480.88410838699</v>
      </c>
      <c r="AJ58" s="52">
        <f t="shared" ref="AJ58" si="114">SUM(AJ52,AJ57)</f>
        <v>414480.88410838699</v>
      </c>
      <c r="AK58" s="52">
        <f t="shared" ref="AK58" si="115">SUM(AK52,AK57)</f>
        <v>414480.88410838699</v>
      </c>
      <c r="AL58" s="52">
        <f t="shared" ref="AL58" si="116">SUM(AL52,AL57)</f>
        <v>414480.88410838699</v>
      </c>
      <c r="AM58" s="52">
        <f t="shared" ref="AM58" si="117">SUM(AM52,AM57)</f>
        <v>414480.88410838699</v>
      </c>
      <c r="AN58" s="52">
        <f t="shared" ref="AN58" si="118">SUM(AN52,AN57)</f>
        <v>414480.88410838699</v>
      </c>
      <c r="AO58" s="52">
        <f t="shared" ref="AO58" si="119">SUM(AO52,AO57)</f>
        <v>414480.88410838699</v>
      </c>
      <c r="AP58" s="52">
        <f t="shared" ref="AP58" si="120">SUM(AP52,AP57)</f>
        <v>414480.88410838699</v>
      </c>
      <c r="AQ58" s="52">
        <f t="shared" ref="AQ58" si="121">SUM(AQ52,AQ57)</f>
        <v>414480.88410838699</v>
      </c>
      <c r="AR58" s="52">
        <f t="shared" ref="AR58" si="122">SUM(AR52,AR57)</f>
        <v>414480.88410838699</v>
      </c>
      <c r="AS58" s="52">
        <f t="shared" ref="AS58" si="123">SUM(AS52,AS57)</f>
        <v>414480.88410838699</v>
      </c>
      <c r="AT58" s="52">
        <f t="shared" ref="AT58" si="124">SUM(AT52,AT57)</f>
        <v>414480.88410838699</v>
      </c>
      <c r="AU58" s="52">
        <f t="shared" ref="AU58" si="125">SUM(AU52,AU57)</f>
        <v>414480.88410838699</v>
      </c>
      <c r="AV58" s="52">
        <f t="shared" ref="AV58" si="126">SUM(AV52,AV57)</f>
        <v>414480.88410838699</v>
      </c>
      <c r="AW58" s="52">
        <f t="shared" ref="AW58" si="127">SUM(AW52,AW57)</f>
        <v>414480.88410838699</v>
      </c>
      <c r="AX58" s="52">
        <f t="shared" ref="AX58" si="128">SUM(AX52,AX57)</f>
        <v>414480.88410838699</v>
      </c>
      <c r="AY58" s="52">
        <f t="shared" ref="AY58" si="129">SUM(AY52,AY57)</f>
        <v>414480.88410838699</v>
      </c>
      <c r="AZ58" s="52">
        <f t="shared" ref="AZ58" si="130">SUM(AZ52,AZ57)</f>
        <v>414480.88410838699</v>
      </c>
      <c r="BA58" s="52">
        <f t="shared" ref="BA58" si="131">SUM(BA52,BA57)</f>
        <v>414480.88410838699</v>
      </c>
      <c r="BB58" s="52">
        <f t="shared" ref="BB58" si="132">SUM(BB52,BB57)</f>
        <v>414480.88410838699</v>
      </c>
      <c r="BC58" s="52">
        <f t="shared" ref="BC58" si="133">SUM(BC52,BC57)</f>
        <v>414480.88410838699</v>
      </c>
      <c r="BD58" s="52">
        <f t="shared" ref="BD58" si="134">SUM(BD52,BD57)</f>
        <v>414480.88410838699</v>
      </c>
      <c r="BE58" s="52">
        <f t="shared" ref="BE58" si="135">SUM(BE52,BE57)</f>
        <v>414480.88410838699</v>
      </c>
      <c r="BF58" s="52">
        <f t="shared" ref="BF58" si="136">SUM(BF52,BF57)</f>
        <v>414480.88410838699</v>
      </c>
      <c r="BG58" s="52">
        <f t="shared" ref="BG58" si="137">SUM(BG52,BG57)</f>
        <v>414480.88410838699</v>
      </c>
      <c r="BH58" s="52">
        <f t="shared" ref="BH58" si="138">SUM(BH52,BH57)</f>
        <v>414480.88410838699</v>
      </c>
      <c r="BI58" s="52">
        <f t="shared" ref="BI58" si="139">SUM(BI52,BI57)</f>
        <v>414480.88410838699</v>
      </c>
      <c r="BJ58" s="52">
        <f t="shared" ref="BJ58" si="140">SUM(BJ52,BJ57)</f>
        <v>414480.88410838699</v>
      </c>
      <c r="BK58" s="52">
        <f t="shared" ref="BK58" si="141">SUM(BK52,BK57)</f>
        <v>414480.88410838699</v>
      </c>
      <c r="BL58" s="52">
        <f t="shared" ref="BL58" si="142">SUM(BL52,BL57)</f>
        <v>414480.88410838699</v>
      </c>
      <c r="BM58" s="52">
        <f t="shared" ref="BM58" si="143">SUM(BM52,BM57)</f>
        <v>414480.88410838699</v>
      </c>
      <c r="BN58" s="52">
        <f t="shared" ref="BN58" si="144">SUM(BN52,BN57)</f>
        <v>414480.88410838699</v>
      </c>
      <c r="BO58" s="52">
        <f t="shared" ref="BO58" si="145">SUM(BO52,BO57)</f>
        <v>414480.88410838699</v>
      </c>
    </row>
    <row r="59" spans="1:67" x14ac:dyDescent="0.3">
      <c r="A59" s="13" t="s">
        <v>39</v>
      </c>
      <c r="B59" s="12"/>
      <c r="C59" s="12"/>
      <c r="D59" s="12"/>
      <c r="E59" s="12"/>
      <c r="F59" s="13"/>
      <c r="G59" s="13"/>
      <c r="H59" s="32">
        <f t="shared" ref="H59:AE59" si="146">H58/H$9</f>
        <v>8.5138016156487847E-2</v>
      </c>
      <c r="I59" s="32">
        <f t="shared" si="146"/>
        <v>9.9513306917757047E-2</v>
      </c>
      <c r="J59" s="32">
        <f t="shared" si="146"/>
        <v>0.10480537992983434</v>
      </c>
      <c r="K59" s="32">
        <f t="shared" si="146"/>
        <v>0.10078986066311832</v>
      </c>
      <c r="L59" s="32">
        <f t="shared" si="146"/>
        <v>0.11108056356205689</v>
      </c>
      <c r="M59" s="32">
        <f t="shared" si="146"/>
        <v>9.8172686290826455E-2</v>
      </c>
      <c r="N59" s="32">
        <f t="shared" si="146"/>
        <v>9.4511349508119E-2</v>
      </c>
      <c r="O59" s="32">
        <f t="shared" si="146"/>
        <v>0.10059745563685767</v>
      </c>
      <c r="P59" s="32">
        <f t="shared" si="146"/>
        <v>8.6051118730570919E-2</v>
      </c>
      <c r="Q59" s="32">
        <f t="shared" si="146"/>
        <v>9.4123628898556327E-2</v>
      </c>
      <c r="R59" s="32">
        <f t="shared" si="146"/>
        <v>9.4012506920317623E-2</v>
      </c>
      <c r="S59" s="32">
        <f t="shared" si="146"/>
        <v>0.10258084668972919</v>
      </c>
      <c r="T59" s="32">
        <f t="shared" si="146"/>
        <v>5.8603912012596376E-2</v>
      </c>
      <c r="U59" s="32">
        <f t="shared" si="146"/>
        <v>9.5223471305158916E-2</v>
      </c>
      <c r="V59" s="32">
        <f t="shared" si="146"/>
        <v>5.2310218614875205E-2</v>
      </c>
      <c r="W59" s="32">
        <f t="shared" si="146"/>
        <v>7.8279127477369273E-2</v>
      </c>
      <c r="X59" s="32">
        <f t="shared" si="146"/>
        <v>7.4758547655503493E-2</v>
      </c>
      <c r="Y59" s="32">
        <f t="shared" si="146"/>
        <v>6.4800321537345926E-2</v>
      </c>
      <c r="Z59" s="32">
        <f t="shared" si="146"/>
        <v>5.729960650640701E-2</v>
      </c>
      <c r="AA59" s="32">
        <f t="shared" si="146"/>
        <v>7.2983493789313431E-2</v>
      </c>
      <c r="AB59" s="32">
        <f t="shared" si="146"/>
        <v>5.9319761712696886E-2</v>
      </c>
      <c r="AC59" s="32">
        <f t="shared" si="146"/>
        <v>7.7922576101218666E-2</v>
      </c>
      <c r="AD59" s="32">
        <f t="shared" si="146"/>
        <v>7.8736370978756576E-2</v>
      </c>
      <c r="AE59" s="32">
        <f t="shared" si="146"/>
        <v>8.9431739853713652E-2</v>
      </c>
      <c r="AF59" s="32">
        <f t="shared" ref="AF59:BO59" si="147">AF58/AF$9</f>
        <v>8.9431739853713652E-2</v>
      </c>
      <c r="AG59" s="32">
        <f t="shared" si="147"/>
        <v>8.9431739853713652E-2</v>
      </c>
      <c r="AH59" s="32">
        <f t="shared" si="147"/>
        <v>8.9431739853713652E-2</v>
      </c>
      <c r="AI59" s="32">
        <f t="shared" si="147"/>
        <v>8.9431739853713652E-2</v>
      </c>
      <c r="AJ59" s="32">
        <f t="shared" si="147"/>
        <v>8.9431739853713652E-2</v>
      </c>
      <c r="AK59" s="32">
        <f t="shared" si="147"/>
        <v>8.9431739853713652E-2</v>
      </c>
      <c r="AL59" s="32">
        <f t="shared" si="147"/>
        <v>8.9431739853713652E-2</v>
      </c>
      <c r="AM59" s="32">
        <f t="shared" si="147"/>
        <v>8.9431739853713652E-2</v>
      </c>
      <c r="AN59" s="32">
        <f t="shared" si="147"/>
        <v>8.9431739853713652E-2</v>
      </c>
      <c r="AO59" s="32">
        <f t="shared" si="147"/>
        <v>8.9431739853713652E-2</v>
      </c>
      <c r="AP59" s="32">
        <f t="shared" si="147"/>
        <v>8.9431739853713652E-2</v>
      </c>
      <c r="AQ59" s="32">
        <f t="shared" si="147"/>
        <v>8.9431739853713652E-2</v>
      </c>
      <c r="AR59" s="32">
        <f t="shared" si="147"/>
        <v>8.9431739853713652E-2</v>
      </c>
      <c r="AS59" s="32">
        <f t="shared" si="147"/>
        <v>8.9431739853713652E-2</v>
      </c>
      <c r="AT59" s="32">
        <f t="shared" si="147"/>
        <v>8.9431739853713652E-2</v>
      </c>
      <c r="AU59" s="32">
        <f t="shared" si="147"/>
        <v>8.9431739853713652E-2</v>
      </c>
      <c r="AV59" s="32">
        <f t="shared" si="147"/>
        <v>8.9431739853713652E-2</v>
      </c>
      <c r="AW59" s="32">
        <f t="shared" si="147"/>
        <v>8.9431739853713652E-2</v>
      </c>
      <c r="AX59" s="32">
        <f t="shared" si="147"/>
        <v>8.9431739853713652E-2</v>
      </c>
      <c r="AY59" s="32">
        <f t="shared" si="147"/>
        <v>8.9431739853713652E-2</v>
      </c>
      <c r="AZ59" s="32">
        <f t="shared" si="147"/>
        <v>8.9431739853713652E-2</v>
      </c>
      <c r="BA59" s="32">
        <f t="shared" si="147"/>
        <v>8.9431739853713652E-2</v>
      </c>
      <c r="BB59" s="32">
        <f t="shared" si="147"/>
        <v>8.9431739853713652E-2</v>
      </c>
      <c r="BC59" s="32">
        <f t="shared" si="147"/>
        <v>8.9431739853713652E-2</v>
      </c>
      <c r="BD59" s="32">
        <f t="shared" si="147"/>
        <v>8.9431739853713652E-2</v>
      </c>
      <c r="BE59" s="32">
        <f t="shared" si="147"/>
        <v>8.9431739853713652E-2</v>
      </c>
      <c r="BF59" s="32">
        <f t="shared" si="147"/>
        <v>8.9431739853713652E-2</v>
      </c>
      <c r="BG59" s="32">
        <f t="shared" si="147"/>
        <v>8.9431739853713652E-2</v>
      </c>
      <c r="BH59" s="32">
        <f t="shared" si="147"/>
        <v>8.9431739853713652E-2</v>
      </c>
      <c r="BI59" s="32">
        <f t="shared" si="147"/>
        <v>8.9431739853713652E-2</v>
      </c>
      <c r="BJ59" s="32">
        <f t="shared" si="147"/>
        <v>8.9431739853713652E-2</v>
      </c>
      <c r="BK59" s="32">
        <f t="shared" si="147"/>
        <v>8.9431739853713652E-2</v>
      </c>
      <c r="BL59" s="32">
        <f t="shared" si="147"/>
        <v>8.9431739853713652E-2</v>
      </c>
      <c r="BM59" s="32">
        <f t="shared" si="147"/>
        <v>8.9431739853713652E-2</v>
      </c>
      <c r="BN59" s="32">
        <f t="shared" si="147"/>
        <v>8.9431739853713652E-2</v>
      </c>
      <c r="BO59" s="32">
        <f t="shared" si="147"/>
        <v>8.9431739853713652E-2</v>
      </c>
    </row>
    <row r="60" spans="1:67" x14ac:dyDescent="0.3">
      <c r="A60" s="57" t="s">
        <v>143</v>
      </c>
      <c r="B60" s="58"/>
      <c r="C60" s="58"/>
      <c r="D60" s="58"/>
      <c r="E60" s="58"/>
      <c r="F60" s="59"/>
      <c r="G60" s="59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0">
        <f>SUM(H58:S58)</f>
        <v>5051190.2527030744</v>
      </c>
      <c r="T60" s="60">
        <f>SUM(I58:T58)</f>
        <v>4946738.7632668242</v>
      </c>
      <c r="U60" s="60">
        <f>SUM(J58:U58)</f>
        <v>4949630.1009960286</v>
      </c>
      <c r="V60" s="60">
        <f>SUM(K58:V58)</f>
        <v>4715430.7938060109</v>
      </c>
      <c r="W60" s="60">
        <f t="shared" ref="W60:AE60" si="148">SUM(L58:W58)</f>
        <v>4619974.7746916898</v>
      </c>
      <c r="X60" s="60">
        <f t="shared" si="148"/>
        <v>4461301.2316045929</v>
      </c>
      <c r="Y60" s="60">
        <f t="shared" si="148"/>
        <v>4316559.8720757412</v>
      </c>
      <c r="Z60" s="60">
        <f t="shared" si="148"/>
        <v>4154880.3735677763</v>
      </c>
      <c r="AA60" s="60">
        <f t="shared" si="148"/>
        <v>4043033.2481530728</v>
      </c>
      <c r="AB60" s="60">
        <f t="shared" si="148"/>
        <v>3935164.819085042</v>
      </c>
      <c r="AC60" s="60">
        <f t="shared" si="148"/>
        <v>3881142.4746086146</v>
      </c>
      <c r="AD60" s="60">
        <f t="shared" si="148"/>
        <v>3828496.5962613444</v>
      </c>
      <c r="AE60" s="60">
        <f t="shared" si="148"/>
        <v>3786543.3270160016</v>
      </c>
      <c r="AF60" s="60">
        <f t="shared" ref="AF60" si="149">SUM(U58:AF58)</f>
        <v>3962217.9668088378</v>
      </c>
      <c r="AG60" s="60">
        <f t="shared" ref="AG60" si="150">SUM(V58:AG58)</f>
        <v>3951195.6562324907</v>
      </c>
      <c r="AH60" s="60">
        <f t="shared" ref="AH60" si="151">SUM(W58:AH58)</f>
        <v>4132255.730531021</v>
      </c>
      <c r="AI60" s="60">
        <f t="shared" ref="AI60" si="152">SUM(X58:AI58)</f>
        <v>4198999.6217254391</v>
      </c>
      <c r="AJ60" s="60">
        <f t="shared" ref="AJ60" si="153">SUM(Y58:AJ58)</f>
        <v>4265138.1289865077</v>
      </c>
      <c r="AK60" s="60">
        <f t="shared" ref="AK60" si="154">SUM(Z58:AK58)</f>
        <v>4398486.8137901463</v>
      </c>
      <c r="AL60" s="60">
        <f t="shared" ref="AL60" si="155">SUM(AA58:AL58)</f>
        <v>4563661.3494409276</v>
      </c>
      <c r="AM60" s="60">
        <f t="shared" ref="AM60" si="156">SUM(AB58:AM58)</f>
        <v>4658224.6045506345</v>
      </c>
      <c r="AN60" s="60">
        <f t="shared" ref="AN60" si="157">SUM(AC58:AN58)</f>
        <v>4816106.5435745306</v>
      </c>
      <c r="AO60" s="60">
        <f t="shared" ref="AO60" si="158">SUM(AD58:AO58)</f>
        <v>4892249.7729717977</v>
      </c>
      <c r="AP60" s="60">
        <f t="shared" ref="AP60" si="159">SUM(AE58:AP58)</f>
        <v>4973770.6093006441</v>
      </c>
      <c r="AQ60" s="60">
        <f t="shared" ref="AQ60" si="160">SUM(AF58:AQ58)</f>
        <v>4973770.6093006441</v>
      </c>
      <c r="AR60" s="60">
        <f t="shared" ref="AR60" si="161">SUM(AG58:AR58)</f>
        <v>4973770.6093006441</v>
      </c>
      <c r="AS60" s="60">
        <f t="shared" ref="AS60" si="162">SUM(AH58:AS58)</f>
        <v>4973770.6093006441</v>
      </c>
      <c r="AT60" s="60">
        <f t="shared" ref="AT60" si="163">SUM(AI58:AT58)</f>
        <v>4973770.6093006441</v>
      </c>
      <c r="AU60" s="60">
        <f t="shared" ref="AU60" si="164">SUM(AJ58:AU58)</f>
        <v>4973770.6093006441</v>
      </c>
      <c r="AV60" s="60">
        <f t="shared" ref="AV60" si="165">SUM(AK58:AV58)</f>
        <v>4973770.6093006441</v>
      </c>
      <c r="AW60" s="60">
        <f t="shared" ref="AW60" si="166">SUM(AL58:AW58)</f>
        <v>4973770.6093006441</v>
      </c>
      <c r="AX60" s="60">
        <f t="shared" ref="AX60" si="167">SUM(AM58:AX58)</f>
        <v>4973770.6093006441</v>
      </c>
      <c r="AY60" s="60">
        <f t="shared" ref="AY60" si="168">SUM(AN58:AY58)</f>
        <v>4973770.6093006441</v>
      </c>
      <c r="AZ60" s="60">
        <f t="shared" ref="AZ60" si="169">SUM(AO58:AZ58)</f>
        <v>4973770.6093006441</v>
      </c>
      <c r="BA60" s="60">
        <f t="shared" ref="BA60" si="170">SUM(AP58:BA58)</f>
        <v>4973770.6093006441</v>
      </c>
      <c r="BB60" s="60">
        <f t="shared" ref="BB60" si="171">SUM(AQ58:BB58)</f>
        <v>4973770.6093006441</v>
      </c>
      <c r="BC60" s="60">
        <f t="shared" ref="BC60" si="172">SUM(AR58:BC58)</f>
        <v>4973770.6093006441</v>
      </c>
      <c r="BD60" s="60">
        <f t="shared" ref="BD60" si="173">SUM(AS58:BD58)</f>
        <v>4973770.6093006441</v>
      </c>
      <c r="BE60" s="60">
        <f t="shared" ref="BE60" si="174">SUM(AT58:BE58)</f>
        <v>4973770.6093006441</v>
      </c>
      <c r="BF60" s="60">
        <f t="shared" ref="BF60" si="175">SUM(AU58:BF58)</f>
        <v>4973770.6093006441</v>
      </c>
      <c r="BG60" s="60">
        <f t="shared" ref="BG60" si="176">SUM(AV58:BG58)</f>
        <v>4973770.6093006441</v>
      </c>
      <c r="BH60" s="60">
        <f t="shared" ref="BH60" si="177">SUM(AW58:BH58)</f>
        <v>4973770.6093006441</v>
      </c>
      <c r="BI60" s="60">
        <f t="shared" ref="BI60" si="178">SUM(AX58:BI58)</f>
        <v>4973770.6093006441</v>
      </c>
      <c r="BJ60" s="60">
        <f t="shared" ref="BJ60" si="179">SUM(AY58:BJ58)</f>
        <v>4973770.6093006441</v>
      </c>
      <c r="BK60" s="60">
        <f t="shared" ref="BK60" si="180">SUM(AZ58:BK58)</f>
        <v>4973770.6093006441</v>
      </c>
      <c r="BL60" s="60">
        <f t="shared" ref="BL60" si="181">SUM(BA58:BL58)</f>
        <v>4973770.6093006441</v>
      </c>
      <c r="BM60" s="60">
        <f t="shared" ref="BM60" si="182">SUM(BB58:BM58)</f>
        <v>4973770.6093006441</v>
      </c>
      <c r="BN60" s="60">
        <f t="shared" ref="BN60" si="183">SUM(BC58:BN58)</f>
        <v>4973770.6093006441</v>
      </c>
      <c r="BO60" s="60">
        <f t="shared" ref="BO60" si="184">SUM(BD58:BO58)</f>
        <v>4973770.6093006441</v>
      </c>
    </row>
    <row r="61" spans="1:67" x14ac:dyDescent="0.3">
      <c r="A61" s="61" t="s">
        <v>144</v>
      </c>
      <c r="B61" s="62"/>
      <c r="C61" s="62"/>
      <c r="D61" s="62"/>
      <c r="E61" s="62"/>
      <c r="F61" s="61"/>
      <c r="G61" s="61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3">
        <f>S60/SUM(H$9:S$9)</f>
        <v>9.7823624465790807E-2</v>
      </c>
      <c r="T61" s="63">
        <f t="shared" ref="T61:AE61" si="185">T60/SUM(I$9:T$9)</f>
        <v>9.5720798078876901E-2</v>
      </c>
      <c r="U61" s="63">
        <f t="shared" si="185"/>
        <v>9.536765573326747E-2</v>
      </c>
      <c r="V61" s="63">
        <f t="shared" si="185"/>
        <v>9.0854408407494203E-2</v>
      </c>
      <c r="W61" s="63">
        <f t="shared" si="185"/>
        <v>8.8937978109766613E-2</v>
      </c>
      <c r="X61" s="63">
        <f t="shared" si="185"/>
        <v>8.5726338532367982E-2</v>
      </c>
      <c r="Y61" s="63">
        <f t="shared" si="185"/>
        <v>8.2944362899319779E-2</v>
      </c>
      <c r="Z61" s="63">
        <f t="shared" si="185"/>
        <v>7.9833960020609968E-2</v>
      </c>
      <c r="AA61" s="63">
        <f t="shared" si="185"/>
        <v>7.7548652402226914E-2</v>
      </c>
      <c r="AB61" s="63">
        <f t="shared" si="185"/>
        <v>7.5349263546026057E-2</v>
      </c>
      <c r="AC61" s="63">
        <f t="shared" si="185"/>
        <v>7.4068919855479073E-2</v>
      </c>
      <c r="AD61" s="63">
        <f t="shared" si="185"/>
        <v>7.288734207223678E-2</v>
      </c>
      <c r="AE61" s="63">
        <f t="shared" si="185"/>
        <v>7.1835486830508943E-2</v>
      </c>
      <c r="AF61" s="63">
        <f t="shared" ref="AF61" si="186">AF60/SUM(U$9:AF$9)</f>
        <v>7.4378508217517042E-2</v>
      </c>
      <c r="AG61" s="63">
        <f t="shared" ref="AG61" si="187">AG60/SUM(V$9:AG$9)</f>
        <v>7.3940998166561397E-2</v>
      </c>
      <c r="AH61" s="63">
        <f t="shared" ref="AH61" si="188">AH60/SUM(W$9:AH$9)</f>
        <v>7.7080650963029185E-2</v>
      </c>
      <c r="AI61" s="63">
        <f t="shared" ref="AI61" si="189">AI60/SUM(X$9:AI$9)</f>
        <v>7.8045645319101242E-2</v>
      </c>
      <c r="AJ61" s="63">
        <f t="shared" ref="AJ61" si="190">AJ60/SUM(Y$9:AJ$9)</f>
        <v>7.9311737843747593E-2</v>
      </c>
      <c r="AK61" s="63">
        <f t="shared" ref="AK61" si="191">AK60/SUM(Z$9:AK$9)</f>
        <v>8.1343417284268554E-2</v>
      </c>
      <c r="AL61" s="63">
        <f t="shared" ref="AL61" si="192">AL60/SUM(AA$9:AL$9)</f>
        <v>8.3957611071173235E-2</v>
      </c>
      <c r="AM61" s="63">
        <f t="shared" ref="AM61" si="193">AM60/SUM(AB$9:AM$9)</f>
        <v>8.5303105514953376E-2</v>
      </c>
      <c r="AN61" s="63">
        <f t="shared" ref="AN61" si="194">AN60/SUM(AC$9:AN$9)</f>
        <v>8.7698191081021268E-2</v>
      </c>
      <c r="AO61" s="63">
        <f t="shared" ref="AO61" si="195">AO60/SUM(AD$9:AO$9)</f>
        <v>8.8612522811656699E-2</v>
      </c>
      <c r="AP61" s="63">
        <f t="shared" ref="AP61" si="196">AP60/SUM(AE$9:AP$9)</f>
        <v>8.9431739853713638E-2</v>
      </c>
      <c r="AQ61" s="63">
        <f t="shared" ref="AQ61" si="197">AQ60/SUM(AF$9:AQ$9)</f>
        <v>8.9431739853713638E-2</v>
      </c>
      <c r="AR61" s="63">
        <f t="shared" ref="AR61" si="198">AR60/SUM(AG$9:AR$9)</f>
        <v>8.9431739853713638E-2</v>
      </c>
      <c r="AS61" s="63">
        <f t="shared" ref="AS61" si="199">AS60/SUM(AH$9:AS$9)</f>
        <v>8.9431739853713638E-2</v>
      </c>
      <c r="AT61" s="63">
        <f t="shared" ref="AT61" si="200">AT60/SUM(AI$9:AT$9)</f>
        <v>8.9431739853713638E-2</v>
      </c>
      <c r="AU61" s="63">
        <f t="shared" ref="AU61" si="201">AU60/SUM(AJ$9:AU$9)</f>
        <v>8.9431739853713638E-2</v>
      </c>
      <c r="AV61" s="63">
        <f t="shared" ref="AV61" si="202">AV60/SUM(AK$9:AV$9)</f>
        <v>8.9431739853713638E-2</v>
      </c>
      <c r="AW61" s="63">
        <f t="shared" ref="AW61" si="203">AW60/SUM(AL$9:AW$9)</f>
        <v>8.9431739853713638E-2</v>
      </c>
      <c r="AX61" s="63">
        <f t="shared" ref="AX61" si="204">AX60/SUM(AM$9:AX$9)</f>
        <v>8.9431739853713638E-2</v>
      </c>
      <c r="AY61" s="63">
        <f t="shared" ref="AY61" si="205">AY60/SUM(AN$9:AY$9)</f>
        <v>8.9431739853713638E-2</v>
      </c>
      <c r="AZ61" s="63">
        <f t="shared" ref="AZ61" si="206">AZ60/SUM(AO$9:AZ$9)</f>
        <v>8.9431739853713638E-2</v>
      </c>
      <c r="BA61" s="63">
        <f t="shared" ref="BA61" si="207">BA60/SUM(AP$9:BA$9)</f>
        <v>8.9431739853713638E-2</v>
      </c>
      <c r="BB61" s="63">
        <f t="shared" ref="BB61" si="208">BB60/SUM(AQ$9:BB$9)</f>
        <v>8.9431739853713638E-2</v>
      </c>
      <c r="BC61" s="63">
        <f t="shared" ref="BC61" si="209">BC60/SUM(AR$9:BC$9)</f>
        <v>8.9431739853713638E-2</v>
      </c>
      <c r="BD61" s="63">
        <f t="shared" ref="BD61" si="210">BD60/SUM(AS$9:BD$9)</f>
        <v>8.9431739853713638E-2</v>
      </c>
      <c r="BE61" s="63">
        <f t="shared" ref="BE61" si="211">BE60/SUM(AT$9:BE$9)</f>
        <v>8.9431739853713638E-2</v>
      </c>
      <c r="BF61" s="63">
        <f t="shared" ref="BF61" si="212">BF60/SUM(AU$9:BF$9)</f>
        <v>8.9431739853713638E-2</v>
      </c>
      <c r="BG61" s="63">
        <f t="shared" ref="BG61" si="213">BG60/SUM(AV$9:BG$9)</f>
        <v>8.9431739853713638E-2</v>
      </c>
      <c r="BH61" s="63">
        <f t="shared" ref="BH61" si="214">BH60/SUM(AW$9:BH$9)</f>
        <v>8.9431739853713638E-2</v>
      </c>
      <c r="BI61" s="63">
        <f t="shared" ref="BI61" si="215">BI60/SUM(AX$9:BI$9)</f>
        <v>8.9431739853713638E-2</v>
      </c>
      <c r="BJ61" s="63">
        <f t="shared" ref="BJ61" si="216">BJ60/SUM(AY$9:BJ$9)</f>
        <v>8.9431739853713638E-2</v>
      </c>
      <c r="BK61" s="63">
        <f t="shared" ref="BK61" si="217">BK60/SUM(AZ$9:BK$9)</f>
        <v>8.9431739853713638E-2</v>
      </c>
      <c r="BL61" s="63">
        <f t="shared" ref="BL61" si="218">BL60/SUM(BA$9:BL$9)</f>
        <v>8.9431739853713638E-2</v>
      </c>
      <c r="BM61" s="63">
        <f t="shared" ref="BM61" si="219">BM60/SUM(BB$9:BM$9)</f>
        <v>8.9431739853713638E-2</v>
      </c>
      <c r="BN61" s="63">
        <f t="shared" ref="BN61" si="220">BN60/SUM(BC$9:BN$9)</f>
        <v>8.9431739853713638E-2</v>
      </c>
      <c r="BO61" s="63">
        <f t="shared" ref="BO61" si="221">BO60/SUM(BD$9:BO$9)</f>
        <v>8.9431739853713638E-2</v>
      </c>
    </row>
    <row r="62" spans="1:67" x14ac:dyDescent="0.3">
      <c r="A62" s="13"/>
      <c r="B62" s="12"/>
      <c r="C62" s="12"/>
      <c r="D62" s="12"/>
      <c r="E62" s="12"/>
      <c r="F62" s="13"/>
      <c r="G62" s="13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</row>
    <row r="63" spans="1:67" x14ac:dyDescent="0.3">
      <c r="A63" s="5" t="s">
        <v>42</v>
      </c>
      <c r="B63" s="5"/>
      <c r="C63" s="5"/>
      <c r="D63" s="5"/>
      <c r="E63" s="5"/>
      <c r="F63" s="5"/>
      <c r="G63" s="5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</row>
    <row r="64" spans="1:67" x14ac:dyDescent="0.3">
      <c r="A64" s="1" t="s">
        <v>43</v>
      </c>
      <c r="B64" s="1"/>
      <c r="C64" s="1"/>
      <c r="D64" s="1"/>
      <c r="E64" s="1"/>
      <c r="F64" s="1"/>
      <c r="G64" s="1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</row>
    <row r="65" spans="1:67" x14ac:dyDescent="0.3">
      <c r="A65" s="8" t="s">
        <v>44</v>
      </c>
      <c r="B65" s="8"/>
      <c r="C65" s="8"/>
      <c r="D65" s="8"/>
      <c r="E65" s="8"/>
      <c r="F65" s="9" t="s">
        <v>76</v>
      </c>
      <c r="G65" s="1"/>
      <c r="H65" s="27">
        <v>1267669.8500000001</v>
      </c>
      <c r="I65" s="27">
        <v>1536489.7669555296</v>
      </c>
      <c r="J65" s="27">
        <v>2215584.0139554022</v>
      </c>
      <c r="K65" s="27">
        <v>1829203.3896715306</v>
      </c>
      <c r="L65" s="27">
        <v>1989729.899605948</v>
      </c>
      <c r="M65" s="27">
        <v>1709371.5308507355</v>
      </c>
      <c r="N65" s="27">
        <v>2132191.727816307</v>
      </c>
      <c r="O65" s="27">
        <v>1913810.6822296905</v>
      </c>
      <c r="P65" s="27">
        <v>2043475.6843184454</v>
      </c>
      <c r="Q65" s="27">
        <v>2568798.8735059923</v>
      </c>
      <c r="R65" s="27">
        <v>2581410.799632804</v>
      </c>
      <c r="S65" s="27">
        <v>2394398.1229865332</v>
      </c>
      <c r="T65" s="27">
        <v>1261797.4994558995</v>
      </c>
      <c r="U65" s="27">
        <v>2058802.0341406353</v>
      </c>
      <c r="V65" s="27">
        <v>1940300.003950492</v>
      </c>
      <c r="W65" s="27">
        <v>1155077.5912214187</v>
      </c>
      <c r="X65" s="27">
        <v>1275089.7480687362</v>
      </c>
      <c r="Y65" s="27">
        <v>1370203.9334450997</v>
      </c>
      <c r="Z65" s="27">
        <v>1701936.6719027057</v>
      </c>
      <c r="AA65" s="27">
        <v>1471248.0409013848</v>
      </c>
      <c r="AB65" s="27">
        <v>1314360.2359575643</v>
      </c>
      <c r="AC65" s="27">
        <v>1695118.4106686853</v>
      </c>
      <c r="AD65" s="27">
        <v>1940229.4584482266</v>
      </c>
      <c r="AE65" s="27">
        <v>1541938.2525566122</v>
      </c>
      <c r="AF65" s="37">
        <f>AF128</f>
        <v>1820599.4294324829</v>
      </c>
      <c r="AG65" s="37">
        <f t="shared" ref="AG65:BO65" si="222">AG128</f>
        <v>2099260.6063083536</v>
      </c>
      <c r="AH65" s="37">
        <f t="shared" si="222"/>
        <v>2377921.7831842243</v>
      </c>
      <c r="AI65" s="37">
        <f t="shared" si="222"/>
        <v>2656582.9600600949</v>
      </c>
      <c r="AJ65" s="37">
        <f t="shared" si="222"/>
        <v>2935244.1369359656</v>
      </c>
      <c r="AK65" s="37">
        <f t="shared" si="222"/>
        <v>3213905.3138118363</v>
      </c>
      <c r="AL65" s="37">
        <f t="shared" si="222"/>
        <v>3492566.490687707</v>
      </c>
      <c r="AM65" s="37">
        <f t="shared" si="222"/>
        <v>3771227.6675635776</v>
      </c>
      <c r="AN65" s="37">
        <f t="shared" si="222"/>
        <v>4049888.8444394483</v>
      </c>
      <c r="AO65" s="37">
        <f t="shared" si="222"/>
        <v>4328550.0213153195</v>
      </c>
      <c r="AP65" s="37">
        <f t="shared" si="222"/>
        <v>4607211.1981911901</v>
      </c>
      <c r="AQ65" s="37">
        <f t="shared" si="222"/>
        <v>4885872.3750670608</v>
      </c>
      <c r="AR65" s="37">
        <f t="shared" si="222"/>
        <v>5164533.5519429315</v>
      </c>
      <c r="AS65" s="37">
        <f t="shared" si="222"/>
        <v>5443194.7288188022</v>
      </c>
      <c r="AT65" s="37">
        <f t="shared" si="222"/>
        <v>5721855.9056946728</v>
      </c>
      <c r="AU65" s="37">
        <f t="shared" si="222"/>
        <v>6000517.0825705435</v>
      </c>
      <c r="AV65" s="37">
        <f t="shared" si="222"/>
        <v>6279178.2594464142</v>
      </c>
      <c r="AW65" s="37">
        <f t="shared" si="222"/>
        <v>6557839.4363222849</v>
      </c>
      <c r="AX65" s="37">
        <f t="shared" si="222"/>
        <v>6836500.6131981555</v>
      </c>
      <c r="AY65" s="37">
        <f t="shared" si="222"/>
        <v>7115161.7900740262</v>
      </c>
      <c r="AZ65" s="37">
        <f t="shared" si="222"/>
        <v>7393822.9669498969</v>
      </c>
      <c r="BA65" s="37">
        <f t="shared" si="222"/>
        <v>7672484.1438257676</v>
      </c>
      <c r="BB65" s="37">
        <f t="shared" si="222"/>
        <v>7951145.3207016382</v>
      </c>
      <c r="BC65" s="37">
        <f t="shared" si="222"/>
        <v>8229806.4975775089</v>
      </c>
      <c r="BD65" s="37">
        <f t="shared" si="222"/>
        <v>8508467.6744533796</v>
      </c>
      <c r="BE65" s="37">
        <f t="shared" si="222"/>
        <v>8787128.8513292503</v>
      </c>
      <c r="BF65" s="37">
        <f t="shared" si="222"/>
        <v>9065790.0282051209</v>
      </c>
      <c r="BG65" s="37">
        <f t="shared" si="222"/>
        <v>9344451.2050809916</v>
      </c>
      <c r="BH65" s="37">
        <f t="shared" si="222"/>
        <v>9623112.3819568623</v>
      </c>
      <c r="BI65" s="37">
        <f t="shared" si="222"/>
        <v>9901773.558832733</v>
      </c>
      <c r="BJ65" s="37">
        <f t="shared" si="222"/>
        <v>10180434.735708604</v>
      </c>
      <c r="BK65" s="37">
        <f t="shared" si="222"/>
        <v>10459095.912584474</v>
      </c>
      <c r="BL65" s="37">
        <f t="shared" si="222"/>
        <v>10737757.089460345</v>
      </c>
      <c r="BM65" s="37">
        <f t="shared" si="222"/>
        <v>11016418.266336216</v>
      </c>
      <c r="BN65" s="37">
        <f t="shared" si="222"/>
        <v>11295079.443212086</v>
      </c>
      <c r="BO65" s="37">
        <f t="shared" si="222"/>
        <v>11573740.620087957</v>
      </c>
    </row>
    <row r="66" spans="1:67" x14ac:dyDescent="0.3">
      <c r="A66" s="8" t="s">
        <v>45</v>
      </c>
      <c r="B66" s="8"/>
      <c r="C66" s="8"/>
      <c r="D66" s="8"/>
      <c r="E66" s="8"/>
      <c r="F66" s="9" t="s">
        <v>77</v>
      </c>
      <c r="G66" s="1"/>
      <c r="H66" s="27">
        <v>3760388.82</v>
      </c>
      <c r="I66" s="27">
        <v>3661869.49</v>
      </c>
      <c r="J66" s="27">
        <v>3802541.37</v>
      </c>
      <c r="K66" s="27">
        <v>3916573.69</v>
      </c>
      <c r="L66" s="27">
        <v>3936087.31</v>
      </c>
      <c r="M66" s="27">
        <v>4077235.11</v>
      </c>
      <c r="N66" s="27">
        <v>3892092.24</v>
      </c>
      <c r="O66" s="27">
        <v>3664840.09</v>
      </c>
      <c r="P66" s="27">
        <v>3774271.19</v>
      </c>
      <c r="Q66" s="27">
        <v>3856019.05</v>
      </c>
      <c r="R66" s="27">
        <v>3872824.9</v>
      </c>
      <c r="S66" s="27">
        <v>3968206.34</v>
      </c>
      <c r="T66" s="27">
        <v>3939222.66</v>
      </c>
      <c r="U66" s="27">
        <v>3798920.34</v>
      </c>
      <c r="V66" s="27">
        <v>3834551.76</v>
      </c>
      <c r="W66" s="27">
        <v>4230183.7300000004</v>
      </c>
      <c r="X66" s="27">
        <v>4329780.8</v>
      </c>
      <c r="Y66" s="27">
        <v>4274167.76</v>
      </c>
      <c r="Z66" s="27">
        <v>4191968.33</v>
      </c>
      <c r="AA66" s="27">
        <v>3966964.88</v>
      </c>
      <c r="AB66" s="27">
        <v>3832178.43</v>
      </c>
      <c r="AC66" s="27">
        <v>3763833.58</v>
      </c>
      <c r="AD66" s="27">
        <v>3721539.14</v>
      </c>
      <c r="AE66" s="27">
        <v>3784990.33</v>
      </c>
      <c r="AF66" s="27">
        <v>3784990.33</v>
      </c>
      <c r="AG66" s="27">
        <v>3784990.33</v>
      </c>
      <c r="AH66" s="27">
        <v>3784990.33</v>
      </c>
      <c r="AI66" s="27">
        <v>3784990.33</v>
      </c>
      <c r="AJ66" s="27">
        <v>3784990.33</v>
      </c>
      <c r="AK66" s="27">
        <v>3784990.33</v>
      </c>
      <c r="AL66" s="27">
        <v>3784990.33</v>
      </c>
      <c r="AM66" s="27">
        <v>3784990.33</v>
      </c>
      <c r="AN66" s="27">
        <v>3784990.33</v>
      </c>
      <c r="AO66" s="27">
        <v>3784990.33</v>
      </c>
      <c r="AP66" s="27">
        <v>3784990.33</v>
      </c>
      <c r="AQ66" s="27">
        <v>3784990.33</v>
      </c>
      <c r="AR66" s="27">
        <v>3784990.33</v>
      </c>
      <c r="AS66" s="27">
        <v>3784990.33</v>
      </c>
      <c r="AT66" s="27">
        <v>3784990.33</v>
      </c>
      <c r="AU66" s="27">
        <v>3784990.33</v>
      </c>
      <c r="AV66" s="27">
        <v>3784990.33</v>
      </c>
      <c r="AW66" s="27">
        <v>3784990.33</v>
      </c>
      <c r="AX66" s="27">
        <v>3784990.33</v>
      </c>
      <c r="AY66" s="27">
        <v>3784990.33</v>
      </c>
      <c r="AZ66" s="27">
        <v>3784990.33</v>
      </c>
      <c r="BA66" s="27">
        <v>3784990.33</v>
      </c>
      <c r="BB66" s="27">
        <v>3784990.33</v>
      </c>
      <c r="BC66" s="27">
        <v>3784990.33</v>
      </c>
      <c r="BD66" s="27">
        <v>3784990.33</v>
      </c>
      <c r="BE66" s="27">
        <v>3784990.33</v>
      </c>
      <c r="BF66" s="27">
        <v>3784990.33</v>
      </c>
      <c r="BG66" s="27">
        <v>3784990.33</v>
      </c>
      <c r="BH66" s="27">
        <v>3784990.33</v>
      </c>
      <c r="BI66" s="27">
        <v>3784990.33</v>
      </c>
      <c r="BJ66" s="27">
        <v>3784990.33</v>
      </c>
      <c r="BK66" s="27">
        <v>3784990.33</v>
      </c>
      <c r="BL66" s="27">
        <v>3784990.33</v>
      </c>
      <c r="BM66" s="27">
        <v>3784990.33</v>
      </c>
      <c r="BN66" s="27">
        <v>3784990.33</v>
      </c>
      <c r="BO66" s="27">
        <v>3784990.33</v>
      </c>
    </row>
    <row r="67" spans="1:67" x14ac:dyDescent="0.3">
      <c r="A67" s="8" t="s">
        <v>46</v>
      </c>
      <c r="B67" s="8"/>
      <c r="C67" s="8"/>
      <c r="D67" s="8"/>
      <c r="E67" s="8"/>
      <c r="F67" s="9" t="s">
        <v>78</v>
      </c>
      <c r="G67" s="1"/>
      <c r="H67" s="27">
        <v>8690055.5399999991</v>
      </c>
      <c r="I67" s="27">
        <v>8651024.0800000001</v>
      </c>
      <c r="J67" s="27">
        <v>8375141.6900000004</v>
      </c>
      <c r="K67" s="27">
        <v>8843508.0700000003</v>
      </c>
      <c r="L67" s="27">
        <v>8933976.7899999991</v>
      </c>
      <c r="M67" s="27">
        <v>8825962.5</v>
      </c>
      <c r="N67" s="27">
        <v>9038630.4800000004</v>
      </c>
      <c r="O67" s="27">
        <v>8885996.8300000001</v>
      </c>
      <c r="P67" s="27">
        <v>8633611.4299999997</v>
      </c>
      <c r="Q67" s="27">
        <v>8246245.9500000002</v>
      </c>
      <c r="R67" s="27">
        <v>8212186.3600000003</v>
      </c>
      <c r="S67" s="27">
        <v>8311741.7300000004</v>
      </c>
      <c r="T67" s="27">
        <v>8758719.0600000005</v>
      </c>
      <c r="U67" s="27">
        <v>9071172.0700000003</v>
      </c>
      <c r="V67" s="27">
        <v>9093294.8399999999</v>
      </c>
      <c r="W67" s="27">
        <v>9155729.6099999994</v>
      </c>
      <c r="X67" s="27">
        <v>9624112.2300000004</v>
      </c>
      <c r="Y67" s="27">
        <v>9558785.9299999997</v>
      </c>
      <c r="Z67" s="27">
        <v>9563178.0299999993</v>
      </c>
      <c r="AA67" s="27">
        <v>9424047.1099999994</v>
      </c>
      <c r="AB67" s="27">
        <v>9322185.4000000004</v>
      </c>
      <c r="AC67" s="27">
        <v>9127243.5</v>
      </c>
      <c r="AD67" s="27">
        <v>9067456.9399999995</v>
      </c>
      <c r="AE67" s="27">
        <v>9324847.8800000008</v>
      </c>
      <c r="AF67" s="27">
        <v>9324847.8800000008</v>
      </c>
      <c r="AG67" s="27">
        <v>9324847.8800000008</v>
      </c>
      <c r="AH67" s="27">
        <v>9324847.8800000008</v>
      </c>
      <c r="AI67" s="27">
        <v>9324847.8800000008</v>
      </c>
      <c r="AJ67" s="27">
        <v>9324847.8800000008</v>
      </c>
      <c r="AK67" s="27">
        <v>9324847.8800000008</v>
      </c>
      <c r="AL67" s="27">
        <v>9324847.8800000008</v>
      </c>
      <c r="AM67" s="27">
        <v>9324847.8800000008</v>
      </c>
      <c r="AN67" s="27">
        <v>9324847.8800000008</v>
      </c>
      <c r="AO67" s="27">
        <v>9324847.8800000008</v>
      </c>
      <c r="AP67" s="27">
        <v>9324847.8800000008</v>
      </c>
      <c r="AQ67" s="27">
        <v>9324847.8800000008</v>
      </c>
      <c r="AR67" s="27">
        <v>9324847.8800000008</v>
      </c>
      <c r="AS67" s="27">
        <v>9324847.8800000008</v>
      </c>
      <c r="AT67" s="27">
        <v>9324847.8800000008</v>
      </c>
      <c r="AU67" s="27">
        <v>9324847.8800000008</v>
      </c>
      <c r="AV67" s="27">
        <v>9324847.8800000008</v>
      </c>
      <c r="AW67" s="27">
        <v>9324847.8800000008</v>
      </c>
      <c r="AX67" s="27">
        <v>9324847.8800000008</v>
      </c>
      <c r="AY67" s="27">
        <v>9324847.8800000008</v>
      </c>
      <c r="AZ67" s="27">
        <v>9324847.8800000008</v>
      </c>
      <c r="BA67" s="27">
        <v>9324847.8800000008</v>
      </c>
      <c r="BB67" s="27">
        <v>9324847.8800000008</v>
      </c>
      <c r="BC67" s="27">
        <v>9324847.8800000008</v>
      </c>
      <c r="BD67" s="27">
        <v>9324847.8800000008</v>
      </c>
      <c r="BE67" s="27">
        <v>9324847.8800000008</v>
      </c>
      <c r="BF67" s="27">
        <v>9324847.8800000008</v>
      </c>
      <c r="BG67" s="27">
        <v>9324847.8800000008</v>
      </c>
      <c r="BH67" s="27">
        <v>9324847.8800000008</v>
      </c>
      <c r="BI67" s="27">
        <v>9324847.8800000008</v>
      </c>
      <c r="BJ67" s="27">
        <v>9324847.8800000008</v>
      </c>
      <c r="BK67" s="27">
        <v>9324847.8800000008</v>
      </c>
      <c r="BL67" s="27">
        <v>9324847.8800000008</v>
      </c>
      <c r="BM67" s="27">
        <v>9324847.8800000008</v>
      </c>
      <c r="BN67" s="27">
        <v>9324847.8800000008</v>
      </c>
      <c r="BO67" s="27">
        <v>9324847.8800000008</v>
      </c>
    </row>
    <row r="68" spans="1:67" x14ac:dyDescent="0.3">
      <c r="A68" s="8" t="s">
        <v>47</v>
      </c>
      <c r="B68" s="8"/>
      <c r="C68" s="8"/>
      <c r="D68" s="8"/>
      <c r="E68" s="8"/>
      <c r="F68" s="9" t="s">
        <v>79</v>
      </c>
      <c r="G68" s="1"/>
      <c r="H68" s="27">
        <v>504817.74</v>
      </c>
      <c r="I68" s="27">
        <v>531738.76</v>
      </c>
      <c r="J68" s="27">
        <v>558659.78</v>
      </c>
      <c r="K68" s="27">
        <v>550571.67000000004</v>
      </c>
      <c r="L68" s="27">
        <v>571506.68999999994</v>
      </c>
      <c r="M68" s="27">
        <v>543160.03</v>
      </c>
      <c r="N68" s="27">
        <v>544478.46</v>
      </c>
      <c r="O68" s="27">
        <v>537400.41</v>
      </c>
      <c r="P68" s="27">
        <v>530322.36</v>
      </c>
      <c r="Q68" s="27">
        <v>521943.94</v>
      </c>
      <c r="R68" s="27">
        <v>513565.53</v>
      </c>
      <c r="S68" s="27">
        <v>557121.16</v>
      </c>
      <c r="T68" s="27">
        <v>535106.80000000005</v>
      </c>
      <c r="U68" s="27">
        <v>563643.09</v>
      </c>
      <c r="V68" s="27">
        <v>592179.37</v>
      </c>
      <c r="W68" s="27">
        <v>583605.97</v>
      </c>
      <c r="X68" s="27">
        <v>605797.1</v>
      </c>
      <c r="Y68" s="27">
        <v>575749.63</v>
      </c>
      <c r="Z68" s="27">
        <v>577147.17000000004</v>
      </c>
      <c r="AA68" s="27">
        <v>569644.43000000005</v>
      </c>
      <c r="AB68" s="27">
        <v>562141.69999999995</v>
      </c>
      <c r="AC68" s="27">
        <v>553260.57999999996</v>
      </c>
      <c r="AD68" s="27">
        <v>544379.46</v>
      </c>
      <c r="AE68" s="27">
        <v>590548.43000000005</v>
      </c>
      <c r="AF68" s="27">
        <v>590548.43000000005</v>
      </c>
      <c r="AG68" s="27">
        <v>590548.43000000005</v>
      </c>
      <c r="AH68" s="27">
        <v>590548.43000000005</v>
      </c>
      <c r="AI68" s="27">
        <v>590548.43000000005</v>
      </c>
      <c r="AJ68" s="27">
        <v>590548.43000000005</v>
      </c>
      <c r="AK68" s="27">
        <v>590548.43000000005</v>
      </c>
      <c r="AL68" s="27">
        <v>590548.43000000005</v>
      </c>
      <c r="AM68" s="27">
        <v>590548.43000000005</v>
      </c>
      <c r="AN68" s="27">
        <v>590548.43000000005</v>
      </c>
      <c r="AO68" s="27">
        <v>590548.43000000005</v>
      </c>
      <c r="AP68" s="27">
        <v>590548.43000000005</v>
      </c>
      <c r="AQ68" s="27">
        <v>590548.43000000005</v>
      </c>
      <c r="AR68" s="27">
        <v>590548.43000000005</v>
      </c>
      <c r="AS68" s="27">
        <v>590548.43000000005</v>
      </c>
      <c r="AT68" s="27">
        <v>590548.43000000005</v>
      </c>
      <c r="AU68" s="27">
        <v>590548.43000000005</v>
      </c>
      <c r="AV68" s="27">
        <v>590548.43000000005</v>
      </c>
      <c r="AW68" s="27">
        <v>590548.43000000005</v>
      </c>
      <c r="AX68" s="27">
        <v>590548.43000000005</v>
      </c>
      <c r="AY68" s="27">
        <v>590548.43000000005</v>
      </c>
      <c r="AZ68" s="27">
        <v>590548.43000000005</v>
      </c>
      <c r="BA68" s="27">
        <v>590548.43000000005</v>
      </c>
      <c r="BB68" s="27">
        <v>590548.43000000005</v>
      </c>
      <c r="BC68" s="27">
        <v>590548.43000000005</v>
      </c>
      <c r="BD68" s="27">
        <v>590548.43000000005</v>
      </c>
      <c r="BE68" s="27">
        <v>590548.43000000005</v>
      </c>
      <c r="BF68" s="27">
        <v>590548.43000000005</v>
      </c>
      <c r="BG68" s="27">
        <v>590548.43000000005</v>
      </c>
      <c r="BH68" s="27">
        <v>590548.43000000005</v>
      </c>
      <c r="BI68" s="27">
        <v>590548.43000000005</v>
      </c>
      <c r="BJ68" s="27">
        <v>590548.43000000005</v>
      </c>
      <c r="BK68" s="27">
        <v>590548.43000000005</v>
      </c>
      <c r="BL68" s="27">
        <v>590548.43000000005</v>
      </c>
      <c r="BM68" s="27">
        <v>590548.43000000005</v>
      </c>
      <c r="BN68" s="27">
        <v>590548.43000000005</v>
      </c>
      <c r="BO68" s="27">
        <v>590548.43000000005</v>
      </c>
    </row>
    <row r="69" spans="1:67" x14ac:dyDescent="0.3">
      <c r="A69" s="8" t="s">
        <v>48</v>
      </c>
      <c r="B69" s="8"/>
      <c r="C69" s="8"/>
      <c r="D69" s="8"/>
      <c r="E69" s="8"/>
      <c r="F69" s="14" t="s">
        <v>80</v>
      </c>
      <c r="G69" s="15"/>
      <c r="H69" s="27">
        <v>5264789.24</v>
      </c>
      <c r="I69" s="27">
        <v>5343331.63</v>
      </c>
      <c r="J69" s="27">
        <v>5324611.2300000004</v>
      </c>
      <c r="K69" s="27">
        <v>5306199.72</v>
      </c>
      <c r="L69" s="27">
        <v>5391989.8399999999</v>
      </c>
      <c r="M69" s="27">
        <v>5473614.6900000004</v>
      </c>
      <c r="N69" s="27">
        <v>5557566.1399999997</v>
      </c>
      <c r="O69" s="27">
        <v>5638257.8700000001</v>
      </c>
      <c r="P69" s="27">
        <v>5720803.8600000003</v>
      </c>
      <c r="Q69" s="27">
        <v>5699827.4900000002</v>
      </c>
      <c r="R69" s="27">
        <v>5782203.04</v>
      </c>
      <c r="S69" s="27">
        <v>5858487.25</v>
      </c>
      <c r="T69" s="27">
        <v>5933633.7000000002</v>
      </c>
      <c r="U69" s="27">
        <v>5911196.5499999998</v>
      </c>
      <c r="V69" s="27">
        <v>5889006.75</v>
      </c>
      <c r="W69" s="27">
        <v>5867059.3499999996</v>
      </c>
      <c r="X69" s="27">
        <v>5845349.5</v>
      </c>
      <c r="Y69" s="27">
        <v>5823872.4500000002</v>
      </c>
      <c r="Z69" s="27">
        <v>5900877.8799999999</v>
      </c>
      <c r="AA69" s="27">
        <v>5978066.6200000001</v>
      </c>
      <c r="AB69" s="27">
        <v>6053402.6200000001</v>
      </c>
      <c r="AC69" s="27">
        <v>6030331.3499999996</v>
      </c>
      <c r="AD69" s="27">
        <v>6106504.2999999998</v>
      </c>
      <c r="AE69" s="27">
        <v>6186880.6699999999</v>
      </c>
      <c r="AF69" s="67">
        <f>AE69+0-AF39</f>
        <v>6162521.04</v>
      </c>
      <c r="AG69" s="67">
        <f t="shared" ref="AG69:BO69" si="223">AF69+0-AG39</f>
        <v>6138161.4100000001</v>
      </c>
      <c r="AH69" s="67">
        <f t="shared" si="223"/>
        <v>6113801.7800000003</v>
      </c>
      <c r="AI69" s="67">
        <f t="shared" si="223"/>
        <v>6089442.1500000004</v>
      </c>
      <c r="AJ69" s="67">
        <f t="shared" si="223"/>
        <v>6065082.5200000005</v>
      </c>
      <c r="AK69" s="67">
        <f t="shared" si="223"/>
        <v>6040722.8900000006</v>
      </c>
      <c r="AL69" s="67">
        <f t="shared" si="223"/>
        <v>6016363.2600000007</v>
      </c>
      <c r="AM69" s="67">
        <f t="shared" si="223"/>
        <v>5992003.6300000008</v>
      </c>
      <c r="AN69" s="67">
        <f t="shared" si="223"/>
        <v>5967644.0000000009</v>
      </c>
      <c r="AO69" s="67">
        <f t="shared" si="223"/>
        <v>5943284.370000001</v>
      </c>
      <c r="AP69" s="67">
        <f t="shared" si="223"/>
        <v>5918924.7400000012</v>
      </c>
      <c r="AQ69" s="67">
        <f t="shared" si="223"/>
        <v>5894565.1100000013</v>
      </c>
      <c r="AR69" s="67">
        <f t="shared" si="223"/>
        <v>5870205.4800000014</v>
      </c>
      <c r="AS69" s="67">
        <f t="shared" si="223"/>
        <v>5845845.8500000015</v>
      </c>
      <c r="AT69" s="67">
        <f t="shared" si="223"/>
        <v>5821486.2200000016</v>
      </c>
      <c r="AU69" s="67">
        <f t="shared" si="223"/>
        <v>5797126.5900000017</v>
      </c>
      <c r="AV69" s="67">
        <f t="shared" si="223"/>
        <v>5772766.9600000018</v>
      </c>
      <c r="AW69" s="67">
        <f t="shared" si="223"/>
        <v>5748407.3300000019</v>
      </c>
      <c r="AX69" s="67">
        <f t="shared" si="223"/>
        <v>5724047.700000002</v>
      </c>
      <c r="AY69" s="67">
        <f t="shared" si="223"/>
        <v>5699688.0700000022</v>
      </c>
      <c r="AZ69" s="67">
        <f t="shared" si="223"/>
        <v>5675328.4400000023</v>
      </c>
      <c r="BA69" s="67">
        <f t="shared" si="223"/>
        <v>5650968.8100000024</v>
      </c>
      <c r="BB69" s="67">
        <f t="shared" si="223"/>
        <v>5626609.1800000025</v>
      </c>
      <c r="BC69" s="67">
        <f t="shared" si="223"/>
        <v>5602249.5500000026</v>
      </c>
      <c r="BD69" s="67">
        <f t="shared" si="223"/>
        <v>5577889.9200000027</v>
      </c>
      <c r="BE69" s="67">
        <f t="shared" si="223"/>
        <v>5553530.2900000028</v>
      </c>
      <c r="BF69" s="67">
        <f t="shared" si="223"/>
        <v>5529170.6600000029</v>
      </c>
      <c r="BG69" s="67">
        <f t="shared" si="223"/>
        <v>5504811.0300000031</v>
      </c>
      <c r="BH69" s="67">
        <f t="shared" si="223"/>
        <v>5480451.4000000032</v>
      </c>
      <c r="BI69" s="67">
        <f t="shared" si="223"/>
        <v>5456091.7700000033</v>
      </c>
      <c r="BJ69" s="67">
        <f t="shared" si="223"/>
        <v>5431732.1400000034</v>
      </c>
      <c r="BK69" s="67">
        <f t="shared" si="223"/>
        <v>5407372.5100000035</v>
      </c>
      <c r="BL69" s="67">
        <f t="shared" si="223"/>
        <v>5383012.8800000036</v>
      </c>
      <c r="BM69" s="67">
        <f t="shared" si="223"/>
        <v>5358653.2500000037</v>
      </c>
      <c r="BN69" s="67">
        <f t="shared" si="223"/>
        <v>5334293.6200000038</v>
      </c>
      <c r="BO69" s="67">
        <f t="shared" si="223"/>
        <v>5309933.9900000039</v>
      </c>
    </row>
    <row r="70" spans="1:67" x14ac:dyDescent="0.3">
      <c r="A70" s="8"/>
      <c r="B70" s="8"/>
      <c r="C70" s="8"/>
      <c r="D70" s="8"/>
      <c r="E70" s="8"/>
      <c r="F70" s="14"/>
      <c r="G70" s="15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</row>
    <row r="71" spans="1:67" x14ac:dyDescent="0.3">
      <c r="A71" s="11" t="s">
        <v>49</v>
      </c>
      <c r="B71" s="11"/>
      <c r="C71" s="11"/>
      <c r="D71" s="11"/>
      <c r="E71" s="11"/>
      <c r="F71" s="11"/>
      <c r="G71" s="11"/>
      <c r="H71" s="28">
        <f>SUM(H65:H70)</f>
        <v>19487721.189999998</v>
      </c>
      <c r="I71" s="28">
        <f t="shared" ref="I71:AE71" si="224">SUM(I65:I70)</f>
        <v>19724453.726955529</v>
      </c>
      <c r="J71" s="28">
        <f t="shared" si="224"/>
        <v>20276538.0839554</v>
      </c>
      <c r="K71" s="28">
        <f t="shared" si="224"/>
        <v>20446056.539671529</v>
      </c>
      <c r="L71" s="28">
        <f t="shared" si="224"/>
        <v>20823290.529605947</v>
      </c>
      <c r="M71" s="28">
        <f t="shared" si="224"/>
        <v>20629343.860850736</v>
      </c>
      <c r="N71" s="28">
        <f t="shared" si="224"/>
        <v>21164959.04781631</v>
      </c>
      <c r="O71" s="28">
        <f t="shared" si="224"/>
        <v>20640305.88222969</v>
      </c>
      <c r="P71" s="28">
        <f t="shared" si="224"/>
        <v>20702484.524318445</v>
      </c>
      <c r="Q71" s="28">
        <f t="shared" si="224"/>
        <v>20892835.303505991</v>
      </c>
      <c r="R71" s="28">
        <f t="shared" si="224"/>
        <v>20962190.629632805</v>
      </c>
      <c r="S71" s="28">
        <f t="shared" si="224"/>
        <v>21089954.602986533</v>
      </c>
      <c r="T71" s="28">
        <f t="shared" si="224"/>
        <v>20428479.719455902</v>
      </c>
      <c r="U71" s="28">
        <f t="shared" si="224"/>
        <v>21403734.084140636</v>
      </c>
      <c r="V71" s="28">
        <f t="shared" si="224"/>
        <v>21349332.72395049</v>
      </c>
      <c r="W71" s="28">
        <f t="shared" si="224"/>
        <v>20991656.251221418</v>
      </c>
      <c r="X71" s="28">
        <f t="shared" si="224"/>
        <v>21680129.378068738</v>
      </c>
      <c r="Y71" s="28">
        <f t="shared" si="224"/>
        <v>21602779.703445099</v>
      </c>
      <c r="Z71" s="28">
        <f t="shared" si="224"/>
        <v>21935108.081902705</v>
      </c>
      <c r="AA71" s="28">
        <f t="shared" si="224"/>
        <v>21409971.080901384</v>
      </c>
      <c r="AB71" s="28">
        <f t="shared" si="224"/>
        <v>21084268.385957565</v>
      </c>
      <c r="AC71" s="28">
        <f t="shared" si="224"/>
        <v>21169787.420668684</v>
      </c>
      <c r="AD71" s="28">
        <f t="shared" si="224"/>
        <v>21380109.298448227</v>
      </c>
      <c r="AE71" s="28">
        <f t="shared" si="224"/>
        <v>21429205.562556613</v>
      </c>
      <c r="AF71" s="28">
        <f t="shared" ref="AF71:BO71" si="225">SUM(AF65:AF70)</f>
        <v>21683507.109432485</v>
      </c>
      <c r="AG71" s="28">
        <f t="shared" si="225"/>
        <v>21937808.656308353</v>
      </c>
      <c r="AH71" s="28">
        <f t="shared" si="225"/>
        <v>22192110.203184225</v>
      </c>
      <c r="AI71" s="28">
        <f t="shared" si="225"/>
        <v>22446411.750060096</v>
      </c>
      <c r="AJ71" s="28">
        <f t="shared" si="225"/>
        <v>22700713.296935968</v>
      </c>
      <c r="AK71" s="28">
        <f t="shared" si="225"/>
        <v>22955014.84381184</v>
      </c>
      <c r="AL71" s="28">
        <f t="shared" si="225"/>
        <v>23209316.390687712</v>
      </c>
      <c r="AM71" s="28">
        <f t="shared" si="225"/>
        <v>23463617.937563583</v>
      </c>
      <c r="AN71" s="28">
        <f t="shared" si="225"/>
        <v>23717919.484439448</v>
      </c>
      <c r="AO71" s="28">
        <f t="shared" si="225"/>
        <v>23972221.031315323</v>
      </c>
      <c r="AP71" s="28">
        <f t="shared" si="225"/>
        <v>24226522.578191191</v>
      </c>
      <c r="AQ71" s="28">
        <f t="shared" si="225"/>
        <v>24480824.125067063</v>
      </c>
      <c r="AR71" s="28">
        <f t="shared" si="225"/>
        <v>24735125.671942931</v>
      </c>
      <c r="AS71" s="28">
        <f t="shared" si="225"/>
        <v>24989427.218818806</v>
      </c>
      <c r="AT71" s="28">
        <f t="shared" si="225"/>
        <v>25243728.765694674</v>
      </c>
      <c r="AU71" s="28">
        <f t="shared" si="225"/>
        <v>25498030.31257055</v>
      </c>
      <c r="AV71" s="28">
        <f t="shared" si="225"/>
        <v>25752331.859446414</v>
      </c>
      <c r="AW71" s="28">
        <f t="shared" si="225"/>
        <v>26006633.406322289</v>
      </c>
      <c r="AX71" s="28">
        <f t="shared" si="225"/>
        <v>26260934.953198157</v>
      </c>
      <c r="AY71" s="28">
        <f t="shared" si="225"/>
        <v>26515236.500074029</v>
      </c>
      <c r="AZ71" s="28">
        <f t="shared" si="225"/>
        <v>26769538.046949897</v>
      </c>
      <c r="BA71" s="28">
        <f t="shared" si="225"/>
        <v>27023839.593825772</v>
      </c>
      <c r="BB71" s="28">
        <f t="shared" si="225"/>
        <v>27278141.14070164</v>
      </c>
      <c r="BC71" s="28">
        <f t="shared" si="225"/>
        <v>27532442.687577516</v>
      </c>
      <c r="BD71" s="28">
        <f t="shared" si="225"/>
        <v>27786744.23445338</v>
      </c>
      <c r="BE71" s="28">
        <f t="shared" si="225"/>
        <v>28041045.781329256</v>
      </c>
      <c r="BF71" s="28">
        <f t="shared" si="225"/>
        <v>28295347.328205124</v>
      </c>
      <c r="BG71" s="28">
        <f t="shared" si="225"/>
        <v>28549648.875080995</v>
      </c>
      <c r="BH71" s="28">
        <f t="shared" si="225"/>
        <v>28803950.421956863</v>
      </c>
      <c r="BI71" s="28">
        <f t="shared" si="225"/>
        <v>29058251.968832739</v>
      </c>
      <c r="BJ71" s="28">
        <f t="shared" si="225"/>
        <v>29312553.515708607</v>
      </c>
      <c r="BK71" s="28">
        <f t="shared" si="225"/>
        <v>29566855.062584482</v>
      </c>
      <c r="BL71" s="28">
        <f t="shared" si="225"/>
        <v>29821156.609460346</v>
      </c>
      <c r="BM71" s="28">
        <f t="shared" si="225"/>
        <v>30075458.156336222</v>
      </c>
      <c r="BN71" s="28">
        <f t="shared" si="225"/>
        <v>30329759.70321209</v>
      </c>
      <c r="BO71" s="28">
        <f t="shared" si="225"/>
        <v>30584061.250087962</v>
      </c>
    </row>
    <row r="72" spans="1:67" x14ac:dyDescent="0.3">
      <c r="A72" s="1"/>
      <c r="B72" s="1"/>
      <c r="C72" s="1"/>
      <c r="D72" s="1"/>
      <c r="E72" s="1"/>
      <c r="F72" s="1"/>
      <c r="G72" s="1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</row>
    <row r="73" spans="1:67" x14ac:dyDescent="0.3">
      <c r="A73" s="1" t="s">
        <v>50</v>
      </c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</row>
    <row r="74" spans="1:67" x14ac:dyDescent="0.3">
      <c r="A74" s="8" t="s">
        <v>51</v>
      </c>
      <c r="B74" s="8"/>
      <c r="C74" s="8"/>
      <c r="D74" s="8"/>
      <c r="E74" s="8"/>
      <c r="F74" s="9" t="s">
        <v>81</v>
      </c>
      <c r="G74" s="1"/>
      <c r="H74" s="27">
        <v>5946446.8200000003</v>
      </c>
      <c r="I74" s="27">
        <v>5755567.9400000004</v>
      </c>
      <c r="J74" s="27">
        <v>5834717.4100000001</v>
      </c>
      <c r="K74" s="27">
        <v>6078904.3499999996</v>
      </c>
      <c r="L74" s="27">
        <v>6198999.4400000004</v>
      </c>
      <c r="M74" s="27">
        <v>5877417.0499999998</v>
      </c>
      <c r="N74" s="27">
        <v>6196527.6900000004</v>
      </c>
      <c r="O74" s="27">
        <v>5765581.71</v>
      </c>
      <c r="P74" s="27">
        <v>5815798.8399999999</v>
      </c>
      <c r="Q74" s="27">
        <v>5814845.6399999997</v>
      </c>
      <c r="R74" s="27">
        <v>5775249.1500000004</v>
      </c>
      <c r="S74" s="27">
        <v>5902158.6200000001</v>
      </c>
      <c r="T74" s="27">
        <v>5624656.6399999997</v>
      </c>
      <c r="U74" s="27">
        <v>6162203.9299999997</v>
      </c>
      <c r="V74" s="27">
        <v>6359013.8499999996</v>
      </c>
      <c r="W74" s="27">
        <v>6066705.8399999999</v>
      </c>
      <c r="X74" s="27">
        <v>6396276.1299999999</v>
      </c>
      <c r="Y74" s="27">
        <v>6255587.2000000002</v>
      </c>
      <c r="Z74" s="27">
        <v>6523065.2300000004</v>
      </c>
      <c r="AA74" s="27">
        <v>5946923.7599999998</v>
      </c>
      <c r="AB74" s="27">
        <v>6088457.75</v>
      </c>
      <c r="AC74" s="27">
        <v>6027373.1600000001</v>
      </c>
      <c r="AD74" s="27">
        <v>5922090.7999999998</v>
      </c>
      <c r="AE74" s="27">
        <v>6023998.8700000001</v>
      </c>
      <c r="AF74" s="27">
        <v>6023998.8700000001</v>
      </c>
      <c r="AG74" s="27">
        <v>6023998.8700000001</v>
      </c>
      <c r="AH74" s="27">
        <v>6023998.8700000001</v>
      </c>
      <c r="AI74" s="27">
        <v>6023998.8700000001</v>
      </c>
      <c r="AJ74" s="27">
        <v>6023998.8700000001</v>
      </c>
      <c r="AK74" s="27">
        <v>6023998.8700000001</v>
      </c>
      <c r="AL74" s="27">
        <v>6023998.8700000001</v>
      </c>
      <c r="AM74" s="27">
        <v>6023998.8700000001</v>
      </c>
      <c r="AN74" s="27">
        <v>6023998.8700000001</v>
      </c>
      <c r="AO74" s="27">
        <v>6023998.8700000001</v>
      </c>
      <c r="AP74" s="27">
        <v>6023998.8700000001</v>
      </c>
      <c r="AQ74" s="27">
        <v>6023998.8700000001</v>
      </c>
      <c r="AR74" s="27">
        <v>6023998.8700000001</v>
      </c>
      <c r="AS74" s="27">
        <v>6023998.8700000001</v>
      </c>
      <c r="AT74" s="27">
        <v>6023998.8700000001</v>
      </c>
      <c r="AU74" s="27">
        <v>6023998.8700000001</v>
      </c>
      <c r="AV74" s="27">
        <v>6023998.8700000001</v>
      </c>
      <c r="AW74" s="27">
        <v>6023998.8700000001</v>
      </c>
      <c r="AX74" s="27">
        <v>6023998.8700000001</v>
      </c>
      <c r="AY74" s="27">
        <v>6023998.8700000001</v>
      </c>
      <c r="AZ74" s="27">
        <v>6023998.8700000001</v>
      </c>
      <c r="BA74" s="27">
        <v>6023998.8700000001</v>
      </c>
      <c r="BB74" s="27">
        <v>6023998.8700000001</v>
      </c>
      <c r="BC74" s="27">
        <v>6023998.8700000001</v>
      </c>
      <c r="BD74" s="27">
        <v>6023998.8700000001</v>
      </c>
      <c r="BE74" s="27">
        <v>6023998.8700000001</v>
      </c>
      <c r="BF74" s="27">
        <v>6023998.8700000001</v>
      </c>
      <c r="BG74" s="27">
        <v>6023998.8700000001</v>
      </c>
      <c r="BH74" s="27">
        <v>6023998.8700000001</v>
      </c>
      <c r="BI74" s="27">
        <v>6023998.8700000001</v>
      </c>
      <c r="BJ74" s="27">
        <v>6023998.8700000001</v>
      </c>
      <c r="BK74" s="27">
        <v>6023998.8700000001</v>
      </c>
      <c r="BL74" s="27">
        <v>6023998.8700000001</v>
      </c>
      <c r="BM74" s="27">
        <v>6023998.8700000001</v>
      </c>
      <c r="BN74" s="27">
        <v>6023998.8700000001</v>
      </c>
      <c r="BO74" s="27">
        <v>6023998.8700000001</v>
      </c>
    </row>
    <row r="75" spans="1:67" x14ac:dyDescent="0.3">
      <c r="A75" s="8" t="s">
        <v>52</v>
      </c>
      <c r="B75" s="8"/>
      <c r="C75" s="8"/>
      <c r="D75" s="8"/>
      <c r="E75" s="8"/>
      <c r="F75" s="9" t="s">
        <v>79</v>
      </c>
      <c r="G75" s="1"/>
      <c r="H75" s="27">
        <v>501879.7</v>
      </c>
      <c r="I75" s="27">
        <v>528644.04</v>
      </c>
      <c r="J75" s="27">
        <v>555408.38</v>
      </c>
      <c r="K75" s="27">
        <v>547367.34</v>
      </c>
      <c r="L75" s="27">
        <v>568180.53</v>
      </c>
      <c r="M75" s="27">
        <v>539998.84</v>
      </c>
      <c r="N75" s="27">
        <v>541309.59</v>
      </c>
      <c r="O75" s="27">
        <v>534272.74</v>
      </c>
      <c r="P75" s="27">
        <v>527235.88</v>
      </c>
      <c r="Q75" s="27">
        <v>518906.23</v>
      </c>
      <c r="R75" s="27">
        <v>510576.58</v>
      </c>
      <c r="S75" s="27">
        <v>553878.72</v>
      </c>
      <c r="T75" s="27">
        <v>531992.48</v>
      </c>
      <c r="U75" s="27">
        <v>560362.68000000005</v>
      </c>
      <c r="V75" s="27">
        <v>588732.89</v>
      </c>
      <c r="W75" s="27">
        <v>580209.38</v>
      </c>
      <c r="X75" s="27">
        <v>602271.36</v>
      </c>
      <c r="Y75" s="27">
        <v>572398.77</v>
      </c>
      <c r="Z75" s="27">
        <v>573788.17000000004</v>
      </c>
      <c r="AA75" s="27">
        <v>566329.1</v>
      </c>
      <c r="AB75" s="27">
        <v>558870.03</v>
      </c>
      <c r="AC75" s="27">
        <v>550040.6</v>
      </c>
      <c r="AD75" s="27">
        <v>541211.17000000004</v>
      </c>
      <c r="AE75" s="27">
        <v>587111.43999999994</v>
      </c>
      <c r="AF75" s="27">
        <v>587111.43999999994</v>
      </c>
      <c r="AG75" s="27">
        <v>587111.43999999994</v>
      </c>
      <c r="AH75" s="27">
        <v>587111.43999999994</v>
      </c>
      <c r="AI75" s="27">
        <v>587111.43999999994</v>
      </c>
      <c r="AJ75" s="27">
        <v>587111.43999999994</v>
      </c>
      <c r="AK75" s="27">
        <v>587111.43999999994</v>
      </c>
      <c r="AL75" s="27">
        <v>587111.43999999994</v>
      </c>
      <c r="AM75" s="27">
        <v>587111.43999999994</v>
      </c>
      <c r="AN75" s="27">
        <v>587111.43999999994</v>
      </c>
      <c r="AO75" s="27">
        <v>587111.43999999994</v>
      </c>
      <c r="AP75" s="27">
        <v>587111.43999999994</v>
      </c>
      <c r="AQ75" s="27">
        <v>587111.43999999994</v>
      </c>
      <c r="AR75" s="27">
        <v>587111.43999999994</v>
      </c>
      <c r="AS75" s="27">
        <v>587111.43999999994</v>
      </c>
      <c r="AT75" s="27">
        <v>587111.43999999994</v>
      </c>
      <c r="AU75" s="27">
        <v>587111.43999999994</v>
      </c>
      <c r="AV75" s="27">
        <v>587111.43999999994</v>
      </c>
      <c r="AW75" s="27">
        <v>587111.43999999994</v>
      </c>
      <c r="AX75" s="27">
        <v>587111.43999999994</v>
      </c>
      <c r="AY75" s="27">
        <v>587111.43999999994</v>
      </c>
      <c r="AZ75" s="27">
        <v>587111.43999999994</v>
      </c>
      <c r="BA75" s="27">
        <v>587111.43999999994</v>
      </c>
      <c r="BB75" s="27">
        <v>587111.43999999994</v>
      </c>
      <c r="BC75" s="27">
        <v>587111.43999999994</v>
      </c>
      <c r="BD75" s="27">
        <v>587111.43999999994</v>
      </c>
      <c r="BE75" s="27">
        <v>587111.43999999994</v>
      </c>
      <c r="BF75" s="27">
        <v>587111.43999999994</v>
      </c>
      <c r="BG75" s="27">
        <v>587111.43999999994</v>
      </c>
      <c r="BH75" s="27">
        <v>587111.43999999994</v>
      </c>
      <c r="BI75" s="27">
        <v>587111.43999999994</v>
      </c>
      <c r="BJ75" s="27">
        <v>587111.43999999994</v>
      </c>
      <c r="BK75" s="27">
        <v>587111.43999999994</v>
      </c>
      <c r="BL75" s="27">
        <v>587111.43999999994</v>
      </c>
      <c r="BM75" s="27">
        <v>587111.43999999994</v>
      </c>
      <c r="BN75" s="27">
        <v>587111.43999999994</v>
      </c>
      <c r="BO75" s="27">
        <v>587111.43999999994</v>
      </c>
    </row>
    <row r="76" spans="1:67" x14ac:dyDescent="0.3">
      <c r="A76" s="16" t="s">
        <v>26</v>
      </c>
      <c r="B76" s="16"/>
      <c r="C76" s="16"/>
      <c r="D76" s="16"/>
      <c r="E76" s="16"/>
      <c r="F76" s="9" t="s">
        <v>82</v>
      </c>
      <c r="G76" s="1"/>
      <c r="H76" s="27">
        <v>40000</v>
      </c>
      <c r="I76" s="27">
        <v>80000</v>
      </c>
      <c r="J76" s="27">
        <v>120000</v>
      </c>
      <c r="K76" s="27">
        <v>160000</v>
      </c>
      <c r="L76" s="27">
        <v>200000</v>
      </c>
      <c r="M76" s="27">
        <v>240000</v>
      </c>
      <c r="N76" s="27">
        <v>280000</v>
      </c>
      <c r="O76" s="27">
        <v>320000</v>
      </c>
      <c r="P76" s="27">
        <v>360000</v>
      </c>
      <c r="Q76" s="27">
        <v>400000</v>
      </c>
      <c r="R76" s="27">
        <v>440000</v>
      </c>
      <c r="S76" s="27">
        <v>0</v>
      </c>
      <c r="T76" s="27">
        <v>42000</v>
      </c>
      <c r="U76" s="27">
        <v>84000</v>
      </c>
      <c r="V76" s="27">
        <v>126000</v>
      </c>
      <c r="W76" s="27">
        <v>168000</v>
      </c>
      <c r="X76" s="27">
        <v>210000</v>
      </c>
      <c r="Y76" s="27">
        <v>252000</v>
      </c>
      <c r="Z76" s="27">
        <v>294000</v>
      </c>
      <c r="AA76" s="27">
        <v>336000</v>
      </c>
      <c r="AB76" s="27">
        <v>378000</v>
      </c>
      <c r="AC76" s="27">
        <v>420000</v>
      </c>
      <c r="AD76" s="27">
        <v>462000</v>
      </c>
      <c r="AE76" s="27">
        <v>0</v>
      </c>
      <c r="AF76" s="27">
        <v>0</v>
      </c>
      <c r="AG76" s="27">
        <v>0</v>
      </c>
      <c r="AH76" s="27">
        <v>0</v>
      </c>
      <c r="AI76" s="27">
        <v>0</v>
      </c>
      <c r="AJ76" s="27">
        <v>0</v>
      </c>
      <c r="AK76" s="27">
        <v>0</v>
      </c>
      <c r="AL76" s="27">
        <v>0</v>
      </c>
      <c r="AM76" s="27">
        <v>0</v>
      </c>
      <c r="AN76" s="27">
        <v>0</v>
      </c>
      <c r="AO76" s="27">
        <v>0</v>
      </c>
      <c r="AP76" s="27">
        <v>0</v>
      </c>
      <c r="AQ76" s="27">
        <v>0</v>
      </c>
      <c r="AR76" s="27">
        <v>0</v>
      </c>
      <c r="AS76" s="27">
        <v>0</v>
      </c>
      <c r="AT76" s="27">
        <v>0</v>
      </c>
      <c r="AU76" s="27">
        <v>0</v>
      </c>
      <c r="AV76" s="27">
        <v>0</v>
      </c>
      <c r="AW76" s="27">
        <v>0</v>
      </c>
      <c r="AX76" s="27">
        <v>0</v>
      </c>
      <c r="AY76" s="27">
        <v>0</v>
      </c>
      <c r="AZ76" s="27">
        <v>0</v>
      </c>
      <c r="BA76" s="27">
        <v>0</v>
      </c>
      <c r="BB76" s="27">
        <v>0</v>
      </c>
      <c r="BC76" s="27">
        <v>0</v>
      </c>
      <c r="BD76" s="27">
        <v>0</v>
      </c>
      <c r="BE76" s="27">
        <v>0</v>
      </c>
      <c r="BF76" s="27">
        <v>0</v>
      </c>
      <c r="BG76" s="27">
        <v>0</v>
      </c>
      <c r="BH76" s="27">
        <v>0</v>
      </c>
      <c r="BI76" s="27">
        <v>0</v>
      </c>
      <c r="BJ76" s="27">
        <v>0</v>
      </c>
      <c r="BK76" s="27">
        <v>0</v>
      </c>
      <c r="BL76" s="27">
        <v>0</v>
      </c>
      <c r="BM76" s="27">
        <v>0</v>
      </c>
      <c r="BN76" s="27">
        <v>0</v>
      </c>
      <c r="BO76" s="27">
        <v>0</v>
      </c>
    </row>
    <row r="77" spans="1:67" x14ac:dyDescent="0.3">
      <c r="A77" s="16" t="s">
        <v>53</v>
      </c>
      <c r="B77" s="16"/>
      <c r="C77" s="16"/>
      <c r="D77" s="16"/>
      <c r="E77" s="16"/>
      <c r="F77" s="9" t="s">
        <v>83</v>
      </c>
      <c r="G77" s="1"/>
      <c r="H77" s="27">
        <v>84595.339125540384</v>
      </c>
      <c r="I77" s="27">
        <v>192849.46221219946</v>
      </c>
      <c r="J77" s="27">
        <v>314700.62631216162</v>
      </c>
      <c r="K77" s="27">
        <v>114921.95460848691</v>
      </c>
      <c r="L77" s="27">
        <v>248819.66758881157</v>
      </c>
      <c r="M77" s="27">
        <v>109391.12365008032</v>
      </c>
      <c r="N77" s="27">
        <v>214449.26273975152</v>
      </c>
      <c r="O77" s="27">
        <v>326448.16206376662</v>
      </c>
      <c r="P77" s="27">
        <v>91633.960245756432</v>
      </c>
      <c r="Q77" s="27">
        <v>192024.04900202062</v>
      </c>
      <c r="R77" s="27">
        <v>290208.48884006392</v>
      </c>
      <c r="S77" s="27">
        <v>409474.19784618285</v>
      </c>
      <c r="T77" s="27">
        <v>54116.260294665059</v>
      </c>
      <c r="U77" s="27">
        <v>164317.32270008547</v>
      </c>
      <c r="V77" s="27">
        <v>217842.87564304244</v>
      </c>
      <c r="W77" s="27">
        <v>88199.376874190639</v>
      </c>
      <c r="X77" s="27">
        <v>176651.63392838615</v>
      </c>
      <c r="Y77" s="27">
        <v>68359.043791424658</v>
      </c>
      <c r="Z77" s="27">
        <v>127297.32832870629</v>
      </c>
      <c r="AA77" s="27">
        <v>207236.3900283103</v>
      </c>
      <c r="AB77" s="27">
        <v>61637.632525347231</v>
      </c>
      <c r="AC77" s="27">
        <v>148167.54893868323</v>
      </c>
      <c r="AD77" s="27">
        <v>232897.64927254556</v>
      </c>
      <c r="AE77" s="27">
        <v>341884.02650506166</v>
      </c>
      <c r="AF77" s="27">
        <v>341884.02650506166</v>
      </c>
      <c r="AG77" s="27">
        <v>341884.02650506166</v>
      </c>
      <c r="AH77" s="27">
        <v>341884.02650506166</v>
      </c>
      <c r="AI77" s="27">
        <v>341884.02650506166</v>
      </c>
      <c r="AJ77" s="27">
        <v>341884.02650506166</v>
      </c>
      <c r="AK77" s="27">
        <v>341884.02650506166</v>
      </c>
      <c r="AL77" s="27">
        <v>341884.02650506166</v>
      </c>
      <c r="AM77" s="27">
        <v>341884.02650506166</v>
      </c>
      <c r="AN77" s="27">
        <v>341884.02650506166</v>
      </c>
      <c r="AO77" s="27">
        <v>341884.02650506166</v>
      </c>
      <c r="AP77" s="27">
        <v>341884.02650506166</v>
      </c>
      <c r="AQ77" s="27">
        <v>341884.02650506166</v>
      </c>
      <c r="AR77" s="27">
        <v>341884.02650506166</v>
      </c>
      <c r="AS77" s="27">
        <v>341884.02650506166</v>
      </c>
      <c r="AT77" s="27">
        <v>341884.02650506166</v>
      </c>
      <c r="AU77" s="27">
        <v>341884.02650506166</v>
      </c>
      <c r="AV77" s="27">
        <v>341884.02650506166</v>
      </c>
      <c r="AW77" s="27">
        <v>341884.02650506166</v>
      </c>
      <c r="AX77" s="27">
        <v>341884.02650506166</v>
      </c>
      <c r="AY77" s="27">
        <v>341884.02650506166</v>
      </c>
      <c r="AZ77" s="27">
        <v>341884.02650506166</v>
      </c>
      <c r="BA77" s="27">
        <v>341884.02650506166</v>
      </c>
      <c r="BB77" s="27">
        <v>341884.02650506166</v>
      </c>
      <c r="BC77" s="27">
        <v>341884.02650506166</v>
      </c>
      <c r="BD77" s="27">
        <v>341884.02650506166</v>
      </c>
      <c r="BE77" s="27">
        <v>341884.02650506166</v>
      </c>
      <c r="BF77" s="27">
        <v>341884.02650506166</v>
      </c>
      <c r="BG77" s="27">
        <v>341884.02650506166</v>
      </c>
      <c r="BH77" s="27">
        <v>341884.02650506166</v>
      </c>
      <c r="BI77" s="27">
        <v>341884.02650506166</v>
      </c>
      <c r="BJ77" s="27">
        <v>341884.02650506166</v>
      </c>
      <c r="BK77" s="27">
        <v>341884.02650506166</v>
      </c>
      <c r="BL77" s="27">
        <v>341884.02650506166</v>
      </c>
      <c r="BM77" s="27">
        <v>341884.02650506166</v>
      </c>
      <c r="BN77" s="27">
        <v>341884.02650506166</v>
      </c>
      <c r="BO77" s="27">
        <v>341884.02650506166</v>
      </c>
    </row>
    <row r="78" spans="1:67" x14ac:dyDescent="0.3">
      <c r="A78" s="8" t="s">
        <v>54</v>
      </c>
      <c r="B78" s="8"/>
      <c r="C78" s="8"/>
      <c r="D78" s="8"/>
      <c r="E78" s="8"/>
      <c r="F78" s="9" t="s">
        <v>84</v>
      </c>
      <c r="G78" s="1"/>
      <c r="H78" s="27">
        <v>2500000</v>
      </c>
      <c r="I78" s="27">
        <v>2500000</v>
      </c>
      <c r="J78" s="27">
        <v>2500000</v>
      </c>
      <c r="K78" s="27">
        <v>2500000</v>
      </c>
      <c r="L78" s="27">
        <v>2500000</v>
      </c>
      <c r="M78" s="27">
        <v>2500000</v>
      </c>
      <c r="N78" s="27">
        <v>2500000</v>
      </c>
      <c r="O78" s="27">
        <v>2000000</v>
      </c>
      <c r="P78" s="27">
        <v>2000000</v>
      </c>
      <c r="Q78" s="27">
        <v>2000000</v>
      </c>
      <c r="R78" s="27">
        <v>2000000</v>
      </c>
      <c r="S78" s="27">
        <v>2000000</v>
      </c>
      <c r="T78" s="27">
        <v>2000000</v>
      </c>
      <c r="U78" s="27">
        <v>2000000</v>
      </c>
      <c r="V78" s="27">
        <v>1500000</v>
      </c>
      <c r="W78" s="27">
        <v>1500000</v>
      </c>
      <c r="X78" s="27">
        <v>1500000</v>
      </c>
      <c r="Y78" s="27">
        <v>1500000</v>
      </c>
      <c r="Z78" s="27">
        <v>1500000</v>
      </c>
      <c r="AA78" s="27">
        <v>1500000</v>
      </c>
      <c r="AB78" s="27">
        <v>1000000</v>
      </c>
      <c r="AC78" s="27">
        <v>1000000</v>
      </c>
      <c r="AD78" s="27">
        <v>1000000</v>
      </c>
      <c r="AE78" s="27">
        <v>1000000</v>
      </c>
      <c r="AF78" s="27">
        <v>1000000</v>
      </c>
      <c r="AG78" s="27">
        <v>1000000</v>
      </c>
      <c r="AH78" s="27">
        <v>1000000</v>
      </c>
      <c r="AI78" s="27">
        <v>1000000</v>
      </c>
      <c r="AJ78" s="27">
        <v>1000000</v>
      </c>
      <c r="AK78" s="27">
        <v>1000000</v>
      </c>
      <c r="AL78" s="27">
        <v>1000000</v>
      </c>
      <c r="AM78" s="27">
        <v>1000000</v>
      </c>
      <c r="AN78" s="27">
        <v>1000000</v>
      </c>
      <c r="AO78" s="27">
        <v>1000000</v>
      </c>
      <c r="AP78" s="27">
        <v>1000000</v>
      </c>
      <c r="AQ78" s="27">
        <v>1000000</v>
      </c>
      <c r="AR78" s="27">
        <v>1000000</v>
      </c>
      <c r="AS78" s="27">
        <v>1000000</v>
      </c>
      <c r="AT78" s="27">
        <v>1000000</v>
      </c>
      <c r="AU78" s="27">
        <v>1000000</v>
      </c>
      <c r="AV78" s="27">
        <v>1000000</v>
      </c>
      <c r="AW78" s="27">
        <v>1000000</v>
      </c>
      <c r="AX78" s="27">
        <v>1000000</v>
      </c>
      <c r="AY78" s="27">
        <v>1000000</v>
      </c>
      <c r="AZ78" s="27">
        <v>1000000</v>
      </c>
      <c r="BA78" s="27">
        <v>1000000</v>
      </c>
      <c r="BB78" s="27">
        <v>1000000</v>
      </c>
      <c r="BC78" s="27">
        <v>1000000</v>
      </c>
      <c r="BD78" s="27">
        <v>1000000</v>
      </c>
      <c r="BE78" s="27">
        <v>1000000</v>
      </c>
      <c r="BF78" s="27">
        <v>1000000</v>
      </c>
      <c r="BG78" s="27">
        <v>1000000</v>
      </c>
      <c r="BH78" s="27">
        <v>1000000</v>
      </c>
      <c r="BI78" s="27">
        <v>1000000</v>
      </c>
      <c r="BJ78" s="27">
        <v>1000000</v>
      </c>
      <c r="BK78" s="27">
        <v>1000000</v>
      </c>
      <c r="BL78" s="27">
        <v>1000000</v>
      </c>
      <c r="BM78" s="27">
        <v>1000000</v>
      </c>
      <c r="BN78" s="27">
        <v>1000000</v>
      </c>
      <c r="BO78" s="27">
        <v>1000000</v>
      </c>
    </row>
    <row r="79" spans="1:67" x14ac:dyDescent="0.3">
      <c r="A79" s="8" t="s">
        <v>55</v>
      </c>
      <c r="B79" s="8"/>
      <c r="C79" s="8"/>
      <c r="D79" s="8"/>
      <c r="E79" s="8"/>
      <c r="F79" s="14" t="s">
        <v>85</v>
      </c>
      <c r="G79" s="1"/>
      <c r="H79" s="27">
        <v>4825000</v>
      </c>
      <c r="I79" s="27">
        <v>4825000</v>
      </c>
      <c r="J79" s="27">
        <v>4825000</v>
      </c>
      <c r="K79" s="27">
        <v>4650000</v>
      </c>
      <c r="L79" s="27">
        <v>4650000</v>
      </c>
      <c r="M79" s="27">
        <v>4650000</v>
      </c>
      <c r="N79" s="27">
        <v>4475000</v>
      </c>
      <c r="O79" s="27">
        <v>4475000</v>
      </c>
      <c r="P79" s="27">
        <v>4475000</v>
      </c>
      <c r="Q79" s="27">
        <v>4300000</v>
      </c>
      <c r="R79" s="27">
        <v>4300000</v>
      </c>
      <c r="S79" s="27">
        <v>4300000</v>
      </c>
      <c r="T79" s="27">
        <v>4125000</v>
      </c>
      <c r="U79" s="27">
        <v>4125000</v>
      </c>
      <c r="V79" s="27">
        <v>4125000</v>
      </c>
      <c r="W79" s="27">
        <v>3950000</v>
      </c>
      <c r="X79" s="27">
        <v>3950000</v>
      </c>
      <c r="Y79" s="27">
        <v>3950000</v>
      </c>
      <c r="Z79" s="27">
        <v>3775000</v>
      </c>
      <c r="AA79" s="27">
        <v>3775000</v>
      </c>
      <c r="AB79" s="27">
        <v>3775000</v>
      </c>
      <c r="AC79" s="27">
        <v>3600000</v>
      </c>
      <c r="AD79" s="27">
        <v>3600000</v>
      </c>
      <c r="AE79" s="27">
        <v>3600000</v>
      </c>
      <c r="AF79" s="27">
        <v>3600000</v>
      </c>
      <c r="AG79" s="27">
        <v>3600000</v>
      </c>
      <c r="AH79" s="27">
        <v>3600000</v>
      </c>
      <c r="AI79" s="27">
        <v>3600000</v>
      </c>
      <c r="AJ79" s="27">
        <v>3600000</v>
      </c>
      <c r="AK79" s="27">
        <v>3600000</v>
      </c>
      <c r="AL79" s="27">
        <v>3600000</v>
      </c>
      <c r="AM79" s="27">
        <v>3600000</v>
      </c>
      <c r="AN79" s="27">
        <v>3600000</v>
      </c>
      <c r="AO79" s="27">
        <v>3600000</v>
      </c>
      <c r="AP79" s="27">
        <v>3600000</v>
      </c>
      <c r="AQ79" s="27">
        <v>3600000</v>
      </c>
      <c r="AR79" s="27">
        <v>3600000</v>
      </c>
      <c r="AS79" s="27">
        <v>3600000</v>
      </c>
      <c r="AT79" s="27">
        <v>3600000</v>
      </c>
      <c r="AU79" s="27">
        <v>3600000</v>
      </c>
      <c r="AV79" s="27">
        <v>3600000</v>
      </c>
      <c r="AW79" s="27">
        <v>3600000</v>
      </c>
      <c r="AX79" s="27">
        <v>3600000</v>
      </c>
      <c r="AY79" s="27">
        <v>3600000</v>
      </c>
      <c r="AZ79" s="27">
        <v>3600000</v>
      </c>
      <c r="BA79" s="27">
        <v>3600000</v>
      </c>
      <c r="BB79" s="27">
        <v>3600000</v>
      </c>
      <c r="BC79" s="27">
        <v>3600000</v>
      </c>
      <c r="BD79" s="27">
        <v>3600000</v>
      </c>
      <c r="BE79" s="27">
        <v>3600000</v>
      </c>
      <c r="BF79" s="27">
        <v>3600000</v>
      </c>
      <c r="BG79" s="27">
        <v>3600000</v>
      </c>
      <c r="BH79" s="27">
        <v>3600000</v>
      </c>
      <c r="BI79" s="27">
        <v>3600000</v>
      </c>
      <c r="BJ79" s="27">
        <v>3600000</v>
      </c>
      <c r="BK79" s="27">
        <v>3600000</v>
      </c>
      <c r="BL79" s="27">
        <v>3600000</v>
      </c>
      <c r="BM79" s="27">
        <v>3600000</v>
      </c>
      <c r="BN79" s="27">
        <v>3600000</v>
      </c>
      <c r="BO79" s="27">
        <v>3600000</v>
      </c>
    </row>
    <row r="80" spans="1:67" x14ac:dyDescent="0.3">
      <c r="A80" s="8"/>
      <c r="B80" s="8"/>
      <c r="C80" s="8"/>
      <c r="D80" s="8"/>
      <c r="E80" s="8"/>
      <c r="F80" s="14"/>
      <c r="G80" s="1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</row>
    <row r="81" spans="1:67" x14ac:dyDescent="0.3">
      <c r="A81" s="11" t="s">
        <v>56</v>
      </c>
      <c r="B81" s="11"/>
      <c r="C81" s="11"/>
      <c r="D81" s="11"/>
      <c r="E81" s="11"/>
      <c r="F81" s="11"/>
      <c r="G81" s="11"/>
      <c r="H81" s="28">
        <f>SUM(H74:H80)</f>
        <v>13897921.85912554</v>
      </c>
      <c r="I81" s="28">
        <f t="shared" ref="I81:AE81" si="226">SUM(I74:I80)</f>
        <v>13882061.4422122</v>
      </c>
      <c r="J81" s="28">
        <f t="shared" si="226"/>
        <v>14149826.416312162</v>
      </c>
      <c r="K81" s="28">
        <f t="shared" si="226"/>
        <v>14051193.644608486</v>
      </c>
      <c r="L81" s="28">
        <f t="shared" si="226"/>
        <v>14365999.637588812</v>
      </c>
      <c r="M81" s="28">
        <f t="shared" si="226"/>
        <v>13916807.01365008</v>
      </c>
      <c r="N81" s="28">
        <f t="shared" si="226"/>
        <v>14207286.542739753</v>
      </c>
      <c r="O81" s="28">
        <f t="shared" si="226"/>
        <v>13421302.612063766</v>
      </c>
      <c r="P81" s="28">
        <f t="shared" si="226"/>
        <v>13269668.680245757</v>
      </c>
      <c r="Q81" s="28">
        <f t="shared" si="226"/>
        <v>13225775.919002019</v>
      </c>
      <c r="R81" s="28">
        <f t="shared" si="226"/>
        <v>13316034.218840064</v>
      </c>
      <c r="S81" s="28">
        <f t="shared" si="226"/>
        <v>13165511.537846182</v>
      </c>
      <c r="T81" s="28">
        <f t="shared" si="226"/>
        <v>12377765.380294664</v>
      </c>
      <c r="U81" s="28">
        <f t="shared" si="226"/>
        <v>13095883.932700085</v>
      </c>
      <c r="V81" s="28">
        <f t="shared" si="226"/>
        <v>12916589.615643043</v>
      </c>
      <c r="W81" s="28">
        <f t="shared" si="226"/>
        <v>12353114.59687419</v>
      </c>
      <c r="X81" s="28">
        <f t="shared" si="226"/>
        <v>12835199.123928387</v>
      </c>
      <c r="Y81" s="28">
        <f t="shared" si="226"/>
        <v>12598345.013791425</v>
      </c>
      <c r="Z81" s="28">
        <f t="shared" si="226"/>
        <v>12793150.728328707</v>
      </c>
      <c r="AA81" s="28">
        <f t="shared" si="226"/>
        <v>12331489.250028308</v>
      </c>
      <c r="AB81" s="28">
        <f t="shared" si="226"/>
        <v>11861965.412525348</v>
      </c>
      <c r="AC81" s="28">
        <f t="shared" si="226"/>
        <v>11745581.308938682</v>
      </c>
      <c r="AD81" s="28">
        <f t="shared" si="226"/>
        <v>11758199.619272545</v>
      </c>
      <c r="AE81" s="28">
        <f t="shared" si="226"/>
        <v>11552994.336505063</v>
      </c>
      <c r="AF81" s="28">
        <f t="shared" ref="AF81:BO81" si="227">SUM(AF74:AF80)</f>
        <v>11552994.336505063</v>
      </c>
      <c r="AG81" s="28">
        <f t="shared" si="227"/>
        <v>11552994.336505063</v>
      </c>
      <c r="AH81" s="28">
        <f t="shared" si="227"/>
        <v>11552994.336505063</v>
      </c>
      <c r="AI81" s="28">
        <f t="shared" si="227"/>
        <v>11552994.336505063</v>
      </c>
      <c r="AJ81" s="28">
        <f t="shared" si="227"/>
        <v>11552994.336505063</v>
      </c>
      <c r="AK81" s="28">
        <f t="shared" si="227"/>
        <v>11552994.336505063</v>
      </c>
      <c r="AL81" s="28">
        <f t="shared" si="227"/>
        <v>11552994.336505063</v>
      </c>
      <c r="AM81" s="28">
        <f t="shared" si="227"/>
        <v>11552994.336505063</v>
      </c>
      <c r="AN81" s="28">
        <f t="shared" si="227"/>
        <v>11552994.336505063</v>
      </c>
      <c r="AO81" s="28">
        <f t="shared" si="227"/>
        <v>11552994.336505063</v>
      </c>
      <c r="AP81" s="28">
        <f t="shared" si="227"/>
        <v>11552994.336505063</v>
      </c>
      <c r="AQ81" s="28">
        <f t="shared" si="227"/>
        <v>11552994.336505063</v>
      </c>
      <c r="AR81" s="28">
        <f t="shared" si="227"/>
        <v>11552994.336505063</v>
      </c>
      <c r="AS81" s="28">
        <f t="shared" si="227"/>
        <v>11552994.336505063</v>
      </c>
      <c r="AT81" s="28">
        <f t="shared" si="227"/>
        <v>11552994.336505063</v>
      </c>
      <c r="AU81" s="28">
        <f t="shared" si="227"/>
        <v>11552994.336505063</v>
      </c>
      <c r="AV81" s="28">
        <f t="shared" si="227"/>
        <v>11552994.336505063</v>
      </c>
      <c r="AW81" s="28">
        <f t="shared" si="227"/>
        <v>11552994.336505063</v>
      </c>
      <c r="AX81" s="28">
        <f t="shared" si="227"/>
        <v>11552994.336505063</v>
      </c>
      <c r="AY81" s="28">
        <f t="shared" si="227"/>
        <v>11552994.336505063</v>
      </c>
      <c r="AZ81" s="28">
        <f t="shared" si="227"/>
        <v>11552994.336505063</v>
      </c>
      <c r="BA81" s="28">
        <f t="shared" si="227"/>
        <v>11552994.336505063</v>
      </c>
      <c r="BB81" s="28">
        <f t="shared" si="227"/>
        <v>11552994.336505063</v>
      </c>
      <c r="BC81" s="28">
        <f t="shared" si="227"/>
        <v>11552994.336505063</v>
      </c>
      <c r="BD81" s="28">
        <f t="shared" si="227"/>
        <v>11552994.336505063</v>
      </c>
      <c r="BE81" s="28">
        <f t="shared" si="227"/>
        <v>11552994.336505063</v>
      </c>
      <c r="BF81" s="28">
        <f t="shared" si="227"/>
        <v>11552994.336505063</v>
      </c>
      <c r="BG81" s="28">
        <f t="shared" si="227"/>
        <v>11552994.336505063</v>
      </c>
      <c r="BH81" s="28">
        <f t="shared" si="227"/>
        <v>11552994.336505063</v>
      </c>
      <c r="BI81" s="28">
        <f t="shared" si="227"/>
        <v>11552994.336505063</v>
      </c>
      <c r="BJ81" s="28">
        <f t="shared" si="227"/>
        <v>11552994.336505063</v>
      </c>
      <c r="BK81" s="28">
        <f t="shared" si="227"/>
        <v>11552994.336505063</v>
      </c>
      <c r="BL81" s="28">
        <f t="shared" si="227"/>
        <v>11552994.336505063</v>
      </c>
      <c r="BM81" s="28">
        <f t="shared" si="227"/>
        <v>11552994.336505063</v>
      </c>
      <c r="BN81" s="28">
        <f t="shared" si="227"/>
        <v>11552994.336505063</v>
      </c>
      <c r="BO81" s="28">
        <f t="shared" si="227"/>
        <v>11552994.336505063</v>
      </c>
    </row>
    <row r="82" spans="1:67" x14ac:dyDescent="0.3">
      <c r="A82" s="1"/>
      <c r="B82" s="1"/>
      <c r="C82" s="1"/>
      <c r="D82" s="1"/>
      <c r="E82" s="1"/>
      <c r="F82" s="1"/>
      <c r="G82" s="1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</row>
    <row r="83" spans="1:67" x14ac:dyDescent="0.3">
      <c r="A83" s="1" t="s">
        <v>57</v>
      </c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</row>
    <row r="84" spans="1:67" x14ac:dyDescent="0.3">
      <c r="A84" s="8" t="s">
        <v>58</v>
      </c>
      <c r="B84" s="8"/>
      <c r="C84" s="8"/>
      <c r="D84" s="8"/>
      <c r="E84" s="8"/>
      <c r="F84" s="9" t="s">
        <v>86</v>
      </c>
      <c r="G84" s="1"/>
      <c r="H84" s="27">
        <v>2000000</v>
      </c>
      <c r="I84" s="27">
        <v>2000000</v>
      </c>
      <c r="J84" s="27">
        <v>2000000</v>
      </c>
      <c r="K84" s="27">
        <v>2000000</v>
      </c>
      <c r="L84" s="27">
        <v>2000000</v>
      </c>
      <c r="M84" s="27">
        <v>2000000</v>
      </c>
      <c r="N84" s="27">
        <v>2000000</v>
      </c>
      <c r="O84" s="27">
        <v>2000000</v>
      </c>
      <c r="P84" s="27">
        <v>2000000</v>
      </c>
      <c r="Q84" s="27">
        <v>2000000</v>
      </c>
      <c r="R84" s="27">
        <v>2000000</v>
      </c>
      <c r="S84" s="27">
        <v>2000000</v>
      </c>
      <c r="T84" s="27">
        <v>2000000</v>
      </c>
      <c r="U84" s="27">
        <v>2000000</v>
      </c>
      <c r="V84" s="27">
        <v>2000000</v>
      </c>
      <c r="W84" s="27">
        <v>2000000</v>
      </c>
      <c r="X84" s="27">
        <v>2000000</v>
      </c>
      <c r="Y84" s="27">
        <v>2000000</v>
      </c>
      <c r="Z84" s="27">
        <v>2000000</v>
      </c>
      <c r="AA84" s="27">
        <v>2000000</v>
      </c>
      <c r="AB84" s="27">
        <v>2000000</v>
      </c>
      <c r="AC84" s="27">
        <v>2000000</v>
      </c>
      <c r="AD84" s="27">
        <v>2000000</v>
      </c>
      <c r="AE84" s="27">
        <v>2000000</v>
      </c>
      <c r="AF84" s="27">
        <v>2000000</v>
      </c>
      <c r="AG84" s="27">
        <v>2000000</v>
      </c>
      <c r="AH84" s="27">
        <v>2000000</v>
      </c>
      <c r="AI84" s="27">
        <v>2000000</v>
      </c>
      <c r="AJ84" s="27">
        <v>2000000</v>
      </c>
      <c r="AK84" s="27">
        <v>2000000</v>
      </c>
      <c r="AL84" s="27">
        <v>2000000</v>
      </c>
      <c r="AM84" s="27">
        <v>2000000</v>
      </c>
      <c r="AN84" s="27">
        <v>2000000</v>
      </c>
      <c r="AO84" s="27">
        <v>2000000</v>
      </c>
      <c r="AP84" s="27">
        <v>2000000</v>
      </c>
      <c r="AQ84" s="27">
        <v>2000000</v>
      </c>
      <c r="AR84" s="27">
        <v>2000000</v>
      </c>
      <c r="AS84" s="27">
        <v>2000000</v>
      </c>
      <c r="AT84" s="27">
        <v>2000000</v>
      </c>
      <c r="AU84" s="27">
        <v>2000000</v>
      </c>
      <c r="AV84" s="27">
        <v>2000000</v>
      </c>
      <c r="AW84" s="27">
        <v>2000000</v>
      </c>
      <c r="AX84" s="27">
        <v>2000000</v>
      </c>
      <c r="AY84" s="27">
        <v>2000000</v>
      </c>
      <c r="AZ84" s="27">
        <v>2000000</v>
      </c>
      <c r="BA84" s="27">
        <v>2000000</v>
      </c>
      <c r="BB84" s="27">
        <v>2000000</v>
      </c>
      <c r="BC84" s="27">
        <v>2000000</v>
      </c>
      <c r="BD84" s="27">
        <v>2000000</v>
      </c>
      <c r="BE84" s="27">
        <v>2000000</v>
      </c>
      <c r="BF84" s="27">
        <v>2000000</v>
      </c>
      <c r="BG84" s="27">
        <v>2000000</v>
      </c>
      <c r="BH84" s="27">
        <v>2000000</v>
      </c>
      <c r="BI84" s="27">
        <v>2000000</v>
      </c>
      <c r="BJ84" s="27">
        <v>2000000</v>
      </c>
      <c r="BK84" s="27">
        <v>2000000</v>
      </c>
      <c r="BL84" s="27">
        <v>2000000</v>
      </c>
      <c r="BM84" s="27">
        <v>2000000</v>
      </c>
      <c r="BN84" s="27">
        <v>2000000</v>
      </c>
      <c r="BO84" s="27">
        <v>2000000</v>
      </c>
    </row>
    <row r="85" spans="1:67" x14ac:dyDescent="0.3">
      <c r="A85" s="8" t="s">
        <v>59</v>
      </c>
      <c r="B85" s="8"/>
      <c r="C85" s="8"/>
      <c r="D85" s="8"/>
      <c r="E85" s="8"/>
      <c r="F85" s="9" t="s">
        <v>87</v>
      </c>
      <c r="G85" s="1"/>
      <c r="H85" s="27">
        <v>-200000</v>
      </c>
      <c r="I85" s="27">
        <v>-200000</v>
      </c>
      <c r="J85" s="27">
        <v>-200000</v>
      </c>
      <c r="K85" s="27">
        <v>-200000</v>
      </c>
      <c r="L85" s="27">
        <v>-450000</v>
      </c>
      <c r="M85" s="27">
        <v>-450000</v>
      </c>
      <c r="N85" s="27">
        <v>-450000</v>
      </c>
      <c r="O85" s="27">
        <v>-450000</v>
      </c>
      <c r="P85" s="27">
        <v>-450000</v>
      </c>
      <c r="Q85" s="27">
        <v>-450000</v>
      </c>
      <c r="R85" s="27">
        <v>-700000</v>
      </c>
      <c r="S85" s="27">
        <v>-700000</v>
      </c>
      <c r="T85" s="27">
        <v>-700000</v>
      </c>
      <c r="U85" s="27">
        <v>-700000</v>
      </c>
      <c r="V85" s="27">
        <v>-700000</v>
      </c>
      <c r="W85" s="27">
        <v>-700000</v>
      </c>
      <c r="X85" s="27">
        <v>-700000</v>
      </c>
      <c r="Y85" s="27">
        <v>-700000</v>
      </c>
      <c r="Z85" s="27">
        <v>-700000</v>
      </c>
      <c r="AA85" s="27">
        <v>-950000</v>
      </c>
      <c r="AB85" s="27">
        <v>-950000</v>
      </c>
      <c r="AC85" s="27">
        <v>-950000</v>
      </c>
      <c r="AD85" s="27">
        <v>-950000</v>
      </c>
      <c r="AE85" s="27">
        <v>-950000</v>
      </c>
      <c r="AF85" s="27">
        <v>-950000</v>
      </c>
      <c r="AG85" s="27">
        <v>-950000</v>
      </c>
      <c r="AH85" s="27">
        <v>-950000</v>
      </c>
      <c r="AI85" s="27">
        <v>-950000</v>
      </c>
      <c r="AJ85" s="27">
        <v>-950000</v>
      </c>
      <c r="AK85" s="27">
        <v>-950000</v>
      </c>
      <c r="AL85" s="27">
        <v>-950000</v>
      </c>
      <c r="AM85" s="27">
        <v>-950000</v>
      </c>
      <c r="AN85" s="27">
        <v>-950000</v>
      </c>
      <c r="AO85" s="27">
        <v>-950000</v>
      </c>
      <c r="AP85" s="27">
        <v>-950000</v>
      </c>
      <c r="AQ85" s="27">
        <v>-950000</v>
      </c>
      <c r="AR85" s="27">
        <v>-950000</v>
      </c>
      <c r="AS85" s="27">
        <v>-950000</v>
      </c>
      <c r="AT85" s="27">
        <v>-950000</v>
      </c>
      <c r="AU85" s="27">
        <v>-950000</v>
      </c>
      <c r="AV85" s="27">
        <v>-950000</v>
      </c>
      <c r="AW85" s="27">
        <v>-950000</v>
      </c>
      <c r="AX85" s="27">
        <v>-950000</v>
      </c>
      <c r="AY85" s="27">
        <v>-950000</v>
      </c>
      <c r="AZ85" s="27">
        <v>-950000</v>
      </c>
      <c r="BA85" s="27">
        <v>-950000</v>
      </c>
      <c r="BB85" s="27">
        <v>-950000</v>
      </c>
      <c r="BC85" s="27">
        <v>-950000</v>
      </c>
      <c r="BD85" s="27">
        <v>-950000</v>
      </c>
      <c r="BE85" s="27">
        <v>-950000</v>
      </c>
      <c r="BF85" s="27">
        <v>-950000</v>
      </c>
      <c r="BG85" s="27">
        <v>-950000</v>
      </c>
      <c r="BH85" s="27">
        <v>-950000</v>
      </c>
      <c r="BI85" s="27">
        <v>-950000</v>
      </c>
      <c r="BJ85" s="27">
        <v>-950000</v>
      </c>
      <c r="BK85" s="27">
        <v>-950000</v>
      </c>
      <c r="BL85" s="27">
        <v>-950000</v>
      </c>
      <c r="BM85" s="27">
        <v>-950000</v>
      </c>
      <c r="BN85" s="27">
        <v>-950000</v>
      </c>
      <c r="BO85" s="27">
        <v>-950000</v>
      </c>
    </row>
    <row r="86" spans="1:67" x14ac:dyDescent="0.3">
      <c r="A86" s="8" t="s">
        <v>60</v>
      </c>
      <c r="B86" s="8"/>
      <c r="C86" s="8"/>
      <c r="D86" s="8"/>
      <c r="E86" s="8"/>
      <c r="F86" s="66" t="s">
        <v>146</v>
      </c>
      <c r="G86" s="1"/>
      <c r="H86" s="27">
        <v>3789799.599102308</v>
      </c>
      <c r="I86" s="27">
        <v>4042392.5529711791</v>
      </c>
      <c r="J86" s="27">
        <v>4326711.9358710907</v>
      </c>
      <c r="K86" s="27">
        <v>4594863.1632908937</v>
      </c>
      <c r="L86" s="27">
        <v>4907291.1602449846</v>
      </c>
      <c r="M86" s="27">
        <v>5162537.1154285055</v>
      </c>
      <c r="N86" s="27">
        <v>5407672.7733044047</v>
      </c>
      <c r="O86" s="27">
        <v>5669003.5383937731</v>
      </c>
      <c r="P86" s="27">
        <v>5882816.1123005385</v>
      </c>
      <c r="Q86" s="27">
        <v>6117059.6527318219</v>
      </c>
      <c r="R86" s="27">
        <v>6346156.6790205892</v>
      </c>
      <c r="S86" s="27">
        <v>6624443.3333681999</v>
      </c>
      <c r="T86" s="27">
        <v>6750714.607389085</v>
      </c>
      <c r="U86" s="27">
        <v>7007850.4196683997</v>
      </c>
      <c r="V86" s="27">
        <v>7132743.3765352992</v>
      </c>
      <c r="W86" s="27">
        <v>7338541.922575077</v>
      </c>
      <c r="X86" s="27">
        <v>7544930.5223682001</v>
      </c>
      <c r="Y86" s="27">
        <v>7704434.9578815242</v>
      </c>
      <c r="Z86" s="27">
        <v>7841957.6218018476</v>
      </c>
      <c r="AA86" s="27">
        <v>8028482.0991009232</v>
      </c>
      <c r="AB86" s="27">
        <v>8172303.2416600669</v>
      </c>
      <c r="AC86" s="27">
        <v>8374206.379957851</v>
      </c>
      <c r="AD86" s="27">
        <v>8571909.9474035297</v>
      </c>
      <c r="AE86" s="27">
        <v>8826211.4942794014</v>
      </c>
      <c r="AF86" s="37">
        <f>AE86+AF48</f>
        <v>9080513.0411552731</v>
      </c>
      <c r="AG86" s="37">
        <f t="shared" ref="AG86:BO86" si="228">AF86+AG48</f>
        <v>9334814.5880311448</v>
      </c>
      <c r="AH86" s="37">
        <f t="shared" si="228"/>
        <v>9589116.1349070165</v>
      </c>
      <c r="AI86" s="37">
        <f t="shared" si="228"/>
        <v>9843417.6817828882</v>
      </c>
      <c r="AJ86" s="37">
        <f t="shared" si="228"/>
        <v>10097719.22865876</v>
      </c>
      <c r="AK86" s="37">
        <f t="shared" si="228"/>
        <v>10352020.775534632</v>
      </c>
      <c r="AL86" s="37">
        <f t="shared" si="228"/>
        <v>10606322.322410503</v>
      </c>
      <c r="AM86" s="37">
        <f t="shared" si="228"/>
        <v>10860623.869286375</v>
      </c>
      <c r="AN86" s="37">
        <f t="shared" si="228"/>
        <v>11114925.416162247</v>
      </c>
      <c r="AO86" s="37">
        <f t="shared" si="228"/>
        <v>11369226.963038119</v>
      </c>
      <c r="AP86" s="37">
        <f t="shared" si="228"/>
        <v>11623528.50991399</v>
      </c>
      <c r="AQ86" s="37">
        <f t="shared" si="228"/>
        <v>11877830.056789862</v>
      </c>
      <c r="AR86" s="37">
        <f t="shared" si="228"/>
        <v>12132131.603665734</v>
      </c>
      <c r="AS86" s="37">
        <f t="shared" si="228"/>
        <v>12386433.150541605</v>
      </c>
      <c r="AT86" s="37">
        <f t="shared" si="228"/>
        <v>12640734.697417477</v>
      </c>
      <c r="AU86" s="37">
        <f t="shared" si="228"/>
        <v>12895036.244293349</v>
      </c>
      <c r="AV86" s="37">
        <f t="shared" si="228"/>
        <v>13149337.791169221</v>
      </c>
      <c r="AW86" s="37">
        <f t="shared" si="228"/>
        <v>13403639.338045092</v>
      </c>
      <c r="AX86" s="37">
        <f t="shared" si="228"/>
        <v>13657940.884920964</v>
      </c>
      <c r="AY86" s="37">
        <f t="shared" si="228"/>
        <v>13912242.431796836</v>
      </c>
      <c r="AZ86" s="37">
        <f t="shared" si="228"/>
        <v>14166543.978672707</v>
      </c>
      <c r="BA86" s="37">
        <f t="shared" si="228"/>
        <v>14420845.525548579</v>
      </c>
      <c r="BB86" s="37">
        <f t="shared" si="228"/>
        <v>14675147.072424451</v>
      </c>
      <c r="BC86" s="37">
        <f t="shared" si="228"/>
        <v>14929448.619300323</v>
      </c>
      <c r="BD86" s="37">
        <f t="shared" si="228"/>
        <v>15183750.166176194</v>
      </c>
      <c r="BE86" s="37">
        <f t="shared" si="228"/>
        <v>15438051.713052066</v>
      </c>
      <c r="BF86" s="37">
        <f t="shared" si="228"/>
        <v>15692353.259927938</v>
      </c>
      <c r="BG86" s="37">
        <f t="shared" si="228"/>
        <v>15946654.806803809</v>
      </c>
      <c r="BH86" s="37">
        <f t="shared" si="228"/>
        <v>16200956.353679681</v>
      </c>
      <c r="BI86" s="37">
        <f t="shared" si="228"/>
        <v>16455257.900555553</v>
      </c>
      <c r="BJ86" s="37">
        <f t="shared" si="228"/>
        <v>16709559.447431425</v>
      </c>
      <c r="BK86" s="37">
        <f t="shared" si="228"/>
        <v>16963860.994307294</v>
      </c>
      <c r="BL86" s="37">
        <f t="shared" si="228"/>
        <v>17218162.541183166</v>
      </c>
      <c r="BM86" s="37">
        <f t="shared" si="228"/>
        <v>17472464.088059038</v>
      </c>
      <c r="BN86" s="37">
        <f t="shared" si="228"/>
        <v>17726765.63493491</v>
      </c>
      <c r="BO86" s="37">
        <f t="shared" si="228"/>
        <v>17981067.181810781</v>
      </c>
    </row>
    <row r="87" spans="1:67" x14ac:dyDescent="0.3">
      <c r="A87" s="8"/>
      <c r="B87" s="8"/>
      <c r="C87" s="8"/>
      <c r="D87" s="8"/>
      <c r="E87" s="8"/>
      <c r="F87" s="9"/>
      <c r="G87" s="1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</row>
    <row r="88" spans="1:67" x14ac:dyDescent="0.3">
      <c r="A88" s="11" t="s">
        <v>61</v>
      </c>
      <c r="B88" s="11"/>
      <c r="C88" s="11"/>
      <c r="D88" s="11"/>
      <c r="E88" s="11"/>
      <c r="F88" s="11"/>
      <c r="G88" s="11"/>
      <c r="H88" s="28">
        <f>SUM(H84:H87)</f>
        <v>5589799.599102308</v>
      </c>
      <c r="I88" s="28">
        <f t="shared" ref="I88:AE88" si="229">SUM(I84:I87)</f>
        <v>5842392.5529711787</v>
      </c>
      <c r="J88" s="28">
        <f t="shared" si="229"/>
        <v>6126711.9358710907</v>
      </c>
      <c r="K88" s="28">
        <f t="shared" si="229"/>
        <v>6394863.1632908937</v>
      </c>
      <c r="L88" s="28">
        <f t="shared" si="229"/>
        <v>6457291.1602449846</v>
      </c>
      <c r="M88" s="28">
        <f t="shared" si="229"/>
        <v>6712537.1154285055</v>
      </c>
      <c r="N88" s="28">
        <f t="shared" si="229"/>
        <v>6957672.7733044047</v>
      </c>
      <c r="O88" s="28">
        <f t="shared" si="229"/>
        <v>7219003.5383937731</v>
      </c>
      <c r="P88" s="28">
        <f t="shared" si="229"/>
        <v>7432816.1123005385</v>
      </c>
      <c r="Q88" s="28">
        <f t="shared" si="229"/>
        <v>7667059.6527318219</v>
      </c>
      <c r="R88" s="28">
        <f t="shared" si="229"/>
        <v>7646156.6790205892</v>
      </c>
      <c r="S88" s="28">
        <f t="shared" si="229"/>
        <v>7924443.3333681999</v>
      </c>
      <c r="T88" s="28">
        <f t="shared" si="229"/>
        <v>8050714.607389085</v>
      </c>
      <c r="U88" s="28">
        <f t="shared" si="229"/>
        <v>8307850.4196683997</v>
      </c>
      <c r="V88" s="28">
        <f t="shared" si="229"/>
        <v>8432743.3765353002</v>
      </c>
      <c r="W88" s="28">
        <f t="shared" si="229"/>
        <v>8638541.922575077</v>
      </c>
      <c r="X88" s="28">
        <f t="shared" si="229"/>
        <v>8844930.5223682001</v>
      </c>
      <c r="Y88" s="28">
        <f t="shared" si="229"/>
        <v>9004434.9578815252</v>
      </c>
      <c r="Z88" s="28">
        <f t="shared" si="229"/>
        <v>9141957.6218018476</v>
      </c>
      <c r="AA88" s="28">
        <f t="shared" si="229"/>
        <v>9078482.0991009232</v>
      </c>
      <c r="AB88" s="28">
        <f t="shared" si="229"/>
        <v>9222303.2416600659</v>
      </c>
      <c r="AC88" s="28">
        <f t="shared" si="229"/>
        <v>9424206.379957851</v>
      </c>
      <c r="AD88" s="28">
        <f t="shared" si="229"/>
        <v>9621909.9474035297</v>
      </c>
      <c r="AE88" s="28">
        <f t="shared" si="229"/>
        <v>9876211.4942794014</v>
      </c>
      <c r="AF88" s="28">
        <f t="shared" ref="AF88:BO88" si="230">SUM(AF84:AF87)</f>
        <v>10130513.041155273</v>
      </c>
      <c r="AG88" s="28">
        <f t="shared" si="230"/>
        <v>10384814.588031145</v>
      </c>
      <c r="AH88" s="28">
        <f t="shared" si="230"/>
        <v>10639116.134907017</v>
      </c>
      <c r="AI88" s="28">
        <f t="shared" si="230"/>
        <v>10893417.681782888</v>
      </c>
      <c r="AJ88" s="28">
        <f t="shared" si="230"/>
        <v>11147719.22865876</v>
      </c>
      <c r="AK88" s="28">
        <f t="shared" si="230"/>
        <v>11402020.775534632</v>
      </c>
      <c r="AL88" s="28">
        <f t="shared" si="230"/>
        <v>11656322.322410503</v>
      </c>
      <c r="AM88" s="28">
        <f t="shared" si="230"/>
        <v>11910623.869286375</v>
      </c>
      <c r="AN88" s="28">
        <f t="shared" si="230"/>
        <v>12164925.416162247</v>
      </c>
      <c r="AO88" s="28">
        <f t="shared" si="230"/>
        <v>12419226.963038119</v>
      </c>
      <c r="AP88" s="28">
        <f t="shared" si="230"/>
        <v>12673528.50991399</v>
      </c>
      <c r="AQ88" s="28">
        <f t="shared" si="230"/>
        <v>12927830.056789862</v>
      </c>
      <c r="AR88" s="28">
        <f t="shared" si="230"/>
        <v>13182131.603665734</v>
      </c>
      <c r="AS88" s="28">
        <f t="shared" si="230"/>
        <v>13436433.150541605</v>
      </c>
      <c r="AT88" s="28">
        <f t="shared" si="230"/>
        <v>13690734.697417477</v>
      </c>
      <c r="AU88" s="28">
        <f t="shared" si="230"/>
        <v>13945036.244293349</v>
      </c>
      <c r="AV88" s="28">
        <f t="shared" si="230"/>
        <v>14199337.791169221</v>
      </c>
      <c r="AW88" s="28">
        <f t="shared" si="230"/>
        <v>14453639.338045092</v>
      </c>
      <c r="AX88" s="28">
        <f t="shared" si="230"/>
        <v>14707940.884920964</v>
      </c>
      <c r="AY88" s="28">
        <f t="shared" si="230"/>
        <v>14962242.431796836</v>
      </c>
      <c r="AZ88" s="28">
        <f t="shared" si="230"/>
        <v>15216543.978672707</v>
      </c>
      <c r="BA88" s="28">
        <f t="shared" si="230"/>
        <v>15470845.525548579</v>
      </c>
      <c r="BB88" s="28">
        <f t="shared" si="230"/>
        <v>15725147.072424451</v>
      </c>
      <c r="BC88" s="28">
        <f t="shared" si="230"/>
        <v>15979448.619300323</v>
      </c>
      <c r="BD88" s="28">
        <f t="shared" si="230"/>
        <v>16233750.166176194</v>
      </c>
      <c r="BE88" s="28">
        <f t="shared" si="230"/>
        <v>16488051.713052066</v>
      </c>
      <c r="BF88" s="28">
        <f t="shared" si="230"/>
        <v>16742353.259927938</v>
      </c>
      <c r="BG88" s="28">
        <f t="shared" si="230"/>
        <v>16996654.806803808</v>
      </c>
      <c r="BH88" s="28">
        <f t="shared" si="230"/>
        <v>17250956.353679679</v>
      </c>
      <c r="BI88" s="28">
        <f t="shared" si="230"/>
        <v>17505257.900555551</v>
      </c>
      <c r="BJ88" s="28">
        <f t="shared" si="230"/>
        <v>17759559.447431423</v>
      </c>
      <c r="BK88" s="28">
        <f t="shared" si="230"/>
        <v>18013860.994307294</v>
      </c>
      <c r="BL88" s="28">
        <f t="shared" si="230"/>
        <v>18268162.541183166</v>
      </c>
      <c r="BM88" s="28">
        <f t="shared" si="230"/>
        <v>18522464.088059038</v>
      </c>
      <c r="BN88" s="28">
        <f t="shared" si="230"/>
        <v>18776765.63493491</v>
      </c>
      <c r="BO88" s="28">
        <f t="shared" si="230"/>
        <v>19031067.181810781</v>
      </c>
    </row>
    <row r="89" spans="1:67" x14ac:dyDescent="0.3">
      <c r="A89" s="1"/>
      <c r="B89" s="1"/>
      <c r="C89" s="1"/>
      <c r="D89" s="1"/>
      <c r="E89" s="1"/>
      <c r="F89" s="1"/>
      <c r="G89" s="1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</row>
    <row r="90" spans="1:67" x14ac:dyDescent="0.3">
      <c r="A90" s="11" t="s">
        <v>62</v>
      </c>
      <c r="B90" s="11"/>
      <c r="C90" s="11"/>
      <c r="D90" s="11"/>
      <c r="E90" s="11"/>
      <c r="F90" s="11"/>
      <c r="G90" s="11"/>
      <c r="H90" s="28">
        <f t="shared" ref="H90:AE90" si="231">SUM(H81,H88)</f>
        <v>19487721.458227847</v>
      </c>
      <c r="I90" s="28">
        <f t="shared" si="231"/>
        <v>19724453.995183378</v>
      </c>
      <c r="J90" s="28">
        <f t="shared" si="231"/>
        <v>20276538.352183253</v>
      </c>
      <c r="K90" s="28">
        <f t="shared" si="231"/>
        <v>20446056.807899378</v>
      </c>
      <c r="L90" s="28">
        <f t="shared" si="231"/>
        <v>20823290.797833797</v>
      </c>
      <c r="M90" s="28">
        <f t="shared" si="231"/>
        <v>20629344.129078586</v>
      </c>
      <c r="N90" s="28">
        <f t="shared" si="231"/>
        <v>21164959.316044159</v>
      </c>
      <c r="O90" s="28">
        <f t="shared" si="231"/>
        <v>20640306.150457539</v>
      </c>
      <c r="P90" s="28">
        <f t="shared" si="231"/>
        <v>20702484.792546295</v>
      </c>
      <c r="Q90" s="28">
        <f t="shared" si="231"/>
        <v>20892835.57173384</v>
      </c>
      <c r="R90" s="28">
        <f t="shared" si="231"/>
        <v>20962190.897860654</v>
      </c>
      <c r="S90" s="28">
        <f t="shared" si="231"/>
        <v>21089954.871214382</v>
      </c>
      <c r="T90" s="28">
        <f t="shared" si="231"/>
        <v>20428479.987683751</v>
      </c>
      <c r="U90" s="28">
        <f t="shared" si="231"/>
        <v>21403734.352368485</v>
      </c>
      <c r="V90" s="28">
        <f t="shared" si="231"/>
        <v>21349332.992178343</v>
      </c>
      <c r="W90" s="28">
        <f t="shared" si="231"/>
        <v>20991656.519449268</v>
      </c>
      <c r="X90" s="28">
        <f t="shared" si="231"/>
        <v>21680129.646296587</v>
      </c>
      <c r="Y90" s="28">
        <f t="shared" si="231"/>
        <v>21602779.971672952</v>
      </c>
      <c r="Z90" s="28">
        <f t="shared" si="231"/>
        <v>21935108.350130554</v>
      </c>
      <c r="AA90" s="28">
        <f t="shared" si="231"/>
        <v>21409971.34912923</v>
      </c>
      <c r="AB90" s="28">
        <f t="shared" si="231"/>
        <v>21084268.654185414</v>
      </c>
      <c r="AC90" s="28">
        <f t="shared" si="231"/>
        <v>21169787.688896533</v>
      </c>
      <c r="AD90" s="28">
        <f t="shared" si="231"/>
        <v>21380109.566676073</v>
      </c>
      <c r="AE90" s="28">
        <f t="shared" si="231"/>
        <v>21429205.830784462</v>
      </c>
      <c r="AF90" s="28">
        <f t="shared" ref="AF90:BO90" si="232">SUM(AF81,AF88)</f>
        <v>21683507.377660334</v>
      </c>
      <c r="AG90" s="28">
        <f t="shared" si="232"/>
        <v>21937808.924536206</v>
      </c>
      <c r="AH90" s="28">
        <f t="shared" si="232"/>
        <v>22192110.471412078</v>
      </c>
      <c r="AI90" s="28">
        <f t="shared" si="232"/>
        <v>22446412.018287949</v>
      </c>
      <c r="AJ90" s="28">
        <f t="shared" si="232"/>
        <v>22700713.565163821</v>
      </c>
      <c r="AK90" s="28">
        <f t="shared" si="232"/>
        <v>22955015.112039693</v>
      </c>
      <c r="AL90" s="28">
        <f t="shared" si="232"/>
        <v>23209316.658915564</v>
      </c>
      <c r="AM90" s="28">
        <f t="shared" si="232"/>
        <v>23463618.205791436</v>
      </c>
      <c r="AN90" s="28">
        <f t="shared" si="232"/>
        <v>23717919.752667308</v>
      </c>
      <c r="AO90" s="28">
        <f t="shared" si="232"/>
        <v>23972221.29954318</v>
      </c>
      <c r="AP90" s="28">
        <f t="shared" si="232"/>
        <v>24226522.846419051</v>
      </c>
      <c r="AQ90" s="28">
        <f t="shared" si="232"/>
        <v>24480824.393294923</v>
      </c>
      <c r="AR90" s="28">
        <f t="shared" si="232"/>
        <v>24735125.940170795</v>
      </c>
      <c r="AS90" s="28">
        <f t="shared" si="232"/>
        <v>24989427.487046666</v>
      </c>
      <c r="AT90" s="28">
        <f t="shared" si="232"/>
        <v>25243729.033922538</v>
      </c>
      <c r="AU90" s="28">
        <f t="shared" si="232"/>
        <v>25498030.58079841</v>
      </c>
      <c r="AV90" s="28">
        <f t="shared" si="232"/>
        <v>25752332.127674282</v>
      </c>
      <c r="AW90" s="28">
        <f t="shared" si="232"/>
        <v>26006633.674550153</v>
      </c>
      <c r="AX90" s="28">
        <f t="shared" si="232"/>
        <v>26260935.221426025</v>
      </c>
      <c r="AY90" s="28">
        <f t="shared" si="232"/>
        <v>26515236.768301897</v>
      </c>
      <c r="AZ90" s="28">
        <f t="shared" si="232"/>
        <v>26769538.315177768</v>
      </c>
      <c r="BA90" s="28">
        <f t="shared" si="232"/>
        <v>27023839.86205364</v>
      </c>
      <c r="BB90" s="28">
        <f t="shared" si="232"/>
        <v>27278141.408929512</v>
      </c>
      <c r="BC90" s="28">
        <f t="shared" si="232"/>
        <v>27532442.955805384</v>
      </c>
      <c r="BD90" s="28">
        <f t="shared" si="232"/>
        <v>27786744.502681255</v>
      </c>
      <c r="BE90" s="28">
        <f t="shared" si="232"/>
        <v>28041046.049557127</v>
      </c>
      <c r="BF90" s="28">
        <f t="shared" si="232"/>
        <v>28295347.596432999</v>
      </c>
      <c r="BG90" s="28">
        <f t="shared" si="232"/>
        <v>28549649.14330887</v>
      </c>
      <c r="BH90" s="28">
        <f t="shared" si="232"/>
        <v>28803950.690184742</v>
      </c>
      <c r="BI90" s="28">
        <f t="shared" si="232"/>
        <v>29058252.237060614</v>
      </c>
      <c r="BJ90" s="28">
        <f t="shared" si="232"/>
        <v>29312553.783936486</v>
      </c>
      <c r="BK90" s="28">
        <f t="shared" si="232"/>
        <v>29566855.330812357</v>
      </c>
      <c r="BL90" s="28">
        <f t="shared" si="232"/>
        <v>29821156.877688229</v>
      </c>
      <c r="BM90" s="28">
        <f t="shared" si="232"/>
        <v>30075458.424564101</v>
      </c>
      <c r="BN90" s="28">
        <f t="shared" si="232"/>
        <v>30329759.971439973</v>
      </c>
      <c r="BO90" s="28">
        <f t="shared" si="232"/>
        <v>30584061.518315844</v>
      </c>
    </row>
    <row r="91" spans="1:67" x14ac:dyDescent="0.3">
      <c r="A91" t="s">
        <v>107</v>
      </c>
      <c r="H91" s="33">
        <f>ROUND(H71-H90,0)</f>
        <v>0</v>
      </c>
      <c r="I91" s="33">
        <f t="shared" ref="I91:M91" si="233">ROUND(I71-I90,0)</f>
        <v>0</v>
      </c>
      <c r="J91" s="33">
        <f t="shared" si="233"/>
        <v>0</v>
      </c>
      <c r="K91" s="33">
        <f t="shared" si="233"/>
        <v>0</v>
      </c>
      <c r="L91" s="33">
        <f t="shared" si="233"/>
        <v>0</v>
      </c>
      <c r="M91" s="33">
        <f t="shared" si="233"/>
        <v>0</v>
      </c>
      <c r="N91" s="33">
        <f t="shared" ref="N91" si="234">ROUND(N71-N90,0)</f>
        <v>0</v>
      </c>
      <c r="O91" s="33">
        <f t="shared" ref="O91" si="235">ROUND(O71-O90,0)</f>
        <v>0</v>
      </c>
      <c r="P91" s="33">
        <f t="shared" ref="P91" si="236">ROUND(P71-P90,0)</f>
        <v>0</v>
      </c>
      <c r="Q91" s="33">
        <f t="shared" ref="Q91" si="237">ROUND(Q71-Q90,0)</f>
        <v>0</v>
      </c>
      <c r="R91" s="33">
        <f t="shared" ref="R91" si="238">ROUND(R71-R90,0)</f>
        <v>0</v>
      </c>
      <c r="S91" s="33">
        <f t="shared" ref="S91" si="239">ROUND(S71-S90,0)</f>
        <v>0</v>
      </c>
      <c r="T91" s="33">
        <f t="shared" ref="T91" si="240">ROUND(T71-T90,0)</f>
        <v>0</v>
      </c>
      <c r="U91" s="33">
        <f t="shared" ref="U91" si="241">ROUND(U71-U90,0)</f>
        <v>0</v>
      </c>
      <c r="V91" s="33">
        <f t="shared" ref="V91" si="242">ROUND(V71-V90,0)</f>
        <v>0</v>
      </c>
      <c r="W91" s="33">
        <f t="shared" ref="W91" si="243">ROUND(W71-W90,0)</f>
        <v>0</v>
      </c>
      <c r="X91" s="33">
        <f t="shared" ref="X91" si="244">ROUND(X71-X90,0)</f>
        <v>0</v>
      </c>
      <c r="Y91" s="33">
        <f t="shared" ref="Y91" si="245">ROUND(Y71-Y90,0)</f>
        <v>0</v>
      </c>
      <c r="Z91" s="33">
        <f t="shared" ref="Z91" si="246">ROUND(Z71-Z90,0)</f>
        <v>0</v>
      </c>
      <c r="AA91" s="33">
        <f t="shared" ref="AA91" si="247">ROUND(AA71-AA90,0)</f>
        <v>0</v>
      </c>
      <c r="AB91" s="33">
        <f t="shared" ref="AB91" si="248">ROUND(AB71-AB90,0)</f>
        <v>0</v>
      </c>
      <c r="AC91" s="33">
        <f t="shared" ref="AC91" si="249">ROUND(AC71-AC90,0)</f>
        <v>0</v>
      </c>
      <c r="AD91" s="33">
        <f t="shared" ref="AD91" si="250">ROUND(AD71-AD90,0)</f>
        <v>0</v>
      </c>
      <c r="AE91" s="33">
        <f t="shared" ref="AE91:BN91" si="251">ROUND(AE71-AE90,0)</f>
        <v>0</v>
      </c>
      <c r="AF91" s="33">
        <f t="shared" ref="AF91:BO91" si="252">ROUND(AF71-AF90,0)</f>
        <v>0</v>
      </c>
      <c r="AG91" s="33">
        <f t="shared" si="252"/>
        <v>0</v>
      </c>
      <c r="AH91" s="33">
        <f t="shared" si="252"/>
        <v>0</v>
      </c>
      <c r="AI91" s="33">
        <f t="shared" si="252"/>
        <v>0</v>
      </c>
      <c r="AJ91" s="33">
        <f t="shared" si="252"/>
        <v>0</v>
      </c>
      <c r="AK91" s="33">
        <f t="shared" si="252"/>
        <v>0</v>
      </c>
      <c r="AL91" s="33">
        <f t="shared" si="252"/>
        <v>0</v>
      </c>
      <c r="AM91" s="33">
        <f t="shared" si="252"/>
        <v>0</v>
      </c>
      <c r="AN91" s="33">
        <f t="shared" si="252"/>
        <v>0</v>
      </c>
      <c r="AO91" s="33">
        <f t="shared" si="252"/>
        <v>0</v>
      </c>
      <c r="AP91" s="33">
        <f t="shared" si="252"/>
        <v>0</v>
      </c>
      <c r="AQ91" s="33">
        <f t="shared" si="252"/>
        <v>0</v>
      </c>
      <c r="AR91" s="33">
        <f t="shared" si="252"/>
        <v>0</v>
      </c>
      <c r="AS91" s="33">
        <f t="shared" si="252"/>
        <v>0</v>
      </c>
      <c r="AT91" s="33">
        <f t="shared" si="252"/>
        <v>0</v>
      </c>
      <c r="AU91" s="33">
        <f t="shared" si="252"/>
        <v>0</v>
      </c>
      <c r="AV91" s="33">
        <f t="shared" si="252"/>
        <v>0</v>
      </c>
      <c r="AW91" s="33">
        <f t="shared" si="252"/>
        <v>0</v>
      </c>
      <c r="AX91" s="33">
        <f t="shared" si="252"/>
        <v>0</v>
      </c>
      <c r="AY91" s="33">
        <f t="shared" si="252"/>
        <v>0</v>
      </c>
      <c r="AZ91" s="33">
        <f t="shared" si="252"/>
        <v>0</v>
      </c>
      <c r="BA91" s="33">
        <f t="shared" si="252"/>
        <v>0</v>
      </c>
      <c r="BB91" s="33">
        <f t="shared" si="252"/>
        <v>0</v>
      </c>
      <c r="BC91" s="33">
        <f t="shared" si="252"/>
        <v>0</v>
      </c>
      <c r="BD91" s="33">
        <f t="shared" si="252"/>
        <v>0</v>
      </c>
      <c r="BE91" s="33">
        <f t="shared" si="252"/>
        <v>0</v>
      </c>
      <c r="BF91" s="33">
        <f t="shared" si="252"/>
        <v>0</v>
      </c>
      <c r="BG91" s="33">
        <f t="shared" si="252"/>
        <v>0</v>
      </c>
      <c r="BH91" s="33">
        <f t="shared" si="252"/>
        <v>0</v>
      </c>
      <c r="BI91" s="33">
        <f t="shared" si="252"/>
        <v>0</v>
      </c>
      <c r="BJ91" s="33">
        <f t="shared" si="252"/>
        <v>0</v>
      </c>
      <c r="BK91" s="33">
        <f t="shared" si="252"/>
        <v>0</v>
      </c>
      <c r="BL91" s="33">
        <f t="shared" si="252"/>
        <v>0</v>
      </c>
      <c r="BM91" s="33">
        <f t="shared" si="252"/>
        <v>0</v>
      </c>
      <c r="BN91" s="33">
        <f t="shared" si="252"/>
        <v>0</v>
      </c>
      <c r="BO91" s="33">
        <f t="shared" si="252"/>
        <v>0</v>
      </c>
    </row>
    <row r="92" spans="1:67" x14ac:dyDescent="0.3">
      <c r="I92" s="41"/>
    </row>
    <row r="93" spans="1:67" x14ac:dyDescent="0.3">
      <c r="A93" s="5" t="s">
        <v>119</v>
      </c>
      <c r="B93" s="5"/>
      <c r="C93" s="5"/>
      <c r="D93" s="5"/>
      <c r="E93" s="5"/>
      <c r="F93" s="5"/>
      <c r="G93" s="5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</row>
    <row r="94" spans="1:67" x14ac:dyDescent="0.3">
      <c r="A94" t="s">
        <v>120</v>
      </c>
    </row>
    <row r="95" spans="1:67" x14ac:dyDescent="0.3">
      <c r="A95" s="42" t="str">
        <f>$A$48</f>
        <v>Net Income</v>
      </c>
      <c r="F95" s="13" t="s">
        <v>124</v>
      </c>
      <c r="H95" s="46"/>
      <c r="I95" s="41">
        <f>I48</f>
        <v>252592.95386887123</v>
      </c>
      <c r="J95" s="41">
        <f>J48</f>
        <v>284319.38289991167</v>
      </c>
      <c r="K95" s="41">
        <f>K48</f>
        <v>268151.22741980274</v>
      </c>
      <c r="L95" s="41">
        <f>L48</f>
        <v>312427.99695409089</v>
      </c>
      <c r="M95" s="41">
        <f>M48</f>
        <v>255245.95518352068</v>
      </c>
      <c r="N95" s="41">
        <f>N48</f>
        <v>245135.65787589946</v>
      </c>
      <c r="O95" s="41">
        <f>O48</f>
        <v>261330.76508936859</v>
      </c>
      <c r="P95" s="41">
        <f>P48</f>
        <v>213812.57390676509</v>
      </c>
      <c r="Q95" s="41">
        <f>Q48</f>
        <v>234243.54043128318</v>
      </c>
      <c r="R95" s="41">
        <f>R48</f>
        <v>229097.02628876769</v>
      </c>
      <c r="S95" s="41">
        <f>S48</f>
        <v>278286.65434761078</v>
      </c>
      <c r="T95" s="41">
        <f>T48</f>
        <v>126271.27402088518</v>
      </c>
      <c r="U95" s="41">
        <f>U48</f>
        <v>257135.81227931433</v>
      </c>
      <c r="V95" s="41">
        <f>V48</f>
        <v>124892.95686689958</v>
      </c>
      <c r="W95" s="41">
        <f>W48</f>
        <v>205798.54603977816</v>
      </c>
      <c r="X95" s="41">
        <f>X48</f>
        <v>206388.59979312285</v>
      </c>
      <c r="Y95" s="41">
        <f>Y48</f>
        <v>159504.43551332416</v>
      </c>
      <c r="Z95" s="41">
        <f>Z48</f>
        <v>137522.6639203238</v>
      </c>
      <c r="AA95" s="41">
        <f>AA48</f>
        <v>186524.47729907598</v>
      </c>
      <c r="AB95" s="41">
        <f>AB48</f>
        <v>143821.14255914363</v>
      </c>
      <c r="AC95" s="41">
        <f>AC48</f>
        <v>201903.13829778397</v>
      </c>
      <c r="AD95" s="41">
        <f>AD48</f>
        <v>197703.56744567878</v>
      </c>
      <c r="AE95" s="41">
        <f>AE48</f>
        <v>254301.5468758709</v>
      </c>
      <c r="AF95" s="41">
        <f t="shared" ref="AF95:BO95" si="253">AF48</f>
        <v>254301.5468758709</v>
      </c>
      <c r="AG95" s="41">
        <f t="shared" si="253"/>
        <v>254301.5468758709</v>
      </c>
      <c r="AH95" s="41">
        <f t="shared" si="253"/>
        <v>254301.5468758709</v>
      </c>
      <c r="AI95" s="41">
        <f t="shared" si="253"/>
        <v>254301.5468758709</v>
      </c>
      <c r="AJ95" s="41">
        <f t="shared" si="253"/>
        <v>254301.5468758709</v>
      </c>
      <c r="AK95" s="41">
        <f t="shared" si="253"/>
        <v>254301.5468758709</v>
      </c>
      <c r="AL95" s="41">
        <f t="shared" si="253"/>
        <v>254301.5468758709</v>
      </c>
      <c r="AM95" s="41">
        <f t="shared" si="253"/>
        <v>254301.5468758709</v>
      </c>
      <c r="AN95" s="41">
        <f t="shared" si="253"/>
        <v>254301.5468758709</v>
      </c>
      <c r="AO95" s="41">
        <f t="shared" si="253"/>
        <v>254301.5468758709</v>
      </c>
      <c r="AP95" s="41">
        <f t="shared" si="253"/>
        <v>254301.5468758709</v>
      </c>
      <c r="AQ95" s="41">
        <f t="shared" si="253"/>
        <v>254301.5468758709</v>
      </c>
      <c r="AR95" s="41">
        <f t="shared" si="253"/>
        <v>254301.5468758709</v>
      </c>
      <c r="AS95" s="41">
        <f t="shared" si="253"/>
        <v>254301.5468758709</v>
      </c>
      <c r="AT95" s="41">
        <f t="shared" si="253"/>
        <v>254301.5468758709</v>
      </c>
      <c r="AU95" s="41">
        <f t="shared" si="253"/>
        <v>254301.5468758709</v>
      </c>
      <c r="AV95" s="41">
        <f t="shared" si="253"/>
        <v>254301.5468758709</v>
      </c>
      <c r="AW95" s="41">
        <f t="shared" si="253"/>
        <v>254301.5468758709</v>
      </c>
      <c r="AX95" s="41">
        <f t="shared" si="253"/>
        <v>254301.5468758709</v>
      </c>
      <c r="AY95" s="41">
        <f t="shared" si="253"/>
        <v>254301.5468758709</v>
      </c>
      <c r="AZ95" s="41">
        <f t="shared" si="253"/>
        <v>254301.5468758709</v>
      </c>
      <c r="BA95" s="41">
        <f t="shared" si="253"/>
        <v>254301.5468758709</v>
      </c>
      <c r="BB95" s="41">
        <f t="shared" si="253"/>
        <v>254301.5468758709</v>
      </c>
      <c r="BC95" s="41">
        <f t="shared" si="253"/>
        <v>254301.5468758709</v>
      </c>
      <c r="BD95" s="41">
        <f t="shared" si="253"/>
        <v>254301.5468758709</v>
      </c>
      <c r="BE95" s="41">
        <f t="shared" si="253"/>
        <v>254301.5468758709</v>
      </c>
      <c r="BF95" s="41">
        <f t="shared" si="253"/>
        <v>254301.5468758709</v>
      </c>
      <c r="BG95" s="41">
        <f t="shared" si="253"/>
        <v>254301.5468758709</v>
      </c>
      <c r="BH95" s="41">
        <f t="shared" si="253"/>
        <v>254301.5468758709</v>
      </c>
      <c r="BI95" s="41">
        <f t="shared" si="253"/>
        <v>254301.5468758709</v>
      </c>
      <c r="BJ95" s="41">
        <f t="shared" si="253"/>
        <v>254301.5468758709</v>
      </c>
      <c r="BK95" s="41">
        <f t="shared" si="253"/>
        <v>254301.5468758709</v>
      </c>
      <c r="BL95" s="41">
        <f t="shared" si="253"/>
        <v>254301.5468758709</v>
      </c>
      <c r="BM95" s="41">
        <f t="shared" si="253"/>
        <v>254301.5468758709</v>
      </c>
      <c r="BN95" s="41">
        <f t="shared" si="253"/>
        <v>254301.5468758709</v>
      </c>
      <c r="BO95" s="41">
        <f t="shared" si="253"/>
        <v>254301.5468758709</v>
      </c>
    </row>
    <row r="96" spans="1:67" x14ac:dyDescent="0.3">
      <c r="A96" s="42" t="str">
        <f>$A$39</f>
        <v>Depreciation</v>
      </c>
      <c r="F96" s="13" t="s">
        <v>124</v>
      </c>
      <c r="H96" s="46"/>
      <c r="I96" s="41">
        <f>I39</f>
        <v>19035.61</v>
      </c>
      <c r="J96" s="41">
        <f>J39</f>
        <v>18720.400000000001</v>
      </c>
      <c r="K96" s="41">
        <f>K39</f>
        <v>18411.5</v>
      </c>
      <c r="L96" s="41">
        <f>L39</f>
        <v>18981.88</v>
      </c>
      <c r="M96" s="41">
        <f>M39</f>
        <v>19528.150000000001</v>
      </c>
      <c r="N96" s="41">
        <f>N39</f>
        <v>20104.55</v>
      </c>
      <c r="O96" s="41">
        <f>O39</f>
        <v>20664.259999999998</v>
      </c>
      <c r="P96" s="41">
        <f>P39</f>
        <v>21250.01</v>
      </c>
      <c r="Q96" s="41">
        <f>Q39</f>
        <v>20976.37</v>
      </c>
      <c r="R96" s="41">
        <f>R39</f>
        <v>21574.46</v>
      </c>
      <c r="S96" s="41">
        <f>S39</f>
        <v>22131.79</v>
      </c>
      <c r="T96" s="41">
        <f>T39</f>
        <v>22689.54</v>
      </c>
      <c r="U96" s="41">
        <f>U39</f>
        <v>22437.15</v>
      </c>
      <c r="V96" s="41">
        <f>V39</f>
        <v>22189.8</v>
      </c>
      <c r="W96" s="41">
        <f>W39</f>
        <v>21947.4</v>
      </c>
      <c r="X96" s="41">
        <f>X39</f>
        <v>21709.85</v>
      </c>
      <c r="Y96" s="41">
        <f>Y39</f>
        <v>21477.05</v>
      </c>
      <c r="Z96" s="41">
        <f>Z39</f>
        <v>22074.57</v>
      </c>
      <c r="AA96" s="41">
        <f>AA39</f>
        <v>22683.26</v>
      </c>
      <c r="AB96" s="41">
        <f>AB39</f>
        <v>23286</v>
      </c>
      <c r="AC96" s="41">
        <f>AC39</f>
        <v>23071.27</v>
      </c>
      <c r="AD96" s="41">
        <f>AD39</f>
        <v>23693.05</v>
      </c>
      <c r="AE96" s="41">
        <f>AE39</f>
        <v>24359.63</v>
      </c>
      <c r="AF96" s="41">
        <f t="shared" ref="AF96:BO96" si="254">AF39</f>
        <v>24359.63</v>
      </c>
      <c r="AG96" s="41">
        <f t="shared" si="254"/>
        <v>24359.63</v>
      </c>
      <c r="AH96" s="41">
        <f t="shared" si="254"/>
        <v>24359.63</v>
      </c>
      <c r="AI96" s="41">
        <f t="shared" si="254"/>
        <v>24359.63</v>
      </c>
      <c r="AJ96" s="41">
        <f t="shared" si="254"/>
        <v>24359.63</v>
      </c>
      <c r="AK96" s="41">
        <f t="shared" si="254"/>
        <v>24359.63</v>
      </c>
      <c r="AL96" s="41">
        <f t="shared" si="254"/>
        <v>24359.63</v>
      </c>
      <c r="AM96" s="41">
        <f t="shared" si="254"/>
        <v>24359.63</v>
      </c>
      <c r="AN96" s="41">
        <f t="shared" si="254"/>
        <v>24359.63</v>
      </c>
      <c r="AO96" s="41">
        <f t="shared" si="254"/>
        <v>24359.63</v>
      </c>
      <c r="AP96" s="41">
        <f t="shared" si="254"/>
        <v>24359.63</v>
      </c>
      <c r="AQ96" s="41">
        <f t="shared" si="254"/>
        <v>24359.63</v>
      </c>
      <c r="AR96" s="41">
        <f t="shared" si="254"/>
        <v>24359.63</v>
      </c>
      <c r="AS96" s="41">
        <f t="shared" si="254"/>
        <v>24359.63</v>
      </c>
      <c r="AT96" s="41">
        <f t="shared" si="254"/>
        <v>24359.63</v>
      </c>
      <c r="AU96" s="41">
        <f t="shared" si="254"/>
        <v>24359.63</v>
      </c>
      <c r="AV96" s="41">
        <f t="shared" si="254"/>
        <v>24359.63</v>
      </c>
      <c r="AW96" s="41">
        <f t="shared" si="254"/>
        <v>24359.63</v>
      </c>
      <c r="AX96" s="41">
        <f t="shared" si="254"/>
        <v>24359.63</v>
      </c>
      <c r="AY96" s="41">
        <f t="shared" si="254"/>
        <v>24359.63</v>
      </c>
      <c r="AZ96" s="41">
        <f t="shared" si="254"/>
        <v>24359.63</v>
      </c>
      <c r="BA96" s="41">
        <f t="shared" si="254"/>
        <v>24359.63</v>
      </c>
      <c r="BB96" s="41">
        <f t="shared" si="254"/>
        <v>24359.63</v>
      </c>
      <c r="BC96" s="41">
        <f t="shared" si="254"/>
        <v>24359.63</v>
      </c>
      <c r="BD96" s="41">
        <f t="shared" si="254"/>
        <v>24359.63</v>
      </c>
      <c r="BE96" s="41">
        <f t="shared" si="254"/>
        <v>24359.63</v>
      </c>
      <c r="BF96" s="41">
        <f t="shared" si="254"/>
        <v>24359.63</v>
      </c>
      <c r="BG96" s="41">
        <f t="shared" si="254"/>
        <v>24359.63</v>
      </c>
      <c r="BH96" s="41">
        <f t="shared" si="254"/>
        <v>24359.63</v>
      </c>
      <c r="BI96" s="41">
        <f t="shared" si="254"/>
        <v>24359.63</v>
      </c>
      <c r="BJ96" s="41">
        <f t="shared" si="254"/>
        <v>24359.63</v>
      </c>
      <c r="BK96" s="41">
        <f t="shared" si="254"/>
        <v>24359.63</v>
      </c>
      <c r="BL96" s="41">
        <f t="shared" si="254"/>
        <v>24359.63</v>
      </c>
      <c r="BM96" s="41">
        <f t="shared" si="254"/>
        <v>24359.63</v>
      </c>
      <c r="BN96" s="41">
        <f t="shared" si="254"/>
        <v>24359.63</v>
      </c>
      <c r="BO96" s="41">
        <f t="shared" si="254"/>
        <v>24359.63</v>
      </c>
    </row>
    <row r="97" spans="1:67" x14ac:dyDescent="0.3">
      <c r="A97" s="42" t="str">
        <f>"Change in "&amp;A66</f>
        <v xml:space="preserve">Change in Accounts Receivable </v>
      </c>
      <c r="F97" s="13" t="s">
        <v>122</v>
      </c>
      <c r="H97" s="46"/>
      <c r="I97" s="41">
        <f>H66-I66</f>
        <v>98519.329999999609</v>
      </c>
      <c r="J97" s="41">
        <f>I66-J66</f>
        <v>-140671.87999999989</v>
      </c>
      <c r="K97" s="41">
        <f t="shared" ref="K97:AE99" si="255">J66-K66</f>
        <v>-114032.31999999983</v>
      </c>
      <c r="L97" s="41">
        <f t="shared" si="255"/>
        <v>-19513.620000000112</v>
      </c>
      <c r="M97" s="41">
        <f t="shared" si="255"/>
        <v>-141147.79999999981</v>
      </c>
      <c r="N97" s="41">
        <f t="shared" si="255"/>
        <v>185142.86999999965</v>
      </c>
      <c r="O97" s="41">
        <f t="shared" si="255"/>
        <v>227252.15000000037</v>
      </c>
      <c r="P97" s="41">
        <f t="shared" si="255"/>
        <v>-109431.10000000009</v>
      </c>
      <c r="Q97" s="41">
        <f t="shared" si="255"/>
        <v>-81747.85999999987</v>
      </c>
      <c r="R97" s="41">
        <f t="shared" si="255"/>
        <v>-16805.850000000093</v>
      </c>
      <c r="S97" s="41">
        <f t="shared" si="255"/>
        <v>-95381.439999999944</v>
      </c>
      <c r="T97" s="41">
        <f t="shared" si="255"/>
        <v>28983.679999999702</v>
      </c>
      <c r="U97" s="41">
        <f t="shared" si="255"/>
        <v>140302.3200000003</v>
      </c>
      <c r="V97" s="41">
        <f t="shared" si="255"/>
        <v>-35631.419999999925</v>
      </c>
      <c r="W97" s="41">
        <f t="shared" si="255"/>
        <v>-395631.97000000067</v>
      </c>
      <c r="X97" s="41">
        <f t="shared" si="255"/>
        <v>-99597.069999999367</v>
      </c>
      <c r="Y97" s="41">
        <f t="shared" si="255"/>
        <v>55613.040000000037</v>
      </c>
      <c r="Z97" s="41">
        <f t="shared" si="255"/>
        <v>82199.429999999702</v>
      </c>
      <c r="AA97" s="41">
        <f t="shared" si="255"/>
        <v>225003.45000000019</v>
      </c>
      <c r="AB97" s="41">
        <f t="shared" si="255"/>
        <v>134786.44999999972</v>
      </c>
      <c r="AC97" s="41">
        <f t="shared" si="255"/>
        <v>68344.850000000093</v>
      </c>
      <c r="AD97" s="41">
        <f t="shared" si="255"/>
        <v>42294.439999999944</v>
      </c>
      <c r="AE97" s="41">
        <f t="shared" si="255"/>
        <v>-63451.189999999944</v>
      </c>
      <c r="AF97" s="41">
        <f t="shared" ref="AF97:AF99" si="256">AE66-AF66</f>
        <v>0</v>
      </c>
      <c r="AG97" s="41">
        <f t="shared" ref="AG97:AG99" si="257">AF66-AG66</f>
        <v>0</v>
      </c>
      <c r="AH97" s="41">
        <f t="shared" ref="AH97:AH99" si="258">AG66-AH66</f>
        <v>0</v>
      </c>
      <c r="AI97" s="41">
        <f t="shared" ref="AI97:AI99" si="259">AH66-AI66</f>
        <v>0</v>
      </c>
      <c r="AJ97" s="41">
        <f t="shared" ref="AJ97:AJ99" si="260">AI66-AJ66</f>
        <v>0</v>
      </c>
      <c r="AK97" s="41">
        <f t="shared" ref="AK97:AK99" si="261">AJ66-AK66</f>
        <v>0</v>
      </c>
      <c r="AL97" s="41">
        <f t="shared" ref="AL97:AL99" si="262">AK66-AL66</f>
        <v>0</v>
      </c>
      <c r="AM97" s="41">
        <f t="shared" ref="AM97:AM99" si="263">AL66-AM66</f>
        <v>0</v>
      </c>
      <c r="AN97" s="41">
        <f t="shared" ref="AN97:AN99" si="264">AM66-AN66</f>
        <v>0</v>
      </c>
      <c r="AO97" s="41">
        <f t="shared" ref="AO97:AO99" si="265">AN66-AO66</f>
        <v>0</v>
      </c>
      <c r="AP97" s="41">
        <f t="shared" ref="AP97:AP99" si="266">AO66-AP66</f>
        <v>0</v>
      </c>
      <c r="AQ97" s="41">
        <f t="shared" ref="AQ97:AQ99" si="267">AP66-AQ66</f>
        <v>0</v>
      </c>
      <c r="AR97" s="41">
        <f t="shared" ref="AR97:AR99" si="268">AQ66-AR66</f>
        <v>0</v>
      </c>
      <c r="AS97" s="41">
        <f t="shared" ref="AS97:AS99" si="269">AR66-AS66</f>
        <v>0</v>
      </c>
      <c r="AT97" s="41">
        <f t="shared" ref="AT97:AT99" si="270">AS66-AT66</f>
        <v>0</v>
      </c>
      <c r="AU97" s="41">
        <f t="shared" ref="AU97:AU99" si="271">AT66-AU66</f>
        <v>0</v>
      </c>
      <c r="AV97" s="41">
        <f t="shared" ref="AV97:AV99" si="272">AU66-AV66</f>
        <v>0</v>
      </c>
      <c r="AW97" s="41">
        <f t="shared" ref="AW97:AW99" si="273">AV66-AW66</f>
        <v>0</v>
      </c>
      <c r="AX97" s="41">
        <f t="shared" ref="AX97:AX99" si="274">AW66-AX66</f>
        <v>0</v>
      </c>
      <c r="AY97" s="41">
        <f t="shared" ref="AY97:AY99" si="275">AX66-AY66</f>
        <v>0</v>
      </c>
      <c r="AZ97" s="41">
        <f t="shared" ref="AZ97:AZ99" si="276">AY66-AZ66</f>
        <v>0</v>
      </c>
      <c r="BA97" s="41">
        <f t="shared" ref="BA97:BA99" si="277">AZ66-BA66</f>
        <v>0</v>
      </c>
      <c r="BB97" s="41">
        <f t="shared" ref="BB97:BB99" si="278">BA66-BB66</f>
        <v>0</v>
      </c>
      <c r="BC97" s="41">
        <f t="shared" ref="BC97:BC99" si="279">BB66-BC66</f>
        <v>0</v>
      </c>
      <c r="BD97" s="41">
        <f t="shared" ref="BD97:BD99" si="280">BC66-BD66</f>
        <v>0</v>
      </c>
      <c r="BE97" s="41">
        <f t="shared" ref="BE97:BE99" si="281">BD66-BE66</f>
        <v>0</v>
      </c>
      <c r="BF97" s="41">
        <f t="shared" ref="BF97:BF99" si="282">BE66-BF66</f>
        <v>0</v>
      </c>
      <c r="BG97" s="41">
        <f t="shared" ref="BG97:BG99" si="283">BF66-BG66</f>
        <v>0</v>
      </c>
      <c r="BH97" s="41">
        <f t="shared" ref="BH97:BH99" si="284">BG66-BH66</f>
        <v>0</v>
      </c>
      <c r="BI97" s="41">
        <f t="shared" ref="BI97:BI99" si="285">BH66-BI66</f>
        <v>0</v>
      </c>
      <c r="BJ97" s="41">
        <f t="shared" ref="BJ97:BJ99" si="286">BI66-BJ66</f>
        <v>0</v>
      </c>
      <c r="BK97" s="41">
        <f t="shared" ref="BK97:BK99" si="287">BJ66-BK66</f>
        <v>0</v>
      </c>
      <c r="BL97" s="41">
        <f t="shared" ref="BL97:BL99" si="288">BK66-BL66</f>
        <v>0</v>
      </c>
      <c r="BM97" s="41">
        <f t="shared" ref="BM97:BM99" si="289">BL66-BM66</f>
        <v>0</v>
      </c>
      <c r="BN97" s="41">
        <f t="shared" ref="BN97:BN99" si="290">BM66-BN66</f>
        <v>0</v>
      </c>
      <c r="BO97" s="41">
        <f t="shared" ref="BO97:BO99" si="291">BN66-BO66</f>
        <v>0</v>
      </c>
    </row>
    <row r="98" spans="1:67" x14ac:dyDescent="0.3">
      <c r="A98" s="42" t="str">
        <f>"Change in "&amp;A67</f>
        <v>Change in Inventory</v>
      </c>
      <c r="F98" s="13" t="s">
        <v>122</v>
      </c>
      <c r="H98" s="46"/>
      <c r="I98" s="41">
        <f t="shared" ref="I98:J99" si="292">H67-I67</f>
        <v>39031.459999999031</v>
      </c>
      <c r="J98" s="41">
        <f t="shared" si="292"/>
        <v>275882.38999999966</v>
      </c>
      <c r="K98" s="41">
        <f t="shared" si="255"/>
        <v>-468366.37999999989</v>
      </c>
      <c r="L98" s="41">
        <f t="shared" si="255"/>
        <v>-90468.719999998808</v>
      </c>
      <c r="M98" s="41">
        <f t="shared" si="255"/>
        <v>108014.28999999911</v>
      </c>
      <c r="N98" s="41">
        <f t="shared" si="255"/>
        <v>-212667.98000000045</v>
      </c>
      <c r="O98" s="41">
        <f t="shared" si="255"/>
        <v>152633.65000000037</v>
      </c>
      <c r="P98" s="41">
        <f t="shared" si="255"/>
        <v>252385.40000000037</v>
      </c>
      <c r="Q98" s="41">
        <f t="shared" si="255"/>
        <v>387365.47999999952</v>
      </c>
      <c r="R98" s="41">
        <f t="shared" si="255"/>
        <v>34059.589999999851</v>
      </c>
      <c r="S98" s="41">
        <f t="shared" si="255"/>
        <v>-99555.370000000112</v>
      </c>
      <c r="T98" s="41">
        <f t="shared" si="255"/>
        <v>-446977.33000000007</v>
      </c>
      <c r="U98" s="41">
        <f t="shared" si="255"/>
        <v>-312453.00999999978</v>
      </c>
      <c r="V98" s="41">
        <f t="shared" si="255"/>
        <v>-22122.769999999553</v>
      </c>
      <c r="W98" s="41">
        <f t="shared" si="255"/>
        <v>-62434.769999999553</v>
      </c>
      <c r="X98" s="41">
        <f t="shared" si="255"/>
        <v>-468382.62000000104</v>
      </c>
      <c r="Y98" s="41">
        <f t="shared" si="255"/>
        <v>65326.300000000745</v>
      </c>
      <c r="Z98" s="41">
        <f t="shared" si="255"/>
        <v>-4392.0999999996275</v>
      </c>
      <c r="AA98" s="41">
        <f t="shared" si="255"/>
        <v>139130.91999999993</v>
      </c>
      <c r="AB98" s="41">
        <f t="shared" si="255"/>
        <v>101861.70999999903</v>
      </c>
      <c r="AC98" s="41">
        <f t="shared" si="255"/>
        <v>194941.90000000037</v>
      </c>
      <c r="AD98" s="41">
        <f t="shared" si="255"/>
        <v>59786.560000000522</v>
      </c>
      <c r="AE98" s="41">
        <f t="shared" si="255"/>
        <v>-257390.94000000134</v>
      </c>
      <c r="AF98" s="41">
        <f t="shared" si="256"/>
        <v>0</v>
      </c>
      <c r="AG98" s="41">
        <f t="shared" si="257"/>
        <v>0</v>
      </c>
      <c r="AH98" s="41">
        <f t="shared" si="258"/>
        <v>0</v>
      </c>
      <c r="AI98" s="41">
        <f t="shared" si="259"/>
        <v>0</v>
      </c>
      <c r="AJ98" s="41">
        <f t="shared" si="260"/>
        <v>0</v>
      </c>
      <c r="AK98" s="41">
        <f t="shared" si="261"/>
        <v>0</v>
      </c>
      <c r="AL98" s="41">
        <f t="shared" si="262"/>
        <v>0</v>
      </c>
      <c r="AM98" s="41">
        <f t="shared" si="263"/>
        <v>0</v>
      </c>
      <c r="AN98" s="41">
        <f t="shared" si="264"/>
        <v>0</v>
      </c>
      <c r="AO98" s="41">
        <f t="shared" si="265"/>
        <v>0</v>
      </c>
      <c r="AP98" s="41">
        <f t="shared" si="266"/>
        <v>0</v>
      </c>
      <c r="AQ98" s="41">
        <f t="shared" si="267"/>
        <v>0</v>
      </c>
      <c r="AR98" s="41">
        <f t="shared" si="268"/>
        <v>0</v>
      </c>
      <c r="AS98" s="41">
        <f t="shared" si="269"/>
        <v>0</v>
      </c>
      <c r="AT98" s="41">
        <f t="shared" si="270"/>
        <v>0</v>
      </c>
      <c r="AU98" s="41">
        <f t="shared" si="271"/>
        <v>0</v>
      </c>
      <c r="AV98" s="41">
        <f t="shared" si="272"/>
        <v>0</v>
      </c>
      <c r="AW98" s="41">
        <f t="shared" si="273"/>
        <v>0</v>
      </c>
      <c r="AX98" s="41">
        <f t="shared" si="274"/>
        <v>0</v>
      </c>
      <c r="AY98" s="41">
        <f t="shared" si="275"/>
        <v>0</v>
      </c>
      <c r="AZ98" s="41">
        <f t="shared" si="276"/>
        <v>0</v>
      </c>
      <c r="BA98" s="41">
        <f t="shared" si="277"/>
        <v>0</v>
      </c>
      <c r="BB98" s="41">
        <f t="shared" si="278"/>
        <v>0</v>
      </c>
      <c r="BC98" s="41">
        <f t="shared" si="279"/>
        <v>0</v>
      </c>
      <c r="BD98" s="41">
        <f t="shared" si="280"/>
        <v>0</v>
      </c>
      <c r="BE98" s="41">
        <f t="shared" si="281"/>
        <v>0</v>
      </c>
      <c r="BF98" s="41">
        <f t="shared" si="282"/>
        <v>0</v>
      </c>
      <c r="BG98" s="41">
        <f t="shared" si="283"/>
        <v>0</v>
      </c>
      <c r="BH98" s="41">
        <f t="shared" si="284"/>
        <v>0</v>
      </c>
      <c r="BI98" s="41">
        <f t="shared" si="285"/>
        <v>0</v>
      </c>
      <c r="BJ98" s="41">
        <f t="shared" si="286"/>
        <v>0</v>
      </c>
      <c r="BK98" s="41">
        <f t="shared" si="287"/>
        <v>0</v>
      </c>
      <c r="BL98" s="41">
        <f t="shared" si="288"/>
        <v>0</v>
      </c>
      <c r="BM98" s="41">
        <f t="shared" si="289"/>
        <v>0</v>
      </c>
      <c r="BN98" s="41">
        <f t="shared" si="290"/>
        <v>0</v>
      </c>
      <c r="BO98" s="41">
        <f t="shared" si="291"/>
        <v>0</v>
      </c>
    </row>
    <row r="99" spans="1:67" x14ac:dyDescent="0.3">
      <c r="A99" s="42" t="str">
        <f>"Change in "&amp;A68</f>
        <v>Change in Prepaid Expenses</v>
      </c>
      <c r="F99" s="13" t="s">
        <v>122</v>
      </c>
      <c r="H99" s="46"/>
      <c r="I99" s="41">
        <f t="shared" si="292"/>
        <v>-26921.020000000019</v>
      </c>
      <c r="J99" s="41">
        <f t="shared" si="292"/>
        <v>-26921.020000000019</v>
      </c>
      <c r="K99" s="41">
        <f t="shared" si="255"/>
        <v>8088.109999999986</v>
      </c>
      <c r="L99" s="41">
        <f t="shared" si="255"/>
        <v>-20935.019999999902</v>
      </c>
      <c r="M99" s="41">
        <f t="shared" si="255"/>
        <v>28346.659999999916</v>
      </c>
      <c r="N99" s="41">
        <f t="shared" si="255"/>
        <v>-1318.4299999999348</v>
      </c>
      <c r="O99" s="41">
        <f t="shared" si="255"/>
        <v>7078.0499999999302</v>
      </c>
      <c r="P99" s="41">
        <f t="shared" si="255"/>
        <v>7078.0500000000466</v>
      </c>
      <c r="Q99" s="41">
        <f t="shared" si="255"/>
        <v>8378.4199999999837</v>
      </c>
      <c r="R99" s="41">
        <f t="shared" si="255"/>
        <v>8378.4099999999744</v>
      </c>
      <c r="S99" s="41">
        <f t="shared" si="255"/>
        <v>-43555.630000000005</v>
      </c>
      <c r="T99" s="41">
        <f t="shared" si="255"/>
        <v>22014.359999999986</v>
      </c>
      <c r="U99" s="41">
        <f t="shared" si="255"/>
        <v>-28536.289999999921</v>
      </c>
      <c r="V99" s="41">
        <f t="shared" si="255"/>
        <v>-28536.280000000028</v>
      </c>
      <c r="W99" s="41">
        <f t="shared" si="255"/>
        <v>8573.4000000000233</v>
      </c>
      <c r="X99" s="41">
        <f t="shared" si="255"/>
        <v>-22191.130000000005</v>
      </c>
      <c r="Y99" s="41">
        <f t="shared" si="255"/>
        <v>30047.469999999972</v>
      </c>
      <c r="Z99" s="41">
        <f t="shared" si="255"/>
        <v>-1397.5400000000373</v>
      </c>
      <c r="AA99" s="41">
        <f t="shared" si="255"/>
        <v>7502.7399999999907</v>
      </c>
      <c r="AB99" s="41">
        <f t="shared" si="255"/>
        <v>7502.7300000000978</v>
      </c>
      <c r="AC99" s="41">
        <f t="shared" si="255"/>
        <v>8881.1199999999953</v>
      </c>
      <c r="AD99" s="41">
        <f t="shared" si="255"/>
        <v>8881.1199999999953</v>
      </c>
      <c r="AE99" s="41">
        <f t="shared" si="255"/>
        <v>-46168.970000000088</v>
      </c>
      <c r="AF99" s="41">
        <f t="shared" si="256"/>
        <v>0</v>
      </c>
      <c r="AG99" s="41">
        <f t="shared" si="257"/>
        <v>0</v>
      </c>
      <c r="AH99" s="41">
        <f t="shared" si="258"/>
        <v>0</v>
      </c>
      <c r="AI99" s="41">
        <f t="shared" si="259"/>
        <v>0</v>
      </c>
      <c r="AJ99" s="41">
        <f t="shared" si="260"/>
        <v>0</v>
      </c>
      <c r="AK99" s="41">
        <f t="shared" si="261"/>
        <v>0</v>
      </c>
      <c r="AL99" s="41">
        <f t="shared" si="262"/>
        <v>0</v>
      </c>
      <c r="AM99" s="41">
        <f t="shared" si="263"/>
        <v>0</v>
      </c>
      <c r="AN99" s="41">
        <f t="shared" si="264"/>
        <v>0</v>
      </c>
      <c r="AO99" s="41">
        <f t="shared" si="265"/>
        <v>0</v>
      </c>
      <c r="AP99" s="41">
        <f t="shared" si="266"/>
        <v>0</v>
      </c>
      <c r="AQ99" s="41">
        <f t="shared" si="267"/>
        <v>0</v>
      </c>
      <c r="AR99" s="41">
        <f t="shared" si="268"/>
        <v>0</v>
      </c>
      <c r="AS99" s="41">
        <f t="shared" si="269"/>
        <v>0</v>
      </c>
      <c r="AT99" s="41">
        <f t="shared" si="270"/>
        <v>0</v>
      </c>
      <c r="AU99" s="41">
        <f t="shared" si="271"/>
        <v>0</v>
      </c>
      <c r="AV99" s="41">
        <f t="shared" si="272"/>
        <v>0</v>
      </c>
      <c r="AW99" s="41">
        <f t="shared" si="273"/>
        <v>0</v>
      </c>
      <c r="AX99" s="41">
        <f t="shared" si="274"/>
        <v>0</v>
      </c>
      <c r="AY99" s="41">
        <f t="shared" si="275"/>
        <v>0</v>
      </c>
      <c r="AZ99" s="41">
        <f t="shared" si="276"/>
        <v>0</v>
      </c>
      <c r="BA99" s="41">
        <f t="shared" si="277"/>
        <v>0</v>
      </c>
      <c r="BB99" s="41">
        <f t="shared" si="278"/>
        <v>0</v>
      </c>
      <c r="BC99" s="41">
        <f t="shared" si="279"/>
        <v>0</v>
      </c>
      <c r="BD99" s="41">
        <f t="shared" si="280"/>
        <v>0</v>
      </c>
      <c r="BE99" s="41">
        <f t="shared" si="281"/>
        <v>0</v>
      </c>
      <c r="BF99" s="41">
        <f t="shared" si="282"/>
        <v>0</v>
      </c>
      <c r="BG99" s="41">
        <f t="shared" si="283"/>
        <v>0</v>
      </c>
      <c r="BH99" s="41">
        <f t="shared" si="284"/>
        <v>0</v>
      </c>
      <c r="BI99" s="41">
        <f t="shared" si="285"/>
        <v>0</v>
      </c>
      <c r="BJ99" s="41">
        <f t="shared" si="286"/>
        <v>0</v>
      </c>
      <c r="BK99" s="41">
        <f t="shared" si="287"/>
        <v>0</v>
      </c>
      <c r="BL99" s="41">
        <f t="shared" si="288"/>
        <v>0</v>
      </c>
      <c r="BM99" s="41">
        <f t="shared" si="289"/>
        <v>0</v>
      </c>
      <c r="BN99" s="41">
        <f t="shared" si="290"/>
        <v>0</v>
      </c>
      <c r="BO99" s="41">
        <f t="shared" si="291"/>
        <v>0</v>
      </c>
    </row>
    <row r="100" spans="1:67" x14ac:dyDescent="0.3">
      <c r="A100" s="42" t="str">
        <f>"Change in "&amp;A74</f>
        <v>Change in Accounts Payable</v>
      </c>
      <c r="F100" s="13" t="s">
        <v>123</v>
      </c>
      <c r="H100" s="46"/>
      <c r="I100" s="41">
        <f>I74-H74</f>
        <v>-190878.87999999989</v>
      </c>
      <c r="J100" s="41">
        <f>J74-I74</f>
        <v>79149.469999999739</v>
      </c>
      <c r="K100" s="41">
        <f t="shared" ref="K100:AE103" si="293">K74-J74</f>
        <v>244186.93999999948</v>
      </c>
      <c r="L100" s="41">
        <f t="shared" si="293"/>
        <v>120095.09000000078</v>
      </c>
      <c r="M100" s="41">
        <f t="shared" si="293"/>
        <v>-321582.3900000006</v>
      </c>
      <c r="N100" s="41">
        <f t="shared" si="293"/>
        <v>319110.6400000006</v>
      </c>
      <c r="O100" s="41">
        <f t="shared" si="293"/>
        <v>-430945.98000000045</v>
      </c>
      <c r="P100" s="41">
        <f t="shared" si="293"/>
        <v>50217.129999999888</v>
      </c>
      <c r="Q100" s="41">
        <f t="shared" si="293"/>
        <v>-953.20000000018626</v>
      </c>
      <c r="R100" s="41">
        <f t="shared" si="293"/>
        <v>-39596.489999999292</v>
      </c>
      <c r="S100" s="41">
        <f t="shared" si="293"/>
        <v>126909.46999999974</v>
      </c>
      <c r="T100" s="41">
        <f t="shared" si="293"/>
        <v>-277501.98000000045</v>
      </c>
      <c r="U100" s="41">
        <f t="shared" si="293"/>
        <v>537547.29</v>
      </c>
      <c r="V100" s="41">
        <f t="shared" si="293"/>
        <v>196809.91999999993</v>
      </c>
      <c r="W100" s="41">
        <f t="shared" si="293"/>
        <v>-292308.00999999978</v>
      </c>
      <c r="X100" s="41">
        <f t="shared" si="293"/>
        <v>329570.29000000004</v>
      </c>
      <c r="Y100" s="41">
        <f t="shared" si="293"/>
        <v>-140688.9299999997</v>
      </c>
      <c r="Z100" s="41">
        <f t="shared" si="293"/>
        <v>267478.03000000026</v>
      </c>
      <c r="AA100" s="41">
        <f t="shared" si="293"/>
        <v>-576141.47000000067</v>
      </c>
      <c r="AB100" s="41">
        <f t="shared" si="293"/>
        <v>141533.99000000022</v>
      </c>
      <c r="AC100" s="41">
        <f t="shared" si="293"/>
        <v>-61084.589999999851</v>
      </c>
      <c r="AD100" s="41">
        <f t="shared" si="293"/>
        <v>-105282.36000000034</v>
      </c>
      <c r="AE100" s="41">
        <f t="shared" si="293"/>
        <v>101908.0700000003</v>
      </c>
      <c r="AF100" s="41">
        <f t="shared" ref="AF100:AF103" si="294">AF74-AE74</f>
        <v>0</v>
      </c>
      <c r="AG100" s="41">
        <f t="shared" ref="AG100:AG103" si="295">AG74-AF74</f>
        <v>0</v>
      </c>
      <c r="AH100" s="41">
        <f t="shared" ref="AH100:AH103" si="296">AH74-AG74</f>
        <v>0</v>
      </c>
      <c r="AI100" s="41">
        <f t="shared" ref="AI100:AI103" si="297">AI74-AH74</f>
        <v>0</v>
      </c>
      <c r="AJ100" s="41">
        <f t="shared" ref="AJ100:AJ103" si="298">AJ74-AI74</f>
        <v>0</v>
      </c>
      <c r="AK100" s="41">
        <f t="shared" ref="AK100:AK103" si="299">AK74-AJ74</f>
        <v>0</v>
      </c>
      <c r="AL100" s="41">
        <f t="shared" ref="AL100:AL103" si="300">AL74-AK74</f>
        <v>0</v>
      </c>
      <c r="AM100" s="41">
        <f t="shared" ref="AM100:AM103" si="301">AM74-AL74</f>
        <v>0</v>
      </c>
      <c r="AN100" s="41">
        <f t="shared" ref="AN100:AN103" si="302">AN74-AM74</f>
        <v>0</v>
      </c>
      <c r="AO100" s="41">
        <f t="shared" ref="AO100:AO103" si="303">AO74-AN74</f>
        <v>0</v>
      </c>
      <c r="AP100" s="41">
        <f t="shared" ref="AP100:AP103" si="304">AP74-AO74</f>
        <v>0</v>
      </c>
      <c r="AQ100" s="41">
        <f t="shared" ref="AQ100:AQ103" si="305">AQ74-AP74</f>
        <v>0</v>
      </c>
      <c r="AR100" s="41">
        <f t="shared" ref="AR100:AR103" si="306">AR74-AQ74</f>
        <v>0</v>
      </c>
      <c r="AS100" s="41">
        <f t="shared" ref="AS100:AS103" si="307">AS74-AR74</f>
        <v>0</v>
      </c>
      <c r="AT100" s="41">
        <f t="shared" ref="AT100:AT103" si="308">AT74-AS74</f>
        <v>0</v>
      </c>
      <c r="AU100" s="41">
        <f t="shared" ref="AU100:AU103" si="309">AU74-AT74</f>
        <v>0</v>
      </c>
      <c r="AV100" s="41">
        <f t="shared" ref="AV100:AV103" si="310">AV74-AU74</f>
        <v>0</v>
      </c>
      <c r="AW100" s="41">
        <f t="shared" ref="AW100:AW103" si="311">AW74-AV74</f>
        <v>0</v>
      </c>
      <c r="AX100" s="41">
        <f t="shared" ref="AX100:AX103" si="312">AX74-AW74</f>
        <v>0</v>
      </c>
      <c r="AY100" s="41">
        <f t="shared" ref="AY100:AY103" si="313">AY74-AX74</f>
        <v>0</v>
      </c>
      <c r="AZ100" s="41">
        <f t="shared" ref="AZ100:AZ103" si="314">AZ74-AY74</f>
        <v>0</v>
      </c>
      <c r="BA100" s="41">
        <f t="shared" ref="BA100:BA103" si="315">BA74-AZ74</f>
        <v>0</v>
      </c>
      <c r="BB100" s="41">
        <f t="shared" ref="BB100:BB103" si="316">BB74-BA74</f>
        <v>0</v>
      </c>
      <c r="BC100" s="41">
        <f t="shared" ref="BC100:BC103" si="317">BC74-BB74</f>
        <v>0</v>
      </c>
      <c r="BD100" s="41">
        <f t="shared" ref="BD100:BD103" si="318">BD74-BC74</f>
        <v>0</v>
      </c>
      <c r="BE100" s="41">
        <f t="shared" ref="BE100:BE103" si="319">BE74-BD74</f>
        <v>0</v>
      </c>
      <c r="BF100" s="41">
        <f t="shared" ref="BF100:BF103" si="320">BF74-BE74</f>
        <v>0</v>
      </c>
      <c r="BG100" s="41">
        <f t="shared" ref="BG100:BG103" si="321">BG74-BF74</f>
        <v>0</v>
      </c>
      <c r="BH100" s="41">
        <f t="shared" ref="BH100:BH103" si="322">BH74-BG74</f>
        <v>0</v>
      </c>
      <c r="BI100" s="41">
        <f t="shared" ref="BI100:BI103" si="323">BI74-BH74</f>
        <v>0</v>
      </c>
      <c r="BJ100" s="41">
        <f t="shared" ref="BJ100:BJ103" si="324">BJ74-BI74</f>
        <v>0</v>
      </c>
      <c r="BK100" s="41">
        <f t="shared" ref="BK100:BK103" si="325">BK74-BJ74</f>
        <v>0</v>
      </c>
      <c r="BL100" s="41">
        <f t="shared" ref="BL100:BL103" si="326">BL74-BK74</f>
        <v>0</v>
      </c>
      <c r="BM100" s="41">
        <f t="shared" ref="BM100:BM103" si="327">BM74-BL74</f>
        <v>0</v>
      </c>
      <c r="BN100" s="41">
        <f t="shared" ref="BN100:BN103" si="328">BN74-BM74</f>
        <v>0</v>
      </c>
      <c r="BO100" s="41">
        <f t="shared" ref="BO100:BO103" si="329">BO74-BN74</f>
        <v>0</v>
      </c>
    </row>
    <row r="101" spans="1:67" x14ac:dyDescent="0.3">
      <c r="A101" s="42" t="str">
        <f>"Change in "&amp;A75</f>
        <v>Change in Accrued Expenses</v>
      </c>
      <c r="F101" s="13" t="s">
        <v>123</v>
      </c>
      <c r="H101" s="46"/>
      <c r="I101" s="41">
        <f t="shared" ref="I101:J103" si="330">I75-H75</f>
        <v>26764.340000000026</v>
      </c>
      <c r="J101" s="41">
        <f t="shared" si="330"/>
        <v>26764.339999999967</v>
      </c>
      <c r="K101" s="41">
        <f t="shared" si="293"/>
        <v>-8041.0400000000373</v>
      </c>
      <c r="L101" s="41">
        <f t="shared" si="293"/>
        <v>20813.190000000061</v>
      </c>
      <c r="M101" s="41">
        <f t="shared" si="293"/>
        <v>-28181.690000000061</v>
      </c>
      <c r="N101" s="41">
        <f t="shared" si="293"/>
        <v>1310.75</v>
      </c>
      <c r="O101" s="41">
        <f t="shared" si="293"/>
        <v>-7036.8499999999767</v>
      </c>
      <c r="P101" s="41">
        <f t="shared" si="293"/>
        <v>-7036.859999999986</v>
      </c>
      <c r="Q101" s="41">
        <f t="shared" si="293"/>
        <v>-8329.6500000000233</v>
      </c>
      <c r="R101" s="41">
        <f t="shared" si="293"/>
        <v>-8329.6499999999651</v>
      </c>
      <c r="S101" s="41">
        <f t="shared" si="293"/>
        <v>43302.139999999956</v>
      </c>
      <c r="T101" s="41">
        <f t="shared" si="293"/>
        <v>-21886.239999999991</v>
      </c>
      <c r="U101" s="41">
        <f t="shared" si="293"/>
        <v>28370.20000000007</v>
      </c>
      <c r="V101" s="41">
        <f t="shared" si="293"/>
        <v>28370.209999999963</v>
      </c>
      <c r="W101" s="41">
        <f t="shared" si="293"/>
        <v>-8523.5100000000093</v>
      </c>
      <c r="X101" s="41">
        <f t="shared" si="293"/>
        <v>22061.979999999981</v>
      </c>
      <c r="Y101" s="41">
        <f t="shared" si="293"/>
        <v>-29872.589999999967</v>
      </c>
      <c r="Z101" s="41">
        <f t="shared" si="293"/>
        <v>1389.4000000000233</v>
      </c>
      <c r="AA101" s="41">
        <f t="shared" si="293"/>
        <v>-7459.0700000000652</v>
      </c>
      <c r="AB101" s="41">
        <f t="shared" si="293"/>
        <v>-7459.0699999999488</v>
      </c>
      <c r="AC101" s="41">
        <f t="shared" si="293"/>
        <v>-8829.4300000000512</v>
      </c>
      <c r="AD101" s="41">
        <f t="shared" si="293"/>
        <v>-8829.4299999999348</v>
      </c>
      <c r="AE101" s="41">
        <f t="shared" si="293"/>
        <v>45900.269999999902</v>
      </c>
      <c r="AF101" s="41">
        <f t="shared" si="294"/>
        <v>0</v>
      </c>
      <c r="AG101" s="41">
        <f t="shared" si="295"/>
        <v>0</v>
      </c>
      <c r="AH101" s="41">
        <f t="shared" si="296"/>
        <v>0</v>
      </c>
      <c r="AI101" s="41">
        <f t="shared" si="297"/>
        <v>0</v>
      </c>
      <c r="AJ101" s="41">
        <f t="shared" si="298"/>
        <v>0</v>
      </c>
      <c r="AK101" s="41">
        <f t="shared" si="299"/>
        <v>0</v>
      </c>
      <c r="AL101" s="41">
        <f t="shared" si="300"/>
        <v>0</v>
      </c>
      <c r="AM101" s="41">
        <f t="shared" si="301"/>
        <v>0</v>
      </c>
      <c r="AN101" s="41">
        <f t="shared" si="302"/>
        <v>0</v>
      </c>
      <c r="AO101" s="41">
        <f t="shared" si="303"/>
        <v>0</v>
      </c>
      <c r="AP101" s="41">
        <f t="shared" si="304"/>
        <v>0</v>
      </c>
      <c r="AQ101" s="41">
        <f t="shared" si="305"/>
        <v>0</v>
      </c>
      <c r="AR101" s="41">
        <f t="shared" si="306"/>
        <v>0</v>
      </c>
      <c r="AS101" s="41">
        <f t="shared" si="307"/>
        <v>0</v>
      </c>
      <c r="AT101" s="41">
        <f t="shared" si="308"/>
        <v>0</v>
      </c>
      <c r="AU101" s="41">
        <f t="shared" si="309"/>
        <v>0</v>
      </c>
      <c r="AV101" s="41">
        <f t="shared" si="310"/>
        <v>0</v>
      </c>
      <c r="AW101" s="41">
        <f t="shared" si="311"/>
        <v>0</v>
      </c>
      <c r="AX101" s="41">
        <f t="shared" si="312"/>
        <v>0</v>
      </c>
      <c r="AY101" s="41">
        <f t="shared" si="313"/>
        <v>0</v>
      </c>
      <c r="AZ101" s="41">
        <f t="shared" si="314"/>
        <v>0</v>
      </c>
      <c r="BA101" s="41">
        <f t="shared" si="315"/>
        <v>0</v>
      </c>
      <c r="BB101" s="41">
        <f t="shared" si="316"/>
        <v>0</v>
      </c>
      <c r="BC101" s="41">
        <f t="shared" si="317"/>
        <v>0</v>
      </c>
      <c r="BD101" s="41">
        <f t="shared" si="318"/>
        <v>0</v>
      </c>
      <c r="BE101" s="41">
        <f t="shared" si="319"/>
        <v>0</v>
      </c>
      <c r="BF101" s="41">
        <f t="shared" si="320"/>
        <v>0</v>
      </c>
      <c r="BG101" s="41">
        <f t="shared" si="321"/>
        <v>0</v>
      </c>
      <c r="BH101" s="41">
        <f t="shared" si="322"/>
        <v>0</v>
      </c>
      <c r="BI101" s="41">
        <f t="shared" si="323"/>
        <v>0</v>
      </c>
      <c r="BJ101" s="41">
        <f t="shared" si="324"/>
        <v>0</v>
      </c>
      <c r="BK101" s="41">
        <f t="shared" si="325"/>
        <v>0</v>
      </c>
      <c r="BL101" s="41">
        <f t="shared" si="326"/>
        <v>0</v>
      </c>
      <c r="BM101" s="41">
        <f t="shared" si="327"/>
        <v>0</v>
      </c>
      <c r="BN101" s="41">
        <f t="shared" si="328"/>
        <v>0</v>
      </c>
      <c r="BO101" s="41">
        <f t="shared" si="329"/>
        <v>0</v>
      </c>
    </row>
    <row r="102" spans="1:67" x14ac:dyDescent="0.3">
      <c r="A102" s="42" t="str">
        <f>"Change in "&amp;A76</f>
        <v>Change in Bonus Accrual</v>
      </c>
      <c r="F102" s="13" t="s">
        <v>123</v>
      </c>
      <c r="H102" s="46"/>
      <c r="I102" s="41">
        <f t="shared" si="330"/>
        <v>40000</v>
      </c>
      <c r="J102" s="41">
        <f t="shared" si="330"/>
        <v>40000</v>
      </c>
      <c r="K102" s="41">
        <f t="shared" si="293"/>
        <v>40000</v>
      </c>
      <c r="L102" s="41">
        <f t="shared" si="293"/>
        <v>40000</v>
      </c>
      <c r="M102" s="41">
        <f t="shared" si="293"/>
        <v>40000</v>
      </c>
      <c r="N102" s="41">
        <f t="shared" si="293"/>
        <v>40000</v>
      </c>
      <c r="O102" s="41">
        <f t="shared" si="293"/>
        <v>40000</v>
      </c>
      <c r="P102" s="41">
        <f t="shared" si="293"/>
        <v>40000</v>
      </c>
      <c r="Q102" s="41">
        <f t="shared" si="293"/>
        <v>40000</v>
      </c>
      <c r="R102" s="41">
        <f t="shared" si="293"/>
        <v>40000</v>
      </c>
      <c r="S102" s="41">
        <f t="shared" si="293"/>
        <v>-440000</v>
      </c>
      <c r="T102" s="41">
        <f t="shared" si="293"/>
        <v>42000</v>
      </c>
      <c r="U102" s="41">
        <f t="shared" si="293"/>
        <v>42000</v>
      </c>
      <c r="V102" s="41">
        <f t="shared" si="293"/>
        <v>42000</v>
      </c>
      <c r="W102" s="41">
        <f t="shared" si="293"/>
        <v>42000</v>
      </c>
      <c r="X102" s="41">
        <f t="shared" si="293"/>
        <v>42000</v>
      </c>
      <c r="Y102" s="41">
        <f t="shared" si="293"/>
        <v>42000</v>
      </c>
      <c r="Z102" s="41">
        <f t="shared" si="293"/>
        <v>42000</v>
      </c>
      <c r="AA102" s="41">
        <f t="shared" si="293"/>
        <v>42000</v>
      </c>
      <c r="AB102" s="41">
        <f t="shared" si="293"/>
        <v>42000</v>
      </c>
      <c r="AC102" s="41">
        <f t="shared" si="293"/>
        <v>42000</v>
      </c>
      <c r="AD102" s="41">
        <f t="shared" si="293"/>
        <v>42000</v>
      </c>
      <c r="AE102" s="41">
        <f t="shared" si="293"/>
        <v>-462000</v>
      </c>
      <c r="AF102" s="41">
        <f t="shared" si="294"/>
        <v>0</v>
      </c>
      <c r="AG102" s="41">
        <f t="shared" si="295"/>
        <v>0</v>
      </c>
      <c r="AH102" s="41">
        <f t="shared" si="296"/>
        <v>0</v>
      </c>
      <c r="AI102" s="41">
        <f t="shared" si="297"/>
        <v>0</v>
      </c>
      <c r="AJ102" s="41">
        <f t="shared" si="298"/>
        <v>0</v>
      </c>
      <c r="AK102" s="41">
        <f t="shared" si="299"/>
        <v>0</v>
      </c>
      <c r="AL102" s="41">
        <f t="shared" si="300"/>
        <v>0</v>
      </c>
      <c r="AM102" s="41">
        <f t="shared" si="301"/>
        <v>0</v>
      </c>
      <c r="AN102" s="41">
        <f t="shared" si="302"/>
        <v>0</v>
      </c>
      <c r="AO102" s="41">
        <f t="shared" si="303"/>
        <v>0</v>
      </c>
      <c r="AP102" s="41">
        <f t="shared" si="304"/>
        <v>0</v>
      </c>
      <c r="AQ102" s="41">
        <f t="shared" si="305"/>
        <v>0</v>
      </c>
      <c r="AR102" s="41">
        <f t="shared" si="306"/>
        <v>0</v>
      </c>
      <c r="AS102" s="41">
        <f t="shared" si="307"/>
        <v>0</v>
      </c>
      <c r="AT102" s="41">
        <f t="shared" si="308"/>
        <v>0</v>
      </c>
      <c r="AU102" s="41">
        <f t="shared" si="309"/>
        <v>0</v>
      </c>
      <c r="AV102" s="41">
        <f t="shared" si="310"/>
        <v>0</v>
      </c>
      <c r="AW102" s="41">
        <f t="shared" si="311"/>
        <v>0</v>
      </c>
      <c r="AX102" s="41">
        <f t="shared" si="312"/>
        <v>0</v>
      </c>
      <c r="AY102" s="41">
        <f t="shared" si="313"/>
        <v>0</v>
      </c>
      <c r="AZ102" s="41">
        <f t="shared" si="314"/>
        <v>0</v>
      </c>
      <c r="BA102" s="41">
        <f t="shared" si="315"/>
        <v>0</v>
      </c>
      <c r="BB102" s="41">
        <f t="shared" si="316"/>
        <v>0</v>
      </c>
      <c r="BC102" s="41">
        <f t="shared" si="317"/>
        <v>0</v>
      </c>
      <c r="BD102" s="41">
        <f t="shared" si="318"/>
        <v>0</v>
      </c>
      <c r="BE102" s="41">
        <f t="shared" si="319"/>
        <v>0</v>
      </c>
      <c r="BF102" s="41">
        <f t="shared" si="320"/>
        <v>0</v>
      </c>
      <c r="BG102" s="41">
        <f t="shared" si="321"/>
        <v>0</v>
      </c>
      <c r="BH102" s="41">
        <f t="shared" si="322"/>
        <v>0</v>
      </c>
      <c r="BI102" s="41">
        <f t="shared" si="323"/>
        <v>0</v>
      </c>
      <c r="BJ102" s="41">
        <f t="shared" si="324"/>
        <v>0</v>
      </c>
      <c r="BK102" s="41">
        <f t="shared" si="325"/>
        <v>0</v>
      </c>
      <c r="BL102" s="41">
        <f t="shared" si="326"/>
        <v>0</v>
      </c>
      <c r="BM102" s="41">
        <f t="shared" si="327"/>
        <v>0</v>
      </c>
      <c r="BN102" s="41">
        <f t="shared" si="328"/>
        <v>0</v>
      </c>
      <c r="BO102" s="41">
        <f t="shared" si="329"/>
        <v>0</v>
      </c>
    </row>
    <row r="103" spans="1:67" x14ac:dyDescent="0.3">
      <c r="A103" s="42" t="str">
        <f>"Change in "&amp;A77</f>
        <v>Change in Tax Accrual</v>
      </c>
      <c r="F103" s="13" t="s">
        <v>123</v>
      </c>
      <c r="H103" s="46"/>
      <c r="I103" s="41">
        <f t="shared" si="330"/>
        <v>108254.12308665908</v>
      </c>
      <c r="J103" s="41">
        <f t="shared" si="330"/>
        <v>121851.16409996216</v>
      </c>
      <c r="K103" s="41">
        <f t="shared" si="293"/>
        <v>-199778.67170367471</v>
      </c>
      <c r="L103" s="41">
        <f t="shared" si="293"/>
        <v>133897.71298032466</v>
      </c>
      <c r="M103" s="41">
        <f t="shared" si="293"/>
        <v>-139428.54393873125</v>
      </c>
      <c r="N103" s="41">
        <f t="shared" si="293"/>
        <v>105058.1390896712</v>
      </c>
      <c r="O103" s="41">
        <f t="shared" si="293"/>
        <v>111998.8993240151</v>
      </c>
      <c r="P103" s="41">
        <f t="shared" si="293"/>
        <v>-234814.20181801019</v>
      </c>
      <c r="Q103" s="41">
        <f t="shared" si="293"/>
        <v>100390.08875626419</v>
      </c>
      <c r="R103" s="41">
        <f t="shared" si="293"/>
        <v>98184.439838043298</v>
      </c>
      <c r="S103" s="41">
        <f t="shared" si="293"/>
        <v>119265.70900611894</v>
      </c>
      <c r="T103" s="41">
        <f t="shared" si="293"/>
        <v>-355357.9375515178</v>
      </c>
      <c r="U103" s="41">
        <f t="shared" si="293"/>
        <v>110201.06240542041</v>
      </c>
      <c r="V103" s="41">
        <f t="shared" si="293"/>
        <v>53525.552942956972</v>
      </c>
      <c r="W103" s="41">
        <f t="shared" si="293"/>
        <v>-129643.4987688518</v>
      </c>
      <c r="X103" s="41">
        <f t="shared" si="293"/>
        <v>88452.257054195506</v>
      </c>
      <c r="Y103" s="41">
        <f t="shared" si="293"/>
        <v>-108292.59013696149</v>
      </c>
      <c r="Z103" s="41">
        <f t="shared" si="293"/>
        <v>58938.284537281637</v>
      </c>
      <c r="AA103" s="41">
        <f t="shared" si="293"/>
        <v>79939.061699604004</v>
      </c>
      <c r="AB103" s="41">
        <f t="shared" si="293"/>
        <v>-145598.75750296307</v>
      </c>
      <c r="AC103" s="41">
        <f t="shared" si="293"/>
        <v>86529.916413336003</v>
      </c>
      <c r="AD103" s="41">
        <f t="shared" si="293"/>
        <v>84730.100333862327</v>
      </c>
      <c r="AE103" s="41">
        <f t="shared" si="293"/>
        <v>108986.3772325161</v>
      </c>
      <c r="AF103" s="41">
        <f t="shared" si="294"/>
        <v>0</v>
      </c>
      <c r="AG103" s="41">
        <f t="shared" si="295"/>
        <v>0</v>
      </c>
      <c r="AH103" s="41">
        <f t="shared" si="296"/>
        <v>0</v>
      </c>
      <c r="AI103" s="41">
        <f t="shared" si="297"/>
        <v>0</v>
      </c>
      <c r="AJ103" s="41">
        <f t="shared" si="298"/>
        <v>0</v>
      </c>
      <c r="AK103" s="41">
        <f t="shared" si="299"/>
        <v>0</v>
      </c>
      <c r="AL103" s="41">
        <f t="shared" si="300"/>
        <v>0</v>
      </c>
      <c r="AM103" s="41">
        <f t="shared" si="301"/>
        <v>0</v>
      </c>
      <c r="AN103" s="41">
        <f t="shared" si="302"/>
        <v>0</v>
      </c>
      <c r="AO103" s="41">
        <f t="shared" si="303"/>
        <v>0</v>
      </c>
      <c r="AP103" s="41">
        <f t="shared" si="304"/>
        <v>0</v>
      </c>
      <c r="AQ103" s="41">
        <f t="shared" si="305"/>
        <v>0</v>
      </c>
      <c r="AR103" s="41">
        <f t="shared" si="306"/>
        <v>0</v>
      </c>
      <c r="AS103" s="41">
        <f t="shared" si="307"/>
        <v>0</v>
      </c>
      <c r="AT103" s="41">
        <f t="shared" si="308"/>
        <v>0</v>
      </c>
      <c r="AU103" s="41">
        <f t="shared" si="309"/>
        <v>0</v>
      </c>
      <c r="AV103" s="41">
        <f t="shared" si="310"/>
        <v>0</v>
      </c>
      <c r="AW103" s="41">
        <f t="shared" si="311"/>
        <v>0</v>
      </c>
      <c r="AX103" s="41">
        <f t="shared" si="312"/>
        <v>0</v>
      </c>
      <c r="AY103" s="41">
        <f t="shared" si="313"/>
        <v>0</v>
      </c>
      <c r="AZ103" s="41">
        <f t="shared" si="314"/>
        <v>0</v>
      </c>
      <c r="BA103" s="41">
        <f t="shared" si="315"/>
        <v>0</v>
      </c>
      <c r="BB103" s="41">
        <f t="shared" si="316"/>
        <v>0</v>
      </c>
      <c r="BC103" s="41">
        <f t="shared" si="317"/>
        <v>0</v>
      </c>
      <c r="BD103" s="41">
        <f t="shared" si="318"/>
        <v>0</v>
      </c>
      <c r="BE103" s="41">
        <f t="shared" si="319"/>
        <v>0</v>
      </c>
      <c r="BF103" s="41">
        <f t="shared" si="320"/>
        <v>0</v>
      </c>
      <c r="BG103" s="41">
        <f t="shared" si="321"/>
        <v>0</v>
      </c>
      <c r="BH103" s="41">
        <f t="shared" si="322"/>
        <v>0</v>
      </c>
      <c r="BI103" s="41">
        <f t="shared" si="323"/>
        <v>0</v>
      </c>
      <c r="BJ103" s="41">
        <f t="shared" si="324"/>
        <v>0</v>
      </c>
      <c r="BK103" s="41">
        <f t="shared" si="325"/>
        <v>0</v>
      </c>
      <c r="BL103" s="41">
        <f t="shared" si="326"/>
        <v>0</v>
      </c>
      <c r="BM103" s="41">
        <f t="shared" si="327"/>
        <v>0</v>
      </c>
      <c r="BN103" s="41">
        <f t="shared" si="328"/>
        <v>0</v>
      </c>
      <c r="BO103" s="41">
        <f t="shared" si="329"/>
        <v>0</v>
      </c>
    </row>
    <row r="104" spans="1:67" x14ac:dyDescent="0.3">
      <c r="A104" s="42"/>
      <c r="H104" s="46"/>
    </row>
    <row r="105" spans="1:67" x14ac:dyDescent="0.3">
      <c r="A105" s="34" t="s">
        <v>121</v>
      </c>
      <c r="B105" s="34"/>
      <c r="C105" s="34"/>
      <c r="D105" s="34"/>
      <c r="E105" s="34"/>
      <c r="F105" s="34"/>
      <c r="G105" s="34"/>
      <c r="H105" s="47"/>
      <c r="I105" s="43">
        <f>SUM(I95:I104)</f>
        <v>366397.91695552907</v>
      </c>
      <c r="J105" s="43">
        <f>SUM(J95:J104)</f>
        <v>679094.24699987331</v>
      </c>
      <c r="K105" s="43">
        <f t="shared" ref="K105:AE105" si="331">SUM(K95:K104)</f>
        <v>-211380.63428387226</v>
      </c>
      <c r="L105" s="43">
        <f t="shared" si="331"/>
        <v>515298.50993441755</v>
      </c>
      <c r="M105" s="43">
        <f t="shared" si="331"/>
        <v>-179205.368755212</v>
      </c>
      <c r="N105" s="43">
        <f t="shared" si="331"/>
        <v>701876.19696557056</v>
      </c>
      <c r="O105" s="43">
        <f t="shared" si="331"/>
        <v>382974.94441338396</v>
      </c>
      <c r="P105" s="43">
        <f t="shared" si="331"/>
        <v>233461.00208875514</v>
      </c>
      <c r="Q105" s="43">
        <f t="shared" si="331"/>
        <v>700323.18918754684</v>
      </c>
      <c r="R105" s="43">
        <f t="shared" si="331"/>
        <v>366561.93612681143</v>
      </c>
      <c r="S105" s="43">
        <f t="shared" si="331"/>
        <v>-88596.676646270673</v>
      </c>
      <c r="T105" s="43">
        <f t="shared" si="331"/>
        <v>-859764.63353063352</v>
      </c>
      <c r="U105" s="43">
        <f t="shared" si="331"/>
        <v>797004.53468473535</v>
      </c>
      <c r="V105" s="43">
        <f t="shared" si="331"/>
        <v>381497.96980985691</v>
      </c>
      <c r="W105" s="43">
        <f t="shared" si="331"/>
        <v>-610222.41272907355</v>
      </c>
      <c r="X105" s="43">
        <f t="shared" si="331"/>
        <v>120012.15684731794</v>
      </c>
      <c r="Y105" s="43">
        <f t="shared" si="331"/>
        <v>95114.185376363748</v>
      </c>
      <c r="Z105" s="43">
        <f t="shared" si="331"/>
        <v>605812.73845760571</v>
      </c>
      <c r="AA105" s="43">
        <f t="shared" si="331"/>
        <v>119183.36899867942</v>
      </c>
      <c r="AB105" s="43">
        <f t="shared" si="331"/>
        <v>441734.19505617965</v>
      </c>
      <c r="AC105" s="43">
        <f t="shared" si="331"/>
        <v>555758.17471112055</v>
      </c>
      <c r="AD105" s="43">
        <f t="shared" si="331"/>
        <v>344977.04777954135</v>
      </c>
      <c r="AE105" s="43">
        <f t="shared" si="331"/>
        <v>-293555.2058916142</v>
      </c>
      <c r="AF105" s="43">
        <f t="shared" ref="AF105:BO105" si="332">SUM(AF95:AF104)</f>
        <v>278661.17687587091</v>
      </c>
      <c r="AG105" s="43">
        <f t="shared" si="332"/>
        <v>278661.17687587091</v>
      </c>
      <c r="AH105" s="43">
        <f t="shared" si="332"/>
        <v>278661.17687587091</v>
      </c>
      <c r="AI105" s="43">
        <f t="shared" si="332"/>
        <v>278661.17687587091</v>
      </c>
      <c r="AJ105" s="43">
        <f t="shared" si="332"/>
        <v>278661.17687587091</v>
      </c>
      <c r="AK105" s="43">
        <f t="shared" si="332"/>
        <v>278661.17687587091</v>
      </c>
      <c r="AL105" s="43">
        <f t="shared" si="332"/>
        <v>278661.17687587091</v>
      </c>
      <c r="AM105" s="43">
        <f t="shared" si="332"/>
        <v>278661.17687587091</v>
      </c>
      <c r="AN105" s="43">
        <f t="shared" si="332"/>
        <v>278661.17687587091</v>
      </c>
      <c r="AO105" s="43">
        <f t="shared" si="332"/>
        <v>278661.17687587091</v>
      </c>
      <c r="AP105" s="43">
        <f t="shared" si="332"/>
        <v>278661.17687587091</v>
      </c>
      <c r="AQ105" s="43">
        <f t="shared" si="332"/>
        <v>278661.17687587091</v>
      </c>
      <c r="AR105" s="43">
        <f t="shared" si="332"/>
        <v>278661.17687587091</v>
      </c>
      <c r="AS105" s="43">
        <f t="shared" si="332"/>
        <v>278661.17687587091</v>
      </c>
      <c r="AT105" s="43">
        <f t="shared" si="332"/>
        <v>278661.17687587091</v>
      </c>
      <c r="AU105" s="43">
        <f t="shared" si="332"/>
        <v>278661.17687587091</v>
      </c>
      <c r="AV105" s="43">
        <f t="shared" si="332"/>
        <v>278661.17687587091</v>
      </c>
      <c r="AW105" s="43">
        <f t="shared" si="332"/>
        <v>278661.17687587091</v>
      </c>
      <c r="AX105" s="43">
        <f t="shared" si="332"/>
        <v>278661.17687587091</v>
      </c>
      <c r="AY105" s="43">
        <f t="shared" si="332"/>
        <v>278661.17687587091</v>
      </c>
      <c r="AZ105" s="43">
        <f t="shared" si="332"/>
        <v>278661.17687587091</v>
      </c>
      <c r="BA105" s="43">
        <f t="shared" si="332"/>
        <v>278661.17687587091</v>
      </c>
      <c r="BB105" s="43">
        <f t="shared" si="332"/>
        <v>278661.17687587091</v>
      </c>
      <c r="BC105" s="43">
        <f t="shared" si="332"/>
        <v>278661.17687587091</v>
      </c>
      <c r="BD105" s="43">
        <f t="shared" si="332"/>
        <v>278661.17687587091</v>
      </c>
      <c r="BE105" s="43">
        <f t="shared" si="332"/>
        <v>278661.17687587091</v>
      </c>
      <c r="BF105" s="43">
        <f t="shared" si="332"/>
        <v>278661.17687587091</v>
      </c>
      <c r="BG105" s="43">
        <f t="shared" si="332"/>
        <v>278661.17687587091</v>
      </c>
      <c r="BH105" s="43">
        <f t="shared" si="332"/>
        <v>278661.17687587091</v>
      </c>
      <c r="BI105" s="43">
        <f t="shared" si="332"/>
        <v>278661.17687587091</v>
      </c>
      <c r="BJ105" s="43">
        <f t="shared" si="332"/>
        <v>278661.17687587091</v>
      </c>
      <c r="BK105" s="43">
        <f t="shared" si="332"/>
        <v>278661.17687587091</v>
      </c>
      <c r="BL105" s="43">
        <f t="shared" si="332"/>
        <v>278661.17687587091</v>
      </c>
      <c r="BM105" s="43">
        <f t="shared" si="332"/>
        <v>278661.17687587091</v>
      </c>
      <c r="BN105" s="43">
        <f t="shared" si="332"/>
        <v>278661.17687587091</v>
      </c>
      <c r="BO105" s="43">
        <f t="shared" si="332"/>
        <v>278661.17687587091</v>
      </c>
    </row>
    <row r="106" spans="1:67" x14ac:dyDescent="0.3">
      <c r="H106" s="46"/>
    </row>
    <row r="107" spans="1:67" x14ac:dyDescent="0.3">
      <c r="A107" t="s">
        <v>125</v>
      </c>
      <c r="H107" s="46"/>
    </row>
    <row r="108" spans="1:67" x14ac:dyDescent="0.3">
      <c r="A108" s="42" t="str">
        <f>"Change in "&amp;A69&amp;" (CAPEX)"</f>
        <v>Change in Fixed Assets, net (CAPEX)</v>
      </c>
      <c r="F108" s="13" t="s">
        <v>127</v>
      </c>
      <c r="H108" s="46"/>
      <c r="I108" s="41">
        <f>H69-I69-I39</f>
        <v>-97577.999999999665</v>
      </c>
      <c r="J108" s="41">
        <f>I69-J69-J39</f>
        <v>-5.6024873629212379E-10</v>
      </c>
      <c r="K108" s="41">
        <f>J69-K69-K39</f>
        <v>1.0000000707805157E-2</v>
      </c>
      <c r="L108" s="41">
        <f>K69-L69-L39</f>
        <v>-104772.00000000012</v>
      </c>
      <c r="M108" s="41">
        <f>L69-M69-M39</f>
        <v>-101153.00000000055</v>
      </c>
      <c r="N108" s="41">
        <f>M69-N69-N39</f>
        <v>-104055.99999999926</v>
      </c>
      <c r="O108" s="41">
        <f>N69-O69-O39</f>
        <v>-101355.99000000044</v>
      </c>
      <c r="P108" s="41">
        <f>O69-P69-P39</f>
        <v>-103796.00000000022</v>
      </c>
      <c r="Q108" s="41">
        <f>P69-Q69-Q39</f>
        <v>1.127773430198431E-10</v>
      </c>
      <c r="R108" s="41">
        <f>Q69-R69-R39</f>
        <v>-103950.00999999981</v>
      </c>
      <c r="S108" s="41">
        <f>R69-S69-S39</f>
        <v>-98415.999999999971</v>
      </c>
      <c r="T108" s="41">
        <f>S69-T69-T39</f>
        <v>-97835.990000000194</v>
      </c>
      <c r="U108" s="41">
        <f>T69-U69-U39</f>
        <v>3.7107383832335472E-10</v>
      </c>
      <c r="V108" s="41">
        <f>U69-V69-V39</f>
        <v>-1.8553691916167736E-10</v>
      </c>
      <c r="W108" s="41">
        <f>V69-W69-W39</f>
        <v>3.7107383832335472E-10</v>
      </c>
      <c r="X108" s="41">
        <f>W69-X69-X39</f>
        <v>-3.7107383832335472E-10</v>
      </c>
      <c r="Y108" s="41">
        <f>X69-Y69-Y39</f>
        <v>-1.8553691916167736E-10</v>
      </c>
      <c r="Z108" s="41">
        <f>Y69-Z69-Z39</f>
        <v>-99079.999999999709</v>
      </c>
      <c r="AA108" s="41">
        <f>Z69-AA69-AA39</f>
        <v>-99872.000000000218</v>
      </c>
      <c r="AB108" s="41">
        <f>AA69-AB69-AB39</f>
        <v>-98622</v>
      </c>
      <c r="AC108" s="41">
        <f>AB69-AC69-AC39</f>
        <v>4.8385118134319782E-10</v>
      </c>
      <c r="AD108" s="41">
        <f>AC69-AD69-AD39</f>
        <v>-99866.000000000189</v>
      </c>
      <c r="AE108" s="41">
        <f>AD69-AE69-AE39</f>
        <v>-104736.00000000012</v>
      </c>
      <c r="AF108" s="41">
        <f t="shared" ref="AF108:BO108" si="333">AE69-AF69-AF39</f>
        <v>-1.127773430198431E-10</v>
      </c>
      <c r="AG108" s="41">
        <f t="shared" si="333"/>
        <v>-1.127773430198431E-10</v>
      </c>
      <c r="AH108" s="41">
        <f t="shared" si="333"/>
        <v>-1.127773430198431E-10</v>
      </c>
      <c r="AI108" s="41">
        <f t="shared" si="333"/>
        <v>-1.127773430198431E-10</v>
      </c>
      <c r="AJ108" s="41">
        <f t="shared" si="333"/>
        <v>-1.127773430198431E-10</v>
      </c>
      <c r="AK108" s="41">
        <f t="shared" si="333"/>
        <v>-1.127773430198431E-10</v>
      </c>
      <c r="AL108" s="41">
        <f t="shared" si="333"/>
        <v>-1.127773430198431E-10</v>
      </c>
      <c r="AM108" s="41">
        <f t="shared" si="333"/>
        <v>-1.127773430198431E-10</v>
      </c>
      <c r="AN108" s="41">
        <f t="shared" si="333"/>
        <v>-1.127773430198431E-10</v>
      </c>
      <c r="AO108" s="41">
        <f t="shared" si="333"/>
        <v>-1.127773430198431E-10</v>
      </c>
      <c r="AP108" s="41">
        <f t="shared" si="333"/>
        <v>-1.127773430198431E-10</v>
      </c>
      <c r="AQ108" s="41">
        <f t="shared" si="333"/>
        <v>-1.127773430198431E-10</v>
      </c>
      <c r="AR108" s="41">
        <f t="shared" si="333"/>
        <v>-1.127773430198431E-10</v>
      </c>
      <c r="AS108" s="41">
        <f t="shared" si="333"/>
        <v>-1.127773430198431E-10</v>
      </c>
      <c r="AT108" s="41">
        <f t="shared" si="333"/>
        <v>-1.127773430198431E-10</v>
      </c>
      <c r="AU108" s="41">
        <f t="shared" si="333"/>
        <v>-1.127773430198431E-10</v>
      </c>
      <c r="AV108" s="41">
        <f t="shared" si="333"/>
        <v>-1.127773430198431E-10</v>
      </c>
      <c r="AW108" s="41">
        <f t="shared" si="333"/>
        <v>-1.127773430198431E-10</v>
      </c>
      <c r="AX108" s="41">
        <f t="shared" si="333"/>
        <v>-1.127773430198431E-10</v>
      </c>
      <c r="AY108" s="41">
        <f t="shared" si="333"/>
        <v>-1.127773430198431E-10</v>
      </c>
      <c r="AZ108" s="41">
        <f t="shared" si="333"/>
        <v>-1.127773430198431E-10</v>
      </c>
      <c r="BA108" s="41">
        <f t="shared" si="333"/>
        <v>-1.127773430198431E-10</v>
      </c>
      <c r="BB108" s="41">
        <f t="shared" si="333"/>
        <v>-1.127773430198431E-10</v>
      </c>
      <c r="BC108" s="41">
        <f t="shared" si="333"/>
        <v>-1.127773430198431E-10</v>
      </c>
      <c r="BD108" s="41">
        <f t="shared" si="333"/>
        <v>-1.127773430198431E-10</v>
      </c>
      <c r="BE108" s="41">
        <f t="shared" si="333"/>
        <v>-1.127773430198431E-10</v>
      </c>
      <c r="BF108" s="41">
        <f t="shared" si="333"/>
        <v>-1.127773430198431E-10</v>
      </c>
      <c r="BG108" s="41">
        <f t="shared" si="333"/>
        <v>-1.127773430198431E-10</v>
      </c>
      <c r="BH108" s="41">
        <f t="shared" si="333"/>
        <v>-1.127773430198431E-10</v>
      </c>
      <c r="BI108" s="41">
        <f t="shared" si="333"/>
        <v>-1.127773430198431E-10</v>
      </c>
      <c r="BJ108" s="41">
        <f t="shared" si="333"/>
        <v>-1.127773430198431E-10</v>
      </c>
      <c r="BK108" s="41">
        <f t="shared" si="333"/>
        <v>-1.127773430198431E-10</v>
      </c>
      <c r="BL108" s="41">
        <f t="shared" si="333"/>
        <v>-1.127773430198431E-10</v>
      </c>
      <c r="BM108" s="41">
        <f t="shared" si="333"/>
        <v>-1.127773430198431E-10</v>
      </c>
      <c r="BN108" s="41">
        <f t="shared" si="333"/>
        <v>-1.127773430198431E-10</v>
      </c>
      <c r="BO108" s="41">
        <f t="shared" si="333"/>
        <v>-1.127773430198431E-10</v>
      </c>
    </row>
    <row r="109" spans="1:67" x14ac:dyDescent="0.3">
      <c r="H109" s="46"/>
    </row>
    <row r="110" spans="1:67" x14ac:dyDescent="0.3">
      <c r="A110" s="34" t="s">
        <v>126</v>
      </c>
      <c r="B110" s="34"/>
      <c r="C110" s="34"/>
      <c r="D110" s="34"/>
      <c r="E110" s="34"/>
      <c r="F110" s="34"/>
      <c r="G110" s="34"/>
      <c r="H110" s="47"/>
      <c r="I110" s="43">
        <f>SUM(I108:I109)</f>
        <v>-97577.999999999665</v>
      </c>
      <c r="J110" s="43">
        <f>SUM(J108:J109)</f>
        <v>-5.6024873629212379E-10</v>
      </c>
      <c r="K110" s="43">
        <f t="shared" ref="K110:AE110" si="334">SUM(K108:K109)</f>
        <v>1.0000000707805157E-2</v>
      </c>
      <c r="L110" s="43">
        <f t="shared" si="334"/>
        <v>-104772.00000000012</v>
      </c>
      <c r="M110" s="43">
        <f t="shared" si="334"/>
        <v>-101153.00000000055</v>
      </c>
      <c r="N110" s="43">
        <f t="shared" si="334"/>
        <v>-104055.99999999926</v>
      </c>
      <c r="O110" s="43">
        <f t="shared" si="334"/>
        <v>-101355.99000000044</v>
      </c>
      <c r="P110" s="43">
        <f t="shared" si="334"/>
        <v>-103796.00000000022</v>
      </c>
      <c r="Q110" s="43">
        <f t="shared" si="334"/>
        <v>1.127773430198431E-10</v>
      </c>
      <c r="R110" s="43">
        <f t="shared" si="334"/>
        <v>-103950.00999999981</v>
      </c>
      <c r="S110" s="43">
        <f t="shared" si="334"/>
        <v>-98415.999999999971</v>
      </c>
      <c r="T110" s="43">
        <f t="shared" si="334"/>
        <v>-97835.990000000194</v>
      </c>
      <c r="U110" s="43">
        <f t="shared" si="334"/>
        <v>3.7107383832335472E-10</v>
      </c>
      <c r="V110" s="43">
        <f t="shared" si="334"/>
        <v>-1.8553691916167736E-10</v>
      </c>
      <c r="W110" s="43">
        <f t="shared" si="334"/>
        <v>3.7107383832335472E-10</v>
      </c>
      <c r="X110" s="43">
        <f t="shared" si="334"/>
        <v>-3.7107383832335472E-10</v>
      </c>
      <c r="Y110" s="43">
        <f t="shared" si="334"/>
        <v>-1.8553691916167736E-10</v>
      </c>
      <c r="Z110" s="43">
        <f t="shared" si="334"/>
        <v>-99079.999999999709</v>
      </c>
      <c r="AA110" s="43">
        <f t="shared" si="334"/>
        <v>-99872.000000000218</v>
      </c>
      <c r="AB110" s="43">
        <f t="shared" si="334"/>
        <v>-98622</v>
      </c>
      <c r="AC110" s="43">
        <f t="shared" si="334"/>
        <v>4.8385118134319782E-10</v>
      </c>
      <c r="AD110" s="43">
        <f t="shared" si="334"/>
        <v>-99866.000000000189</v>
      </c>
      <c r="AE110" s="43">
        <f t="shared" si="334"/>
        <v>-104736.00000000012</v>
      </c>
      <c r="AF110" s="43">
        <f t="shared" ref="AF110:BO110" si="335">SUM(AF108:AF109)</f>
        <v>-1.127773430198431E-10</v>
      </c>
      <c r="AG110" s="43">
        <f t="shared" si="335"/>
        <v>-1.127773430198431E-10</v>
      </c>
      <c r="AH110" s="43">
        <f t="shared" si="335"/>
        <v>-1.127773430198431E-10</v>
      </c>
      <c r="AI110" s="43">
        <f t="shared" si="335"/>
        <v>-1.127773430198431E-10</v>
      </c>
      <c r="AJ110" s="43">
        <f t="shared" si="335"/>
        <v>-1.127773430198431E-10</v>
      </c>
      <c r="AK110" s="43">
        <f t="shared" si="335"/>
        <v>-1.127773430198431E-10</v>
      </c>
      <c r="AL110" s="43">
        <f t="shared" si="335"/>
        <v>-1.127773430198431E-10</v>
      </c>
      <c r="AM110" s="43">
        <f t="shared" si="335"/>
        <v>-1.127773430198431E-10</v>
      </c>
      <c r="AN110" s="43">
        <f t="shared" si="335"/>
        <v>-1.127773430198431E-10</v>
      </c>
      <c r="AO110" s="43">
        <f t="shared" si="335"/>
        <v>-1.127773430198431E-10</v>
      </c>
      <c r="AP110" s="43">
        <f t="shared" si="335"/>
        <v>-1.127773430198431E-10</v>
      </c>
      <c r="AQ110" s="43">
        <f t="shared" si="335"/>
        <v>-1.127773430198431E-10</v>
      </c>
      <c r="AR110" s="43">
        <f t="shared" si="335"/>
        <v>-1.127773430198431E-10</v>
      </c>
      <c r="AS110" s="43">
        <f t="shared" si="335"/>
        <v>-1.127773430198431E-10</v>
      </c>
      <c r="AT110" s="43">
        <f t="shared" si="335"/>
        <v>-1.127773430198431E-10</v>
      </c>
      <c r="AU110" s="43">
        <f t="shared" si="335"/>
        <v>-1.127773430198431E-10</v>
      </c>
      <c r="AV110" s="43">
        <f t="shared" si="335"/>
        <v>-1.127773430198431E-10</v>
      </c>
      <c r="AW110" s="43">
        <f t="shared" si="335"/>
        <v>-1.127773430198431E-10</v>
      </c>
      <c r="AX110" s="43">
        <f t="shared" si="335"/>
        <v>-1.127773430198431E-10</v>
      </c>
      <c r="AY110" s="43">
        <f t="shared" si="335"/>
        <v>-1.127773430198431E-10</v>
      </c>
      <c r="AZ110" s="43">
        <f t="shared" si="335"/>
        <v>-1.127773430198431E-10</v>
      </c>
      <c r="BA110" s="43">
        <f t="shared" si="335"/>
        <v>-1.127773430198431E-10</v>
      </c>
      <c r="BB110" s="43">
        <f t="shared" si="335"/>
        <v>-1.127773430198431E-10</v>
      </c>
      <c r="BC110" s="43">
        <f t="shared" si="335"/>
        <v>-1.127773430198431E-10</v>
      </c>
      <c r="BD110" s="43">
        <f t="shared" si="335"/>
        <v>-1.127773430198431E-10</v>
      </c>
      <c r="BE110" s="43">
        <f t="shared" si="335"/>
        <v>-1.127773430198431E-10</v>
      </c>
      <c r="BF110" s="43">
        <f t="shared" si="335"/>
        <v>-1.127773430198431E-10</v>
      </c>
      <c r="BG110" s="43">
        <f t="shared" si="335"/>
        <v>-1.127773430198431E-10</v>
      </c>
      <c r="BH110" s="43">
        <f t="shared" si="335"/>
        <v>-1.127773430198431E-10</v>
      </c>
      <c r="BI110" s="43">
        <f t="shared" si="335"/>
        <v>-1.127773430198431E-10</v>
      </c>
      <c r="BJ110" s="43">
        <f t="shared" si="335"/>
        <v>-1.127773430198431E-10</v>
      </c>
      <c r="BK110" s="43">
        <f t="shared" si="335"/>
        <v>-1.127773430198431E-10</v>
      </c>
      <c r="BL110" s="43">
        <f t="shared" si="335"/>
        <v>-1.127773430198431E-10</v>
      </c>
      <c r="BM110" s="43">
        <f t="shared" si="335"/>
        <v>-1.127773430198431E-10</v>
      </c>
      <c r="BN110" s="43">
        <f t="shared" si="335"/>
        <v>-1.127773430198431E-10</v>
      </c>
      <c r="BO110" s="43">
        <f t="shared" si="335"/>
        <v>-1.127773430198431E-10</v>
      </c>
    </row>
    <row r="111" spans="1:67" x14ac:dyDescent="0.3">
      <c r="H111" s="46"/>
    </row>
    <row r="112" spans="1:67" x14ac:dyDescent="0.3">
      <c r="A112" t="s">
        <v>128</v>
      </c>
      <c r="H112" s="46"/>
    </row>
    <row r="113" spans="1:67" x14ac:dyDescent="0.3">
      <c r="A113" s="42" t="s">
        <v>129</v>
      </c>
      <c r="H113" s="46"/>
    </row>
    <row r="114" spans="1:67" x14ac:dyDescent="0.3">
      <c r="A114" s="44" t="str">
        <f>"Change in "&amp;A78</f>
        <v>Change in Revolver</v>
      </c>
      <c r="F114" s="13" t="s">
        <v>123</v>
      </c>
      <c r="H114" s="46"/>
      <c r="I114" s="41">
        <f>I78-H78</f>
        <v>0</v>
      </c>
      <c r="J114" s="41">
        <f>J78-I78</f>
        <v>0</v>
      </c>
      <c r="K114" s="41">
        <f t="shared" ref="K114:AE114" si="336">K78-J78</f>
        <v>0</v>
      </c>
      <c r="L114" s="41">
        <f t="shared" si="336"/>
        <v>0</v>
      </c>
      <c r="M114" s="41">
        <f t="shared" si="336"/>
        <v>0</v>
      </c>
      <c r="N114" s="41">
        <f t="shared" si="336"/>
        <v>0</v>
      </c>
      <c r="O114" s="41">
        <f t="shared" si="336"/>
        <v>-500000</v>
      </c>
      <c r="P114" s="41">
        <f t="shared" si="336"/>
        <v>0</v>
      </c>
      <c r="Q114" s="41">
        <f t="shared" si="336"/>
        <v>0</v>
      </c>
      <c r="R114" s="41">
        <f t="shared" si="336"/>
        <v>0</v>
      </c>
      <c r="S114" s="41">
        <f t="shared" si="336"/>
        <v>0</v>
      </c>
      <c r="T114" s="41">
        <f t="shared" si="336"/>
        <v>0</v>
      </c>
      <c r="U114" s="41">
        <f t="shared" si="336"/>
        <v>0</v>
      </c>
      <c r="V114" s="41">
        <f t="shared" si="336"/>
        <v>-500000</v>
      </c>
      <c r="W114" s="41">
        <f t="shared" si="336"/>
        <v>0</v>
      </c>
      <c r="X114" s="41">
        <f t="shared" si="336"/>
        <v>0</v>
      </c>
      <c r="Y114" s="41">
        <f t="shared" si="336"/>
        <v>0</v>
      </c>
      <c r="Z114" s="41">
        <f t="shared" si="336"/>
        <v>0</v>
      </c>
      <c r="AA114" s="41">
        <f t="shared" si="336"/>
        <v>0</v>
      </c>
      <c r="AB114" s="41">
        <f t="shared" si="336"/>
        <v>-500000</v>
      </c>
      <c r="AC114" s="41">
        <f t="shared" si="336"/>
        <v>0</v>
      </c>
      <c r="AD114" s="41">
        <f t="shared" si="336"/>
        <v>0</v>
      </c>
      <c r="AE114" s="41">
        <f t="shared" si="336"/>
        <v>0</v>
      </c>
      <c r="AF114" s="41">
        <f t="shared" ref="AF114:AF115" si="337">AF78-AE78</f>
        <v>0</v>
      </c>
      <c r="AG114" s="41">
        <f t="shared" ref="AG114:AG115" si="338">AG78-AF78</f>
        <v>0</v>
      </c>
      <c r="AH114" s="41">
        <f t="shared" ref="AH114:AH115" si="339">AH78-AG78</f>
        <v>0</v>
      </c>
      <c r="AI114" s="41">
        <f t="shared" ref="AI114:AI115" si="340">AI78-AH78</f>
        <v>0</v>
      </c>
      <c r="AJ114" s="41">
        <f t="shared" ref="AJ114:AJ115" si="341">AJ78-AI78</f>
        <v>0</v>
      </c>
      <c r="AK114" s="41">
        <f t="shared" ref="AK114:AK115" si="342">AK78-AJ78</f>
        <v>0</v>
      </c>
      <c r="AL114" s="41">
        <f t="shared" ref="AL114:AL115" si="343">AL78-AK78</f>
        <v>0</v>
      </c>
      <c r="AM114" s="41">
        <f t="shared" ref="AM114:AM115" si="344">AM78-AL78</f>
        <v>0</v>
      </c>
      <c r="AN114" s="41">
        <f t="shared" ref="AN114:AN115" si="345">AN78-AM78</f>
        <v>0</v>
      </c>
      <c r="AO114" s="41">
        <f t="shared" ref="AO114:AO115" si="346">AO78-AN78</f>
        <v>0</v>
      </c>
      <c r="AP114" s="41">
        <f t="shared" ref="AP114:AP115" si="347">AP78-AO78</f>
        <v>0</v>
      </c>
      <c r="AQ114" s="41">
        <f t="shared" ref="AQ114:AQ115" si="348">AQ78-AP78</f>
        <v>0</v>
      </c>
      <c r="AR114" s="41">
        <f t="shared" ref="AR114:AR115" si="349">AR78-AQ78</f>
        <v>0</v>
      </c>
      <c r="AS114" s="41">
        <f t="shared" ref="AS114:AS115" si="350">AS78-AR78</f>
        <v>0</v>
      </c>
      <c r="AT114" s="41">
        <f t="shared" ref="AT114:AT115" si="351">AT78-AS78</f>
        <v>0</v>
      </c>
      <c r="AU114" s="41">
        <f t="shared" ref="AU114:AU115" si="352">AU78-AT78</f>
        <v>0</v>
      </c>
      <c r="AV114" s="41">
        <f t="shared" ref="AV114:AV115" si="353">AV78-AU78</f>
        <v>0</v>
      </c>
      <c r="AW114" s="41">
        <f t="shared" ref="AW114:AW115" si="354">AW78-AV78</f>
        <v>0</v>
      </c>
      <c r="AX114" s="41">
        <f t="shared" ref="AX114:AX115" si="355">AX78-AW78</f>
        <v>0</v>
      </c>
      <c r="AY114" s="41">
        <f t="shared" ref="AY114:AY115" si="356">AY78-AX78</f>
        <v>0</v>
      </c>
      <c r="AZ114" s="41">
        <f t="shared" ref="AZ114:AZ115" si="357">AZ78-AY78</f>
        <v>0</v>
      </c>
      <c r="BA114" s="41">
        <f t="shared" ref="BA114:BA115" si="358">BA78-AZ78</f>
        <v>0</v>
      </c>
      <c r="BB114" s="41">
        <f t="shared" ref="BB114:BB115" si="359">BB78-BA78</f>
        <v>0</v>
      </c>
      <c r="BC114" s="41">
        <f t="shared" ref="BC114:BC115" si="360">BC78-BB78</f>
        <v>0</v>
      </c>
      <c r="BD114" s="41">
        <f t="shared" ref="BD114:BD115" si="361">BD78-BC78</f>
        <v>0</v>
      </c>
      <c r="BE114" s="41">
        <f t="shared" ref="BE114:BE115" si="362">BE78-BD78</f>
        <v>0</v>
      </c>
      <c r="BF114" s="41">
        <f t="shared" ref="BF114:BF115" si="363">BF78-BE78</f>
        <v>0</v>
      </c>
      <c r="BG114" s="41">
        <f t="shared" ref="BG114:BG115" si="364">BG78-BF78</f>
        <v>0</v>
      </c>
      <c r="BH114" s="41">
        <f t="shared" ref="BH114:BH115" si="365">BH78-BG78</f>
        <v>0</v>
      </c>
      <c r="BI114" s="41">
        <f t="shared" ref="BI114:BI115" si="366">BI78-BH78</f>
        <v>0</v>
      </c>
      <c r="BJ114" s="41">
        <f t="shared" ref="BJ114:BJ115" si="367">BJ78-BI78</f>
        <v>0</v>
      </c>
      <c r="BK114" s="41">
        <f t="shared" ref="BK114:BK115" si="368">BK78-BJ78</f>
        <v>0</v>
      </c>
      <c r="BL114" s="41">
        <f t="shared" ref="BL114:BL115" si="369">BL78-BK78</f>
        <v>0</v>
      </c>
      <c r="BM114" s="41">
        <f t="shared" ref="BM114:BM115" si="370">BM78-BL78</f>
        <v>0</v>
      </c>
      <c r="BN114" s="41">
        <f t="shared" ref="BN114:BN115" si="371">BN78-BM78</f>
        <v>0</v>
      </c>
      <c r="BO114" s="41">
        <f t="shared" ref="BO114:BO115" si="372">BO78-BN78</f>
        <v>0</v>
      </c>
    </row>
    <row r="115" spans="1:67" x14ac:dyDescent="0.3">
      <c r="A115" s="44" t="str">
        <f>"Change in "&amp;A79</f>
        <v>Change in Term Debt</v>
      </c>
      <c r="F115" s="13" t="s">
        <v>123</v>
      </c>
      <c r="H115" s="46"/>
      <c r="I115" s="41">
        <f>I79-H79</f>
        <v>0</v>
      </c>
      <c r="J115" s="41">
        <f>J79-I79</f>
        <v>0</v>
      </c>
      <c r="K115" s="41">
        <f t="shared" ref="K115:AE115" si="373">K79-J79</f>
        <v>-175000</v>
      </c>
      <c r="L115" s="41">
        <f t="shared" si="373"/>
        <v>0</v>
      </c>
      <c r="M115" s="41">
        <f t="shared" si="373"/>
        <v>0</v>
      </c>
      <c r="N115" s="41">
        <f t="shared" si="373"/>
        <v>-175000</v>
      </c>
      <c r="O115" s="41">
        <f t="shared" si="373"/>
        <v>0</v>
      </c>
      <c r="P115" s="41">
        <f t="shared" si="373"/>
        <v>0</v>
      </c>
      <c r="Q115" s="41">
        <f t="shared" si="373"/>
        <v>-175000</v>
      </c>
      <c r="R115" s="41">
        <f t="shared" si="373"/>
        <v>0</v>
      </c>
      <c r="S115" s="41">
        <f t="shared" si="373"/>
        <v>0</v>
      </c>
      <c r="T115" s="41">
        <f t="shared" si="373"/>
        <v>-175000</v>
      </c>
      <c r="U115" s="41">
        <f t="shared" si="373"/>
        <v>0</v>
      </c>
      <c r="V115" s="41">
        <f t="shared" si="373"/>
        <v>0</v>
      </c>
      <c r="W115" s="41">
        <f t="shared" si="373"/>
        <v>-175000</v>
      </c>
      <c r="X115" s="41">
        <f t="shared" si="373"/>
        <v>0</v>
      </c>
      <c r="Y115" s="41">
        <f t="shared" si="373"/>
        <v>0</v>
      </c>
      <c r="Z115" s="41">
        <f t="shared" si="373"/>
        <v>-175000</v>
      </c>
      <c r="AA115" s="41">
        <f t="shared" si="373"/>
        <v>0</v>
      </c>
      <c r="AB115" s="41">
        <f t="shared" si="373"/>
        <v>0</v>
      </c>
      <c r="AC115" s="41">
        <f t="shared" si="373"/>
        <v>-175000</v>
      </c>
      <c r="AD115" s="41">
        <f t="shared" si="373"/>
        <v>0</v>
      </c>
      <c r="AE115" s="41">
        <f t="shared" si="373"/>
        <v>0</v>
      </c>
      <c r="AF115" s="41">
        <f t="shared" si="337"/>
        <v>0</v>
      </c>
      <c r="AG115" s="41">
        <f t="shared" si="338"/>
        <v>0</v>
      </c>
      <c r="AH115" s="41">
        <f t="shared" si="339"/>
        <v>0</v>
      </c>
      <c r="AI115" s="41">
        <f t="shared" si="340"/>
        <v>0</v>
      </c>
      <c r="AJ115" s="41">
        <f t="shared" si="341"/>
        <v>0</v>
      </c>
      <c r="AK115" s="41">
        <f t="shared" si="342"/>
        <v>0</v>
      </c>
      <c r="AL115" s="41">
        <f t="shared" si="343"/>
        <v>0</v>
      </c>
      <c r="AM115" s="41">
        <f t="shared" si="344"/>
        <v>0</v>
      </c>
      <c r="AN115" s="41">
        <f t="shared" si="345"/>
        <v>0</v>
      </c>
      <c r="AO115" s="41">
        <f t="shared" si="346"/>
        <v>0</v>
      </c>
      <c r="AP115" s="41">
        <f t="shared" si="347"/>
        <v>0</v>
      </c>
      <c r="AQ115" s="41">
        <f t="shared" si="348"/>
        <v>0</v>
      </c>
      <c r="AR115" s="41">
        <f t="shared" si="349"/>
        <v>0</v>
      </c>
      <c r="AS115" s="41">
        <f t="shared" si="350"/>
        <v>0</v>
      </c>
      <c r="AT115" s="41">
        <f t="shared" si="351"/>
        <v>0</v>
      </c>
      <c r="AU115" s="41">
        <f t="shared" si="352"/>
        <v>0</v>
      </c>
      <c r="AV115" s="41">
        <f t="shared" si="353"/>
        <v>0</v>
      </c>
      <c r="AW115" s="41">
        <f t="shared" si="354"/>
        <v>0</v>
      </c>
      <c r="AX115" s="41">
        <f t="shared" si="355"/>
        <v>0</v>
      </c>
      <c r="AY115" s="41">
        <f t="shared" si="356"/>
        <v>0</v>
      </c>
      <c r="AZ115" s="41">
        <f t="shared" si="357"/>
        <v>0</v>
      </c>
      <c r="BA115" s="41">
        <f t="shared" si="358"/>
        <v>0</v>
      </c>
      <c r="BB115" s="41">
        <f t="shared" si="359"/>
        <v>0</v>
      </c>
      <c r="BC115" s="41">
        <f t="shared" si="360"/>
        <v>0</v>
      </c>
      <c r="BD115" s="41">
        <f t="shared" si="361"/>
        <v>0</v>
      </c>
      <c r="BE115" s="41">
        <f t="shared" si="362"/>
        <v>0</v>
      </c>
      <c r="BF115" s="41">
        <f t="shared" si="363"/>
        <v>0</v>
      </c>
      <c r="BG115" s="41">
        <f t="shared" si="364"/>
        <v>0</v>
      </c>
      <c r="BH115" s="41">
        <f t="shared" si="365"/>
        <v>0</v>
      </c>
      <c r="BI115" s="41">
        <f t="shared" si="366"/>
        <v>0</v>
      </c>
      <c r="BJ115" s="41">
        <f t="shared" si="367"/>
        <v>0</v>
      </c>
      <c r="BK115" s="41">
        <f t="shared" si="368"/>
        <v>0</v>
      </c>
      <c r="BL115" s="41">
        <f t="shared" si="369"/>
        <v>0</v>
      </c>
      <c r="BM115" s="41">
        <f t="shared" si="370"/>
        <v>0</v>
      </c>
      <c r="BN115" s="41">
        <f t="shared" si="371"/>
        <v>0</v>
      </c>
      <c r="BO115" s="41">
        <f t="shared" si="372"/>
        <v>0</v>
      </c>
    </row>
    <row r="116" spans="1:67" x14ac:dyDescent="0.3">
      <c r="H116" s="46"/>
    </row>
    <row r="117" spans="1:67" x14ac:dyDescent="0.3">
      <c r="A117" s="45" t="s">
        <v>130</v>
      </c>
      <c r="B117" s="34"/>
      <c r="C117" s="34"/>
      <c r="D117" s="34"/>
      <c r="E117" s="34"/>
      <c r="F117" s="34"/>
      <c r="G117" s="34"/>
      <c r="H117" s="47"/>
      <c r="I117" s="43">
        <f>SUM(I114:I116)</f>
        <v>0</v>
      </c>
      <c r="J117" s="43">
        <f>SUM(J114:J116)</f>
        <v>0</v>
      </c>
      <c r="K117" s="43">
        <f t="shared" ref="K117:AE117" si="374">SUM(K114:K116)</f>
        <v>-175000</v>
      </c>
      <c r="L117" s="43">
        <f t="shared" si="374"/>
        <v>0</v>
      </c>
      <c r="M117" s="43">
        <f t="shared" si="374"/>
        <v>0</v>
      </c>
      <c r="N117" s="43">
        <f t="shared" si="374"/>
        <v>-175000</v>
      </c>
      <c r="O117" s="43">
        <f t="shared" si="374"/>
        <v>-500000</v>
      </c>
      <c r="P117" s="43">
        <f t="shared" si="374"/>
        <v>0</v>
      </c>
      <c r="Q117" s="43">
        <f t="shared" si="374"/>
        <v>-175000</v>
      </c>
      <c r="R117" s="43">
        <f t="shared" si="374"/>
        <v>0</v>
      </c>
      <c r="S117" s="43">
        <f t="shared" si="374"/>
        <v>0</v>
      </c>
      <c r="T117" s="43">
        <f t="shared" si="374"/>
        <v>-175000</v>
      </c>
      <c r="U117" s="43">
        <f t="shared" si="374"/>
        <v>0</v>
      </c>
      <c r="V117" s="43">
        <f t="shared" si="374"/>
        <v>-500000</v>
      </c>
      <c r="W117" s="43">
        <f t="shared" si="374"/>
        <v>-175000</v>
      </c>
      <c r="X117" s="43">
        <f t="shared" si="374"/>
        <v>0</v>
      </c>
      <c r="Y117" s="43">
        <f t="shared" si="374"/>
        <v>0</v>
      </c>
      <c r="Z117" s="43">
        <f t="shared" si="374"/>
        <v>-175000</v>
      </c>
      <c r="AA117" s="43">
        <f t="shared" si="374"/>
        <v>0</v>
      </c>
      <c r="AB117" s="43">
        <f t="shared" si="374"/>
        <v>-500000</v>
      </c>
      <c r="AC117" s="43">
        <f t="shared" si="374"/>
        <v>-175000</v>
      </c>
      <c r="AD117" s="43">
        <f t="shared" si="374"/>
        <v>0</v>
      </c>
      <c r="AE117" s="43">
        <f t="shared" si="374"/>
        <v>0</v>
      </c>
      <c r="AF117" s="43">
        <f t="shared" ref="AF117:BO117" si="375">SUM(AF114:AF116)</f>
        <v>0</v>
      </c>
      <c r="AG117" s="43">
        <f t="shared" si="375"/>
        <v>0</v>
      </c>
      <c r="AH117" s="43">
        <f t="shared" si="375"/>
        <v>0</v>
      </c>
      <c r="AI117" s="43">
        <f t="shared" si="375"/>
        <v>0</v>
      </c>
      <c r="AJ117" s="43">
        <f t="shared" si="375"/>
        <v>0</v>
      </c>
      <c r="AK117" s="43">
        <f t="shared" si="375"/>
        <v>0</v>
      </c>
      <c r="AL117" s="43">
        <f t="shared" si="375"/>
        <v>0</v>
      </c>
      <c r="AM117" s="43">
        <f t="shared" si="375"/>
        <v>0</v>
      </c>
      <c r="AN117" s="43">
        <f t="shared" si="375"/>
        <v>0</v>
      </c>
      <c r="AO117" s="43">
        <f t="shared" si="375"/>
        <v>0</v>
      </c>
      <c r="AP117" s="43">
        <f t="shared" si="375"/>
        <v>0</v>
      </c>
      <c r="AQ117" s="43">
        <f t="shared" si="375"/>
        <v>0</v>
      </c>
      <c r="AR117" s="43">
        <f t="shared" si="375"/>
        <v>0</v>
      </c>
      <c r="AS117" s="43">
        <f t="shared" si="375"/>
        <v>0</v>
      </c>
      <c r="AT117" s="43">
        <f t="shared" si="375"/>
        <v>0</v>
      </c>
      <c r="AU117" s="43">
        <f t="shared" si="375"/>
        <v>0</v>
      </c>
      <c r="AV117" s="43">
        <f t="shared" si="375"/>
        <v>0</v>
      </c>
      <c r="AW117" s="43">
        <f t="shared" si="375"/>
        <v>0</v>
      </c>
      <c r="AX117" s="43">
        <f t="shared" si="375"/>
        <v>0</v>
      </c>
      <c r="AY117" s="43">
        <f t="shared" si="375"/>
        <v>0</v>
      </c>
      <c r="AZ117" s="43">
        <f t="shared" si="375"/>
        <v>0</v>
      </c>
      <c r="BA117" s="43">
        <f t="shared" si="375"/>
        <v>0</v>
      </c>
      <c r="BB117" s="43">
        <f t="shared" si="375"/>
        <v>0</v>
      </c>
      <c r="BC117" s="43">
        <f t="shared" si="375"/>
        <v>0</v>
      </c>
      <c r="BD117" s="43">
        <f t="shared" si="375"/>
        <v>0</v>
      </c>
      <c r="BE117" s="43">
        <f t="shared" si="375"/>
        <v>0</v>
      </c>
      <c r="BF117" s="43">
        <f t="shared" si="375"/>
        <v>0</v>
      </c>
      <c r="BG117" s="43">
        <f t="shared" si="375"/>
        <v>0</v>
      </c>
      <c r="BH117" s="43">
        <f t="shared" si="375"/>
        <v>0</v>
      </c>
      <c r="BI117" s="43">
        <f t="shared" si="375"/>
        <v>0</v>
      </c>
      <c r="BJ117" s="43">
        <f t="shared" si="375"/>
        <v>0</v>
      </c>
      <c r="BK117" s="43">
        <f t="shared" si="375"/>
        <v>0</v>
      </c>
      <c r="BL117" s="43">
        <f t="shared" si="375"/>
        <v>0</v>
      </c>
      <c r="BM117" s="43">
        <f t="shared" si="375"/>
        <v>0</v>
      </c>
      <c r="BN117" s="43">
        <f t="shared" si="375"/>
        <v>0</v>
      </c>
      <c r="BO117" s="43">
        <f t="shared" si="375"/>
        <v>0</v>
      </c>
    </row>
    <row r="118" spans="1:67" x14ac:dyDescent="0.3">
      <c r="H118" s="46"/>
    </row>
    <row r="119" spans="1:67" x14ac:dyDescent="0.3">
      <c r="A119" s="42" t="s">
        <v>131</v>
      </c>
      <c r="H119" s="46"/>
    </row>
    <row r="120" spans="1:67" x14ac:dyDescent="0.3">
      <c r="A120" s="44" t="str">
        <f>"Change in "&amp;A84</f>
        <v>Change in Contributed Capital</v>
      </c>
      <c r="F120" s="13" t="s">
        <v>123</v>
      </c>
      <c r="H120" s="46"/>
      <c r="I120" s="41">
        <f>I84-H84</f>
        <v>0</v>
      </c>
      <c r="J120" s="41">
        <f>J84-I84</f>
        <v>0</v>
      </c>
      <c r="K120" s="41">
        <f t="shared" ref="K120:AE120" si="376">K84-J84</f>
        <v>0</v>
      </c>
      <c r="L120" s="41">
        <f t="shared" si="376"/>
        <v>0</v>
      </c>
      <c r="M120" s="41">
        <f t="shared" si="376"/>
        <v>0</v>
      </c>
      <c r="N120" s="41">
        <f t="shared" si="376"/>
        <v>0</v>
      </c>
      <c r="O120" s="41">
        <f t="shared" si="376"/>
        <v>0</v>
      </c>
      <c r="P120" s="41">
        <f t="shared" si="376"/>
        <v>0</v>
      </c>
      <c r="Q120" s="41">
        <f t="shared" si="376"/>
        <v>0</v>
      </c>
      <c r="R120" s="41">
        <f t="shared" si="376"/>
        <v>0</v>
      </c>
      <c r="S120" s="41">
        <f t="shared" si="376"/>
        <v>0</v>
      </c>
      <c r="T120" s="41">
        <f t="shared" si="376"/>
        <v>0</v>
      </c>
      <c r="U120" s="41">
        <f t="shared" si="376"/>
        <v>0</v>
      </c>
      <c r="V120" s="41">
        <f t="shared" si="376"/>
        <v>0</v>
      </c>
      <c r="W120" s="41">
        <f t="shared" si="376"/>
        <v>0</v>
      </c>
      <c r="X120" s="41">
        <f t="shared" si="376"/>
        <v>0</v>
      </c>
      <c r="Y120" s="41">
        <f t="shared" si="376"/>
        <v>0</v>
      </c>
      <c r="Z120" s="41">
        <f t="shared" si="376"/>
        <v>0</v>
      </c>
      <c r="AA120" s="41">
        <f t="shared" si="376"/>
        <v>0</v>
      </c>
      <c r="AB120" s="41">
        <f t="shared" si="376"/>
        <v>0</v>
      </c>
      <c r="AC120" s="41">
        <f t="shared" si="376"/>
        <v>0</v>
      </c>
      <c r="AD120" s="41">
        <f t="shared" si="376"/>
        <v>0</v>
      </c>
      <c r="AE120" s="41">
        <f t="shared" si="376"/>
        <v>0</v>
      </c>
      <c r="AF120" s="41">
        <f t="shared" ref="AF120:AF121" si="377">AF84-AE84</f>
        <v>0</v>
      </c>
      <c r="AG120" s="41">
        <f t="shared" ref="AG120:AG121" si="378">AG84-AF84</f>
        <v>0</v>
      </c>
      <c r="AH120" s="41">
        <f t="shared" ref="AH120:AH121" si="379">AH84-AG84</f>
        <v>0</v>
      </c>
      <c r="AI120" s="41">
        <f t="shared" ref="AI120:AI121" si="380">AI84-AH84</f>
        <v>0</v>
      </c>
      <c r="AJ120" s="41">
        <f t="shared" ref="AJ120:AJ121" si="381">AJ84-AI84</f>
        <v>0</v>
      </c>
      <c r="AK120" s="41">
        <f t="shared" ref="AK120:AK121" si="382">AK84-AJ84</f>
        <v>0</v>
      </c>
      <c r="AL120" s="41">
        <f t="shared" ref="AL120:AL121" si="383">AL84-AK84</f>
        <v>0</v>
      </c>
      <c r="AM120" s="41">
        <f t="shared" ref="AM120:AM121" si="384">AM84-AL84</f>
        <v>0</v>
      </c>
      <c r="AN120" s="41">
        <f t="shared" ref="AN120:AN121" si="385">AN84-AM84</f>
        <v>0</v>
      </c>
      <c r="AO120" s="41">
        <f t="shared" ref="AO120:AO121" si="386">AO84-AN84</f>
        <v>0</v>
      </c>
      <c r="AP120" s="41">
        <f t="shared" ref="AP120:AP121" si="387">AP84-AO84</f>
        <v>0</v>
      </c>
      <c r="AQ120" s="41">
        <f t="shared" ref="AQ120:AQ121" si="388">AQ84-AP84</f>
        <v>0</v>
      </c>
      <c r="AR120" s="41">
        <f t="shared" ref="AR120:AR121" si="389">AR84-AQ84</f>
        <v>0</v>
      </c>
      <c r="AS120" s="41">
        <f t="shared" ref="AS120:AS121" si="390">AS84-AR84</f>
        <v>0</v>
      </c>
      <c r="AT120" s="41">
        <f t="shared" ref="AT120:AT121" si="391">AT84-AS84</f>
        <v>0</v>
      </c>
      <c r="AU120" s="41">
        <f t="shared" ref="AU120:AU121" si="392">AU84-AT84</f>
        <v>0</v>
      </c>
      <c r="AV120" s="41">
        <f t="shared" ref="AV120:AV121" si="393">AV84-AU84</f>
        <v>0</v>
      </c>
      <c r="AW120" s="41">
        <f t="shared" ref="AW120:AW121" si="394">AW84-AV84</f>
        <v>0</v>
      </c>
      <c r="AX120" s="41">
        <f t="shared" ref="AX120:AX121" si="395">AX84-AW84</f>
        <v>0</v>
      </c>
      <c r="AY120" s="41">
        <f t="shared" ref="AY120:AY121" si="396">AY84-AX84</f>
        <v>0</v>
      </c>
      <c r="AZ120" s="41">
        <f t="shared" ref="AZ120:AZ121" si="397">AZ84-AY84</f>
        <v>0</v>
      </c>
      <c r="BA120" s="41">
        <f t="shared" ref="BA120:BA121" si="398">BA84-AZ84</f>
        <v>0</v>
      </c>
      <c r="BB120" s="41">
        <f t="shared" ref="BB120:BB121" si="399">BB84-BA84</f>
        <v>0</v>
      </c>
      <c r="BC120" s="41">
        <f t="shared" ref="BC120:BC121" si="400">BC84-BB84</f>
        <v>0</v>
      </c>
      <c r="BD120" s="41">
        <f t="shared" ref="BD120:BD121" si="401">BD84-BC84</f>
        <v>0</v>
      </c>
      <c r="BE120" s="41">
        <f t="shared" ref="BE120:BE121" si="402">BE84-BD84</f>
        <v>0</v>
      </c>
      <c r="BF120" s="41">
        <f t="shared" ref="BF120:BF121" si="403">BF84-BE84</f>
        <v>0</v>
      </c>
      <c r="BG120" s="41">
        <f t="shared" ref="BG120:BG121" si="404">BG84-BF84</f>
        <v>0</v>
      </c>
      <c r="BH120" s="41">
        <f t="shared" ref="BH120:BH121" si="405">BH84-BG84</f>
        <v>0</v>
      </c>
      <c r="BI120" s="41">
        <f t="shared" ref="BI120:BI121" si="406">BI84-BH84</f>
        <v>0</v>
      </c>
      <c r="BJ120" s="41">
        <f t="shared" ref="BJ120:BJ121" si="407">BJ84-BI84</f>
        <v>0</v>
      </c>
      <c r="BK120" s="41">
        <f t="shared" ref="BK120:BK121" si="408">BK84-BJ84</f>
        <v>0</v>
      </c>
      <c r="BL120" s="41">
        <f t="shared" ref="BL120:BL121" si="409">BL84-BK84</f>
        <v>0</v>
      </c>
      <c r="BM120" s="41">
        <f t="shared" ref="BM120:BM121" si="410">BM84-BL84</f>
        <v>0</v>
      </c>
      <c r="BN120" s="41">
        <f t="shared" ref="BN120:BN121" si="411">BN84-BM84</f>
        <v>0</v>
      </c>
      <c r="BO120" s="41">
        <f t="shared" ref="BO120:BO121" si="412">BO84-BN84</f>
        <v>0</v>
      </c>
    </row>
    <row r="121" spans="1:67" x14ac:dyDescent="0.3">
      <c r="A121" s="44" t="str">
        <f>"Change in "&amp;A85</f>
        <v>Change in Distributions</v>
      </c>
      <c r="F121" s="13" t="s">
        <v>123</v>
      </c>
      <c r="H121" s="46"/>
      <c r="I121" s="41">
        <f>I85-H85</f>
        <v>0</v>
      </c>
      <c r="J121" s="41">
        <f>J85-I85</f>
        <v>0</v>
      </c>
      <c r="K121" s="41">
        <f t="shared" ref="K121:AE121" si="413">K85-J85</f>
        <v>0</v>
      </c>
      <c r="L121" s="41">
        <f t="shared" si="413"/>
        <v>-250000</v>
      </c>
      <c r="M121" s="41">
        <f t="shared" si="413"/>
        <v>0</v>
      </c>
      <c r="N121" s="41">
        <f t="shared" si="413"/>
        <v>0</v>
      </c>
      <c r="O121" s="41">
        <f t="shared" si="413"/>
        <v>0</v>
      </c>
      <c r="P121" s="41">
        <f t="shared" si="413"/>
        <v>0</v>
      </c>
      <c r="Q121" s="41">
        <f t="shared" si="413"/>
        <v>0</v>
      </c>
      <c r="R121" s="41">
        <f t="shared" si="413"/>
        <v>-250000</v>
      </c>
      <c r="S121" s="41">
        <f t="shared" si="413"/>
        <v>0</v>
      </c>
      <c r="T121" s="41">
        <f t="shared" si="413"/>
        <v>0</v>
      </c>
      <c r="U121" s="41">
        <f t="shared" si="413"/>
        <v>0</v>
      </c>
      <c r="V121" s="41">
        <f t="shared" si="413"/>
        <v>0</v>
      </c>
      <c r="W121" s="41">
        <f t="shared" si="413"/>
        <v>0</v>
      </c>
      <c r="X121" s="41">
        <f t="shared" si="413"/>
        <v>0</v>
      </c>
      <c r="Y121" s="41">
        <f t="shared" si="413"/>
        <v>0</v>
      </c>
      <c r="Z121" s="41">
        <f t="shared" si="413"/>
        <v>0</v>
      </c>
      <c r="AA121" s="41">
        <f t="shared" si="413"/>
        <v>-250000</v>
      </c>
      <c r="AB121" s="41">
        <f t="shared" si="413"/>
        <v>0</v>
      </c>
      <c r="AC121" s="41">
        <f t="shared" si="413"/>
        <v>0</v>
      </c>
      <c r="AD121" s="41">
        <f t="shared" si="413"/>
        <v>0</v>
      </c>
      <c r="AE121" s="41">
        <f t="shared" si="413"/>
        <v>0</v>
      </c>
      <c r="AF121" s="41">
        <f t="shared" si="377"/>
        <v>0</v>
      </c>
      <c r="AG121" s="41">
        <f t="shared" si="378"/>
        <v>0</v>
      </c>
      <c r="AH121" s="41">
        <f t="shared" si="379"/>
        <v>0</v>
      </c>
      <c r="AI121" s="41">
        <f t="shared" si="380"/>
        <v>0</v>
      </c>
      <c r="AJ121" s="41">
        <f t="shared" si="381"/>
        <v>0</v>
      </c>
      <c r="AK121" s="41">
        <f t="shared" si="382"/>
        <v>0</v>
      </c>
      <c r="AL121" s="41">
        <f t="shared" si="383"/>
        <v>0</v>
      </c>
      <c r="AM121" s="41">
        <f t="shared" si="384"/>
        <v>0</v>
      </c>
      <c r="AN121" s="41">
        <f t="shared" si="385"/>
        <v>0</v>
      </c>
      <c r="AO121" s="41">
        <f t="shared" si="386"/>
        <v>0</v>
      </c>
      <c r="AP121" s="41">
        <f t="shared" si="387"/>
        <v>0</v>
      </c>
      <c r="AQ121" s="41">
        <f t="shared" si="388"/>
        <v>0</v>
      </c>
      <c r="AR121" s="41">
        <f t="shared" si="389"/>
        <v>0</v>
      </c>
      <c r="AS121" s="41">
        <f t="shared" si="390"/>
        <v>0</v>
      </c>
      <c r="AT121" s="41">
        <f t="shared" si="391"/>
        <v>0</v>
      </c>
      <c r="AU121" s="41">
        <f t="shared" si="392"/>
        <v>0</v>
      </c>
      <c r="AV121" s="41">
        <f t="shared" si="393"/>
        <v>0</v>
      </c>
      <c r="AW121" s="41">
        <f t="shared" si="394"/>
        <v>0</v>
      </c>
      <c r="AX121" s="41">
        <f t="shared" si="395"/>
        <v>0</v>
      </c>
      <c r="AY121" s="41">
        <f t="shared" si="396"/>
        <v>0</v>
      </c>
      <c r="AZ121" s="41">
        <f t="shared" si="397"/>
        <v>0</v>
      </c>
      <c r="BA121" s="41">
        <f t="shared" si="398"/>
        <v>0</v>
      </c>
      <c r="BB121" s="41">
        <f t="shared" si="399"/>
        <v>0</v>
      </c>
      <c r="BC121" s="41">
        <f t="shared" si="400"/>
        <v>0</v>
      </c>
      <c r="BD121" s="41">
        <f t="shared" si="401"/>
        <v>0</v>
      </c>
      <c r="BE121" s="41">
        <f t="shared" si="402"/>
        <v>0</v>
      </c>
      <c r="BF121" s="41">
        <f t="shared" si="403"/>
        <v>0</v>
      </c>
      <c r="BG121" s="41">
        <f t="shared" si="404"/>
        <v>0</v>
      </c>
      <c r="BH121" s="41">
        <f t="shared" si="405"/>
        <v>0</v>
      </c>
      <c r="BI121" s="41">
        <f t="shared" si="406"/>
        <v>0</v>
      </c>
      <c r="BJ121" s="41">
        <f t="shared" si="407"/>
        <v>0</v>
      </c>
      <c r="BK121" s="41">
        <f t="shared" si="408"/>
        <v>0</v>
      </c>
      <c r="BL121" s="41">
        <f t="shared" si="409"/>
        <v>0</v>
      </c>
      <c r="BM121" s="41">
        <f t="shared" si="410"/>
        <v>0</v>
      </c>
      <c r="BN121" s="41">
        <f t="shared" si="411"/>
        <v>0</v>
      </c>
      <c r="BO121" s="41">
        <f t="shared" si="412"/>
        <v>0</v>
      </c>
    </row>
    <row r="122" spans="1:67" x14ac:dyDescent="0.3">
      <c r="H122" s="46"/>
    </row>
    <row r="123" spans="1:67" x14ac:dyDescent="0.3">
      <c r="A123" s="45" t="s">
        <v>132</v>
      </c>
      <c r="B123" s="34"/>
      <c r="C123" s="34"/>
      <c r="D123" s="34"/>
      <c r="E123" s="34"/>
      <c r="F123" s="34"/>
      <c r="G123" s="34"/>
      <c r="H123" s="47"/>
      <c r="I123" s="43">
        <f>SUM(I120:I122)</f>
        <v>0</v>
      </c>
      <c r="J123" s="43">
        <f>SUM(J120:J122)</f>
        <v>0</v>
      </c>
      <c r="K123" s="43">
        <f t="shared" ref="K123:AE123" si="414">SUM(K120:K122)</f>
        <v>0</v>
      </c>
      <c r="L123" s="43">
        <f t="shared" si="414"/>
        <v>-250000</v>
      </c>
      <c r="M123" s="43">
        <f t="shared" si="414"/>
        <v>0</v>
      </c>
      <c r="N123" s="43">
        <f t="shared" si="414"/>
        <v>0</v>
      </c>
      <c r="O123" s="43">
        <f t="shared" si="414"/>
        <v>0</v>
      </c>
      <c r="P123" s="43">
        <f t="shared" si="414"/>
        <v>0</v>
      </c>
      <c r="Q123" s="43">
        <f t="shared" si="414"/>
        <v>0</v>
      </c>
      <c r="R123" s="43">
        <f t="shared" si="414"/>
        <v>-250000</v>
      </c>
      <c r="S123" s="43">
        <f t="shared" si="414"/>
        <v>0</v>
      </c>
      <c r="T123" s="43">
        <f t="shared" si="414"/>
        <v>0</v>
      </c>
      <c r="U123" s="43">
        <f t="shared" si="414"/>
        <v>0</v>
      </c>
      <c r="V123" s="43">
        <f t="shared" si="414"/>
        <v>0</v>
      </c>
      <c r="W123" s="43">
        <f t="shared" si="414"/>
        <v>0</v>
      </c>
      <c r="X123" s="43">
        <f t="shared" si="414"/>
        <v>0</v>
      </c>
      <c r="Y123" s="43">
        <f t="shared" si="414"/>
        <v>0</v>
      </c>
      <c r="Z123" s="43">
        <f t="shared" si="414"/>
        <v>0</v>
      </c>
      <c r="AA123" s="43">
        <f t="shared" si="414"/>
        <v>-250000</v>
      </c>
      <c r="AB123" s="43">
        <f t="shared" si="414"/>
        <v>0</v>
      </c>
      <c r="AC123" s="43">
        <f t="shared" si="414"/>
        <v>0</v>
      </c>
      <c r="AD123" s="43">
        <f t="shared" si="414"/>
        <v>0</v>
      </c>
      <c r="AE123" s="43">
        <f t="shared" si="414"/>
        <v>0</v>
      </c>
      <c r="AF123" s="43">
        <f t="shared" ref="AF123:BO123" si="415">SUM(AF120:AF122)</f>
        <v>0</v>
      </c>
      <c r="AG123" s="43">
        <f t="shared" si="415"/>
        <v>0</v>
      </c>
      <c r="AH123" s="43">
        <f t="shared" si="415"/>
        <v>0</v>
      </c>
      <c r="AI123" s="43">
        <f t="shared" si="415"/>
        <v>0</v>
      </c>
      <c r="AJ123" s="43">
        <f t="shared" si="415"/>
        <v>0</v>
      </c>
      <c r="AK123" s="43">
        <f t="shared" si="415"/>
        <v>0</v>
      </c>
      <c r="AL123" s="43">
        <f t="shared" si="415"/>
        <v>0</v>
      </c>
      <c r="AM123" s="43">
        <f t="shared" si="415"/>
        <v>0</v>
      </c>
      <c r="AN123" s="43">
        <f t="shared" si="415"/>
        <v>0</v>
      </c>
      <c r="AO123" s="43">
        <f t="shared" si="415"/>
        <v>0</v>
      </c>
      <c r="AP123" s="43">
        <f t="shared" si="415"/>
        <v>0</v>
      </c>
      <c r="AQ123" s="43">
        <f t="shared" si="415"/>
        <v>0</v>
      </c>
      <c r="AR123" s="43">
        <f t="shared" si="415"/>
        <v>0</v>
      </c>
      <c r="AS123" s="43">
        <f t="shared" si="415"/>
        <v>0</v>
      </c>
      <c r="AT123" s="43">
        <f t="shared" si="415"/>
        <v>0</v>
      </c>
      <c r="AU123" s="43">
        <f t="shared" si="415"/>
        <v>0</v>
      </c>
      <c r="AV123" s="43">
        <f t="shared" si="415"/>
        <v>0</v>
      </c>
      <c r="AW123" s="43">
        <f t="shared" si="415"/>
        <v>0</v>
      </c>
      <c r="AX123" s="43">
        <f t="shared" si="415"/>
        <v>0</v>
      </c>
      <c r="AY123" s="43">
        <f t="shared" si="415"/>
        <v>0</v>
      </c>
      <c r="AZ123" s="43">
        <f t="shared" si="415"/>
        <v>0</v>
      </c>
      <c r="BA123" s="43">
        <f t="shared" si="415"/>
        <v>0</v>
      </c>
      <c r="BB123" s="43">
        <f t="shared" si="415"/>
        <v>0</v>
      </c>
      <c r="BC123" s="43">
        <f t="shared" si="415"/>
        <v>0</v>
      </c>
      <c r="BD123" s="43">
        <f t="shared" si="415"/>
        <v>0</v>
      </c>
      <c r="BE123" s="43">
        <f t="shared" si="415"/>
        <v>0</v>
      </c>
      <c r="BF123" s="43">
        <f t="shared" si="415"/>
        <v>0</v>
      </c>
      <c r="BG123" s="43">
        <f t="shared" si="415"/>
        <v>0</v>
      </c>
      <c r="BH123" s="43">
        <f t="shared" si="415"/>
        <v>0</v>
      </c>
      <c r="BI123" s="43">
        <f t="shared" si="415"/>
        <v>0</v>
      </c>
      <c r="BJ123" s="43">
        <f t="shared" si="415"/>
        <v>0</v>
      </c>
      <c r="BK123" s="43">
        <f t="shared" si="415"/>
        <v>0</v>
      </c>
      <c r="BL123" s="43">
        <f t="shared" si="415"/>
        <v>0</v>
      </c>
      <c r="BM123" s="43">
        <f t="shared" si="415"/>
        <v>0</v>
      </c>
      <c r="BN123" s="43">
        <f t="shared" si="415"/>
        <v>0</v>
      </c>
      <c r="BO123" s="43">
        <f t="shared" si="415"/>
        <v>0</v>
      </c>
    </row>
    <row r="124" spans="1:67" x14ac:dyDescent="0.3">
      <c r="A124" s="34" t="s">
        <v>133</v>
      </c>
      <c r="B124" s="34"/>
      <c r="C124" s="34"/>
      <c r="D124" s="34"/>
      <c r="E124" s="34"/>
      <c r="F124" s="34"/>
      <c r="G124" s="34"/>
      <c r="H124" s="47"/>
      <c r="I124" s="43">
        <f>SUM(I117,I123)</f>
        <v>0</v>
      </c>
      <c r="J124" s="43">
        <f>SUM(J117,J123)</f>
        <v>0</v>
      </c>
      <c r="K124" s="43">
        <f t="shared" ref="K124:AE124" si="416">SUM(K117,K123)</f>
        <v>-175000</v>
      </c>
      <c r="L124" s="43">
        <f t="shared" si="416"/>
        <v>-250000</v>
      </c>
      <c r="M124" s="43">
        <f t="shared" si="416"/>
        <v>0</v>
      </c>
      <c r="N124" s="43">
        <f t="shared" si="416"/>
        <v>-175000</v>
      </c>
      <c r="O124" s="43">
        <f t="shared" si="416"/>
        <v>-500000</v>
      </c>
      <c r="P124" s="43">
        <f t="shared" si="416"/>
        <v>0</v>
      </c>
      <c r="Q124" s="43">
        <f t="shared" si="416"/>
        <v>-175000</v>
      </c>
      <c r="R124" s="43">
        <f t="shared" si="416"/>
        <v>-250000</v>
      </c>
      <c r="S124" s="43">
        <f t="shared" si="416"/>
        <v>0</v>
      </c>
      <c r="T124" s="43">
        <f t="shared" si="416"/>
        <v>-175000</v>
      </c>
      <c r="U124" s="43">
        <f t="shared" si="416"/>
        <v>0</v>
      </c>
      <c r="V124" s="43">
        <f t="shared" si="416"/>
        <v>-500000</v>
      </c>
      <c r="W124" s="43">
        <f t="shared" si="416"/>
        <v>-175000</v>
      </c>
      <c r="X124" s="43">
        <f t="shared" si="416"/>
        <v>0</v>
      </c>
      <c r="Y124" s="43">
        <f t="shared" si="416"/>
        <v>0</v>
      </c>
      <c r="Z124" s="43">
        <f t="shared" si="416"/>
        <v>-175000</v>
      </c>
      <c r="AA124" s="43">
        <f t="shared" si="416"/>
        <v>-250000</v>
      </c>
      <c r="AB124" s="43">
        <f t="shared" si="416"/>
        <v>-500000</v>
      </c>
      <c r="AC124" s="43">
        <f t="shared" si="416"/>
        <v>-175000</v>
      </c>
      <c r="AD124" s="43">
        <f t="shared" si="416"/>
        <v>0</v>
      </c>
      <c r="AE124" s="43">
        <f t="shared" si="416"/>
        <v>0</v>
      </c>
      <c r="AF124" s="43">
        <f t="shared" ref="AF124:BO124" si="417">SUM(AF117,AF123)</f>
        <v>0</v>
      </c>
      <c r="AG124" s="43">
        <f t="shared" si="417"/>
        <v>0</v>
      </c>
      <c r="AH124" s="43">
        <f t="shared" si="417"/>
        <v>0</v>
      </c>
      <c r="AI124" s="43">
        <f t="shared" si="417"/>
        <v>0</v>
      </c>
      <c r="AJ124" s="43">
        <f t="shared" si="417"/>
        <v>0</v>
      </c>
      <c r="AK124" s="43">
        <f t="shared" si="417"/>
        <v>0</v>
      </c>
      <c r="AL124" s="43">
        <f t="shared" si="417"/>
        <v>0</v>
      </c>
      <c r="AM124" s="43">
        <f t="shared" si="417"/>
        <v>0</v>
      </c>
      <c r="AN124" s="43">
        <f t="shared" si="417"/>
        <v>0</v>
      </c>
      <c r="AO124" s="43">
        <f t="shared" si="417"/>
        <v>0</v>
      </c>
      <c r="AP124" s="43">
        <f t="shared" si="417"/>
        <v>0</v>
      </c>
      <c r="AQ124" s="43">
        <f t="shared" si="417"/>
        <v>0</v>
      </c>
      <c r="AR124" s="43">
        <f t="shared" si="417"/>
        <v>0</v>
      </c>
      <c r="AS124" s="43">
        <f t="shared" si="417"/>
        <v>0</v>
      </c>
      <c r="AT124" s="43">
        <f t="shared" si="417"/>
        <v>0</v>
      </c>
      <c r="AU124" s="43">
        <f t="shared" si="417"/>
        <v>0</v>
      </c>
      <c r="AV124" s="43">
        <f t="shared" si="417"/>
        <v>0</v>
      </c>
      <c r="AW124" s="43">
        <f t="shared" si="417"/>
        <v>0</v>
      </c>
      <c r="AX124" s="43">
        <f t="shared" si="417"/>
        <v>0</v>
      </c>
      <c r="AY124" s="43">
        <f t="shared" si="417"/>
        <v>0</v>
      </c>
      <c r="AZ124" s="43">
        <f t="shared" si="417"/>
        <v>0</v>
      </c>
      <c r="BA124" s="43">
        <f t="shared" si="417"/>
        <v>0</v>
      </c>
      <c r="BB124" s="43">
        <f t="shared" si="417"/>
        <v>0</v>
      </c>
      <c r="BC124" s="43">
        <f t="shared" si="417"/>
        <v>0</v>
      </c>
      <c r="BD124" s="43">
        <f t="shared" si="417"/>
        <v>0</v>
      </c>
      <c r="BE124" s="43">
        <f t="shared" si="417"/>
        <v>0</v>
      </c>
      <c r="BF124" s="43">
        <f t="shared" si="417"/>
        <v>0</v>
      </c>
      <c r="BG124" s="43">
        <f t="shared" si="417"/>
        <v>0</v>
      </c>
      <c r="BH124" s="43">
        <f t="shared" si="417"/>
        <v>0</v>
      </c>
      <c r="BI124" s="43">
        <f t="shared" si="417"/>
        <v>0</v>
      </c>
      <c r="BJ124" s="43">
        <f t="shared" si="417"/>
        <v>0</v>
      </c>
      <c r="BK124" s="43">
        <f t="shared" si="417"/>
        <v>0</v>
      </c>
      <c r="BL124" s="43">
        <f t="shared" si="417"/>
        <v>0</v>
      </c>
      <c r="BM124" s="43">
        <f t="shared" si="417"/>
        <v>0</v>
      </c>
      <c r="BN124" s="43">
        <f t="shared" si="417"/>
        <v>0</v>
      </c>
      <c r="BO124" s="43">
        <f t="shared" si="417"/>
        <v>0</v>
      </c>
    </row>
    <row r="125" spans="1:67" x14ac:dyDescent="0.3">
      <c r="H125" s="46"/>
    </row>
    <row r="126" spans="1:67" x14ac:dyDescent="0.3">
      <c r="A126" t="s">
        <v>134</v>
      </c>
      <c r="H126" s="46"/>
      <c r="I126" s="41">
        <f>H128</f>
        <v>1267669.8500000001</v>
      </c>
      <c r="J126" s="41">
        <f>I128</f>
        <v>1536489.7669555296</v>
      </c>
      <c r="K126" s="41">
        <f t="shared" ref="K126:AE126" si="418">J128</f>
        <v>2215584.0139554022</v>
      </c>
      <c r="L126" s="41">
        <f t="shared" si="418"/>
        <v>1829203.3896715306</v>
      </c>
      <c r="M126" s="41">
        <f t="shared" si="418"/>
        <v>1989729.899605948</v>
      </c>
      <c r="N126" s="41">
        <f t="shared" si="418"/>
        <v>1709371.5308507355</v>
      </c>
      <c r="O126" s="41">
        <f t="shared" si="418"/>
        <v>2132191.727816307</v>
      </c>
      <c r="P126" s="41">
        <f t="shared" si="418"/>
        <v>1913810.6822296905</v>
      </c>
      <c r="Q126" s="41">
        <f t="shared" si="418"/>
        <v>2043475.6843184454</v>
      </c>
      <c r="R126" s="41">
        <f t="shared" si="418"/>
        <v>2568798.8735059923</v>
      </c>
      <c r="S126" s="41">
        <f t="shared" si="418"/>
        <v>2581410.799632804</v>
      </c>
      <c r="T126" s="41">
        <f t="shared" si="418"/>
        <v>2394398.1229865332</v>
      </c>
      <c r="U126" s="41">
        <f t="shared" si="418"/>
        <v>1261797.4994558995</v>
      </c>
      <c r="V126" s="41">
        <f t="shared" si="418"/>
        <v>2058802.0341406353</v>
      </c>
      <c r="W126" s="41">
        <f t="shared" si="418"/>
        <v>1940300.003950492</v>
      </c>
      <c r="X126" s="41">
        <f t="shared" si="418"/>
        <v>1155077.5912214187</v>
      </c>
      <c r="Y126" s="41">
        <f t="shared" si="418"/>
        <v>1275089.7480687362</v>
      </c>
      <c r="Z126" s="41">
        <f t="shared" si="418"/>
        <v>1370203.9334450997</v>
      </c>
      <c r="AA126" s="41">
        <f t="shared" si="418"/>
        <v>1701936.6719027057</v>
      </c>
      <c r="AB126" s="41">
        <f t="shared" si="418"/>
        <v>1471248.0409013848</v>
      </c>
      <c r="AC126" s="41">
        <f t="shared" si="418"/>
        <v>1314360.2359575643</v>
      </c>
      <c r="AD126" s="41">
        <f t="shared" si="418"/>
        <v>1695118.4106686853</v>
      </c>
      <c r="AE126" s="41">
        <f t="shared" si="418"/>
        <v>1940229.4584482266</v>
      </c>
      <c r="AF126" s="41">
        <f t="shared" ref="AF126" si="419">AE128</f>
        <v>1541938.2525566122</v>
      </c>
      <c r="AG126" s="41">
        <f t="shared" ref="AG126" si="420">AF128</f>
        <v>1820599.4294324829</v>
      </c>
      <c r="AH126" s="41">
        <f t="shared" ref="AH126" si="421">AG128</f>
        <v>2099260.6063083536</v>
      </c>
      <c r="AI126" s="41">
        <f t="shared" ref="AI126" si="422">AH128</f>
        <v>2377921.7831842243</v>
      </c>
      <c r="AJ126" s="41">
        <f t="shared" ref="AJ126" si="423">AI128</f>
        <v>2656582.9600600949</v>
      </c>
      <c r="AK126" s="41">
        <f t="shared" ref="AK126" si="424">AJ128</f>
        <v>2935244.1369359656</v>
      </c>
      <c r="AL126" s="41">
        <f t="shared" ref="AL126" si="425">AK128</f>
        <v>3213905.3138118363</v>
      </c>
      <c r="AM126" s="41">
        <f t="shared" ref="AM126" si="426">AL128</f>
        <v>3492566.490687707</v>
      </c>
      <c r="AN126" s="41">
        <f t="shared" ref="AN126" si="427">AM128</f>
        <v>3771227.6675635776</v>
      </c>
      <c r="AO126" s="41">
        <f t="shared" ref="AO126" si="428">AN128</f>
        <v>4049888.8444394483</v>
      </c>
      <c r="AP126" s="41">
        <f t="shared" ref="AP126" si="429">AO128</f>
        <v>4328550.0213153195</v>
      </c>
      <c r="AQ126" s="41">
        <f t="shared" ref="AQ126" si="430">AP128</f>
        <v>4607211.1981911901</v>
      </c>
      <c r="AR126" s="41">
        <f t="shared" ref="AR126" si="431">AQ128</f>
        <v>4885872.3750670608</v>
      </c>
      <c r="AS126" s="41">
        <f t="shared" ref="AS126" si="432">AR128</f>
        <v>5164533.5519429315</v>
      </c>
      <c r="AT126" s="41">
        <f t="shared" ref="AT126" si="433">AS128</f>
        <v>5443194.7288188022</v>
      </c>
      <c r="AU126" s="41">
        <f t="shared" ref="AU126" si="434">AT128</f>
        <v>5721855.9056946728</v>
      </c>
      <c r="AV126" s="41">
        <f t="shared" ref="AV126" si="435">AU128</f>
        <v>6000517.0825705435</v>
      </c>
      <c r="AW126" s="41">
        <f t="shared" ref="AW126" si="436">AV128</f>
        <v>6279178.2594464142</v>
      </c>
      <c r="AX126" s="41">
        <f t="shared" ref="AX126" si="437">AW128</f>
        <v>6557839.4363222849</v>
      </c>
      <c r="AY126" s="41">
        <f t="shared" ref="AY126" si="438">AX128</f>
        <v>6836500.6131981555</v>
      </c>
      <c r="AZ126" s="41">
        <f t="shared" ref="AZ126" si="439">AY128</f>
        <v>7115161.7900740262</v>
      </c>
      <c r="BA126" s="41">
        <f t="shared" ref="BA126" si="440">AZ128</f>
        <v>7393822.9669498969</v>
      </c>
      <c r="BB126" s="41">
        <f t="shared" ref="BB126" si="441">BA128</f>
        <v>7672484.1438257676</v>
      </c>
      <c r="BC126" s="41">
        <f t="shared" ref="BC126" si="442">BB128</f>
        <v>7951145.3207016382</v>
      </c>
      <c r="BD126" s="41">
        <f t="shared" ref="BD126" si="443">BC128</f>
        <v>8229806.4975775089</v>
      </c>
      <c r="BE126" s="41">
        <f t="shared" ref="BE126" si="444">BD128</f>
        <v>8508467.6744533796</v>
      </c>
      <c r="BF126" s="41">
        <f t="shared" ref="BF126" si="445">BE128</f>
        <v>8787128.8513292503</v>
      </c>
      <c r="BG126" s="41">
        <f t="shared" ref="BG126" si="446">BF128</f>
        <v>9065790.0282051209</v>
      </c>
      <c r="BH126" s="41">
        <f t="shared" ref="BH126" si="447">BG128</f>
        <v>9344451.2050809916</v>
      </c>
      <c r="BI126" s="41">
        <f t="shared" ref="BI126" si="448">BH128</f>
        <v>9623112.3819568623</v>
      </c>
      <c r="BJ126" s="41">
        <f t="shared" ref="BJ126" si="449">BI128</f>
        <v>9901773.558832733</v>
      </c>
      <c r="BK126" s="41">
        <f t="shared" ref="BK126" si="450">BJ128</f>
        <v>10180434.735708604</v>
      </c>
      <c r="BL126" s="41">
        <f t="shared" ref="BL126" si="451">BK128</f>
        <v>10459095.912584474</v>
      </c>
      <c r="BM126" s="41">
        <f t="shared" ref="BM126" si="452">BL128</f>
        <v>10737757.089460345</v>
      </c>
      <c r="BN126" s="41">
        <f t="shared" ref="BN126" si="453">BM128</f>
        <v>11016418.266336216</v>
      </c>
      <c r="BO126" s="41">
        <f t="shared" ref="BO126" si="454">BN128</f>
        <v>11295079.443212086</v>
      </c>
    </row>
    <row r="127" spans="1:67" x14ac:dyDescent="0.3">
      <c r="A127" s="42" t="s">
        <v>135</v>
      </c>
      <c r="F127" s="13" t="s">
        <v>137</v>
      </c>
      <c r="H127" s="46"/>
      <c r="I127" s="41">
        <f>SUM(I105,I110,I124)</f>
        <v>268819.91695552942</v>
      </c>
      <c r="J127" s="41">
        <f>SUM(J105,J110,J124)</f>
        <v>679094.24699987273</v>
      </c>
      <c r="K127" s="41">
        <f t="shared" ref="K127:AE127" si="455">SUM(K105,K110,K124)</f>
        <v>-386380.62428387156</v>
      </c>
      <c r="L127" s="41">
        <f t="shared" si="455"/>
        <v>160526.50993441744</v>
      </c>
      <c r="M127" s="41">
        <f t="shared" si="455"/>
        <v>-280358.36875521252</v>
      </c>
      <c r="N127" s="41">
        <f t="shared" si="455"/>
        <v>422820.19696557126</v>
      </c>
      <c r="O127" s="41">
        <f t="shared" si="455"/>
        <v>-218381.0455866165</v>
      </c>
      <c r="P127" s="41">
        <f t="shared" si="455"/>
        <v>129665.00208875492</v>
      </c>
      <c r="Q127" s="41">
        <f t="shared" si="455"/>
        <v>525323.18918754696</v>
      </c>
      <c r="R127" s="41">
        <f t="shared" si="455"/>
        <v>12611.926126811653</v>
      </c>
      <c r="S127" s="41">
        <f t="shared" si="455"/>
        <v>-187012.67664627064</v>
      </c>
      <c r="T127" s="41">
        <f t="shared" si="455"/>
        <v>-1132600.6235306337</v>
      </c>
      <c r="U127" s="41">
        <f t="shared" si="455"/>
        <v>797004.5346847357</v>
      </c>
      <c r="V127" s="41">
        <f t="shared" si="455"/>
        <v>-118502.03019014327</v>
      </c>
      <c r="W127" s="41">
        <f t="shared" si="455"/>
        <v>-785222.4127290732</v>
      </c>
      <c r="X127" s="41">
        <f t="shared" si="455"/>
        <v>120012.15684731756</v>
      </c>
      <c r="Y127" s="41">
        <f t="shared" si="455"/>
        <v>95114.185376363559</v>
      </c>
      <c r="Z127" s="41">
        <f t="shared" si="455"/>
        <v>331732.738457606</v>
      </c>
      <c r="AA127" s="41">
        <f t="shared" si="455"/>
        <v>-230688.63100132078</v>
      </c>
      <c r="AB127" s="41">
        <f t="shared" si="455"/>
        <v>-156887.80494382035</v>
      </c>
      <c r="AC127" s="41">
        <f t="shared" si="455"/>
        <v>380758.17471112101</v>
      </c>
      <c r="AD127" s="41">
        <f t="shared" si="455"/>
        <v>245111.04777954117</v>
      </c>
      <c r="AE127" s="41">
        <f t="shared" si="455"/>
        <v>-398291.20589161431</v>
      </c>
      <c r="AF127" s="41">
        <f t="shared" ref="AF127:BO127" si="456">SUM(AF105,AF110,AF124)</f>
        <v>278661.17687587079</v>
      </c>
      <c r="AG127" s="41">
        <f t="shared" si="456"/>
        <v>278661.17687587079</v>
      </c>
      <c r="AH127" s="41">
        <f t="shared" si="456"/>
        <v>278661.17687587079</v>
      </c>
      <c r="AI127" s="41">
        <f t="shared" si="456"/>
        <v>278661.17687587079</v>
      </c>
      <c r="AJ127" s="41">
        <f t="shared" si="456"/>
        <v>278661.17687587079</v>
      </c>
      <c r="AK127" s="41">
        <f t="shared" si="456"/>
        <v>278661.17687587079</v>
      </c>
      <c r="AL127" s="41">
        <f t="shared" si="456"/>
        <v>278661.17687587079</v>
      </c>
      <c r="AM127" s="41">
        <f t="shared" si="456"/>
        <v>278661.17687587079</v>
      </c>
      <c r="AN127" s="41">
        <f t="shared" si="456"/>
        <v>278661.17687587079</v>
      </c>
      <c r="AO127" s="41">
        <f t="shared" si="456"/>
        <v>278661.17687587079</v>
      </c>
      <c r="AP127" s="41">
        <f t="shared" si="456"/>
        <v>278661.17687587079</v>
      </c>
      <c r="AQ127" s="41">
        <f t="shared" si="456"/>
        <v>278661.17687587079</v>
      </c>
      <c r="AR127" s="41">
        <f t="shared" si="456"/>
        <v>278661.17687587079</v>
      </c>
      <c r="AS127" s="41">
        <f t="shared" si="456"/>
        <v>278661.17687587079</v>
      </c>
      <c r="AT127" s="41">
        <f t="shared" si="456"/>
        <v>278661.17687587079</v>
      </c>
      <c r="AU127" s="41">
        <f t="shared" si="456"/>
        <v>278661.17687587079</v>
      </c>
      <c r="AV127" s="41">
        <f t="shared" si="456"/>
        <v>278661.17687587079</v>
      </c>
      <c r="AW127" s="41">
        <f t="shared" si="456"/>
        <v>278661.17687587079</v>
      </c>
      <c r="AX127" s="41">
        <f t="shared" si="456"/>
        <v>278661.17687587079</v>
      </c>
      <c r="AY127" s="41">
        <f t="shared" si="456"/>
        <v>278661.17687587079</v>
      </c>
      <c r="AZ127" s="41">
        <f t="shared" si="456"/>
        <v>278661.17687587079</v>
      </c>
      <c r="BA127" s="41">
        <f t="shared" si="456"/>
        <v>278661.17687587079</v>
      </c>
      <c r="BB127" s="41">
        <f t="shared" si="456"/>
        <v>278661.17687587079</v>
      </c>
      <c r="BC127" s="41">
        <f t="shared" si="456"/>
        <v>278661.17687587079</v>
      </c>
      <c r="BD127" s="41">
        <f t="shared" si="456"/>
        <v>278661.17687587079</v>
      </c>
      <c r="BE127" s="41">
        <f t="shared" si="456"/>
        <v>278661.17687587079</v>
      </c>
      <c r="BF127" s="41">
        <f t="shared" si="456"/>
        <v>278661.17687587079</v>
      </c>
      <c r="BG127" s="41">
        <f t="shared" si="456"/>
        <v>278661.17687587079</v>
      </c>
      <c r="BH127" s="41">
        <f t="shared" si="456"/>
        <v>278661.17687587079</v>
      </c>
      <c r="BI127" s="41">
        <f t="shared" si="456"/>
        <v>278661.17687587079</v>
      </c>
      <c r="BJ127" s="41">
        <f t="shared" si="456"/>
        <v>278661.17687587079</v>
      </c>
      <c r="BK127" s="41">
        <f t="shared" si="456"/>
        <v>278661.17687587079</v>
      </c>
      <c r="BL127" s="41">
        <f t="shared" si="456"/>
        <v>278661.17687587079</v>
      </c>
      <c r="BM127" s="41">
        <f t="shared" si="456"/>
        <v>278661.17687587079</v>
      </c>
      <c r="BN127" s="41">
        <f t="shared" si="456"/>
        <v>278661.17687587079</v>
      </c>
      <c r="BO127" s="41">
        <f t="shared" si="456"/>
        <v>278661.17687587079</v>
      </c>
    </row>
    <row r="128" spans="1:67" x14ac:dyDescent="0.3">
      <c r="A128" s="34" t="s">
        <v>136</v>
      </c>
      <c r="B128" s="34"/>
      <c r="C128" s="34"/>
      <c r="D128" s="34"/>
      <c r="E128" s="34"/>
      <c r="F128" s="34"/>
      <c r="G128" s="34"/>
      <c r="H128" s="43">
        <f>$H$65</f>
        <v>1267669.8500000001</v>
      </c>
      <c r="I128" s="43">
        <f>SUM(I126:I127)</f>
        <v>1536489.7669555296</v>
      </c>
      <c r="J128" s="43">
        <f>SUM(J126:J127)</f>
        <v>2215584.0139554022</v>
      </c>
      <c r="K128" s="43">
        <f t="shared" ref="K128:AE128" si="457">SUM(K126:K127)</f>
        <v>1829203.3896715306</v>
      </c>
      <c r="L128" s="43">
        <f t="shared" si="457"/>
        <v>1989729.899605948</v>
      </c>
      <c r="M128" s="43">
        <f t="shared" si="457"/>
        <v>1709371.5308507355</v>
      </c>
      <c r="N128" s="43">
        <f t="shared" si="457"/>
        <v>2132191.727816307</v>
      </c>
      <c r="O128" s="43">
        <f t="shared" si="457"/>
        <v>1913810.6822296905</v>
      </c>
      <c r="P128" s="43">
        <f t="shared" si="457"/>
        <v>2043475.6843184454</v>
      </c>
      <c r="Q128" s="43">
        <f t="shared" si="457"/>
        <v>2568798.8735059923</v>
      </c>
      <c r="R128" s="43">
        <f t="shared" si="457"/>
        <v>2581410.799632804</v>
      </c>
      <c r="S128" s="43">
        <f t="shared" si="457"/>
        <v>2394398.1229865332</v>
      </c>
      <c r="T128" s="43">
        <f t="shared" si="457"/>
        <v>1261797.4994558995</v>
      </c>
      <c r="U128" s="43">
        <f t="shared" si="457"/>
        <v>2058802.0341406353</v>
      </c>
      <c r="V128" s="43">
        <f t="shared" si="457"/>
        <v>1940300.003950492</v>
      </c>
      <c r="W128" s="43">
        <f t="shared" si="457"/>
        <v>1155077.5912214187</v>
      </c>
      <c r="X128" s="43">
        <f t="shared" si="457"/>
        <v>1275089.7480687362</v>
      </c>
      <c r="Y128" s="43">
        <f t="shared" si="457"/>
        <v>1370203.9334450997</v>
      </c>
      <c r="Z128" s="43">
        <f t="shared" si="457"/>
        <v>1701936.6719027057</v>
      </c>
      <c r="AA128" s="43">
        <f t="shared" si="457"/>
        <v>1471248.0409013848</v>
      </c>
      <c r="AB128" s="43">
        <f t="shared" si="457"/>
        <v>1314360.2359575643</v>
      </c>
      <c r="AC128" s="43">
        <f t="shared" si="457"/>
        <v>1695118.4106686853</v>
      </c>
      <c r="AD128" s="43">
        <f t="shared" si="457"/>
        <v>1940229.4584482266</v>
      </c>
      <c r="AE128" s="43">
        <f t="shared" si="457"/>
        <v>1541938.2525566122</v>
      </c>
      <c r="AF128" s="43">
        <f t="shared" ref="AF128:BO128" si="458">SUM(AF126:AF127)</f>
        <v>1820599.4294324829</v>
      </c>
      <c r="AG128" s="43">
        <f t="shared" si="458"/>
        <v>2099260.6063083536</v>
      </c>
      <c r="AH128" s="43">
        <f t="shared" si="458"/>
        <v>2377921.7831842243</v>
      </c>
      <c r="AI128" s="43">
        <f t="shared" si="458"/>
        <v>2656582.9600600949</v>
      </c>
      <c r="AJ128" s="43">
        <f t="shared" si="458"/>
        <v>2935244.1369359656</v>
      </c>
      <c r="AK128" s="43">
        <f t="shared" si="458"/>
        <v>3213905.3138118363</v>
      </c>
      <c r="AL128" s="43">
        <f t="shared" si="458"/>
        <v>3492566.490687707</v>
      </c>
      <c r="AM128" s="43">
        <f t="shared" si="458"/>
        <v>3771227.6675635776</v>
      </c>
      <c r="AN128" s="43">
        <f t="shared" si="458"/>
        <v>4049888.8444394483</v>
      </c>
      <c r="AO128" s="43">
        <f t="shared" si="458"/>
        <v>4328550.0213153195</v>
      </c>
      <c r="AP128" s="43">
        <f t="shared" si="458"/>
        <v>4607211.1981911901</v>
      </c>
      <c r="AQ128" s="43">
        <f t="shared" si="458"/>
        <v>4885872.3750670608</v>
      </c>
      <c r="AR128" s="43">
        <f t="shared" si="458"/>
        <v>5164533.5519429315</v>
      </c>
      <c r="AS128" s="43">
        <f t="shared" si="458"/>
        <v>5443194.7288188022</v>
      </c>
      <c r="AT128" s="43">
        <f t="shared" si="458"/>
        <v>5721855.9056946728</v>
      </c>
      <c r="AU128" s="43">
        <f t="shared" si="458"/>
        <v>6000517.0825705435</v>
      </c>
      <c r="AV128" s="43">
        <f t="shared" si="458"/>
        <v>6279178.2594464142</v>
      </c>
      <c r="AW128" s="43">
        <f t="shared" si="458"/>
        <v>6557839.4363222849</v>
      </c>
      <c r="AX128" s="43">
        <f t="shared" si="458"/>
        <v>6836500.6131981555</v>
      </c>
      <c r="AY128" s="43">
        <f t="shared" si="458"/>
        <v>7115161.7900740262</v>
      </c>
      <c r="AZ128" s="43">
        <f t="shared" si="458"/>
        <v>7393822.9669498969</v>
      </c>
      <c r="BA128" s="43">
        <f t="shared" si="458"/>
        <v>7672484.1438257676</v>
      </c>
      <c r="BB128" s="43">
        <f t="shared" si="458"/>
        <v>7951145.3207016382</v>
      </c>
      <c r="BC128" s="43">
        <f t="shared" si="458"/>
        <v>8229806.4975775089</v>
      </c>
      <c r="BD128" s="43">
        <f t="shared" si="458"/>
        <v>8508467.6744533796</v>
      </c>
      <c r="BE128" s="43">
        <f t="shared" si="458"/>
        <v>8787128.8513292503</v>
      </c>
      <c r="BF128" s="43">
        <f t="shared" si="458"/>
        <v>9065790.0282051209</v>
      </c>
      <c r="BG128" s="43">
        <f t="shared" si="458"/>
        <v>9344451.2050809916</v>
      </c>
      <c r="BH128" s="43">
        <f t="shared" si="458"/>
        <v>9623112.3819568623</v>
      </c>
      <c r="BI128" s="43">
        <f t="shared" si="458"/>
        <v>9901773.558832733</v>
      </c>
      <c r="BJ128" s="43">
        <f t="shared" si="458"/>
        <v>10180434.735708604</v>
      </c>
      <c r="BK128" s="43">
        <f t="shared" si="458"/>
        <v>10459095.912584474</v>
      </c>
      <c r="BL128" s="43">
        <f t="shared" si="458"/>
        <v>10737757.089460345</v>
      </c>
      <c r="BM128" s="43">
        <f t="shared" si="458"/>
        <v>11016418.266336216</v>
      </c>
      <c r="BN128" s="43">
        <f t="shared" si="458"/>
        <v>11295079.443212086</v>
      </c>
      <c r="BO128" s="43">
        <f t="shared" si="458"/>
        <v>11573740.620087957</v>
      </c>
    </row>
    <row r="129" spans="1:67" x14ac:dyDescent="0.3">
      <c r="A129" t="s">
        <v>107</v>
      </c>
      <c r="H129" s="33">
        <f>ROUND(H65-H128,0)</f>
        <v>0</v>
      </c>
      <c r="I129" s="33">
        <f>ROUND(I65-I128,0)</f>
        <v>0</v>
      </c>
      <c r="J129" s="33">
        <f>ROUND(J65-J128,0)</f>
        <v>0</v>
      </c>
      <c r="K129" s="33">
        <f>ROUND(K65-K128,0)</f>
        <v>0</v>
      </c>
      <c r="L129" s="33">
        <f>ROUND(L65-L128,0)</f>
        <v>0</v>
      </c>
      <c r="M129" s="33">
        <f t="shared" ref="M129:AE129" si="459">ROUND(M65-M128,0)</f>
        <v>0</v>
      </c>
      <c r="N129" s="33">
        <f t="shared" si="459"/>
        <v>0</v>
      </c>
      <c r="O129" s="33">
        <f t="shared" si="459"/>
        <v>0</v>
      </c>
      <c r="P129" s="33">
        <f t="shared" si="459"/>
        <v>0</v>
      </c>
      <c r="Q129" s="33">
        <f t="shared" si="459"/>
        <v>0</v>
      </c>
      <c r="R129" s="33">
        <f t="shared" si="459"/>
        <v>0</v>
      </c>
      <c r="S129" s="33">
        <f t="shared" si="459"/>
        <v>0</v>
      </c>
      <c r="T129" s="33">
        <f t="shared" si="459"/>
        <v>0</v>
      </c>
      <c r="U129" s="33">
        <f t="shared" si="459"/>
        <v>0</v>
      </c>
      <c r="V129" s="33">
        <f t="shared" si="459"/>
        <v>0</v>
      </c>
      <c r="W129" s="33">
        <f t="shared" si="459"/>
        <v>0</v>
      </c>
      <c r="X129" s="33">
        <f t="shared" si="459"/>
        <v>0</v>
      </c>
      <c r="Y129" s="33">
        <f t="shared" si="459"/>
        <v>0</v>
      </c>
      <c r="Z129" s="33">
        <f t="shared" si="459"/>
        <v>0</v>
      </c>
      <c r="AA129" s="33">
        <f t="shared" si="459"/>
        <v>0</v>
      </c>
      <c r="AB129" s="33">
        <f t="shared" si="459"/>
        <v>0</v>
      </c>
      <c r="AC129" s="33">
        <f t="shared" si="459"/>
        <v>0</v>
      </c>
      <c r="AD129" s="33">
        <f t="shared" si="459"/>
        <v>0</v>
      </c>
      <c r="AE129" s="33">
        <f t="shared" si="459"/>
        <v>0</v>
      </c>
      <c r="AF129" s="33">
        <f t="shared" ref="AF129:BO129" si="460">ROUND(AF65-AF128,0)</f>
        <v>0</v>
      </c>
      <c r="AG129" s="33">
        <f t="shared" si="460"/>
        <v>0</v>
      </c>
      <c r="AH129" s="33">
        <f t="shared" si="460"/>
        <v>0</v>
      </c>
      <c r="AI129" s="33">
        <f t="shared" si="460"/>
        <v>0</v>
      </c>
      <c r="AJ129" s="33">
        <f t="shared" si="460"/>
        <v>0</v>
      </c>
      <c r="AK129" s="33">
        <f t="shared" si="460"/>
        <v>0</v>
      </c>
      <c r="AL129" s="33">
        <f t="shared" si="460"/>
        <v>0</v>
      </c>
      <c r="AM129" s="33">
        <f t="shared" si="460"/>
        <v>0</v>
      </c>
      <c r="AN129" s="33">
        <f t="shared" si="460"/>
        <v>0</v>
      </c>
      <c r="AO129" s="33">
        <f t="shared" si="460"/>
        <v>0</v>
      </c>
      <c r="AP129" s="33">
        <f t="shared" si="460"/>
        <v>0</v>
      </c>
      <c r="AQ129" s="33">
        <f t="shared" si="460"/>
        <v>0</v>
      </c>
      <c r="AR129" s="33">
        <f t="shared" si="460"/>
        <v>0</v>
      </c>
      <c r="AS129" s="33">
        <f t="shared" si="460"/>
        <v>0</v>
      </c>
      <c r="AT129" s="33">
        <f t="shared" si="460"/>
        <v>0</v>
      </c>
      <c r="AU129" s="33">
        <f t="shared" si="460"/>
        <v>0</v>
      </c>
      <c r="AV129" s="33">
        <f t="shared" si="460"/>
        <v>0</v>
      </c>
      <c r="AW129" s="33">
        <f t="shared" si="460"/>
        <v>0</v>
      </c>
      <c r="AX129" s="33">
        <f t="shared" si="460"/>
        <v>0</v>
      </c>
      <c r="AY129" s="33">
        <f t="shared" si="460"/>
        <v>0</v>
      </c>
      <c r="AZ129" s="33">
        <f t="shared" si="460"/>
        <v>0</v>
      </c>
      <c r="BA129" s="33">
        <f t="shared" si="460"/>
        <v>0</v>
      </c>
      <c r="BB129" s="33">
        <f t="shared" si="460"/>
        <v>0</v>
      </c>
      <c r="BC129" s="33">
        <f t="shared" si="460"/>
        <v>0</v>
      </c>
      <c r="BD129" s="33">
        <f t="shared" si="460"/>
        <v>0</v>
      </c>
      <c r="BE129" s="33">
        <f t="shared" si="460"/>
        <v>0</v>
      </c>
      <c r="BF129" s="33">
        <f t="shared" si="460"/>
        <v>0</v>
      </c>
      <c r="BG129" s="33">
        <f t="shared" si="460"/>
        <v>0</v>
      </c>
      <c r="BH129" s="33">
        <f t="shared" si="460"/>
        <v>0</v>
      </c>
      <c r="BI129" s="33">
        <f t="shared" si="460"/>
        <v>0</v>
      </c>
      <c r="BJ129" s="33">
        <f t="shared" si="460"/>
        <v>0</v>
      </c>
      <c r="BK129" s="33">
        <f t="shared" si="460"/>
        <v>0</v>
      </c>
      <c r="BL129" s="33">
        <f t="shared" si="460"/>
        <v>0</v>
      </c>
      <c r="BM129" s="33">
        <f t="shared" si="460"/>
        <v>0</v>
      </c>
      <c r="BN129" s="33">
        <f t="shared" si="460"/>
        <v>0</v>
      </c>
      <c r="BO129" s="33">
        <f t="shared" si="460"/>
        <v>0</v>
      </c>
    </row>
  </sheetData>
  <conditionalFormatting sqref="A1:XFD1">
    <cfRule type="cellIs" dxfId="0" priority="2" operator="equal">
      <formula>"Actual"</formula>
    </cfRule>
    <cfRule type="cellIs" dxfId="1" priority="1" operator="equal">
      <formula>"Forecast"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/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89</v>
      </c>
      <c r="B1" s="17" t="s">
        <v>90</v>
      </c>
      <c r="C1" s="17" t="s">
        <v>91</v>
      </c>
      <c r="D1" s="17" t="s">
        <v>92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88</v>
      </c>
    </row>
    <row r="2" spans="1:19" x14ac:dyDescent="0.3">
      <c r="A2" s="10" t="s">
        <v>93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94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95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96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97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98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98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98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99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99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99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99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99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99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99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99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99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99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100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100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100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100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101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101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101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101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101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101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101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101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101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101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102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102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102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102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102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103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103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103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104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104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104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104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104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104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104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104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104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104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105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105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105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105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105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105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106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2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2023-06-26T18:24:10Z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