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15AC5B4A-2A49-4DC6-BF3E-38B01A23B7F4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62" i="1" l="1"/>
  <c r="BU62" i="1"/>
  <c r="BT62" i="1"/>
  <c r="BS62" i="1"/>
  <c r="BR62" i="1"/>
  <c r="BV61" i="1"/>
  <c r="BU61" i="1"/>
  <c r="BT61" i="1"/>
  <c r="BS61" i="1"/>
  <c r="BR61" i="1"/>
  <c r="BV59" i="1"/>
  <c r="BU59" i="1"/>
  <c r="BT59" i="1"/>
  <c r="BS59" i="1"/>
  <c r="BR59" i="1"/>
  <c r="BV58" i="1"/>
  <c r="BU58" i="1"/>
  <c r="BT58" i="1"/>
  <c r="BS58" i="1"/>
  <c r="BR58" i="1"/>
  <c r="BV57" i="1"/>
  <c r="BU57" i="1"/>
  <c r="BT57" i="1"/>
  <c r="BS57" i="1"/>
  <c r="BR57" i="1"/>
  <c r="BV56" i="1"/>
  <c r="BU56" i="1"/>
  <c r="BT56" i="1"/>
  <c r="BS56" i="1"/>
  <c r="BR56" i="1"/>
  <c r="BV55" i="1"/>
  <c r="BU55" i="1"/>
  <c r="BT55" i="1"/>
  <c r="BS55" i="1"/>
  <c r="BR55" i="1"/>
  <c r="BV54" i="1"/>
  <c r="BU54" i="1"/>
  <c r="BT54" i="1"/>
  <c r="BS54" i="1"/>
  <c r="BR54" i="1"/>
  <c r="BV53" i="1"/>
  <c r="BU53" i="1"/>
  <c r="BT53" i="1"/>
  <c r="BS53" i="1"/>
  <c r="BR53" i="1"/>
  <c r="BV49" i="1"/>
  <c r="BU49" i="1"/>
  <c r="BT49" i="1"/>
  <c r="BS49" i="1"/>
  <c r="BR49" i="1"/>
  <c r="BV47" i="1"/>
  <c r="BU47" i="1"/>
  <c r="BT47" i="1"/>
  <c r="BS47" i="1"/>
  <c r="BR47" i="1"/>
  <c r="BV44" i="1"/>
  <c r="BU44" i="1"/>
  <c r="BT44" i="1"/>
  <c r="BS44" i="1"/>
  <c r="BR44" i="1"/>
  <c r="BV42" i="1"/>
  <c r="BU42" i="1"/>
  <c r="BT42" i="1"/>
  <c r="BS42" i="1"/>
  <c r="BR42" i="1"/>
  <c r="BV40" i="1"/>
  <c r="BU40" i="1"/>
  <c r="BT40" i="1"/>
  <c r="BS40" i="1"/>
  <c r="BR40" i="1"/>
  <c r="BV39" i="1"/>
  <c r="BU39" i="1"/>
  <c r="BT39" i="1"/>
  <c r="BS39" i="1"/>
  <c r="BR39" i="1"/>
  <c r="BV38" i="1"/>
  <c r="BU38" i="1"/>
  <c r="BT38" i="1"/>
  <c r="BS38" i="1"/>
  <c r="BR38" i="1"/>
  <c r="BV37" i="1"/>
  <c r="BU37" i="1"/>
  <c r="BT37" i="1"/>
  <c r="BS37" i="1"/>
  <c r="BR37" i="1"/>
  <c r="BV36" i="1"/>
  <c r="BU36" i="1"/>
  <c r="BT36" i="1"/>
  <c r="BS36" i="1"/>
  <c r="BR36" i="1"/>
  <c r="BV35" i="1"/>
  <c r="BU35" i="1"/>
  <c r="BT35" i="1"/>
  <c r="BS35" i="1"/>
  <c r="BR35" i="1"/>
  <c r="BV34" i="1"/>
  <c r="BU34" i="1"/>
  <c r="BT34" i="1"/>
  <c r="BS34" i="1"/>
  <c r="BR34" i="1"/>
  <c r="BV33" i="1"/>
  <c r="BU33" i="1"/>
  <c r="BT33" i="1"/>
  <c r="BS33" i="1"/>
  <c r="BR33" i="1"/>
  <c r="BV32" i="1"/>
  <c r="BU32" i="1"/>
  <c r="BT32" i="1"/>
  <c r="BS32" i="1"/>
  <c r="BR32" i="1"/>
  <c r="BV31" i="1"/>
  <c r="BU31" i="1"/>
  <c r="BT31" i="1"/>
  <c r="BS31" i="1"/>
  <c r="BR31" i="1"/>
  <c r="BV30" i="1"/>
  <c r="BU30" i="1"/>
  <c r="BT30" i="1"/>
  <c r="BS30" i="1"/>
  <c r="BR30" i="1"/>
  <c r="BV29" i="1"/>
  <c r="BU29" i="1"/>
  <c r="BT29" i="1"/>
  <c r="BS29" i="1"/>
  <c r="BR29" i="1"/>
  <c r="BV28" i="1"/>
  <c r="BU28" i="1"/>
  <c r="BT28" i="1"/>
  <c r="BS28" i="1"/>
  <c r="BR28" i="1"/>
  <c r="BV22" i="1"/>
  <c r="BU22" i="1"/>
  <c r="BT22" i="1"/>
  <c r="BS22" i="1"/>
  <c r="BR22" i="1"/>
  <c r="BV20" i="1"/>
  <c r="BU20" i="1"/>
  <c r="BT20" i="1"/>
  <c r="BS20" i="1"/>
  <c r="BR20" i="1"/>
  <c r="BV19" i="1"/>
  <c r="BU19" i="1"/>
  <c r="BT19" i="1"/>
  <c r="BS19" i="1"/>
  <c r="BR19" i="1"/>
  <c r="BV16" i="1"/>
  <c r="BU16" i="1"/>
  <c r="BT16" i="1"/>
  <c r="BS16" i="1"/>
  <c r="BR16" i="1"/>
  <c r="BV14" i="1"/>
  <c r="BU14" i="1"/>
  <c r="BT14" i="1"/>
  <c r="BS14" i="1"/>
  <c r="BR14" i="1"/>
  <c r="BV13" i="1"/>
  <c r="BU13" i="1"/>
  <c r="BT13" i="1"/>
  <c r="BS13" i="1"/>
  <c r="BR13" i="1"/>
  <c r="BV10" i="1"/>
  <c r="BU10" i="1"/>
  <c r="BT10" i="1"/>
  <c r="BS10" i="1"/>
  <c r="BR10" i="1"/>
  <c r="BV8" i="1"/>
  <c r="BU8" i="1"/>
  <c r="BT8" i="1"/>
  <c r="BS8" i="1"/>
  <c r="BR8" i="1"/>
  <c r="BV7" i="1"/>
  <c r="BU7" i="1"/>
  <c r="BT7" i="1"/>
  <c r="BT23" i="1" s="1"/>
  <c r="BS7" i="1"/>
  <c r="BR7" i="1"/>
  <c r="BT4" i="1"/>
  <c r="BU4" i="1" s="1"/>
  <c r="BV4" i="1" s="1"/>
  <c r="BS4" i="1"/>
  <c r="BR4" i="1"/>
  <c r="BR127" i="1"/>
  <c r="BV122" i="1"/>
  <c r="BU122" i="1"/>
  <c r="BT122" i="1"/>
  <c r="BS122" i="1"/>
  <c r="BR122" i="1"/>
  <c r="BV121" i="1"/>
  <c r="BV124" i="1" s="1"/>
  <c r="BU121" i="1"/>
  <c r="BU124" i="1" s="1"/>
  <c r="BT121" i="1"/>
  <c r="BT124" i="1" s="1"/>
  <c r="BS121" i="1"/>
  <c r="BS124" i="1" s="1"/>
  <c r="BR121" i="1"/>
  <c r="BR124" i="1" s="1"/>
  <c r="BV116" i="1"/>
  <c r="BU116" i="1"/>
  <c r="BT116" i="1"/>
  <c r="BS116" i="1"/>
  <c r="BR116" i="1"/>
  <c r="BV115" i="1"/>
  <c r="BU115" i="1"/>
  <c r="BU118" i="1" s="1"/>
  <c r="BU125" i="1" s="1"/>
  <c r="BT115" i="1"/>
  <c r="BS115" i="1"/>
  <c r="BS118" i="1" s="1"/>
  <c r="BR115" i="1"/>
  <c r="BR118" i="1" s="1"/>
  <c r="BV104" i="1"/>
  <c r="BU104" i="1"/>
  <c r="BT104" i="1"/>
  <c r="BS104" i="1"/>
  <c r="BR104" i="1"/>
  <c r="BV103" i="1"/>
  <c r="BU103" i="1"/>
  <c r="BT103" i="1"/>
  <c r="BS103" i="1"/>
  <c r="BR103" i="1"/>
  <c r="BV102" i="1"/>
  <c r="BU102" i="1"/>
  <c r="BT102" i="1"/>
  <c r="BS102" i="1"/>
  <c r="BR102" i="1"/>
  <c r="BV101" i="1"/>
  <c r="BU101" i="1"/>
  <c r="BT101" i="1"/>
  <c r="BS101" i="1"/>
  <c r="BR101" i="1"/>
  <c r="BV100" i="1"/>
  <c r="BU100" i="1"/>
  <c r="BT100" i="1"/>
  <c r="BS100" i="1"/>
  <c r="BR100" i="1"/>
  <c r="BV99" i="1"/>
  <c r="BU99" i="1"/>
  <c r="BT99" i="1"/>
  <c r="BS99" i="1"/>
  <c r="BR99" i="1"/>
  <c r="BV98" i="1"/>
  <c r="BU98" i="1"/>
  <c r="BT98" i="1"/>
  <c r="BS98" i="1"/>
  <c r="BR98" i="1"/>
  <c r="BV97" i="1"/>
  <c r="BU97" i="1"/>
  <c r="BT97" i="1"/>
  <c r="BS97" i="1"/>
  <c r="BR97" i="1"/>
  <c r="BV82" i="1"/>
  <c r="BU82" i="1"/>
  <c r="BT82" i="1"/>
  <c r="BS82" i="1"/>
  <c r="BR82" i="1"/>
  <c r="BR70" i="1"/>
  <c r="BU24" i="1"/>
  <c r="BT24" i="1"/>
  <c r="BR2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G22" i="1"/>
  <c r="AG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S24" i="1" l="1"/>
  <c r="BV24" i="1"/>
  <c r="BS23" i="1"/>
  <c r="BR25" i="1"/>
  <c r="BR23" i="1"/>
  <c r="AK118" i="1"/>
  <c r="BO22" i="1"/>
  <c r="BO25" i="1" s="1"/>
  <c r="BV118" i="1"/>
  <c r="BV125" i="1" s="1"/>
  <c r="BE22" i="1"/>
  <c r="BE25" i="1" s="1"/>
  <c r="BS125" i="1"/>
  <c r="BR3" i="1"/>
  <c r="AW58" i="1"/>
  <c r="BO23" i="1"/>
  <c r="AK124" i="1"/>
  <c r="AJ124" i="1"/>
  <c r="AH125" i="1"/>
  <c r="BT118" i="1"/>
  <c r="BS3" i="1"/>
  <c r="BT125" i="1"/>
  <c r="BR125" i="1"/>
  <c r="BU23" i="1"/>
  <c r="BV23" i="1"/>
  <c r="BS70" i="1"/>
  <c r="BR109" i="1"/>
  <c r="BR111" i="1" s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AO118" i="1"/>
  <c r="AI44" i="1"/>
  <c r="AI49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BN44" i="1"/>
  <c r="BN4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AQ44" i="1"/>
  <c r="AQ45" i="1" s="1"/>
  <c r="BA22" i="1"/>
  <c r="BA25" i="1" s="1"/>
  <c r="AP22" i="1"/>
  <c r="AP44" i="1" s="1"/>
  <c r="BF25" i="1"/>
  <c r="AM22" i="1"/>
  <c r="BN124" i="1"/>
  <c r="BN125" i="1" s="1"/>
  <c r="BB124" i="1"/>
  <c r="AP124" i="1"/>
  <c r="BF58" i="1"/>
  <c r="BO44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N25" i="1"/>
  <c r="BO124" i="1"/>
  <c r="BC124" i="1"/>
  <c r="BC125" i="1" s="1"/>
  <c r="AQ124" i="1"/>
  <c r="AQ125" i="1" s="1"/>
  <c r="BB49" i="1"/>
  <c r="BB53" i="1" s="1"/>
  <c r="BB59" i="1" s="1"/>
  <c r="AI50" i="1"/>
  <c r="AI53" i="1"/>
  <c r="AI96" i="1"/>
  <c r="AI106" i="1" s="1"/>
  <c r="BG25" i="1"/>
  <c r="BG44" i="1"/>
  <c r="AH25" i="1"/>
  <c r="AH44" i="1"/>
  <c r="BO125" i="1"/>
  <c r="AT23" i="1"/>
  <c r="AD58" i="1"/>
  <c r="R58" i="1"/>
  <c r="AU23" i="1"/>
  <c r="AC58" i="1"/>
  <c r="Q58" i="1"/>
  <c r="AI45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V25" i="1" l="1"/>
  <c r="BU25" i="1"/>
  <c r="BS25" i="1"/>
  <c r="AW44" i="1"/>
  <c r="AW49" i="1" s="1"/>
  <c r="AR49" i="1"/>
  <c r="BT25" i="1"/>
  <c r="AJ125" i="1"/>
  <c r="AI59" i="1"/>
  <c r="AI60" i="1" s="1"/>
  <c r="BH125" i="1"/>
  <c r="AZ125" i="1"/>
  <c r="BT70" i="1"/>
  <c r="BT45" i="1"/>
  <c r="BS45" i="1"/>
  <c r="BV45" i="1"/>
  <c r="BT3" i="1"/>
  <c r="BR45" i="1"/>
  <c r="BU45" i="1"/>
  <c r="BS109" i="1"/>
  <c r="BS111" i="1" s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W45" i="1"/>
  <c r="AQ49" i="1"/>
  <c r="AQ96" i="1" s="1"/>
  <c r="AQ106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BO45" i="1"/>
  <c r="AI128" i="1"/>
  <c r="BK44" i="1"/>
  <c r="BK25" i="1"/>
  <c r="AW50" i="1"/>
  <c r="AW53" i="1"/>
  <c r="AW59" i="1" s="1"/>
  <c r="AW60" i="1" s="1"/>
  <c r="AW96" i="1"/>
  <c r="AW106" i="1" s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F96" i="1"/>
  <c r="BF106" i="1" s="1"/>
  <c r="BG49" i="1"/>
  <c r="BG45" i="1"/>
  <c r="AS96" i="1"/>
  <c r="AS106" i="1" s="1"/>
  <c r="AS50" i="1"/>
  <c r="AJ70" i="1"/>
  <c r="AJ109" i="1" s="1"/>
  <c r="AJ111" i="1" s="1"/>
  <c r="BB60" i="1"/>
  <c r="BL53" i="1"/>
  <c r="BL59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R53" i="1" l="1"/>
  <c r="AR59" i="1" s="1"/>
  <c r="AR60" i="1" s="1"/>
  <c r="AR96" i="1"/>
  <c r="AR106" i="1" s="1"/>
  <c r="AR50" i="1"/>
  <c r="AQ50" i="1"/>
  <c r="BL50" i="1"/>
  <c r="BV3" i="1"/>
  <c r="BU3" i="1"/>
  <c r="BR50" i="1"/>
  <c r="BR87" i="1"/>
  <c r="BR96" i="1"/>
  <c r="BR106" i="1" s="1"/>
  <c r="BR128" i="1" s="1"/>
  <c r="BR129" i="1" s="1"/>
  <c r="BT50" i="1"/>
  <c r="BT96" i="1"/>
  <c r="BT106" i="1" s="1"/>
  <c r="BT60" i="1"/>
  <c r="BS96" i="1"/>
  <c r="BS106" i="1" s="1"/>
  <c r="BS128" i="1" s="1"/>
  <c r="BS60" i="1"/>
  <c r="BS50" i="1"/>
  <c r="BU70" i="1"/>
  <c r="BU109" i="1" s="1"/>
  <c r="BU111" i="1" s="1"/>
  <c r="BV96" i="1"/>
  <c r="BV106" i="1" s="1"/>
  <c r="BV60" i="1"/>
  <c r="BV50" i="1"/>
  <c r="BU96" i="1"/>
  <c r="BU106" i="1" s="1"/>
  <c r="BU50" i="1"/>
  <c r="BU60" i="1"/>
  <c r="BT109" i="1"/>
  <c r="BT111" i="1" s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U128" i="1" l="1"/>
  <c r="BR66" i="1"/>
  <c r="BS127" i="1"/>
  <c r="BS129" i="1" s="1"/>
  <c r="BR89" i="1"/>
  <c r="BR91" i="1" s="1"/>
  <c r="BS87" i="1"/>
  <c r="BR60" i="1"/>
  <c r="BV70" i="1"/>
  <c r="BV109" i="1" s="1"/>
  <c r="BV111" i="1" s="1"/>
  <c r="BV128" i="1" s="1"/>
  <c r="BT128" i="1"/>
  <c r="AO50" i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H59" i="1" s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T87" i="1" l="1"/>
  <c r="BS89" i="1"/>
  <c r="BS91" i="1" s="1"/>
  <c r="BR72" i="1"/>
  <c r="BR92" i="1" s="1"/>
  <c r="BR130" i="1"/>
  <c r="BS66" i="1"/>
  <c r="BT127" i="1"/>
  <c r="BT129" i="1" s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BT89" i="1" l="1"/>
  <c r="BT91" i="1" s="1"/>
  <c r="BU87" i="1"/>
  <c r="BU127" i="1"/>
  <c r="BU129" i="1" s="1"/>
  <c r="BT66" i="1"/>
  <c r="BS130" i="1"/>
  <c r="BS72" i="1"/>
  <c r="BS92" i="1" s="1"/>
  <c r="AI87" i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BT72" i="1" l="1"/>
  <c r="BT92" i="1" s="1"/>
  <c r="BT130" i="1"/>
  <c r="BV127" i="1"/>
  <c r="BV129" i="1" s="1"/>
  <c r="BV66" i="1" s="1"/>
  <c r="BU66" i="1"/>
  <c r="BV87" i="1"/>
  <c r="BV89" i="1" s="1"/>
  <c r="BV91" i="1" s="1"/>
  <c r="BU89" i="1"/>
  <c r="BU91" i="1" s="1"/>
  <c r="AI89" i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BV130" i="1" l="1"/>
  <c r="BV72" i="1"/>
  <c r="BV92" i="1" s="1"/>
  <c r="BU130" i="1"/>
  <c r="BU72" i="1"/>
  <c r="BU92" i="1" s="1"/>
  <c r="AK87" i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O3" i="1" s="1"/>
  <c r="BN3" i="1"/>
  <c r="BI66" i="1"/>
  <c r="BJ127" i="1"/>
  <c r="BJ129" i="1" s="1"/>
  <c r="BH72" i="1"/>
  <c r="BH92" i="1" s="1"/>
  <c r="BH130" i="1"/>
  <c r="BJ66" i="1" l="1"/>
  <c r="BK127" i="1"/>
  <c r="BK129" i="1" s="1"/>
  <c r="BI72" i="1"/>
  <c r="BI92" i="1" s="1"/>
  <c r="BI130" i="1"/>
  <c r="BK66" i="1" l="1"/>
  <c r="BL127" i="1"/>
  <c r="BL129" i="1" s="1"/>
  <c r="BJ72" i="1"/>
  <c r="BJ92" i="1" s="1"/>
  <c r="BJ130" i="1"/>
  <c r="BL66" i="1" l="1"/>
  <c r="BM127" i="1"/>
  <c r="BM129" i="1" s="1"/>
  <c r="BK72" i="1"/>
  <c r="BK92" i="1" s="1"/>
  <c r="BK130" i="1"/>
  <c r="BM66" i="1" l="1"/>
  <c r="BN127" i="1"/>
  <c r="BN129" i="1" s="1"/>
  <c r="BL72" i="1"/>
  <c r="BL92" i="1" s="1"/>
  <c r="BL130" i="1"/>
  <c r="BN66" i="1" l="1"/>
  <c r="BO127" i="1"/>
  <c r="BO129" i="1" s="1"/>
  <c r="BO66" i="1" s="1"/>
  <c r="BM72" i="1"/>
  <c r="BM92" i="1" s="1"/>
  <c r="BM130" i="1"/>
  <c r="BO72" i="1" l="1"/>
  <c r="BO92" i="1" s="1"/>
  <c r="BO130" i="1"/>
  <c r="BN72" i="1"/>
  <c r="BN92" i="1" s="1"/>
  <c r="BN130" i="1"/>
  <c r="B6" i="4" l="1"/>
  <c r="B7" i="4"/>
  <c r="B4" i="4" s="1"/>
  <c r="B3" i="1" s="1"/>
</calcChain>
</file>

<file path=xl/sharedStrings.xml><?xml version="1.0" encoding="utf-8"?>
<sst xmlns="http://schemas.openxmlformats.org/spreadsheetml/2006/main" count="279" uniqueCount="149">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</sst>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Alignment="1">
      <alignment horizontal="left" indent="1"/>
    </xf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9" fillId="0" borderId="0" xfId="0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 applyBorder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5" fontId="4" fillId="5" borderId="0" xfId="0" applyNumberFormat="1" applyFont="1" applyFill="1" applyBorder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5" fontId="0" fillId="5" borderId="0" xfId="0" applyNumberFormat="1" applyFill="1" applyBorder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7"/>
  <sheetViews>
    <sheetView workbookViewId="0">
      <selection activeCell="B7" sqref="B7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108</v>
      </c>
      <c r="C2" s="39"/>
    </row>
    <row r="4" spans="2:3" ht="13" customHeight="1" x14ac:dyDescent="0.3">
      <c r="B4" s="35">
        <f>SUM(B5:B9)</f>
        <v>0</v>
      </c>
      <c r="C4" t="s">
        <v>109</v>
      </c>
    </row>
    <row r="6" spans="2:3" ht="13" customHeight="1" x14ac:dyDescent="0.3">
      <c r="B6" s="35">
        <f>SUM('Operating Model'!92:92)</f>
        <v>0</v>
      </c>
      <c r="C6" t="s">
        <v>110</v>
      </c>
    </row>
    <row r="7" spans="2:3" ht="13" customHeight="1" x14ac:dyDescent="0.3">
      <c r="B7" s="35">
        <f>SUM('Operating Model'!130:130)</f>
        <v>0</v>
      </c>
      <c r="C7" t="s">
        <v>139</v>
      </c>
    </row>
    <row r="9" spans="2:3" ht="13" customHeight="1" x14ac:dyDescent="0.3">
      <c r="B9" s="34"/>
      <c r="C9" s="34" t="s">
        <v>111</v>
      </c>
    </row>
    <row r="11" spans="2:3" ht="13" customHeight="1" x14ac:dyDescent="0.45">
      <c r="B11" s="40" t="s">
        <v>112</v>
      </c>
      <c r="C11" s="40"/>
    </row>
    <row r="12" spans="2:3" ht="13" customHeight="1" x14ac:dyDescent="0.45">
      <c r="B12" s="40" t="s">
        <v>113</v>
      </c>
      <c r="C12" s="40" t="s">
        <v>114</v>
      </c>
    </row>
    <row r="13" spans="2:3" ht="13" customHeight="1" x14ac:dyDescent="0.3">
      <c r="B13" s="27">
        <v>1000</v>
      </c>
      <c r="C13" t="s">
        <v>115</v>
      </c>
    </row>
    <row r="14" spans="2:3" ht="13" customHeight="1" x14ac:dyDescent="0.3">
      <c r="B14" s="37">
        <v>1000</v>
      </c>
      <c r="C14" t="s">
        <v>116</v>
      </c>
    </row>
    <row r="15" spans="2:3" ht="13" customHeight="1" x14ac:dyDescent="0.3">
      <c r="B15" s="38"/>
      <c r="C15" t="s">
        <v>117</v>
      </c>
    </row>
    <row r="16" spans="2:3" ht="13" customHeight="1" x14ac:dyDescent="0.3">
      <c r="B16" s="33">
        <v>1000</v>
      </c>
      <c r="C16" t="s">
        <v>118</v>
      </c>
    </row>
    <row r="17" spans="2:3" ht="13" customHeight="1" x14ac:dyDescent="0.3">
      <c r="B17" s="46"/>
      <c r="C17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BV130"/>
  <sheetViews>
    <sheetView tabSelected="1" zoomScaleNormal="100" workbookViewId="0">
      <pane xSplit="7" ySplit="5" topLeftCell="BM6" activePane="bottomRight" state="frozen"/>
      <selection pane="topRight" activeCell="H1" sqref="H1"/>
      <selection pane="bottomLeft" activeCell="A5" sqref="A5"/>
      <selection pane="bottomRight" activeCell="BR7" sqref="BR7:BV8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</cols>
  <sheetData>
    <row r="1" spans="1:74" ht="14.5" x14ac:dyDescent="0.45">
      <c r="BR1" s="40" t="s">
        <v>147</v>
      </c>
      <c r="BS1" s="40"/>
      <c r="BT1" s="40"/>
      <c r="BU1" s="40"/>
      <c r="BV1" s="40"/>
    </row>
    <row r="2" spans="1:74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145</v>
      </c>
      <c r="AG2" s="2" t="s">
        <v>145</v>
      </c>
      <c r="AH2" s="2" t="s">
        <v>145</v>
      </c>
      <c r="AI2" s="2" t="s">
        <v>145</v>
      </c>
      <c r="AJ2" s="2" t="s">
        <v>145</v>
      </c>
      <c r="AK2" s="2" t="s">
        <v>145</v>
      </c>
      <c r="AL2" s="2" t="s">
        <v>145</v>
      </c>
      <c r="AM2" s="2" t="s">
        <v>145</v>
      </c>
      <c r="AN2" s="2" t="s">
        <v>145</v>
      </c>
      <c r="AO2" s="2" t="s">
        <v>145</v>
      </c>
      <c r="AP2" s="2" t="s">
        <v>145</v>
      </c>
      <c r="AQ2" s="2" t="s">
        <v>145</v>
      </c>
      <c r="AR2" s="2" t="s">
        <v>145</v>
      </c>
      <c r="AS2" s="2" t="s">
        <v>145</v>
      </c>
      <c r="AT2" s="2" t="s">
        <v>145</v>
      </c>
      <c r="AU2" s="2" t="s">
        <v>145</v>
      </c>
      <c r="AV2" s="2" t="s">
        <v>145</v>
      </c>
      <c r="AW2" s="2" t="s">
        <v>145</v>
      </c>
      <c r="AX2" s="2" t="s">
        <v>145</v>
      </c>
      <c r="AY2" s="2" t="s">
        <v>145</v>
      </c>
      <c r="AZ2" s="2" t="s">
        <v>145</v>
      </c>
      <c r="BA2" s="2" t="s">
        <v>145</v>
      </c>
      <c r="BB2" s="2" t="s">
        <v>145</v>
      </c>
      <c r="BC2" s="2" t="s">
        <v>145</v>
      </c>
      <c r="BD2" s="2" t="s">
        <v>145</v>
      </c>
      <c r="BE2" s="2" t="s">
        <v>145</v>
      </c>
      <c r="BF2" s="2" t="s">
        <v>145</v>
      </c>
      <c r="BG2" s="2" t="s">
        <v>145</v>
      </c>
      <c r="BH2" s="2" t="s">
        <v>145</v>
      </c>
      <c r="BI2" s="2" t="s">
        <v>145</v>
      </c>
      <c r="BJ2" s="2" t="s">
        <v>145</v>
      </c>
      <c r="BK2" s="2" t="s">
        <v>145</v>
      </c>
      <c r="BL2" s="2" t="s">
        <v>145</v>
      </c>
      <c r="BM2" s="2" t="s">
        <v>145</v>
      </c>
      <c r="BN2" s="2" t="s">
        <v>145</v>
      </c>
      <c r="BO2" s="2" t="s">
        <v>145</v>
      </c>
      <c r="BP2" s="68"/>
      <c r="BR2" s="2" t="s">
        <v>145</v>
      </c>
      <c r="BS2" s="2" t="s">
        <v>145</v>
      </c>
      <c r="BT2" s="2" t="s">
        <v>145</v>
      </c>
      <c r="BU2" s="2" t="s">
        <v>145</v>
      </c>
      <c r="BV2" s="2" t="s">
        <v>145</v>
      </c>
    </row>
    <row r="3" spans="1:74" x14ac:dyDescent="0.3">
      <c r="A3" s="3" t="s">
        <v>109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0">YEAR(H4)</f>
        <v>2026</v>
      </c>
      <c r="I3" s="3">
        <f t="shared" si="0"/>
        <v>2026</v>
      </c>
      <c r="J3" s="3">
        <f t="shared" si="0"/>
        <v>2026</v>
      </c>
      <c r="K3" s="3">
        <f t="shared" si="0"/>
        <v>2026</v>
      </c>
      <c r="L3" s="3">
        <f t="shared" si="0"/>
        <v>2026</v>
      </c>
      <c r="M3" s="3">
        <f t="shared" si="0"/>
        <v>2026</v>
      </c>
      <c r="N3" s="3">
        <f t="shared" si="0"/>
        <v>2026</v>
      </c>
      <c r="O3" s="3">
        <f t="shared" si="0"/>
        <v>2026</v>
      </c>
      <c r="P3" s="3">
        <f t="shared" si="0"/>
        <v>2026</v>
      </c>
      <c r="Q3" s="3">
        <f t="shared" si="0"/>
        <v>2026</v>
      </c>
      <c r="R3" s="3">
        <f t="shared" si="0"/>
        <v>2026</v>
      </c>
      <c r="S3" s="3">
        <f t="shared" si="0"/>
        <v>2026</v>
      </c>
      <c r="T3" s="3">
        <f t="shared" si="0"/>
        <v>2027</v>
      </c>
      <c r="U3" s="3">
        <f t="shared" si="0"/>
        <v>2027</v>
      </c>
      <c r="V3" s="3">
        <f t="shared" si="0"/>
        <v>2027</v>
      </c>
      <c r="W3" s="3">
        <f t="shared" si="0"/>
        <v>2027</v>
      </c>
      <c r="X3" s="3">
        <f t="shared" si="0"/>
        <v>2027</v>
      </c>
      <c r="Y3" s="3">
        <f t="shared" si="0"/>
        <v>2027</v>
      </c>
      <c r="Z3" s="3">
        <f t="shared" si="0"/>
        <v>2027</v>
      </c>
      <c r="AA3" s="3">
        <f t="shared" si="0"/>
        <v>2027</v>
      </c>
      <c r="AB3" s="3">
        <f t="shared" si="0"/>
        <v>2027</v>
      </c>
      <c r="AC3" s="3">
        <f t="shared" si="0"/>
        <v>2027</v>
      </c>
      <c r="AD3" s="3">
        <f t="shared" si="0"/>
        <v>2027</v>
      </c>
      <c r="AE3" s="3">
        <f t="shared" si="0"/>
        <v>2027</v>
      </c>
      <c r="AF3" s="3">
        <f t="shared" si="0"/>
        <v>2028</v>
      </c>
      <c r="AG3" s="3">
        <f t="shared" si="0"/>
        <v>2028</v>
      </c>
      <c r="AH3" s="3">
        <f t="shared" si="0"/>
        <v>2028</v>
      </c>
      <c r="AI3" s="3">
        <f t="shared" si="0"/>
        <v>2028</v>
      </c>
      <c r="AJ3" s="3">
        <f t="shared" si="0"/>
        <v>2028</v>
      </c>
      <c r="AK3" s="3">
        <f t="shared" si="0"/>
        <v>2028</v>
      </c>
      <c r="AL3" s="3">
        <f t="shared" si="0"/>
        <v>2028</v>
      </c>
      <c r="AM3" s="3">
        <f t="shared" si="0"/>
        <v>2028</v>
      </c>
      <c r="AN3" s="3">
        <f t="shared" si="0"/>
        <v>2028</v>
      </c>
      <c r="AO3" s="3">
        <f t="shared" si="0"/>
        <v>2028</v>
      </c>
      <c r="AP3" s="3">
        <f t="shared" si="0"/>
        <v>2028</v>
      </c>
      <c r="AQ3" s="3">
        <f t="shared" si="0"/>
        <v>2028</v>
      </c>
      <c r="AR3" s="3">
        <f t="shared" si="0"/>
        <v>2029</v>
      </c>
      <c r="AS3" s="3">
        <f t="shared" si="0"/>
        <v>2029</v>
      </c>
      <c r="AT3" s="3">
        <f t="shared" si="0"/>
        <v>2029</v>
      </c>
      <c r="AU3" s="3">
        <f t="shared" si="0"/>
        <v>2029</v>
      </c>
      <c r="AV3" s="3">
        <f t="shared" si="0"/>
        <v>2029</v>
      </c>
      <c r="AW3" s="3">
        <f t="shared" si="0"/>
        <v>2029</v>
      </c>
      <c r="AX3" s="3">
        <f t="shared" si="0"/>
        <v>2029</v>
      </c>
      <c r="AY3" s="3">
        <f t="shared" si="0"/>
        <v>2029</v>
      </c>
      <c r="AZ3" s="3">
        <f t="shared" si="0"/>
        <v>2029</v>
      </c>
      <c r="BA3" s="3">
        <f t="shared" si="0"/>
        <v>2029</v>
      </c>
      <c r="BB3" s="3">
        <f t="shared" si="0"/>
        <v>2029</v>
      </c>
      <c r="BC3" s="3">
        <f t="shared" si="0"/>
        <v>2029</v>
      </c>
      <c r="BD3" s="3">
        <f t="shared" si="0"/>
        <v>2030</v>
      </c>
      <c r="BE3" s="3">
        <f t="shared" si="0"/>
        <v>2030</v>
      </c>
      <c r="BF3" s="3">
        <f t="shared" si="0"/>
        <v>2030</v>
      </c>
      <c r="BG3" s="3">
        <f t="shared" si="0"/>
        <v>2030</v>
      </c>
      <c r="BH3" s="3">
        <f t="shared" si="0"/>
        <v>2030</v>
      </c>
      <c r="BI3" s="3">
        <f t="shared" si="0"/>
        <v>2030</v>
      </c>
      <c r="BJ3" s="3">
        <f t="shared" si="0"/>
        <v>2030</v>
      </c>
      <c r="BK3" s="3">
        <f t="shared" si="0"/>
        <v>2030</v>
      </c>
      <c r="BL3" s="3">
        <f t="shared" si="0"/>
        <v>2030</v>
      </c>
      <c r="BM3" s="3">
        <f t="shared" si="0"/>
        <v>2030</v>
      </c>
      <c r="BN3" s="3">
        <f t="shared" si="0"/>
        <v>2030</v>
      </c>
      <c r="BO3" s="3">
        <f t="shared" si="0"/>
        <v>2030</v>
      </c>
      <c r="BP3" s="69"/>
      <c r="BR3" s="3">
        <f t="shared" si="0"/>
        <v>2026</v>
      </c>
      <c r="BS3" s="3">
        <f t="shared" si="0"/>
        <v>2027</v>
      </c>
      <c r="BT3" s="3">
        <f t="shared" si="0"/>
        <v>2028</v>
      </c>
      <c r="BU3" s="3">
        <f t="shared" ref="BU3:BV3" si="1">YEAR(BU4)</f>
        <v>2029</v>
      </c>
      <c r="BV3" s="3">
        <f t="shared" si="1"/>
        <v>2030</v>
      </c>
    </row>
    <row r="4" spans="1:74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2">EOMONTH(H4,1)</f>
        <v>46081</v>
      </c>
      <c r="J4" s="4">
        <f t="shared" si="2"/>
        <v>46112</v>
      </c>
      <c r="K4" s="4">
        <f t="shared" si="2"/>
        <v>46142</v>
      </c>
      <c r="L4" s="4">
        <f t="shared" si="2"/>
        <v>46173</v>
      </c>
      <c r="M4" s="4">
        <f t="shared" si="2"/>
        <v>46203</v>
      </c>
      <c r="N4" s="4">
        <f t="shared" si="2"/>
        <v>46234</v>
      </c>
      <c r="O4" s="4">
        <f t="shared" si="2"/>
        <v>46265</v>
      </c>
      <c r="P4" s="4">
        <f t="shared" si="2"/>
        <v>46295</v>
      </c>
      <c r="Q4" s="4">
        <f t="shared" si="2"/>
        <v>46326</v>
      </c>
      <c r="R4" s="4">
        <f t="shared" si="2"/>
        <v>46356</v>
      </c>
      <c r="S4" s="4">
        <f t="shared" si="2"/>
        <v>46387</v>
      </c>
      <c r="T4" s="4">
        <f t="shared" si="2"/>
        <v>46418</v>
      </c>
      <c r="U4" s="4">
        <f t="shared" si="2"/>
        <v>46446</v>
      </c>
      <c r="V4" s="4">
        <f t="shared" si="2"/>
        <v>46477</v>
      </c>
      <c r="W4" s="4">
        <f t="shared" si="2"/>
        <v>46507</v>
      </c>
      <c r="X4" s="4">
        <f t="shared" si="2"/>
        <v>46538</v>
      </c>
      <c r="Y4" s="4">
        <f t="shared" si="2"/>
        <v>46568</v>
      </c>
      <c r="Z4" s="4">
        <f t="shared" si="2"/>
        <v>46599</v>
      </c>
      <c r="AA4" s="4">
        <f t="shared" si="2"/>
        <v>46630</v>
      </c>
      <c r="AB4" s="4">
        <f t="shared" si="2"/>
        <v>46660</v>
      </c>
      <c r="AC4" s="4">
        <f t="shared" si="2"/>
        <v>46691</v>
      </c>
      <c r="AD4" s="4">
        <f t="shared" si="2"/>
        <v>46721</v>
      </c>
      <c r="AE4" s="4">
        <f t="shared" si="2"/>
        <v>46752</v>
      </c>
      <c r="AF4" s="4">
        <f t="shared" ref="AF4" si="3">EOMONTH(AE4,1)</f>
        <v>46783</v>
      </c>
      <c r="AG4" s="4">
        <f t="shared" ref="AG4" si="4">EOMONTH(AF4,1)</f>
        <v>46812</v>
      </c>
      <c r="AH4" s="4">
        <f t="shared" ref="AH4" si="5">EOMONTH(AG4,1)</f>
        <v>46843</v>
      </c>
      <c r="AI4" s="4">
        <f t="shared" ref="AI4" si="6">EOMONTH(AH4,1)</f>
        <v>46873</v>
      </c>
      <c r="AJ4" s="4">
        <f t="shared" ref="AJ4" si="7">EOMONTH(AI4,1)</f>
        <v>46904</v>
      </c>
      <c r="AK4" s="4">
        <f t="shared" ref="AK4" si="8">EOMONTH(AJ4,1)</f>
        <v>46934</v>
      </c>
      <c r="AL4" s="4">
        <f t="shared" ref="AL4" si="9">EOMONTH(AK4,1)</f>
        <v>46965</v>
      </c>
      <c r="AM4" s="4">
        <f t="shared" ref="AM4" si="10">EOMONTH(AL4,1)</f>
        <v>46996</v>
      </c>
      <c r="AN4" s="4">
        <f t="shared" ref="AN4" si="11">EOMONTH(AM4,1)</f>
        <v>47026</v>
      </c>
      <c r="AO4" s="4">
        <f t="shared" ref="AO4" si="12">EOMONTH(AN4,1)</f>
        <v>47057</v>
      </c>
      <c r="AP4" s="4">
        <f t="shared" ref="AP4" si="13">EOMONTH(AO4,1)</f>
        <v>47087</v>
      </c>
      <c r="AQ4" s="4">
        <f t="shared" ref="AQ4" si="14">EOMONTH(AP4,1)</f>
        <v>47118</v>
      </c>
      <c r="AR4" s="4">
        <f t="shared" ref="AR4" si="15">EOMONTH(AQ4,1)</f>
        <v>47149</v>
      </c>
      <c r="AS4" s="4">
        <f t="shared" ref="AS4" si="16">EOMONTH(AR4,1)</f>
        <v>47177</v>
      </c>
      <c r="AT4" s="4">
        <f t="shared" ref="AT4" si="17">EOMONTH(AS4,1)</f>
        <v>47208</v>
      </c>
      <c r="AU4" s="4">
        <f t="shared" ref="AU4" si="18">EOMONTH(AT4,1)</f>
        <v>47238</v>
      </c>
      <c r="AV4" s="4">
        <f t="shared" ref="AV4" si="19">EOMONTH(AU4,1)</f>
        <v>47269</v>
      </c>
      <c r="AW4" s="4">
        <f t="shared" ref="AW4" si="20">EOMONTH(AV4,1)</f>
        <v>47299</v>
      </c>
      <c r="AX4" s="4">
        <f t="shared" ref="AX4" si="21">EOMONTH(AW4,1)</f>
        <v>47330</v>
      </c>
      <c r="AY4" s="4">
        <f t="shared" ref="AY4" si="22">EOMONTH(AX4,1)</f>
        <v>47361</v>
      </c>
      <c r="AZ4" s="4">
        <f t="shared" ref="AZ4" si="23">EOMONTH(AY4,1)</f>
        <v>47391</v>
      </c>
      <c r="BA4" s="4">
        <f t="shared" ref="BA4" si="24">EOMONTH(AZ4,1)</f>
        <v>47422</v>
      </c>
      <c r="BB4" s="4">
        <f t="shared" ref="BB4" si="25">EOMONTH(BA4,1)</f>
        <v>47452</v>
      </c>
      <c r="BC4" s="4">
        <f t="shared" ref="BC4" si="26">EOMONTH(BB4,1)</f>
        <v>47483</v>
      </c>
      <c r="BD4" s="4">
        <f t="shared" ref="BD4" si="27">EOMONTH(BC4,1)</f>
        <v>47514</v>
      </c>
      <c r="BE4" s="4">
        <f t="shared" ref="BE4" si="28">EOMONTH(BD4,1)</f>
        <v>47542</v>
      </c>
      <c r="BF4" s="4">
        <f t="shared" ref="BF4" si="29">EOMONTH(BE4,1)</f>
        <v>47573</v>
      </c>
      <c r="BG4" s="4">
        <f t="shared" ref="BG4" si="30">EOMONTH(BF4,1)</f>
        <v>47603</v>
      </c>
      <c r="BH4" s="4">
        <f t="shared" ref="BH4" si="31">EOMONTH(BG4,1)</f>
        <v>47634</v>
      </c>
      <c r="BI4" s="4">
        <f t="shared" ref="BI4" si="32">EOMONTH(BH4,1)</f>
        <v>47664</v>
      </c>
      <c r="BJ4" s="4">
        <f t="shared" ref="BJ4" si="33">EOMONTH(BI4,1)</f>
        <v>47695</v>
      </c>
      <c r="BK4" s="4">
        <f t="shared" ref="BK4" si="34">EOMONTH(BJ4,1)</f>
        <v>47726</v>
      </c>
      <c r="BL4" s="4">
        <f t="shared" ref="BL4" si="35">EOMONTH(BK4,1)</f>
        <v>47756</v>
      </c>
      <c r="BM4" s="4">
        <f t="shared" ref="BM4" si="36">EOMONTH(BL4,1)</f>
        <v>47787</v>
      </c>
      <c r="BN4" s="4">
        <f t="shared" ref="BN4" si="37">EOMONTH(BM4,1)</f>
        <v>47817</v>
      </c>
      <c r="BO4" s="4">
        <f t="shared" ref="BO4" si="38">EOMONTH(BN4,1)</f>
        <v>47848</v>
      </c>
      <c r="BP4" s="70"/>
      <c r="BR4" s="4">
        <f>DATE(YEAR($H4),12,31)</f>
        <v>46387</v>
      </c>
      <c r="BS4" s="4">
        <f>EOMONTH(BR4,12)</f>
        <v>46752</v>
      </c>
      <c r="BT4" s="4">
        <f t="shared" ref="BT4:BV4" si="39">EOMONTH(BS4,12)</f>
        <v>47118</v>
      </c>
      <c r="BU4" s="4">
        <f t="shared" si="39"/>
        <v>47483</v>
      </c>
      <c r="BV4" s="4">
        <f t="shared" si="39"/>
        <v>47848</v>
      </c>
    </row>
    <row r="5" spans="1:74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83" t="s">
        <v>148</v>
      </c>
      <c r="BR5" s="5"/>
      <c r="BS5" s="5"/>
      <c r="BT5" s="5"/>
      <c r="BU5" s="5"/>
      <c r="BV5" s="5"/>
    </row>
    <row r="6" spans="1:74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1"/>
      <c r="BR6" s="7"/>
      <c r="BS6" s="7"/>
      <c r="BT6" s="7"/>
      <c r="BU6" s="7"/>
      <c r="BV6" s="7"/>
    </row>
    <row r="7" spans="1:74" x14ac:dyDescent="0.3">
      <c r="A7" s="8" t="s">
        <v>9</v>
      </c>
      <c r="B7" s="8"/>
      <c r="C7" s="8"/>
      <c r="D7" s="8"/>
      <c r="E7" s="8"/>
      <c r="F7" s="9" t="s">
        <v>63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27">
        <v>3974299.2869999995</v>
      </c>
      <c r="AG7" s="27">
        <v>3974299.2869999995</v>
      </c>
      <c r="AH7" s="27">
        <v>3974299.2869999995</v>
      </c>
      <c r="AI7" s="27">
        <v>3974299.2869999995</v>
      </c>
      <c r="AJ7" s="27">
        <v>3974299.2869999995</v>
      </c>
      <c r="AK7" s="27">
        <v>3974299.2869999995</v>
      </c>
      <c r="AL7" s="27">
        <v>3974299.2869999995</v>
      </c>
      <c r="AM7" s="27">
        <v>3974299.2869999995</v>
      </c>
      <c r="AN7" s="27">
        <v>3974299.2869999995</v>
      </c>
      <c r="AO7" s="27">
        <v>3974299.2869999995</v>
      </c>
      <c r="AP7" s="27">
        <v>3974299.2869999995</v>
      </c>
      <c r="AQ7" s="27">
        <v>3974299.2869999995</v>
      </c>
      <c r="AR7" s="27">
        <v>3974299.2869999995</v>
      </c>
      <c r="AS7" s="27">
        <v>3974299.2869999995</v>
      </c>
      <c r="AT7" s="27">
        <v>3974299.2869999995</v>
      </c>
      <c r="AU7" s="27">
        <v>3974299.2869999995</v>
      </c>
      <c r="AV7" s="27">
        <v>3974299.2869999995</v>
      </c>
      <c r="AW7" s="27">
        <v>3974299.2869999995</v>
      </c>
      <c r="AX7" s="27">
        <v>3974299.2869999995</v>
      </c>
      <c r="AY7" s="27">
        <v>3974299.2869999995</v>
      </c>
      <c r="AZ7" s="27">
        <v>3974299.2869999995</v>
      </c>
      <c r="BA7" s="27">
        <v>3974299.2869999995</v>
      </c>
      <c r="BB7" s="27">
        <v>3974299.2869999995</v>
      </c>
      <c r="BC7" s="27">
        <v>3974299.2869999995</v>
      </c>
      <c r="BD7" s="27">
        <v>3974299.2869999995</v>
      </c>
      <c r="BE7" s="27">
        <v>3974299.2869999995</v>
      </c>
      <c r="BF7" s="27">
        <v>3974299.2869999995</v>
      </c>
      <c r="BG7" s="27">
        <v>3974299.2869999995</v>
      </c>
      <c r="BH7" s="27">
        <v>3974299.2869999995</v>
      </c>
      <c r="BI7" s="27">
        <v>3974299.2869999995</v>
      </c>
      <c r="BJ7" s="27">
        <v>3974299.2869999995</v>
      </c>
      <c r="BK7" s="27">
        <v>3974299.2869999995</v>
      </c>
      <c r="BL7" s="27">
        <v>3974299.2869999995</v>
      </c>
      <c r="BM7" s="27">
        <v>3974299.2869999995</v>
      </c>
      <c r="BN7" s="27">
        <v>3974299.2869999995</v>
      </c>
      <c r="BO7" s="27">
        <v>3974299.2869999995</v>
      </c>
      <c r="BP7" s="72"/>
      <c r="BR7" s="37">
        <f>SUMIFS($H7:$BP7,$H$3:$BP$3,BR$3)</f>
        <v>44792153.149999999</v>
      </c>
      <c r="BS7" s="37">
        <f t="shared" ref="BS7:BV8" si="40">SUMIFS($H7:$BP7,$H$3:$BP$3,BS$3)</f>
        <v>45464035.447249994</v>
      </c>
      <c r="BT7" s="37">
        <f t="shared" si="40"/>
        <v>47691591.443999998</v>
      </c>
      <c r="BU7" s="37">
        <f t="shared" si="40"/>
        <v>47691591.443999998</v>
      </c>
      <c r="BV7" s="37">
        <f t="shared" si="40"/>
        <v>47691591.443999998</v>
      </c>
    </row>
    <row r="8" spans="1:74" x14ac:dyDescent="0.3">
      <c r="A8" s="8" t="s">
        <v>10</v>
      </c>
      <c r="B8" s="8"/>
      <c r="C8" s="8"/>
      <c r="D8" s="8"/>
      <c r="E8" s="8"/>
      <c r="F8" s="9" t="s">
        <v>64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27">
        <v>660306.78</v>
      </c>
      <c r="AG8" s="27">
        <v>660306.78</v>
      </c>
      <c r="AH8" s="27">
        <v>660306.78</v>
      </c>
      <c r="AI8" s="27">
        <v>660306.78</v>
      </c>
      <c r="AJ8" s="27">
        <v>660306.78</v>
      </c>
      <c r="AK8" s="27">
        <v>660306.78</v>
      </c>
      <c r="AL8" s="27">
        <v>660306.78</v>
      </c>
      <c r="AM8" s="27">
        <v>660306.78</v>
      </c>
      <c r="AN8" s="27">
        <v>660306.78</v>
      </c>
      <c r="AO8" s="27">
        <v>660306.78</v>
      </c>
      <c r="AP8" s="27">
        <v>660306.78</v>
      </c>
      <c r="AQ8" s="27">
        <v>660306.78</v>
      </c>
      <c r="AR8" s="27">
        <v>660306.78</v>
      </c>
      <c r="AS8" s="27">
        <v>660306.78</v>
      </c>
      <c r="AT8" s="27">
        <v>660306.78</v>
      </c>
      <c r="AU8" s="27">
        <v>660306.78</v>
      </c>
      <c r="AV8" s="27">
        <v>660306.78</v>
      </c>
      <c r="AW8" s="27">
        <v>660306.78</v>
      </c>
      <c r="AX8" s="27">
        <v>660306.78</v>
      </c>
      <c r="AY8" s="27">
        <v>660306.78</v>
      </c>
      <c r="AZ8" s="27">
        <v>660306.78</v>
      </c>
      <c r="BA8" s="27">
        <v>660306.78</v>
      </c>
      <c r="BB8" s="27">
        <v>660306.78</v>
      </c>
      <c r="BC8" s="27">
        <v>660306.78</v>
      </c>
      <c r="BD8" s="27">
        <v>660306.78</v>
      </c>
      <c r="BE8" s="27">
        <v>660306.78</v>
      </c>
      <c r="BF8" s="27">
        <v>660306.78</v>
      </c>
      <c r="BG8" s="27">
        <v>660306.78</v>
      </c>
      <c r="BH8" s="27">
        <v>660306.78</v>
      </c>
      <c r="BI8" s="27">
        <v>660306.78</v>
      </c>
      <c r="BJ8" s="27">
        <v>660306.78</v>
      </c>
      <c r="BK8" s="27">
        <v>660306.78</v>
      </c>
      <c r="BL8" s="27">
        <v>660306.78</v>
      </c>
      <c r="BM8" s="27">
        <v>660306.78</v>
      </c>
      <c r="BN8" s="27">
        <v>660306.78</v>
      </c>
      <c r="BO8" s="27">
        <v>660306.78</v>
      </c>
      <c r="BP8" s="72"/>
      <c r="BR8" s="37">
        <f t="shared" ref="BR8:BV8" si="41">SUMIFS($H8:$BP8,$H$3:$BP$3,BR$3)</f>
        <v>6843535.8800000008</v>
      </c>
      <c r="BS8" s="37">
        <f t="shared" si="40"/>
        <v>7247284.46</v>
      </c>
      <c r="BT8" s="37">
        <f t="shared" si="40"/>
        <v>7923681.3600000022</v>
      </c>
      <c r="BU8" s="37">
        <f t="shared" si="40"/>
        <v>7923681.3600000022</v>
      </c>
      <c r="BV8" s="37">
        <f t="shared" si="40"/>
        <v>7923681.3600000022</v>
      </c>
    </row>
    <row r="9" spans="1:74" x14ac:dyDescent="0.3">
      <c r="A9" s="8"/>
      <c r="B9" s="8"/>
      <c r="C9" s="8"/>
      <c r="D9" s="8"/>
      <c r="E9" s="8"/>
      <c r="F9" s="9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72"/>
      <c r="BR9" s="37"/>
      <c r="BS9" s="37"/>
      <c r="BT9" s="37"/>
      <c r="BU9" s="37"/>
      <c r="BV9" s="37"/>
    </row>
    <row r="10" spans="1:74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42">SUM(I7:I9)</f>
        <v>4246787.3899999997</v>
      </c>
      <c r="J10" s="28">
        <f t="shared" si="42"/>
        <v>4461794.97</v>
      </c>
      <c r="K10" s="28">
        <f t="shared" si="42"/>
        <v>4397198.38</v>
      </c>
      <c r="L10" s="28">
        <f t="shared" si="42"/>
        <v>4564398.16</v>
      </c>
      <c r="M10" s="28">
        <f t="shared" si="42"/>
        <v>4338004.54</v>
      </c>
      <c r="N10" s="28">
        <f t="shared" si="42"/>
        <v>4348534.32</v>
      </c>
      <c r="O10" s="28">
        <f t="shared" si="42"/>
        <v>4292004.72</v>
      </c>
      <c r="P10" s="28">
        <f t="shared" si="42"/>
        <v>4235475.1400000006</v>
      </c>
      <c r="Q10" s="28">
        <f t="shared" si="42"/>
        <v>4168560.05</v>
      </c>
      <c r="R10" s="28">
        <f t="shared" si="42"/>
        <v>4101644.9699999997</v>
      </c>
      <c r="S10" s="28">
        <f t="shared" si="42"/>
        <v>4449506.59</v>
      </c>
      <c r="T10" s="28">
        <f t="shared" si="42"/>
        <v>4074919.8494499996</v>
      </c>
      <c r="U10" s="28">
        <f t="shared" si="42"/>
        <v>4468469.6834999993</v>
      </c>
      <c r="V10" s="28">
        <f t="shared" si="42"/>
        <v>4462241.1450499995</v>
      </c>
      <c r="W10" s="28">
        <f t="shared" si="42"/>
        <v>4442269.6588499993</v>
      </c>
      <c r="X10" s="28">
        <f t="shared" si="42"/>
        <v>4659565.8659999995</v>
      </c>
      <c r="Y10" s="28">
        <f t="shared" si="42"/>
        <v>4338438.3384999996</v>
      </c>
      <c r="Z10" s="28">
        <f t="shared" si="42"/>
        <v>4350926.0125499992</v>
      </c>
      <c r="AA10" s="28">
        <f t="shared" si="42"/>
        <v>4383424.4209000003</v>
      </c>
      <c r="AB10" s="28">
        <f t="shared" si="42"/>
        <v>4325690.7593</v>
      </c>
      <c r="AC10" s="28">
        <f t="shared" si="42"/>
        <v>4341972.1425999999</v>
      </c>
      <c r="AD10" s="28">
        <f t="shared" si="42"/>
        <v>4228795.9635499995</v>
      </c>
      <c r="AE10" s="28">
        <f t="shared" si="42"/>
        <v>4634606.0669999998</v>
      </c>
      <c r="AF10" s="28">
        <f t="shared" ref="AF10:BO10" si="43">SUM(AF7:AF9)</f>
        <v>4634606.0669999998</v>
      </c>
      <c r="AG10" s="28">
        <f t="shared" si="43"/>
        <v>4634606.0669999998</v>
      </c>
      <c r="AH10" s="28">
        <f t="shared" si="43"/>
        <v>4634606.0669999998</v>
      </c>
      <c r="AI10" s="28">
        <f t="shared" si="43"/>
        <v>4634606.0669999998</v>
      </c>
      <c r="AJ10" s="28">
        <f t="shared" si="43"/>
        <v>4634606.0669999998</v>
      </c>
      <c r="AK10" s="28">
        <f t="shared" si="43"/>
        <v>4634606.0669999998</v>
      </c>
      <c r="AL10" s="28">
        <f t="shared" si="43"/>
        <v>4634606.0669999998</v>
      </c>
      <c r="AM10" s="28">
        <f t="shared" si="43"/>
        <v>4634606.0669999998</v>
      </c>
      <c r="AN10" s="28">
        <f t="shared" si="43"/>
        <v>4634606.0669999998</v>
      </c>
      <c r="AO10" s="28">
        <f t="shared" si="43"/>
        <v>4634606.0669999998</v>
      </c>
      <c r="AP10" s="28">
        <f t="shared" si="43"/>
        <v>4634606.0669999998</v>
      </c>
      <c r="AQ10" s="28">
        <f t="shared" si="43"/>
        <v>4634606.0669999998</v>
      </c>
      <c r="AR10" s="28">
        <f t="shared" si="43"/>
        <v>4634606.0669999998</v>
      </c>
      <c r="AS10" s="28">
        <f t="shared" si="43"/>
        <v>4634606.0669999998</v>
      </c>
      <c r="AT10" s="28">
        <f t="shared" si="43"/>
        <v>4634606.0669999998</v>
      </c>
      <c r="AU10" s="28">
        <f t="shared" si="43"/>
        <v>4634606.0669999998</v>
      </c>
      <c r="AV10" s="28">
        <f t="shared" si="43"/>
        <v>4634606.0669999998</v>
      </c>
      <c r="AW10" s="28">
        <f t="shared" si="43"/>
        <v>4634606.0669999998</v>
      </c>
      <c r="AX10" s="28">
        <f t="shared" si="43"/>
        <v>4634606.0669999998</v>
      </c>
      <c r="AY10" s="28">
        <f t="shared" si="43"/>
        <v>4634606.0669999998</v>
      </c>
      <c r="AZ10" s="28">
        <f t="shared" si="43"/>
        <v>4634606.0669999998</v>
      </c>
      <c r="BA10" s="28">
        <f t="shared" si="43"/>
        <v>4634606.0669999998</v>
      </c>
      <c r="BB10" s="28">
        <f t="shared" si="43"/>
        <v>4634606.0669999998</v>
      </c>
      <c r="BC10" s="28">
        <f t="shared" si="43"/>
        <v>4634606.0669999998</v>
      </c>
      <c r="BD10" s="28">
        <f t="shared" si="43"/>
        <v>4634606.0669999998</v>
      </c>
      <c r="BE10" s="28">
        <f t="shared" si="43"/>
        <v>4634606.0669999998</v>
      </c>
      <c r="BF10" s="28">
        <f t="shared" si="43"/>
        <v>4634606.0669999998</v>
      </c>
      <c r="BG10" s="28">
        <f t="shared" si="43"/>
        <v>4634606.0669999998</v>
      </c>
      <c r="BH10" s="28">
        <f t="shared" si="43"/>
        <v>4634606.0669999998</v>
      </c>
      <c r="BI10" s="28">
        <f t="shared" si="43"/>
        <v>4634606.0669999998</v>
      </c>
      <c r="BJ10" s="28">
        <f t="shared" si="43"/>
        <v>4634606.0669999998</v>
      </c>
      <c r="BK10" s="28">
        <f t="shared" si="43"/>
        <v>4634606.0669999998</v>
      </c>
      <c r="BL10" s="28">
        <f t="shared" si="43"/>
        <v>4634606.0669999998</v>
      </c>
      <c r="BM10" s="28">
        <f t="shared" si="43"/>
        <v>4634606.0669999998</v>
      </c>
      <c r="BN10" s="28">
        <f t="shared" si="43"/>
        <v>4634606.0669999998</v>
      </c>
      <c r="BO10" s="28">
        <f t="shared" si="43"/>
        <v>4634606.0669999998</v>
      </c>
      <c r="BP10" s="73"/>
      <c r="BR10" s="84">
        <f t="shared" ref="BR10:BV10" si="44">SUMIFS($H10:$BP10,$H$3:$BP$3,BR$3)</f>
        <v>51635689.030000001</v>
      </c>
      <c r="BS10" s="84">
        <f t="shared" si="44"/>
        <v>52711319.907250002</v>
      </c>
      <c r="BT10" s="84">
        <f t="shared" si="44"/>
        <v>55615272.804000013</v>
      </c>
      <c r="BU10" s="84">
        <f t="shared" si="44"/>
        <v>55615272.804000013</v>
      </c>
      <c r="BV10" s="84">
        <f t="shared" si="44"/>
        <v>55615272.804000013</v>
      </c>
    </row>
    <row r="11" spans="1:74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74"/>
      <c r="BR11" s="37"/>
      <c r="BS11" s="37"/>
      <c r="BT11" s="37"/>
      <c r="BU11" s="37"/>
      <c r="BV11" s="37"/>
    </row>
    <row r="12" spans="1:74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74"/>
      <c r="BR12" s="37"/>
      <c r="BS12" s="37"/>
      <c r="BT12" s="37"/>
      <c r="BU12" s="37"/>
      <c r="BV12" s="37"/>
    </row>
    <row r="13" spans="1:74" x14ac:dyDescent="0.3">
      <c r="A13" s="8" t="s">
        <v>13</v>
      </c>
      <c r="B13" s="8"/>
      <c r="C13" s="8"/>
      <c r="D13" s="8"/>
      <c r="E13" s="8"/>
      <c r="F13" s="9" t="s">
        <v>65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27">
        <v>2798757.44</v>
      </c>
      <c r="AG13" s="27">
        <v>2798757.44</v>
      </c>
      <c r="AH13" s="27">
        <v>2798757.44</v>
      </c>
      <c r="AI13" s="27">
        <v>2798757.44</v>
      </c>
      <c r="AJ13" s="27">
        <v>2798757.44</v>
      </c>
      <c r="AK13" s="27">
        <v>2798757.44</v>
      </c>
      <c r="AL13" s="27">
        <v>2798757.44</v>
      </c>
      <c r="AM13" s="27">
        <v>2798757.44</v>
      </c>
      <c r="AN13" s="27">
        <v>2798757.44</v>
      </c>
      <c r="AO13" s="27">
        <v>2798757.44</v>
      </c>
      <c r="AP13" s="27">
        <v>2798757.44</v>
      </c>
      <c r="AQ13" s="27">
        <v>2798757.44</v>
      </c>
      <c r="AR13" s="27">
        <v>2798757.44</v>
      </c>
      <c r="AS13" s="27">
        <v>2798757.44</v>
      </c>
      <c r="AT13" s="27">
        <v>2798757.44</v>
      </c>
      <c r="AU13" s="27">
        <v>2798757.44</v>
      </c>
      <c r="AV13" s="27">
        <v>2798757.44</v>
      </c>
      <c r="AW13" s="27">
        <v>2798757.44</v>
      </c>
      <c r="AX13" s="27">
        <v>2798757.44</v>
      </c>
      <c r="AY13" s="27">
        <v>2798757.44</v>
      </c>
      <c r="AZ13" s="27">
        <v>2798757.44</v>
      </c>
      <c r="BA13" s="27">
        <v>2798757.44</v>
      </c>
      <c r="BB13" s="27">
        <v>2798757.44</v>
      </c>
      <c r="BC13" s="27">
        <v>2798757.44</v>
      </c>
      <c r="BD13" s="27">
        <v>2798757.44</v>
      </c>
      <c r="BE13" s="27">
        <v>2798757.44</v>
      </c>
      <c r="BF13" s="27">
        <v>2798757.44</v>
      </c>
      <c r="BG13" s="27">
        <v>2798757.44</v>
      </c>
      <c r="BH13" s="27">
        <v>2798757.44</v>
      </c>
      <c r="BI13" s="27">
        <v>2798757.44</v>
      </c>
      <c r="BJ13" s="27">
        <v>2798757.44</v>
      </c>
      <c r="BK13" s="27">
        <v>2798757.44</v>
      </c>
      <c r="BL13" s="27">
        <v>2798757.44</v>
      </c>
      <c r="BM13" s="27">
        <v>2798757.44</v>
      </c>
      <c r="BN13" s="27">
        <v>2798757.44</v>
      </c>
      <c r="BO13" s="27">
        <v>2798757.44</v>
      </c>
      <c r="BP13" s="72"/>
      <c r="BR13" s="37">
        <f t="shared" ref="BR13:BV14" si="45">SUMIFS($H13:$BP13,$H$3:$BP$3,BR$3)</f>
        <v>30871211.546585493</v>
      </c>
      <c r="BS13" s="37">
        <f t="shared" si="45"/>
        <v>32335248.150000006</v>
      </c>
      <c r="BT13" s="37">
        <f t="shared" si="45"/>
        <v>33585089.280000009</v>
      </c>
      <c r="BU13" s="37">
        <f t="shared" si="45"/>
        <v>33585089.280000009</v>
      </c>
      <c r="BV13" s="37">
        <f t="shared" si="45"/>
        <v>33585089.280000009</v>
      </c>
    </row>
    <row r="14" spans="1:74" x14ac:dyDescent="0.3">
      <c r="A14" s="8" t="s">
        <v>14</v>
      </c>
      <c r="B14" s="8"/>
      <c r="C14" s="8"/>
      <c r="D14" s="8"/>
      <c r="E14" s="8"/>
      <c r="F14" s="9" t="s">
        <v>66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27">
        <v>318102.62389161286</v>
      </c>
      <c r="AG14" s="27">
        <v>318102.62389161286</v>
      </c>
      <c r="AH14" s="27">
        <v>318102.62389161286</v>
      </c>
      <c r="AI14" s="27">
        <v>318102.62389161286</v>
      </c>
      <c r="AJ14" s="27">
        <v>318102.62389161286</v>
      </c>
      <c r="AK14" s="27">
        <v>318102.62389161286</v>
      </c>
      <c r="AL14" s="27">
        <v>318102.62389161286</v>
      </c>
      <c r="AM14" s="27">
        <v>318102.62389161286</v>
      </c>
      <c r="AN14" s="27">
        <v>318102.62389161286</v>
      </c>
      <c r="AO14" s="27">
        <v>318102.62389161286</v>
      </c>
      <c r="AP14" s="27">
        <v>318102.62389161286</v>
      </c>
      <c r="AQ14" s="27">
        <v>318102.62389161286</v>
      </c>
      <c r="AR14" s="27">
        <v>318102.62389161286</v>
      </c>
      <c r="AS14" s="27">
        <v>318102.62389161286</v>
      </c>
      <c r="AT14" s="27">
        <v>318102.62389161286</v>
      </c>
      <c r="AU14" s="27">
        <v>318102.62389161286</v>
      </c>
      <c r="AV14" s="27">
        <v>318102.62389161286</v>
      </c>
      <c r="AW14" s="27">
        <v>318102.62389161286</v>
      </c>
      <c r="AX14" s="27">
        <v>318102.62389161286</v>
      </c>
      <c r="AY14" s="27">
        <v>318102.62389161286</v>
      </c>
      <c r="AZ14" s="27">
        <v>318102.62389161286</v>
      </c>
      <c r="BA14" s="27">
        <v>318102.62389161286</v>
      </c>
      <c r="BB14" s="27">
        <v>318102.62389161286</v>
      </c>
      <c r="BC14" s="27">
        <v>318102.62389161286</v>
      </c>
      <c r="BD14" s="27">
        <v>318102.62389161286</v>
      </c>
      <c r="BE14" s="27">
        <v>318102.62389161286</v>
      </c>
      <c r="BF14" s="27">
        <v>318102.62389161286</v>
      </c>
      <c r="BG14" s="27">
        <v>318102.62389161286</v>
      </c>
      <c r="BH14" s="27">
        <v>318102.62389161286</v>
      </c>
      <c r="BI14" s="27">
        <v>318102.62389161286</v>
      </c>
      <c r="BJ14" s="27">
        <v>318102.62389161286</v>
      </c>
      <c r="BK14" s="27">
        <v>318102.62389161286</v>
      </c>
      <c r="BL14" s="27">
        <v>318102.62389161286</v>
      </c>
      <c r="BM14" s="27">
        <v>318102.62389161286</v>
      </c>
      <c r="BN14" s="27">
        <v>318102.62389161286</v>
      </c>
      <c r="BO14" s="27">
        <v>318102.62389161286</v>
      </c>
      <c r="BP14" s="72"/>
      <c r="BR14" s="37">
        <f t="shared" si="45"/>
        <v>3344551.4807114326</v>
      </c>
      <c r="BS14" s="37">
        <f t="shared" si="45"/>
        <v>3564014.8012339924</v>
      </c>
      <c r="BT14" s="37">
        <f t="shared" si="45"/>
        <v>3817231.4866993553</v>
      </c>
      <c r="BU14" s="37">
        <f t="shared" si="45"/>
        <v>3817231.4866993553</v>
      </c>
      <c r="BV14" s="37">
        <f t="shared" si="45"/>
        <v>3817231.4866993553</v>
      </c>
    </row>
    <row r="15" spans="1:74" x14ac:dyDescent="0.3">
      <c r="A15" s="8"/>
      <c r="B15" s="8"/>
      <c r="C15" s="8"/>
      <c r="D15" s="8"/>
      <c r="E15" s="8"/>
      <c r="F15" s="9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72"/>
      <c r="BR15" s="37"/>
      <c r="BS15" s="37"/>
      <c r="BT15" s="37"/>
      <c r="BU15" s="37"/>
      <c r="BV15" s="37"/>
    </row>
    <row r="16" spans="1:74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46">SUM(I13:I15)</f>
        <v>2807243.0430444693</v>
      </c>
      <c r="J16" s="28">
        <f t="shared" si="46"/>
        <v>2951426.3130001263</v>
      </c>
      <c r="K16" s="28">
        <f t="shared" si="46"/>
        <v>2926237.6079717102</v>
      </c>
      <c r="L16" s="28">
        <f t="shared" si="46"/>
        <v>3021888.1700655841</v>
      </c>
      <c r="M16" s="28">
        <f t="shared" si="46"/>
        <v>2874036.401166399</v>
      </c>
      <c r="N16" s="28">
        <f t="shared" si="46"/>
        <v>2884649.1630344293</v>
      </c>
      <c r="O16" s="28">
        <f t="shared" si="46"/>
        <v>2821999.1755866162</v>
      </c>
      <c r="P16" s="28">
        <f t="shared" si="46"/>
        <v>2830355.5958474786</v>
      </c>
      <c r="Q16" s="28">
        <f t="shared" si="46"/>
        <v>2769903.5808124524</v>
      </c>
      <c r="R16" s="28">
        <f t="shared" si="46"/>
        <v>2699711.4538731892</v>
      </c>
      <c r="S16" s="28">
        <f t="shared" si="46"/>
        <v>2967588.4066462698</v>
      </c>
      <c r="T16" s="28">
        <f t="shared" si="46"/>
        <v>2763951.2861344493</v>
      </c>
      <c r="U16" s="28">
        <f t="shared" si="46"/>
        <v>2938821.1398152648</v>
      </c>
      <c r="V16" s="28">
        <f t="shared" si="46"/>
        <v>3153722.1422401429</v>
      </c>
      <c r="W16" s="28">
        <f t="shared" si="46"/>
        <v>3023619.0489360308</v>
      </c>
      <c r="X16" s="28">
        <f t="shared" si="46"/>
        <v>3220673.4981526816</v>
      </c>
      <c r="Y16" s="28">
        <f t="shared" si="46"/>
        <v>2986489.9961952507</v>
      </c>
      <c r="Z16" s="28">
        <f t="shared" si="46"/>
        <v>3015004.246092394</v>
      </c>
      <c r="AA16" s="28">
        <f t="shared" si="46"/>
        <v>2970084.1349013196</v>
      </c>
      <c r="AB16" s="28">
        <f t="shared" si="46"/>
        <v>2972889.4542155089</v>
      </c>
      <c r="AC16" s="28">
        <f t="shared" si="46"/>
        <v>2922253.4208888793</v>
      </c>
      <c r="AD16" s="28">
        <f t="shared" si="46"/>
        <v>2814894.5197704583</v>
      </c>
      <c r="AE16" s="28">
        <f t="shared" si="46"/>
        <v>3116860.0638916129</v>
      </c>
      <c r="AF16" s="28">
        <f t="shared" ref="AF16:BO16" si="47">SUM(AF13:AF15)</f>
        <v>3116860.0638916129</v>
      </c>
      <c r="AG16" s="28">
        <f t="shared" si="47"/>
        <v>3116860.0638916129</v>
      </c>
      <c r="AH16" s="28">
        <f t="shared" si="47"/>
        <v>3116860.0638916129</v>
      </c>
      <c r="AI16" s="28">
        <f t="shared" si="47"/>
        <v>3116860.0638916129</v>
      </c>
      <c r="AJ16" s="28">
        <f t="shared" si="47"/>
        <v>3116860.0638916129</v>
      </c>
      <c r="AK16" s="28">
        <f t="shared" si="47"/>
        <v>3116860.0638916129</v>
      </c>
      <c r="AL16" s="28">
        <f t="shared" si="47"/>
        <v>3116860.0638916129</v>
      </c>
      <c r="AM16" s="28">
        <f t="shared" si="47"/>
        <v>3116860.0638916129</v>
      </c>
      <c r="AN16" s="28">
        <f t="shared" si="47"/>
        <v>3116860.0638916129</v>
      </c>
      <c r="AO16" s="28">
        <f t="shared" si="47"/>
        <v>3116860.0638916129</v>
      </c>
      <c r="AP16" s="28">
        <f t="shared" si="47"/>
        <v>3116860.0638916129</v>
      </c>
      <c r="AQ16" s="28">
        <f t="shared" si="47"/>
        <v>3116860.0638916129</v>
      </c>
      <c r="AR16" s="28">
        <f t="shared" si="47"/>
        <v>3116860.0638916129</v>
      </c>
      <c r="AS16" s="28">
        <f t="shared" si="47"/>
        <v>3116860.0638916129</v>
      </c>
      <c r="AT16" s="28">
        <f t="shared" si="47"/>
        <v>3116860.0638916129</v>
      </c>
      <c r="AU16" s="28">
        <f t="shared" si="47"/>
        <v>3116860.0638916129</v>
      </c>
      <c r="AV16" s="28">
        <f t="shared" si="47"/>
        <v>3116860.0638916129</v>
      </c>
      <c r="AW16" s="28">
        <f t="shared" si="47"/>
        <v>3116860.0638916129</v>
      </c>
      <c r="AX16" s="28">
        <f t="shared" si="47"/>
        <v>3116860.0638916129</v>
      </c>
      <c r="AY16" s="28">
        <f t="shared" si="47"/>
        <v>3116860.0638916129</v>
      </c>
      <c r="AZ16" s="28">
        <f t="shared" si="47"/>
        <v>3116860.0638916129</v>
      </c>
      <c r="BA16" s="28">
        <f t="shared" si="47"/>
        <v>3116860.0638916129</v>
      </c>
      <c r="BB16" s="28">
        <f t="shared" si="47"/>
        <v>3116860.0638916129</v>
      </c>
      <c r="BC16" s="28">
        <f t="shared" si="47"/>
        <v>3116860.0638916129</v>
      </c>
      <c r="BD16" s="28">
        <f t="shared" si="47"/>
        <v>3116860.0638916129</v>
      </c>
      <c r="BE16" s="28">
        <f t="shared" si="47"/>
        <v>3116860.0638916129</v>
      </c>
      <c r="BF16" s="28">
        <f t="shared" si="47"/>
        <v>3116860.0638916129</v>
      </c>
      <c r="BG16" s="28">
        <f t="shared" si="47"/>
        <v>3116860.0638916129</v>
      </c>
      <c r="BH16" s="28">
        <f t="shared" si="47"/>
        <v>3116860.0638916129</v>
      </c>
      <c r="BI16" s="28">
        <f t="shared" si="47"/>
        <v>3116860.0638916129</v>
      </c>
      <c r="BJ16" s="28">
        <f t="shared" si="47"/>
        <v>3116860.0638916129</v>
      </c>
      <c r="BK16" s="28">
        <f t="shared" si="47"/>
        <v>3116860.0638916129</v>
      </c>
      <c r="BL16" s="28">
        <f t="shared" si="47"/>
        <v>3116860.0638916129</v>
      </c>
      <c r="BM16" s="28">
        <f t="shared" si="47"/>
        <v>3116860.0638916129</v>
      </c>
      <c r="BN16" s="28">
        <f t="shared" si="47"/>
        <v>3116860.0638916129</v>
      </c>
      <c r="BO16" s="28">
        <f t="shared" si="47"/>
        <v>3116860.0638916129</v>
      </c>
      <c r="BP16" s="73"/>
      <c r="BR16" s="84">
        <f t="shared" ref="BR16:BV16" si="48">SUMIFS($H16:$BP16,$H$3:$BP$3,BR$3)</f>
        <v>34215763.027296916</v>
      </c>
      <c r="BS16" s="84">
        <f t="shared" si="48"/>
        <v>35899262.95123399</v>
      </c>
      <c r="BT16" s="84">
        <f t="shared" si="48"/>
        <v>37402320.766699351</v>
      </c>
      <c r="BU16" s="84">
        <f t="shared" si="48"/>
        <v>37402320.766699351</v>
      </c>
      <c r="BV16" s="84">
        <f t="shared" si="48"/>
        <v>37402320.766699351</v>
      </c>
    </row>
    <row r="17" spans="1:74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74"/>
      <c r="BR17" s="37"/>
      <c r="BS17" s="37"/>
      <c r="BT17" s="37"/>
      <c r="BU17" s="37"/>
      <c r="BV17" s="37"/>
    </row>
    <row r="18" spans="1:74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74"/>
      <c r="BR18" s="37"/>
      <c r="BS18" s="37"/>
      <c r="BT18" s="37"/>
      <c r="BU18" s="37"/>
      <c r="BV18" s="37"/>
    </row>
    <row r="19" spans="1:74" x14ac:dyDescent="0.3">
      <c r="A19" s="8" t="s">
        <v>17</v>
      </c>
      <c r="B19" s="8"/>
      <c r="C19" s="8"/>
      <c r="D19" s="8"/>
      <c r="E19" s="8"/>
      <c r="F19" s="1"/>
      <c r="G19" s="1"/>
      <c r="H19" s="29">
        <f t="shared" ref="H19:AE19" si="49">H7-H13</f>
        <v>1082589.4610153912</v>
      </c>
      <c r="I19" s="29">
        <f t="shared" si="49"/>
        <v>1178654.6346629211</v>
      </c>
      <c r="J19" s="29">
        <f t="shared" si="49"/>
        <v>1190559.3198857899</v>
      </c>
      <c r="K19" s="29">
        <f t="shared" si="49"/>
        <v>1181354.9651812827</v>
      </c>
      <c r="L19" s="29">
        <f t="shared" si="49"/>
        <v>1240098.1609196006</v>
      </c>
      <c r="M19" s="29">
        <f t="shared" si="49"/>
        <v>1148661.8451043731</v>
      </c>
      <c r="N19" s="29">
        <f t="shared" si="49"/>
        <v>1130549.4589105113</v>
      </c>
      <c r="O19" s="29">
        <f t="shared" si="49"/>
        <v>1172067.8260457488</v>
      </c>
      <c r="P19" s="29">
        <f t="shared" si="49"/>
        <v>1100207.0741740419</v>
      </c>
      <c r="Q19" s="29">
        <f t="shared" si="49"/>
        <v>1141388.5039499635</v>
      </c>
      <c r="R19" s="29">
        <f t="shared" si="49"/>
        <v>1146741.4669230324</v>
      </c>
      <c r="S19" s="29">
        <f t="shared" si="49"/>
        <v>1208068.8866418516</v>
      </c>
      <c r="T19" s="29">
        <f t="shared" si="49"/>
        <v>1028208.6794499992</v>
      </c>
      <c r="U19" s="29">
        <f t="shared" si="49"/>
        <v>1191308.8034999995</v>
      </c>
      <c r="V19" s="29">
        <f t="shared" si="49"/>
        <v>1022946.8050499996</v>
      </c>
      <c r="W19" s="29">
        <f t="shared" si="49"/>
        <v>1134802.5788499992</v>
      </c>
      <c r="X19" s="29">
        <f t="shared" si="49"/>
        <v>1126183.0859999997</v>
      </c>
      <c r="Y19" s="29">
        <f t="shared" si="49"/>
        <v>1075495.4384999988</v>
      </c>
      <c r="Z19" s="29">
        <f t="shared" si="49"/>
        <v>1024749.5125499992</v>
      </c>
      <c r="AA19" s="29">
        <f t="shared" si="49"/>
        <v>1085928.7008999996</v>
      </c>
      <c r="AB19" s="29">
        <f t="shared" si="49"/>
        <v>1033015.4493000004</v>
      </c>
      <c r="AC19" s="29">
        <f t="shared" si="49"/>
        <v>1101316.8925999994</v>
      </c>
      <c r="AD19" s="29">
        <f t="shared" si="49"/>
        <v>1129289.5035499991</v>
      </c>
      <c r="AE19" s="29">
        <f t="shared" si="49"/>
        <v>1175541.8469999996</v>
      </c>
      <c r="AF19" s="29">
        <f t="shared" ref="AF19:BO19" si="50">AF7-AF13</f>
        <v>1175541.8469999996</v>
      </c>
      <c r="AG19" s="29">
        <f t="shared" si="50"/>
        <v>1175541.8469999996</v>
      </c>
      <c r="AH19" s="29">
        <f t="shared" si="50"/>
        <v>1175541.8469999996</v>
      </c>
      <c r="AI19" s="29">
        <f t="shared" si="50"/>
        <v>1175541.8469999996</v>
      </c>
      <c r="AJ19" s="29">
        <f t="shared" si="50"/>
        <v>1175541.8469999996</v>
      </c>
      <c r="AK19" s="29">
        <f t="shared" si="50"/>
        <v>1175541.8469999996</v>
      </c>
      <c r="AL19" s="29">
        <f t="shared" si="50"/>
        <v>1175541.8469999996</v>
      </c>
      <c r="AM19" s="29">
        <f t="shared" si="50"/>
        <v>1175541.8469999996</v>
      </c>
      <c r="AN19" s="29">
        <f t="shared" si="50"/>
        <v>1175541.8469999996</v>
      </c>
      <c r="AO19" s="29">
        <f t="shared" si="50"/>
        <v>1175541.8469999996</v>
      </c>
      <c r="AP19" s="29">
        <f t="shared" si="50"/>
        <v>1175541.8469999996</v>
      </c>
      <c r="AQ19" s="29">
        <f t="shared" si="50"/>
        <v>1175541.8469999996</v>
      </c>
      <c r="AR19" s="29">
        <f t="shared" si="50"/>
        <v>1175541.8469999996</v>
      </c>
      <c r="AS19" s="29">
        <f t="shared" si="50"/>
        <v>1175541.8469999996</v>
      </c>
      <c r="AT19" s="29">
        <f t="shared" si="50"/>
        <v>1175541.8469999996</v>
      </c>
      <c r="AU19" s="29">
        <f t="shared" si="50"/>
        <v>1175541.8469999996</v>
      </c>
      <c r="AV19" s="29">
        <f t="shared" si="50"/>
        <v>1175541.8469999996</v>
      </c>
      <c r="AW19" s="29">
        <f t="shared" si="50"/>
        <v>1175541.8469999996</v>
      </c>
      <c r="AX19" s="29">
        <f t="shared" si="50"/>
        <v>1175541.8469999996</v>
      </c>
      <c r="AY19" s="29">
        <f t="shared" si="50"/>
        <v>1175541.8469999996</v>
      </c>
      <c r="AZ19" s="29">
        <f t="shared" si="50"/>
        <v>1175541.8469999996</v>
      </c>
      <c r="BA19" s="29">
        <f t="shared" si="50"/>
        <v>1175541.8469999996</v>
      </c>
      <c r="BB19" s="29">
        <f t="shared" si="50"/>
        <v>1175541.8469999996</v>
      </c>
      <c r="BC19" s="29">
        <f t="shared" si="50"/>
        <v>1175541.8469999996</v>
      </c>
      <c r="BD19" s="29">
        <f t="shared" si="50"/>
        <v>1175541.8469999996</v>
      </c>
      <c r="BE19" s="29">
        <f t="shared" si="50"/>
        <v>1175541.8469999996</v>
      </c>
      <c r="BF19" s="29">
        <f t="shared" si="50"/>
        <v>1175541.8469999996</v>
      </c>
      <c r="BG19" s="29">
        <f t="shared" si="50"/>
        <v>1175541.8469999996</v>
      </c>
      <c r="BH19" s="29">
        <f t="shared" si="50"/>
        <v>1175541.8469999996</v>
      </c>
      <c r="BI19" s="29">
        <f t="shared" si="50"/>
        <v>1175541.8469999996</v>
      </c>
      <c r="BJ19" s="29">
        <f t="shared" si="50"/>
        <v>1175541.8469999996</v>
      </c>
      <c r="BK19" s="29">
        <f t="shared" si="50"/>
        <v>1175541.8469999996</v>
      </c>
      <c r="BL19" s="29">
        <f t="shared" si="50"/>
        <v>1175541.8469999996</v>
      </c>
      <c r="BM19" s="29">
        <f t="shared" si="50"/>
        <v>1175541.8469999996</v>
      </c>
      <c r="BN19" s="29">
        <f t="shared" si="50"/>
        <v>1175541.8469999996</v>
      </c>
      <c r="BO19" s="29">
        <f t="shared" si="50"/>
        <v>1175541.8469999996</v>
      </c>
      <c r="BP19" s="74"/>
      <c r="BR19" s="37">
        <f t="shared" ref="BR19:BV20" si="51">SUMIFS($H19:$BP19,$H$3:$BP$3,BR$3)</f>
        <v>13920941.603414509</v>
      </c>
      <c r="BS19" s="37">
        <f t="shared" si="51"/>
        <v>13128787.297249991</v>
      </c>
      <c r="BT19" s="37">
        <f t="shared" si="51"/>
        <v>14106502.163999991</v>
      </c>
      <c r="BU19" s="37">
        <f t="shared" si="51"/>
        <v>14106502.163999991</v>
      </c>
      <c r="BV19" s="37">
        <f t="shared" si="51"/>
        <v>14106502.163999991</v>
      </c>
    </row>
    <row r="20" spans="1:74" x14ac:dyDescent="0.3">
      <c r="A20" s="8" t="s">
        <v>18</v>
      </c>
      <c r="B20" s="8"/>
      <c r="C20" s="8"/>
      <c r="D20" s="8"/>
      <c r="E20" s="8"/>
      <c r="F20" s="1"/>
      <c r="G20" s="1"/>
      <c r="H20" s="29">
        <f t="shared" ref="H20:AE20" si="52">H8-H14</f>
        <v>288466.2227364101</v>
      </c>
      <c r="I20" s="29">
        <f t="shared" si="52"/>
        <v>260889.71229260927</v>
      </c>
      <c r="J20" s="29">
        <f t="shared" si="52"/>
        <v>319809.33711408381</v>
      </c>
      <c r="K20" s="29">
        <f t="shared" si="52"/>
        <v>289605.80684700696</v>
      </c>
      <c r="L20" s="29">
        <f t="shared" si="52"/>
        <v>302411.82901481504</v>
      </c>
      <c r="M20" s="29">
        <f t="shared" si="52"/>
        <v>315306.29372922779</v>
      </c>
      <c r="N20" s="29">
        <f t="shared" si="52"/>
        <v>333335.69805505936</v>
      </c>
      <c r="O20" s="29">
        <f t="shared" si="52"/>
        <v>297937.71836763498</v>
      </c>
      <c r="P20" s="29">
        <f t="shared" si="52"/>
        <v>304912.46997847973</v>
      </c>
      <c r="Q20" s="29">
        <f t="shared" si="52"/>
        <v>257267.96523758388</v>
      </c>
      <c r="R20" s="29">
        <f t="shared" si="52"/>
        <v>255192.04920377833</v>
      </c>
      <c r="S20" s="29">
        <f t="shared" si="52"/>
        <v>273849.29671187815</v>
      </c>
      <c r="T20" s="29">
        <f t="shared" si="52"/>
        <v>282759.88386555103</v>
      </c>
      <c r="U20" s="29">
        <f t="shared" si="52"/>
        <v>338339.74018473492</v>
      </c>
      <c r="V20" s="29">
        <f t="shared" si="52"/>
        <v>285572.19775985705</v>
      </c>
      <c r="W20" s="29">
        <f t="shared" si="52"/>
        <v>283848.03106396919</v>
      </c>
      <c r="X20" s="29">
        <f t="shared" si="52"/>
        <v>312709.28184731852</v>
      </c>
      <c r="Y20" s="29">
        <f t="shared" si="52"/>
        <v>276452.90380475001</v>
      </c>
      <c r="Z20" s="29">
        <f t="shared" si="52"/>
        <v>311172.2539076063</v>
      </c>
      <c r="AA20" s="29">
        <f t="shared" si="52"/>
        <v>327411.58509868069</v>
      </c>
      <c r="AB20" s="29">
        <f t="shared" si="52"/>
        <v>319785.85578449041</v>
      </c>
      <c r="AC20" s="29">
        <f t="shared" si="52"/>
        <v>318401.82911112066</v>
      </c>
      <c r="AD20" s="29">
        <f t="shared" si="52"/>
        <v>284611.94022954203</v>
      </c>
      <c r="AE20" s="29">
        <f t="shared" si="52"/>
        <v>342204.15610838716</v>
      </c>
      <c r="AF20" s="29">
        <f t="shared" ref="AF20:BO20" si="53">AF8-AF14</f>
        <v>342204.15610838716</v>
      </c>
      <c r="AG20" s="29">
        <f t="shared" si="53"/>
        <v>342204.15610838716</v>
      </c>
      <c r="AH20" s="29">
        <f t="shared" si="53"/>
        <v>342204.15610838716</v>
      </c>
      <c r="AI20" s="29">
        <f t="shared" si="53"/>
        <v>342204.15610838716</v>
      </c>
      <c r="AJ20" s="29">
        <f t="shared" si="53"/>
        <v>342204.15610838716</v>
      </c>
      <c r="AK20" s="29">
        <f t="shared" si="53"/>
        <v>342204.15610838716</v>
      </c>
      <c r="AL20" s="29">
        <f t="shared" si="53"/>
        <v>342204.15610838716</v>
      </c>
      <c r="AM20" s="29">
        <f t="shared" si="53"/>
        <v>342204.15610838716</v>
      </c>
      <c r="AN20" s="29">
        <f t="shared" si="53"/>
        <v>342204.15610838716</v>
      </c>
      <c r="AO20" s="29">
        <f t="shared" si="53"/>
        <v>342204.15610838716</v>
      </c>
      <c r="AP20" s="29">
        <f t="shared" si="53"/>
        <v>342204.15610838716</v>
      </c>
      <c r="AQ20" s="29">
        <f t="shared" si="53"/>
        <v>342204.15610838716</v>
      </c>
      <c r="AR20" s="29">
        <f t="shared" si="53"/>
        <v>342204.15610838716</v>
      </c>
      <c r="AS20" s="29">
        <f t="shared" si="53"/>
        <v>342204.15610838716</v>
      </c>
      <c r="AT20" s="29">
        <f t="shared" si="53"/>
        <v>342204.15610838716</v>
      </c>
      <c r="AU20" s="29">
        <f t="shared" si="53"/>
        <v>342204.15610838716</v>
      </c>
      <c r="AV20" s="29">
        <f t="shared" si="53"/>
        <v>342204.15610838716</v>
      </c>
      <c r="AW20" s="29">
        <f t="shared" si="53"/>
        <v>342204.15610838716</v>
      </c>
      <c r="AX20" s="29">
        <f t="shared" si="53"/>
        <v>342204.15610838716</v>
      </c>
      <c r="AY20" s="29">
        <f t="shared" si="53"/>
        <v>342204.15610838716</v>
      </c>
      <c r="AZ20" s="29">
        <f t="shared" si="53"/>
        <v>342204.15610838716</v>
      </c>
      <c r="BA20" s="29">
        <f t="shared" si="53"/>
        <v>342204.15610838716</v>
      </c>
      <c r="BB20" s="29">
        <f t="shared" si="53"/>
        <v>342204.15610838716</v>
      </c>
      <c r="BC20" s="29">
        <f t="shared" si="53"/>
        <v>342204.15610838716</v>
      </c>
      <c r="BD20" s="29">
        <f t="shared" si="53"/>
        <v>342204.15610838716</v>
      </c>
      <c r="BE20" s="29">
        <f t="shared" si="53"/>
        <v>342204.15610838716</v>
      </c>
      <c r="BF20" s="29">
        <f t="shared" si="53"/>
        <v>342204.15610838716</v>
      </c>
      <c r="BG20" s="29">
        <f t="shared" si="53"/>
        <v>342204.15610838716</v>
      </c>
      <c r="BH20" s="29">
        <f t="shared" si="53"/>
        <v>342204.15610838716</v>
      </c>
      <c r="BI20" s="29">
        <f t="shared" si="53"/>
        <v>342204.15610838716</v>
      </c>
      <c r="BJ20" s="29">
        <f t="shared" si="53"/>
        <v>342204.15610838716</v>
      </c>
      <c r="BK20" s="29">
        <f t="shared" si="53"/>
        <v>342204.15610838716</v>
      </c>
      <c r="BL20" s="29">
        <f t="shared" si="53"/>
        <v>342204.15610838716</v>
      </c>
      <c r="BM20" s="29">
        <f t="shared" si="53"/>
        <v>342204.15610838716</v>
      </c>
      <c r="BN20" s="29">
        <f t="shared" si="53"/>
        <v>342204.15610838716</v>
      </c>
      <c r="BO20" s="29">
        <f t="shared" si="53"/>
        <v>342204.15610838716</v>
      </c>
      <c r="BP20" s="74"/>
      <c r="BR20" s="37">
        <f t="shared" si="51"/>
        <v>3498984.3992885668</v>
      </c>
      <c r="BS20" s="37">
        <f t="shared" si="51"/>
        <v>3683269.6587660075</v>
      </c>
      <c r="BT20" s="37">
        <f t="shared" si="51"/>
        <v>4106449.8733006469</v>
      </c>
      <c r="BU20" s="37">
        <f t="shared" si="51"/>
        <v>4106449.8733006469</v>
      </c>
      <c r="BV20" s="37">
        <f t="shared" si="51"/>
        <v>4106449.8733006469</v>
      </c>
    </row>
    <row r="21" spans="1:74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74"/>
      <c r="BR21" s="37"/>
      <c r="BS21" s="37"/>
      <c r="BT21" s="37"/>
      <c r="BU21" s="37"/>
      <c r="BV21" s="37"/>
    </row>
    <row r="22" spans="1:74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54">SUM(I19:I21)</f>
        <v>1439544.3469555303</v>
      </c>
      <c r="J22" s="28">
        <f t="shared" si="54"/>
        <v>1510368.6569998737</v>
      </c>
      <c r="K22" s="28">
        <f t="shared" si="54"/>
        <v>1470960.7720282897</v>
      </c>
      <c r="L22" s="28">
        <f t="shared" si="54"/>
        <v>1542509.9899344156</v>
      </c>
      <c r="M22" s="28">
        <f t="shared" si="54"/>
        <v>1463968.1388336008</v>
      </c>
      <c r="N22" s="28">
        <f t="shared" si="54"/>
        <v>1463885.1569655708</v>
      </c>
      <c r="O22" s="28">
        <f t="shared" si="54"/>
        <v>1470005.5444133838</v>
      </c>
      <c r="P22" s="28">
        <f t="shared" si="54"/>
        <v>1405119.5441525215</v>
      </c>
      <c r="Q22" s="28">
        <f t="shared" si="54"/>
        <v>1398656.4691875475</v>
      </c>
      <c r="R22" s="28">
        <f t="shared" si="54"/>
        <v>1401933.5161268108</v>
      </c>
      <c r="S22" s="28">
        <f t="shared" si="54"/>
        <v>1481918.1833537298</v>
      </c>
      <c r="T22" s="28">
        <f t="shared" si="54"/>
        <v>1310968.5633155503</v>
      </c>
      <c r="U22" s="28">
        <f t="shared" si="54"/>
        <v>1529648.5436847345</v>
      </c>
      <c r="V22" s="28">
        <f t="shared" si="54"/>
        <v>1308519.0028098566</v>
      </c>
      <c r="W22" s="28">
        <f t="shared" si="54"/>
        <v>1418650.6099139685</v>
      </c>
      <c r="X22" s="28">
        <f t="shared" si="54"/>
        <v>1438892.3678473183</v>
      </c>
      <c r="Y22" s="28">
        <f t="shared" si="54"/>
        <v>1351948.3423047487</v>
      </c>
      <c r="Z22" s="28">
        <f t="shared" si="54"/>
        <v>1335921.7664576054</v>
      </c>
      <c r="AA22" s="28">
        <f t="shared" si="54"/>
        <v>1413340.2859986802</v>
      </c>
      <c r="AB22" s="28">
        <f t="shared" si="54"/>
        <v>1352801.3050844909</v>
      </c>
      <c r="AC22" s="28">
        <f t="shared" si="54"/>
        <v>1419718.7217111201</v>
      </c>
      <c r="AD22" s="28">
        <f t="shared" si="54"/>
        <v>1413901.4437795412</v>
      </c>
      <c r="AE22" s="28">
        <f t="shared" si="54"/>
        <v>1517746.0031083869</v>
      </c>
      <c r="AF22" s="28">
        <f t="shared" ref="AF22:BO22" si="55">SUM(AF19:AF21)</f>
        <v>1517746.0031083869</v>
      </c>
      <c r="AG22" s="28">
        <f t="shared" si="55"/>
        <v>1517746.0031083869</v>
      </c>
      <c r="AH22" s="28">
        <f t="shared" si="55"/>
        <v>1517746.0031083869</v>
      </c>
      <c r="AI22" s="28">
        <f t="shared" si="55"/>
        <v>1517746.0031083869</v>
      </c>
      <c r="AJ22" s="28">
        <f t="shared" si="55"/>
        <v>1517746.0031083869</v>
      </c>
      <c r="AK22" s="28">
        <f t="shared" si="55"/>
        <v>1517746.0031083869</v>
      </c>
      <c r="AL22" s="28">
        <f t="shared" si="55"/>
        <v>1517746.0031083869</v>
      </c>
      <c r="AM22" s="28">
        <f t="shared" si="55"/>
        <v>1517746.0031083869</v>
      </c>
      <c r="AN22" s="28">
        <f t="shared" si="55"/>
        <v>1517746.0031083869</v>
      </c>
      <c r="AO22" s="28">
        <f t="shared" si="55"/>
        <v>1517746.0031083869</v>
      </c>
      <c r="AP22" s="28">
        <f t="shared" si="55"/>
        <v>1517746.0031083869</v>
      </c>
      <c r="AQ22" s="28">
        <f t="shared" si="55"/>
        <v>1517746.0031083869</v>
      </c>
      <c r="AR22" s="28">
        <f t="shared" si="55"/>
        <v>1517746.0031083869</v>
      </c>
      <c r="AS22" s="28">
        <f t="shared" si="55"/>
        <v>1517746.0031083869</v>
      </c>
      <c r="AT22" s="28">
        <f t="shared" si="55"/>
        <v>1517746.0031083869</v>
      </c>
      <c r="AU22" s="28">
        <f t="shared" si="55"/>
        <v>1517746.0031083869</v>
      </c>
      <c r="AV22" s="28">
        <f t="shared" si="55"/>
        <v>1517746.0031083869</v>
      </c>
      <c r="AW22" s="28">
        <f t="shared" si="55"/>
        <v>1517746.0031083869</v>
      </c>
      <c r="AX22" s="28">
        <f t="shared" si="55"/>
        <v>1517746.0031083869</v>
      </c>
      <c r="AY22" s="28">
        <f t="shared" si="55"/>
        <v>1517746.0031083869</v>
      </c>
      <c r="AZ22" s="28">
        <f t="shared" si="55"/>
        <v>1517746.0031083869</v>
      </c>
      <c r="BA22" s="28">
        <f t="shared" si="55"/>
        <v>1517746.0031083869</v>
      </c>
      <c r="BB22" s="28">
        <f t="shared" si="55"/>
        <v>1517746.0031083869</v>
      </c>
      <c r="BC22" s="28">
        <f t="shared" si="55"/>
        <v>1517746.0031083869</v>
      </c>
      <c r="BD22" s="28">
        <f t="shared" si="55"/>
        <v>1517746.0031083869</v>
      </c>
      <c r="BE22" s="28">
        <f t="shared" si="55"/>
        <v>1517746.0031083869</v>
      </c>
      <c r="BF22" s="28">
        <f t="shared" si="55"/>
        <v>1517746.0031083869</v>
      </c>
      <c r="BG22" s="28">
        <f t="shared" si="55"/>
        <v>1517746.0031083869</v>
      </c>
      <c r="BH22" s="28">
        <f t="shared" si="55"/>
        <v>1517746.0031083869</v>
      </c>
      <c r="BI22" s="28">
        <f t="shared" si="55"/>
        <v>1517746.0031083869</v>
      </c>
      <c r="BJ22" s="28">
        <f t="shared" si="55"/>
        <v>1517746.0031083869</v>
      </c>
      <c r="BK22" s="28">
        <f t="shared" si="55"/>
        <v>1517746.0031083869</v>
      </c>
      <c r="BL22" s="28">
        <f t="shared" si="55"/>
        <v>1517746.0031083869</v>
      </c>
      <c r="BM22" s="28">
        <f t="shared" si="55"/>
        <v>1517746.0031083869</v>
      </c>
      <c r="BN22" s="28">
        <f t="shared" si="55"/>
        <v>1517746.0031083869</v>
      </c>
      <c r="BO22" s="28">
        <f t="shared" si="55"/>
        <v>1517746.0031083869</v>
      </c>
      <c r="BP22" s="73"/>
      <c r="BR22" s="84">
        <f t="shared" ref="BR22:BV22" si="56">SUMIFS($H22:$BP22,$H$3:$BP$3,BR$3)</f>
        <v>17419926.002703074</v>
      </c>
      <c r="BS22" s="84">
        <f t="shared" si="56"/>
        <v>16812056.956016</v>
      </c>
      <c r="BT22" s="84">
        <f t="shared" si="56"/>
        <v>18212952.037300639</v>
      </c>
      <c r="BU22" s="84">
        <f t="shared" si="56"/>
        <v>18212952.037300639</v>
      </c>
      <c r="BV22" s="84">
        <f t="shared" si="56"/>
        <v>18212952.037300639</v>
      </c>
    </row>
    <row r="23" spans="1:74" x14ac:dyDescent="0.3">
      <c r="A23" s="8" t="s">
        <v>20</v>
      </c>
      <c r="B23" s="8"/>
      <c r="C23" s="8"/>
      <c r="D23" s="8"/>
      <c r="E23" s="8"/>
      <c r="F23" s="9" t="s">
        <v>67</v>
      </c>
      <c r="G23" s="1"/>
      <c r="H23" s="32">
        <f t="shared" ref="H23:AE23" si="57">H19/H7</f>
        <v>0.31222562153393235</v>
      </c>
      <c r="I23" s="32">
        <f t="shared" si="57"/>
        <v>0.31538670171319105</v>
      </c>
      <c r="J23" s="32">
        <f t="shared" si="57"/>
        <v>0.31027228122677769</v>
      </c>
      <c r="K23" s="32">
        <f t="shared" si="57"/>
        <v>0.30880555144211685</v>
      </c>
      <c r="L23" s="32">
        <f t="shared" si="57"/>
        <v>0.31228655667451638</v>
      </c>
      <c r="M23" s="32">
        <f t="shared" si="57"/>
        <v>0.30789578422990299</v>
      </c>
      <c r="N23" s="32">
        <f t="shared" si="57"/>
        <v>0.30586355994845216</v>
      </c>
      <c r="O23" s="32">
        <f t="shared" si="57"/>
        <v>0.31753682807555073</v>
      </c>
      <c r="P23" s="32">
        <f t="shared" si="57"/>
        <v>0.30204652588414238</v>
      </c>
      <c r="Q23" s="32">
        <f t="shared" si="57"/>
        <v>0.31114638549264345</v>
      </c>
      <c r="R23" s="32">
        <f t="shared" si="57"/>
        <v>0.31770553379253891</v>
      </c>
      <c r="S23" s="32">
        <f t="shared" si="57"/>
        <v>0.30852983919765864</v>
      </c>
      <c r="T23" s="32">
        <f t="shared" si="57"/>
        <v>0.29215946945637539</v>
      </c>
      <c r="U23" s="32">
        <f t="shared" si="57"/>
        <v>0.31406180181810767</v>
      </c>
      <c r="V23" s="32">
        <f t="shared" si="57"/>
        <v>0.26265093289594771</v>
      </c>
      <c r="W23" s="32">
        <f t="shared" si="57"/>
        <v>0.29225298791652027</v>
      </c>
      <c r="X23" s="32">
        <f t="shared" si="57"/>
        <v>0.27940886673704723</v>
      </c>
      <c r="Y23" s="32">
        <f t="shared" si="57"/>
        <v>0.2840233709538828</v>
      </c>
      <c r="Z23" s="32">
        <f t="shared" si="57"/>
        <v>0.27314285886453071</v>
      </c>
      <c r="AA23" s="32">
        <f t="shared" si="57"/>
        <v>0.28985221740217981</v>
      </c>
      <c r="AB23" s="32">
        <f t="shared" si="57"/>
        <v>0.27940886825766947</v>
      </c>
      <c r="AC23" s="32">
        <f t="shared" si="57"/>
        <v>0.29578593896009081</v>
      </c>
      <c r="AD23" s="32">
        <f t="shared" si="57"/>
        <v>0.30824675370152937</v>
      </c>
      <c r="AE23" s="32">
        <f t="shared" si="57"/>
        <v>0.29578593913277162</v>
      </c>
      <c r="AF23" s="32">
        <f t="shared" ref="AF23:BO23" si="58">AF19/AF7</f>
        <v>0.29578593913277162</v>
      </c>
      <c r="AG23" s="32">
        <f t="shared" si="58"/>
        <v>0.29578593913277162</v>
      </c>
      <c r="AH23" s="32">
        <f t="shared" si="58"/>
        <v>0.29578593913277162</v>
      </c>
      <c r="AI23" s="32">
        <f t="shared" si="58"/>
        <v>0.29578593913277162</v>
      </c>
      <c r="AJ23" s="32">
        <f t="shared" si="58"/>
        <v>0.29578593913277162</v>
      </c>
      <c r="AK23" s="32">
        <f t="shared" si="58"/>
        <v>0.29578593913277162</v>
      </c>
      <c r="AL23" s="32">
        <f t="shared" si="58"/>
        <v>0.29578593913277162</v>
      </c>
      <c r="AM23" s="32">
        <f t="shared" si="58"/>
        <v>0.29578593913277162</v>
      </c>
      <c r="AN23" s="32">
        <f t="shared" si="58"/>
        <v>0.29578593913277162</v>
      </c>
      <c r="AO23" s="32">
        <f t="shared" si="58"/>
        <v>0.29578593913277162</v>
      </c>
      <c r="AP23" s="32">
        <f t="shared" si="58"/>
        <v>0.29578593913277162</v>
      </c>
      <c r="AQ23" s="32">
        <f t="shared" si="58"/>
        <v>0.29578593913277162</v>
      </c>
      <c r="AR23" s="32">
        <f t="shared" si="58"/>
        <v>0.29578593913277162</v>
      </c>
      <c r="AS23" s="32">
        <f t="shared" si="58"/>
        <v>0.29578593913277162</v>
      </c>
      <c r="AT23" s="32">
        <f t="shared" si="58"/>
        <v>0.29578593913277162</v>
      </c>
      <c r="AU23" s="32">
        <f t="shared" si="58"/>
        <v>0.29578593913277162</v>
      </c>
      <c r="AV23" s="32">
        <f t="shared" si="58"/>
        <v>0.29578593913277162</v>
      </c>
      <c r="AW23" s="32">
        <f t="shared" si="58"/>
        <v>0.29578593913277162</v>
      </c>
      <c r="AX23" s="32">
        <f t="shared" si="58"/>
        <v>0.29578593913277162</v>
      </c>
      <c r="AY23" s="32">
        <f t="shared" si="58"/>
        <v>0.29578593913277162</v>
      </c>
      <c r="AZ23" s="32">
        <f t="shared" si="58"/>
        <v>0.29578593913277162</v>
      </c>
      <c r="BA23" s="32">
        <f t="shared" si="58"/>
        <v>0.29578593913277162</v>
      </c>
      <c r="BB23" s="32">
        <f t="shared" si="58"/>
        <v>0.29578593913277162</v>
      </c>
      <c r="BC23" s="32">
        <f t="shared" si="58"/>
        <v>0.29578593913277162</v>
      </c>
      <c r="BD23" s="32">
        <f t="shared" si="58"/>
        <v>0.29578593913277162</v>
      </c>
      <c r="BE23" s="32">
        <f t="shared" si="58"/>
        <v>0.29578593913277162</v>
      </c>
      <c r="BF23" s="32">
        <f t="shared" si="58"/>
        <v>0.29578593913277162</v>
      </c>
      <c r="BG23" s="32">
        <f t="shared" si="58"/>
        <v>0.29578593913277162</v>
      </c>
      <c r="BH23" s="32">
        <f t="shared" si="58"/>
        <v>0.29578593913277162</v>
      </c>
      <c r="BI23" s="32">
        <f t="shared" si="58"/>
        <v>0.29578593913277162</v>
      </c>
      <c r="BJ23" s="32">
        <f t="shared" si="58"/>
        <v>0.29578593913277162</v>
      </c>
      <c r="BK23" s="32">
        <f t="shared" si="58"/>
        <v>0.29578593913277162</v>
      </c>
      <c r="BL23" s="32">
        <f t="shared" si="58"/>
        <v>0.29578593913277162</v>
      </c>
      <c r="BM23" s="32">
        <f t="shared" si="58"/>
        <v>0.29578593913277162</v>
      </c>
      <c r="BN23" s="32">
        <f t="shared" si="58"/>
        <v>0.29578593913277162</v>
      </c>
      <c r="BO23" s="32">
        <f t="shared" si="58"/>
        <v>0.29578593913277162</v>
      </c>
      <c r="BP23" s="75"/>
      <c r="BR23" s="85">
        <f t="shared" ref="BR23:BV23" si="59">BR19/BR7</f>
        <v>0.31078973937234161</v>
      </c>
      <c r="BS23" s="85">
        <f t="shared" si="59"/>
        <v>0.28877303055252918</v>
      </c>
      <c r="BT23" s="85">
        <f t="shared" si="59"/>
        <v>0.29578593913277151</v>
      </c>
      <c r="BU23" s="85">
        <f t="shared" si="59"/>
        <v>0.29578593913277151</v>
      </c>
      <c r="BV23" s="85">
        <f t="shared" si="59"/>
        <v>0.29578593913277151</v>
      </c>
    </row>
    <row r="24" spans="1:74" x14ac:dyDescent="0.3">
      <c r="A24" s="8" t="s">
        <v>21</v>
      </c>
      <c r="B24" s="8"/>
      <c r="C24" s="8"/>
      <c r="D24" s="8"/>
      <c r="E24" s="8"/>
      <c r="F24" s="9" t="s">
        <v>67</v>
      </c>
      <c r="G24" s="1"/>
      <c r="H24" s="32">
        <f t="shared" ref="H24:AE24" si="60">H20/H8</f>
        <v>0.51105792703426256</v>
      </c>
      <c r="I24" s="32">
        <f t="shared" si="60"/>
        <v>0.51193542846987983</v>
      </c>
      <c r="J24" s="32">
        <f t="shared" si="60"/>
        <v>0.51198058358973042</v>
      </c>
      <c r="K24" s="32">
        <f t="shared" si="60"/>
        <v>0.50662644276875479</v>
      </c>
      <c r="L24" s="32">
        <f t="shared" si="60"/>
        <v>0.50964985090428816</v>
      </c>
      <c r="M24" s="32">
        <f t="shared" si="60"/>
        <v>0.5191759886988655</v>
      </c>
      <c r="N24" s="32">
        <f t="shared" si="60"/>
        <v>0.51103149169119944</v>
      </c>
      <c r="O24" s="32">
        <f t="shared" si="60"/>
        <v>0.49583509372332762</v>
      </c>
      <c r="P24" s="32">
        <f t="shared" si="60"/>
        <v>0.51421532193500519</v>
      </c>
      <c r="Q24" s="32">
        <f t="shared" si="60"/>
        <v>0.51430222125978287</v>
      </c>
      <c r="R24" s="32">
        <f t="shared" si="60"/>
        <v>0.51847500454853745</v>
      </c>
      <c r="S24" s="32">
        <f t="shared" si="60"/>
        <v>0.51288326691032193</v>
      </c>
      <c r="T24" s="32">
        <f t="shared" si="60"/>
        <v>0.5089460752468532</v>
      </c>
      <c r="U24" s="32">
        <f t="shared" si="60"/>
        <v>0.5010665038336044</v>
      </c>
      <c r="V24" s="32">
        <f t="shared" si="60"/>
        <v>0.50317517134264056</v>
      </c>
      <c r="W24" s="32">
        <f t="shared" si="60"/>
        <v>0.50748442554441908</v>
      </c>
      <c r="X24" s="32">
        <f t="shared" si="60"/>
        <v>0.49717356686471759</v>
      </c>
      <c r="Y24" s="32">
        <f t="shared" si="60"/>
        <v>0.5010072846450645</v>
      </c>
      <c r="Z24" s="32">
        <f t="shared" si="60"/>
        <v>0.51928854848062811</v>
      </c>
      <c r="AA24" s="32">
        <f t="shared" si="60"/>
        <v>0.51404359340289163</v>
      </c>
      <c r="AB24" s="32">
        <f t="shared" si="60"/>
        <v>0.50877201327315769</v>
      </c>
      <c r="AC24" s="32">
        <f t="shared" si="60"/>
        <v>0.51470168724535426</v>
      </c>
      <c r="AD24" s="32">
        <f t="shared" si="60"/>
        <v>0.50355374467538494</v>
      </c>
      <c r="AE24" s="32">
        <f t="shared" si="60"/>
        <v>0.51825025347821985</v>
      </c>
      <c r="AF24" s="32">
        <f t="shared" ref="AF24:BO24" si="61">AF20/AF8</f>
        <v>0.51825025347821985</v>
      </c>
      <c r="AG24" s="32">
        <f t="shared" si="61"/>
        <v>0.51825025347821985</v>
      </c>
      <c r="AH24" s="32">
        <f t="shared" si="61"/>
        <v>0.51825025347821985</v>
      </c>
      <c r="AI24" s="32">
        <f t="shared" si="61"/>
        <v>0.51825025347821985</v>
      </c>
      <c r="AJ24" s="32">
        <f t="shared" si="61"/>
        <v>0.51825025347821985</v>
      </c>
      <c r="AK24" s="32">
        <f t="shared" si="61"/>
        <v>0.51825025347821985</v>
      </c>
      <c r="AL24" s="32">
        <f t="shared" si="61"/>
        <v>0.51825025347821985</v>
      </c>
      <c r="AM24" s="32">
        <f t="shared" si="61"/>
        <v>0.51825025347821985</v>
      </c>
      <c r="AN24" s="32">
        <f t="shared" si="61"/>
        <v>0.51825025347821985</v>
      </c>
      <c r="AO24" s="32">
        <f t="shared" si="61"/>
        <v>0.51825025347821985</v>
      </c>
      <c r="AP24" s="32">
        <f t="shared" si="61"/>
        <v>0.51825025347821985</v>
      </c>
      <c r="AQ24" s="32">
        <f t="shared" si="61"/>
        <v>0.51825025347821985</v>
      </c>
      <c r="AR24" s="32">
        <f t="shared" si="61"/>
        <v>0.51825025347821985</v>
      </c>
      <c r="AS24" s="32">
        <f t="shared" si="61"/>
        <v>0.51825025347821985</v>
      </c>
      <c r="AT24" s="32">
        <f t="shared" si="61"/>
        <v>0.51825025347821985</v>
      </c>
      <c r="AU24" s="32">
        <f t="shared" si="61"/>
        <v>0.51825025347821985</v>
      </c>
      <c r="AV24" s="32">
        <f t="shared" si="61"/>
        <v>0.51825025347821985</v>
      </c>
      <c r="AW24" s="32">
        <f t="shared" si="61"/>
        <v>0.51825025347821985</v>
      </c>
      <c r="AX24" s="32">
        <f t="shared" si="61"/>
        <v>0.51825025347821985</v>
      </c>
      <c r="AY24" s="32">
        <f t="shared" si="61"/>
        <v>0.51825025347821985</v>
      </c>
      <c r="AZ24" s="32">
        <f t="shared" si="61"/>
        <v>0.51825025347821985</v>
      </c>
      <c r="BA24" s="32">
        <f t="shared" si="61"/>
        <v>0.51825025347821985</v>
      </c>
      <c r="BB24" s="32">
        <f t="shared" si="61"/>
        <v>0.51825025347821985</v>
      </c>
      <c r="BC24" s="32">
        <f t="shared" si="61"/>
        <v>0.51825025347821985</v>
      </c>
      <c r="BD24" s="32">
        <f t="shared" si="61"/>
        <v>0.51825025347821985</v>
      </c>
      <c r="BE24" s="32">
        <f t="shared" si="61"/>
        <v>0.51825025347821985</v>
      </c>
      <c r="BF24" s="32">
        <f t="shared" si="61"/>
        <v>0.51825025347821985</v>
      </c>
      <c r="BG24" s="32">
        <f t="shared" si="61"/>
        <v>0.51825025347821985</v>
      </c>
      <c r="BH24" s="32">
        <f t="shared" si="61"/>
        <v>0.51825025347821985</v>
      </c>
      <c r="BI24" s="32">
        <f t="shared" si="61"/>
        <v>0.51825025347821985</v>
      </c>
      <c r="BJ24" s="32">
        <f t="shared" si="61"/>
        <v>0.51825025347821985</v>
      </c>
      <c r="BK24" s="32">
        <f t="shared" si="61"/>
        <v>0.51825025347821985</v>
      </c>
      <c r="BL24" s="32">
        <f t="shared" si="61"/>
        <v>0.51825025347821985</v>
      </c>
      <c r="BM24" s="32">
        <f t="shared" si="61"/>
        <v>0.51825025347821985</v>
      </c>
      <c r="BN24" s="32">
        <f t="shared" si="61"/>
        <v>0.51825025347821985</v>
      </c>
      <c r="BO24" s="32">
        <f t="shared" si="61"/>
        <v>0.51825025347821985</v>
      </c>
      <c r="BP24" s="75"/>
      <c r="BR24" s="85">
        <f t="shared" ref="BR24:BV24" si="62">BR20/BR8</f>
        <v>0.51128312332141468</v>
      </c>
      <c r="BS24" s="85">
        <f t="shared" si="62"/>
        <v>0.50822755462340541</v>
      </c>
      <c r="BT24" s="85">
        <f t="shared" si="62"/>
        <v>0.51825025347821985</v>
      </c>
      <c r="BU24" s="85">
        <f t="shared" si="62"/>
        <v>0.51825025347821985</v>
      </c>
      <c r="BV24" s="85">
        <f t="shared" si="62"/>
        <v>0.51825025347821985</v>
      </c>
    </row>
    <row r="25" spans="1:74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63">H22/H10</f>
        <v>0.34006214420534608</v>
      </c>
      <c r="I25" s="32">
        <f t="shared" si="63"/>
        <v>0.33897254907209529</v>
      </c>
      <c r="J25" s="32">
        <f t="shared" si="63"/>
        <v>0.33851144374746422</v>
      </c>
      <c r="K25" s="32">
        <f t="shared" si="63"/>
        <v>0.33452226734157259</v>
      </c>
      <c r="L25" s="32">
        <f t="shared" si="63"/>
        <v>0.33794378488979487</v>
      </c>
      <c r="M25" s="32">
        <f t="shared" si="63"/>
        <v>0.33747501306985739</v>
      </c>
      <c r="N25" s="32">
        <f t="shared" si="63"/>
        <v>0.33663874980422615</v>
      </c>
      <c r="O25" s="32">
        <f t="shared" si="63"/>
        <v>0.34249858523300597</v>
      </c>
      <c r="P25" s="32">
        <f t="shared" si="63"/>
        <v>0.33175015735130048</v>
      </c>
      <c r="Q25" s="32">
        <f t="shared" si="63"/>
        <v>0.3355250859796412</v>
      </c>
      <c r="R25" s="32">
        <f t="shared" si="63"/>
        <v>0.34179787045947346</v>
      </c>
      <c r="S25" s="32">
        <f t="shared" si="63"/>
        <v>0.3330522504864365</v>
      </c>
      <c r="T25" s="32">
        <f t="shared" si="63"/>
        <v>0.32171640467787227</v>
      </c>
      <c r="U25" s="32">
        <f t="shared" si="63"/>
        <v>0.3423204479450811</v>
      </c>
      <c r="V25" s="32">
        <f t="shared" si="63"/>
        <v>0.29324255688453937</v>
      </c>
      <c r="W25" s="32">
        <f t="shared" si="63"/>
        <v>0.31935265503022708</v>
      </c>
      <c r="X25" s="32">
        <f t="shared" si="63"/>
        <v>0.30880395496641716</v>
      </c>
      <c r="Y25" s="32">
        <f t="shared" si="63"/>
        <v>0.31162096515406057</v>
      </c>
      <c r="Z25" s="32">
        <f t="shared" si="63"/>
        <v>0.30704308981679185</v>
      </c>
      <c r="AA25" s="32">
        <f t="shared" si="63"/>
        <v>0.32242834603464993</v>
      </c>
      <c r="AB25" s="32">
        <f t="shared" si="63"/>
        <v>0.31273648079813415</v>
      </c>
      <c r="AC25" s="32">
        <f t="shared" si="63"/>
        <v>0.32697554822656777</v>
      </c>
      <c r="AD25" s="32">
        <f t="shared" si="63"/>
        <v>0.33435083081960659</v>
      </c>
      <c r="AE25" s="32">
        <f t="shared" si="63"/>
        <v>0.32748112378207589</v>
      </c>
      <c r="AF25" s="32">
        <f t="shared" ref="AF25:BO25" si="64">AF22/AF10</f>
        <v>0.32748112378207589</v>
      </c>
      <c r="AG25" s="32">
        <f t="shared" si="64"/>
        <v>0.32748112378207589</v>
      </c>
      <c r="AH25" s="32">
        <f t="shared" si="64"/>
        <v>0.32748112378207589</v>
      </c>
      <c r="AI25" s="32">
        <f t="shared" si="64"/>
        <v>0.32748112378207589</v>
      </c>
      <c r="AJ25" s="32">
        <f t="shared" si="64"/>
        <v>0.32748112378207589</v>
      </c>
      <c r="AK25" s="32">
        <f t="shared" si="64"/>
        <v>0.32748112378207589</v>
      </c>
      <c r="AL25" s="32">
        <f t="shared" si="64"/>
        <v>0.32748112378207589</v>
      </c>
      <c r="AM25" s="32">
        <f t="shared" si="64"/>
        <v>0.32748112378207589</v>
      </c>
      <c r="AN25" s="32">
        <f t="shared" si="64"/>
        <v>0.32748112378207589</v>
      </c>
      <c r="AO25" s="32">
        <f t="shared" si="64"/>
        <v>0.32748112378207589</v>
      </c>
      <c r="AP25" s="32">
        <f t="shared" si="64"/>
        <v>0.32748112378207589</v>
      </c>
      <c r="AQ25" s="32">
        <f t="shared" si="64"/>
        <v>0.32748112378207589</v>
      </c>
      <c r="AR25" s="32">
        <f t="shared" si="64"/>
        <v>0.32748112378207589</v>
      </c>
      <c r="AS25" s="32">
        <f t="shared" si="64"/>
        <v>0.32748112378207589</v>
      </c>
      <c r="AT25" s="32">
        <f t="shared" si="64"/>
        <v>0.32748112378207589</v>
      </c>
      <c r="AU25" s="32">
        <f t="shared" si="64"/>
        <v>0.32748112378207589</v>
      </c>
      <c r="AV25" s="32">
        <f t="shared" si="64"/>
        <v>0.32748112378207589</v>
      </c>
      <c r="AW25" s="32">
        <f t="shared" si="64"/>
        <v>0.32748112378207589</v>
      </c>
      <c r="AX25" s="32">
        <f t="shared" si="64"/>
        <v>0.32748112378207589</v>
      </c>
      <c r="AY25" s="32">
        <f t="shared" si="64"/>
        <v>0.32748112378207589</v>
      </c>
      <c r="AZ25" s="32">
        <f t="shared" si="64"/>
        <v>0.32748112378207589</v>
      </c>
      <c r="BA25" s="32">
        <f t="shared" si="64"/>
        <v>0.32748112378207589</v>
      </c>
      <c r="BB25" s="32">
        <f t="shared" si="64"/>
        <v>0.32748112378207589</v>
      </c>
      <c r="BC25" s="32">
        <f t="shared" si="64"/>
        <v>0.32748112378207589</v>
      </c>
      <c r="BD25" s="32">
        <f t="shared" si="64"/>
        <v>0.32748112378207589</v>
      </c>
      <c r="BE25" s="32">
        <f t="shared" si="64"/>
        <v>0.32748112378207589</v>
      </c>
      <c r="BF25" s="32">
        <f t="shared" si="64"/>
        <v>0.32748112378207589</v>
      </c>
      <c r="BG25" s="32">
        <f t="shared" si="64"/>
        <v>0.32748112378207589</v>
      </c>
      <c r="BH25" s="32">
        <f t="shared" si="64"/>
        <v>0.32748112378207589</v>
      </c>
      <c r="BI25" s="32">
        <f t="shared" si="64"/>
        <v>0.32748112378207589</v>
      </c>
      <c r="BJ25" s="32">
        <f t="shared" si="64"/>
        <v>0.32748112378207589</v>
      </c>
      <c r="BK25" s="32">
        <f t="shared" si="64"/>
        <v>0.32748112378207589</v>
      </c>
      <c r="BL25" s="32">
        <f t="shared" si="64"/>
        <v>0.32748112378207589</v>
      </c>
      <c r="BM25" s="32">
        <f t="shared" si="64"/>
        <v>0.32748112378207589</v>
      </c>
      <c r="BN25" s="32">
        <f t="shared" si="64"/>
        <v>0.32748112378207589</v>
      </c>
      <c r="BO25" s="32">
        <f t="shared" si="64"/>
        <v>0.32748112378207589</v>
      </c>
      <c r="BP25" s="75"/>
      <c r="BR25" s="85">
        <f t="shared" ref="BR25:BV25" si="65">BR22/BR10</f>
        <v>0.33736212937106758</v>
      </c>
      <c r="BS25" s="85">
        <f t="shared" si="65"/>
        <v>0.31894585424152205</v>
      </c>
      <c r="BT25" s="85">
        <f t="shared" si="65"/>
        <v>0.32748112378207572</v>
      </c>
      <c r="BU25" s="85">
        <f t="shared" si="65"/>
        <v>0.32748112378207572</v>
      </c>
      <c r="BV25" s="85">
        <f t="shared" si="65"/>
        <v>0.32748112378207572</v>
      </c>
    </row>
    <row r="26" spans="1:74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74"/>
      <c r="BR26" s="37"/>
      <c r="BS26" s="37"/>
      <c r="BT26" s="37"/>
      <c r="BU26" s="37"/>
      <c r="BV26" s="37"/>
    </row>
    <row r="27" spans="1:74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74"/>
      <c r="BR27" s="37"/>
      <c r="BS27" s="37"/>
      <c r="BT27" s="37"/>
      <c r="BU27" s="37"/>
      <c r="BV27" s="37"/>
    </row>
    <row r="28" spans="1:74" x14ac:dyDescent="0.3">
      <c r="A28" s="8" t="s">
        <v>24</v>
      </c>
      <c r="B28" s="8"/>
      <c r="C28" s="8"/>
      <c r="D28" s="8"/>
      <c r="E28" s="8"/>
      <c r="F28" s="9" t="s">
        <v>68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27">
        <v>420000</v>
      </c>
      <c r="AG28" s="27">
        <v>420000</v>
      </c>
      <c r="AH28" s="27">
        <v>420000</v>
      </c>
      <c r="AI28" s="27">
        <v>420000</v>
      </c>
      <c r="AJ28" s="27">
        <v>420000</v>
      </c>
      <c r="AK28" s="27">
        <v>420000</v>
      </c>
      <c r="AL28" s="27">
        <v>420000</v>
      </c>
      <c r="AM28" s="27">
        <v>420000</v>
      </c>
      <c r="AN28" s="27">
        <v>420000</v>
      </c>
      <c r="AO28" s="27">
        <v>420000</v>
      </c>
      <c r="AP28" s="27">
        <v>420000</v>
      </c>
      <c r="AQ28" s="27">
        <v>420000</v>
      </c>
      <c r="AR28" s="27">
        <v>420000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72"/>
      <c r="BR28" s="37">
        <f t="shared" ref="BR28:BV40" si="66">SUMIFS($H28:$BP28,$H$3:$BP$3,BR$3)</f>
        <v>4800000</v>
      </c>
      <c r="BS28" s="37">
        <f t="shared" si="66"/>
        <v>5040000</v>
      </c>
      <c r="BT28" s="37">
        <f t="shared" si="66"/>
        <v>5040000</v>
      </c>
      <c r="BU28" s="37">
        <f t="shared" si="66"/>
        <v>5040000</v>
      </c>
      <c r="BV28" s="37">
        <f t="shared" si="66"/>
        <v>5040000</v>
      </c>
    </row>
    <row r="29" spans="1:74" x14ac:dyDescent="0.3">
      <c r="A29" s="8" t="s">
        <v>25</v>
      </c>
      <c r="B29" s="8"/>
      <c r="C29" s="8"/>
      <c r="D29" s="8"/>
      <c r="E29" s="8"/>
      <c r="F29" s="9" t="s">
        <v>69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27">
        <v>75600</v>
      </c>
      <c r="AG29" s="27">
        <v>75600</v>
      </c>
      <c r="AH29" s="27">
        <v>75600</v>
      </c>
      <c r="AI29" s="27">
        <v>75600</v>
      </c>
      <c r="AJ29" s="27">
        <v>75600</v>
      </c>
      <c r="AK29" s="27">
        <v>75600</v>
      </c>
      <c r="AL29" s="27">
        <v>75600</v>
      </c>
      <c r="AM29" s="27">
        <v>75600</v>
      </c>
      <c r="AN29" s="27">
        <v>75600</v>
      </c>
      <c r="AO29" s="27">
        <v>75600</v>
      </c>
      <c r="AP29" s="27">
        <v>75600</v>
      </c>
      <c r="AQ29" s="27">
        <v>75600</v>
      </c>
      <c r="AR29" s="27">
        <v>75600</v>
      </c>
      <c r="AS29" s="27">
        <v>75600</v>
      </c>
      <c r="AT29" s="27">
        <v>75600</v>
      </c>
      <c r="AU29" s="27">
        <v>75600</v>
      </c>
      <c r="AV29" s="27">
        <v>75600</v>
      </c>
      <c r="AW29" s="27">
        <v>75600</v>
      </c>
      <c r="AX29" s="27">
        <v>75600</v>
      </c>
      <c r="AY29" s="27">
        <v>75600</v>
      </c>
      <c r="AZ29" s="27">
        <v>75600</v>
      </c>
      <c r="BA29" s="27">
        <v>75600</v>
      </c>
      <c r="BB29" s="27">
        <v>75600</v>
      </c>
      <c r="BC29" s="27">
        <v>75600</v>
      </c>
      <c r="BD29" s="27">
        <v>75600</v>
      </c>
      <c r="BE29" s="27">
        <v>75600</v>
      </c>
      <c r="BF29" s="27">
        <v>75600</v>
      </c>
      <c r="BG29" s="27">
        <v>75600</v>
      </c>
      <c r="BH29" s="27">
        <v>75600</v>
      </c>
      <c r="BI29" s="27">
        <v>75600</v>
      </c>
      <c r="BJ29" s="27">
        <v>75600</v>
      </c>
      <c r="BK29" s="27">
        <v>75600</v>
      </c>
      <c r="BL29" s="27">
        <v>75600</v>
      </c>
      <c r="BM29" s="27">
        <v>75600</v>
      </c>
      <c r="BN29" s="27">
        <v>75600</v>
      </c>
      <c r="BO29" s="27">
        <v>75600</v>
      </c>
      <c r="BP29" s="72"/>
      <c r="BR29" s="37">
        <f t="shared" si="66"/>
        <v>864000</v>
      </c>
      <c r="BS29" s="37">
        <f t="shared" si="66"/>
        <v>907200</v>
      </c>
      <c r="BT29" s="37">
        <f t="shared" si="66"/>
        <v>907200</v>
      </c>
      <c r="BU29" s="37">
        <f t="shared" si="66"/>
        <v>907200</v>
      </c>
      <c r="BV29" s="37">
        <f t="shared" si="66"/>
        <v>907200</v>
      </c>
    </row>
    <row r="30" spans="1:74" x14ac:dyDescent="0.3">
      <c r="A30" s="8" t="s">
        <v>26</v>
      </c>
      <c r="B30" s="8"/>
      <c r="C30" s="8"/>
      <c r="D30" s="8"/>
      <c r="E30" s="8"/>
      <c r="F30" s="9" t="s">
        <v>70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27">
        <v>42000</v>
      </c>
      <c r="AG30" s="27">
        <v>42000</v>
      </c>
      <c r="AH30" s="27">
        <v>42000</v>
      </c>
      <c r="AI30" s="27">
        <v>42000</v>
      </c>
      <c r="AJ30" s="27">
        <v>42000</v>
      </c>
      <c r="AK30" s="27">
        <v>42000</v>
      </c>
      <c r="AL30" s="27">
        <v>42000</v>
      </c>
      <c r="AM30" s="27">
        <v>42000</v>
      </c>
      <c r="AN30" s="27">
        <v>42000</v>
      </c>
      <c r="AO30" s="27">
        <v>42000</v>
      </c>
      <c r="AP30" s="27">
        <v>42000</v>
      </c>
      <c r="AQ30" s="27">
        <v>42000</v>
      </c>
      <c r="AR30" s="27">
        <v>42000</v>
      </c>
      <c r="AS30" s="27">
        <v>42000</v>
      </c>
      <c r="AT30" s="27">
        <v>42000</v>
      </c>
      <c r="AU30" s="27">
        <v>42000</v>
      </c>
      <c r="AV30" s="27">
        <v>42000</v>
      </c>
      <c r="AW30" s="27">
        <v>42000</v>
      </c>
      <c r="AX30" s="27">
        <v>42000</v>
      </c>
      <c r="AY30" s="27">
        <v>42000</v>
      </c>
      <c r="AZ30" s="27">
        <v>42000</v>
      </c>
      <c r="BA30" s="27">
        <v>42000</v>
      </c>
      <c r="BB30" s="27">
        <v>42000</v>
      </c>
      <c r="BC30" s="27">
        <v>42000</v>
      </c>
      <c r="BD30" s="27">
        <v>42000</v>
      </c>
      <c r="BE30" s="27">
        <v>42000</v>
      </c>
      <c r="BF30" s="27">
        <v>42000</v>
      </c>
      <c r="BG30" s="27">
        <v>42000</v>
      </c>
      <c r="BH30" s="27">
        <v>42000</v>
      </c>
      <c r="BI30" s="27">
        <v>42000</v>
      </c>
      <c r="BJ30" s="27">
        <v>42000</v>
      </c>
      <c r="BK30" s="27">
        <v>42000</v>
      </c>
      <c r="BL30" s="27">
        <v>42000</v>
      </c>
      <c r="BM30" s="27">
        <v>42000</v>
      </c>
      <c r="BN30" s="27">
        <v>42000</v>
      </c>
      <c r="BO30" s="27">
        <v>42000</v>
      </c>
      <c r="BP30" s="72"/>
      <c r="BR30" s="37">
        <f t="shared" si="66"/>
        <v>480000</v>
      </c>
      <c r="BS30" s="37">
        <f t="shared" si="66"/>
        <v>504000</v>
      </c>
      <c r="BT30" s="37">
        <f t="shared" si="66"/>
        <v>504000</v>
      </c>
      <c r="BU30" s="37">
        <f t="shared" si="66"/>
        <v>504000</v>
      </c>
      <c r="BV30" s="37">
        <f t="shared" si="66"/>
        <v>504000</v>
      </c>
    </row>
    <row r="31" spans="1:74" x14ac:dyDescent="0.3">
      <c r="A31" s="8" t="s">
        <v>27</v>
      </c>
      <c r="B31" s="8"/>
      <c r="C31" s="8"/>
      <c r="D31" s="8"/>
      <c r="E31" s="8"/>
      <c r="F31" s="9" t="s">
        <v>71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27">
        <v>130624.99999999999</v>
      </c>
      <c r="AG31" s="27">
        <v>130624.99999999999</v>
      </c>
      <c r="AH31" s="27">
        <v>130624.99999999999</v>
      </c>
      <c r="AI31" s="27">
        <v>130624.99999999999</v>
      </c>
      <c r="AJ31" s="27">
        <v>130624.99999999999</v>
      </c>
      <c r="AK31" s="27">
        <v>130624.99999999999</v>
      </c>
      <c r="AL31" s="27">
        <v>130624.99999999999</v>
      </c>
      <c r="AM31" s="27">
        <v>130624.99999999999</v>
      </c>
      <c r="AN31" s="27">
        <v>130624.99999999999</v>
      </c>
      <c r="AO31" s="27">
        <v>130624.99999999999</v>
      </c>
      <c r="AP31" s="27">
        <v>130624.99999999999</v>
      </c>
      <c r="AQ31" s="27">
        <v>130624.99999999999</v>
      </c>
      <c r="AR31" s="27">
        <v>130624.99999999999</v>
      </c>
      <c r="AS31" s="27">
        <v>130624.99999999999</v>
      </c>
      <c r="AT31" s="27">
        <v>130624.99999999999</v>
      </c>
      <c r="AU31" s="27">
        <v>130624.99999999999</v>
      </c>
      <c r="AV31" s="27">
        <v>130624.99999999999</v>
      </c>
      <c r="AW31" s="27">
        <v>130624.99999999999</v>
      </c>
      <c r="AX31" s="27">
        <v>130624.99999999999</v>
      </c>
      <c r="AY31" s="27">
        <v>130624.99999999999</v>
      </c>
      <c r="AZ31" s="27">
        <v>130624.99999999999</v>
      </c>
      <c r="BA31" s="27">
        <v>130624.99999999999</v>
      </c>
      <c r="BB31" s="27">
        <v>130624.99999999999</v>
      </c>
      <c r="BC31" s="27">
        <v>130624.99999999999</v>
      </c>
      <c r="BD31" s="27">
        <v>130624.99999999999</v>
      </c>
      <c r="BE31" s="27">
        <v>130624.99999999999</v>
      </c>
      <c r="BF31" s="27">
        <v>130624.99999999999</v>
      </c>
      <c r="BG31" s="27">
        <v>130624.99999999999</v>
      </c>
      <c r="BH31" s="27">
        <v>130624.99999999999</v>
      </c>
      <c r="BI31" s="27">
        <v>130624.99999999999</v>
      </c>
      <c r="BJ31" s="27">
        <v>130624.99999999999</v>
      </c>
      <c r="BK31" s="27">
        <v>130624.99999999999</v>
      </c>
      <c r="BL31" s="27">
        <v>130624.99999999999</v>
      </c>
      <c r="BM31" s="27">
        <v>130624.99999999999</v>
      </c>
      <c r="BN31" s="27">
        <v>130624.99999999999</v>
      </c>
      <c r="BO31" s="27">
        <v>130624.99999999999</v>
      </c>
      <c r="BP31" s="72"/>
      <c r="BR31" s="37">
        <f t="shared" si="66"/>
        <v>1500000</v>
      </c>
      <c r="BS31" s="37">
        <f t="shared" si="66"/>
        <v>1567499.9999999998</v>
      </c>
      <c r="BT31" s="37">
        <f t="shared" si="66"/>
        <v>1567499.9999999998</v>
      </c>
      <c r="BU31" s="37">
        <f t="shared" si="66"/>
        <v>1567499.9999999998</v>
      </c>
      <c r="BV31" s="37">
        <f t="shared" si="66"/>
        <v>1567499.9999999998</v>
      </c>
    </row>
    <row r="32" spans="1:74" x14ac:dyDescent="0.3">
      <c r="A32" s="8" t="s">
        <v>28</v>
      </c>
      <c r="B32" s="8"/>
      <c r="C32" s="8"/>
      <c r="D32" s="8"/>
      <c r="E32" s="8"/>
      <c r="F32" s="9" t="s">
        <v>72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27">
        <v>185357.55</v>
      </c>
      <c r="AG32" s="27">
        <v>185357.55</v>
      </c>
      <c r="AH32" s="27">
        <v>185357.55</v>
      </c>
      <c r="AI32" s="27">
        <v>185357.55</v>
      </c>
      <c r="AJ32" s="27">
        <v>185357.55</v>
      </c>
      <c r="AK32" s="27">
        <v>185357.55</v>
      </c>
      <c r="AL32" s="27">
        <v>185357.55</v>
      </c>
      <c r="AM32" s="27">
        <v>185357.55</v>
      </c>
      <c r="AN32" s="27">
        <v>185357.55</v>
      </c>
      <c r="AO32" s="27">
        <v>185357.55</v>
      </c>
      <c r="AP32" s="27">
        <v>185357.55</v>
      </c>
      <c r="AQ32" s="27">
        <v>185357.55</v>
      </c>
      <c r="AR32" s="27">
        <v>185357.55</v>
      </c>
      <c r="AS32" s="27">
        <v>185357.55</v>
      </c>
      <c r="AT32" s="27">
        <v>185357.55</v>
      </c>
      <c r="AU32" s="27">
        <v>185357.55</v>
      </c>
      <c r="AV32" s="27">
        <v>185357.55</v>
      </c>
      <c r="AW32" s="27">
        <v>185357.55</v>
      </c>
      <c r="AX32" s="27">
        <v>185357.55</v>
      </c>
      <c r="AY32" s="27">
        <v>185357.55</v>
      </c>
      <c r="AZ32" s="27">
        <v>185357.55</v>
      </c>
      <c r="BA32" s="27">
        <v>185357.55</v>
      </c>
      <c r="BB32" s="27">
        <v>185357.55</v>
      </c>
      <c r="BC32" s="27">
        <v>185357.55</v>
      </c>
      <c r="BD32" s="27">
        <v>185357.55</v>
      </c>
      <c r="BE32" s="27">
        <v>185357.55</v>
      </c>
      <c r="BF32" s="27">
        <v>185357.55</v>
      </c>
      <c r="BG32" s="27">
        <v>185357.55</v>
      </c>
      <c r="BH32" s="27">
        <v>185357.55</v>
      </c>
      <c r="BI32" s="27">
        <v>185357.55</v>
      </c>
      <c r="BJ32" s="27">
        <v>185357.55</v>
      </c>
      <c r="BK32" s="27">
        <v>185357.55</v>
      </c>
      <c r="BL32" s="27">
        <v>185357.55</v>
      </c>
      <c r="BM32" s="27">
        <v>185357.55</v>
      </c>
      <c r="BN32" s="27">
        <v>185357.55</v>
      </c>
      <c r="BO32" s="27">
        <v>185357.55</v>
      </c>
      <c r="BP32" s="72"/>
      <c r="BR32" s="37">
        <f t="shared" si="66"/>
        <v>1934844.75</v>
      </c>
      <c r="BS32" s="37">
        <f t="shared" si="66"/>
        <v>2049253.84</v>
      </c>
      <c r="BT32" s="37">
        <f t="shared" si="66"/>
        <v>2224290.6</v>
      </c>
      <c r="BU32" s="37">
        <f t="shared" si="66"/>
        <v>2224290.6</v>
      </c>
      <c r="BV32" s="37">
        <f t="shared" si="66"/>
        <v>2224290.6</v>
      </c>
    </row>
    <row r="33" spans="1:74" x14ac:dyDescent="0.3">
      <c r="A33" s="8" t="s">
        <v>29</v>
      </c>
      <c r="B33" s="8"/>
      <c r="C33" s="8"/>
      <c r="D33" s="8"/>
      <c r="E33" s="8"/>
      <c r="F33" s="9" t="s">
        <v>71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27">
        <v>49308.66</v>
      </c>
      <c r="AG33" s="27">
        <v>49308.66</v>
      </c>
      <c r="AH33" s="27">
        <v>49308.66</v>
      </c>
      <c r="AI33" s="27">
        <v>49308.66</v>
      </c>
      <c r="AJ33" s="27">
        <v>49308.66</v>
      </c>
      <c r="AK33" s="27">
        <v>49308.66</v>
      </c>
      <c r="AL33" s="27">
        <v>49308.66</v>
      </c>
      <c r="AM33" s="27">
        <v>49308.66</v>
      </c>
      <c r="AN33" s="27">
        <v>49308.66</v>
      </c>
      <c r="AO33" s="27">
        <v>49308.66</v>
      </c>
      <c r="AP33" s="27">
        <v>49308.66</v>
      </c>
      <c r="AQ33" s="27">
        <v>49308.66</v>
      </c>
      <c r="AR33" s="27">
        <v>49308.66</v>
      </c>
      <c r="AS33" s="27">
        <v>49308.66</v>
      </c>
      <c r="AT33" s="27">
        <v>49308.66</v>
      </c>
      <c r="AU33" s="27">
        <v>49308.66</v>
      </c>
      <c r="AV33" s="27">
        <v>49308.66</v>
      </c>
      <c r="AW33" s="27">
        <v>49308.66</v>
      </c>
      <c r="AX33" s="27">
        <v>49308.66</v>
      </c>
      <c r="AY33" s="27">
        <v>49308.66</v>
      </c>
      <c r="AZ33" s="27">
        <v>49308.66</v>
      </c>
      <c r="BA33" s="27">
        <v>49308.66</v>
      </c>
      <c r="BB33" s="27">
        <v>49308.66</v>
      </c>
      <c r="BC33" s="27">
        <v>49308.66</v>
      </c>
      <c r="BD33" s="27">
        <v>49308.66</v>
      </c>
      <c r="BE33" s="27">
        <v>49308.66</v>
      </c>
      <c r="BF33" s="27">
        <v>49308.66</v>
      </c>
      <c r="BG33" s="27">
        <v>49308.66</v>
      </c>
      <c r="BH33" s="27">
        <v>49308.66</v>
      </c>
      <c r="BI33" s="27">
        <v>49308.66</v>
      </c>
      <c r="BJ33" s="27">
        <v>49308.66</v>
      </c>
      <c r="BK33" s="27">
        <v>49308.66</v>
      </c>
      <c r="BL33" s="27">
        <v>49308.66</v>
      </c>
      <c r="BM33" s="27">
        <v>49308.66</v>
      </c>
      <c r="BN33" s="27">
        <v>49308.66</v>
      </c>
      <c r="BO33" s="27">
        <v>49308.66</v>
      </c>
      <c r="BP33" s="72"/>
      <c r="BR33" s="37">
        <f t="shared" si="66"/>
        <v>562786</v>
      </c>
      <c r="BS33" s="37">
        <f t="shared" si="66"/>
        <v>597678.73200000008</v>
      </c>
      <c r="BT33" s="37">
        <f t="shared" si="66"/>
        <v>591703.92000000016</v>
      </c>
      <c r="BU33" s="37">
        <f t="shared" si="66"/>
        <v>591703.92000000016</v>
      </c>
      <c r="BV33" s="37">
        <f t="shared" si="66"/>
        <v>591703.92000000016</v>
      </c>
    </row>
    <row r="34" spans="1:74" x14ac:dyDescent="0.3">
      <c r="A34" s="8" t="s">
        <v>30</v>
      </c>
      <c r="B34" s="8"/>
      <c r="C34" s="8"/>
      <c r="D34" s="8"/>
      <c r="E34" s="8"/>
      <c r="F34" s="9" t="s">
        <v>71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27">
        <v>52149.999999999993</v>
      </c>
      <c r="AG34" s="27">
        <v>52149.999999999993</v>
      </c>
      <c r="AH34" s="27">
        <v>52149.999999999993</v>
      </c>
      <c r="AI34" s="27">
        <v>52149.999999999993</v>
      </c>
      <c r="AJ34" s="27">
        <v>52149.999999999993</v>
      </c>
      <c r="AK34" s="27">
        <v>52149.999999999993</v>
      </c>
      <c r="AL34" s="27">
        <v>52149.999999999993</v>
      </c>
      <c r="AM34" s="27">
        <v>52149.999999999993</v>
      </c>
      <c r="AN34" s="27">
        <v>52149.999999999993</v>
      </c>
      <c r="AO34" s="27">
        <v>52149.999999999993</v>
      </c>
      <c r="AP34" s="27">
        <v>52149.999999999993</v>
      </c>
      <c r="AQ34" s="27">
        <v>52149.999999999993</v>
      </c>
      <c r="AR34" s="27">
        <v>52149.999999999993</v>
      </c>
      <c r="AS34" s="27">
        <v>52149.999999999993</v>
      </c>
      <c r="AT34" s="27">
        <v>52149.999999999993</v>
      </c>
      <c r="AU34" s="27">
        <v>52149.999999999993</v>
      </c>
      <c r="AV34" s="27">
        <v>52149.999999999993</v>
      </c>
      <c r="AW34" s="27">
        <v>52149.999999999993</v>
      </c>
      <c r="AX34" s="27">
        <v>52149.999999999993</v>
      </c>
      <c r="AY34" s="27">
        <v>52149.999999999993</v>
      </c>
      <c r="AZ34" s="27">
        <v>52149.999999999993</v>
      </c>
      <c r="BA34" s="27">
        <v>52149.999999999993</v>
      </c>
      <c r="BB34" s="27">
        <v>52149.999999999993</v>
      </c>
      <c r="BC34" s="27">
        <v>52149.999999999993</v>
      </c>
      <c r="BD34" s="27">
        <v>52149.999999999993</v>
      </c>
      <c r="BE34" s="27">
        <v>52149.999999999993</v>
      </c>
      <c r="BF34" s="27">
        <v>52149.999999999993</v>
      </c>
      <c r="BG34" s="27">
        <v>52149.999999999993</v>
      </c>
      <c r="BH34" s="27">
        <v>52149.999999999993</v>
      </c>
      <c r="BI34" s="27">
        <v>52149.999999999993</v>
      </c>
      <c r="BJ34" s="27">
        <v>52149.999999999993</v>
      </c>
      <c r="BK34" s="27">
        <v>52149.999999999993</v>
      </c>
      <c r="BL34" s="27">
        <v>52149.999999999993</v>
      </c>
      <c r="BM34" s="27">
        <v>52149.999999999993</v>
      </c>
      <c r="BN34" s="27">
        <v>52149.999999999993</v>
      </c>
      <c r="BO34" s="27">
        <v>52149.999999999993</v>
      </c>
      <c r="BP34" s="72"/>
      <c r="BR34" s="37">
        <f t="shared" si="66"/>
        <v>600000</v>
      </c>
      <c r="BS34" s="37">
        <f t="shared" si="66"/>
        <v>625799.99999999988</v>
      </c>
      <c r="BT34" s="37">
        <f t="shared" si="66"/>
        <v>625799.99999999988</v>
      </c>
      <c r="BU34" s="37">
        <f t="shared" si="66"/>
        <v>625799.99999999988</v>
      </c>
      <c r="BV34" s="37">
        <f t="shared" si="66"/>
        <v>625799.99999999988</v>
      </c>
    </row>
    <row r="35" spans="1:74" x14ac:dyDescent="0.3">
      <c r="A35" s="8" t="s">
        <v>31</v>
      </c>
      <c r="B35" s="8"/>
      <c r="C35" s="8"/>
      <c r="D35" s="8"/>
      <c r="E35" s="8"/>
      <c r="F35" s="9" t="s">
        <v>71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27">
        <v>75333.808999999994</v>
      </c>
      <c r="AG35" s="27">
        <v>75333.808999999994</v>
      </c>
      <c r="AH35" s="27">
        <v>75333.808999999994</v>
      </c>
      <c r="AI35" s="27">
        <v>75333.808999999994</v>
      </c>
      <c r="AJ35" s="27">
        <v>75333.808999999994</v>
      </c>
      <c r="AK35" s="27">
        <v>75333.808999999994</v>
      </c>
      <c r="AL35" s="27">
        <v>75333.808999999994</v>
      </c>
      <c r="AM35" s="27">
        <v>75333.808999999994</v>
      </c>
      <c r="AN35" s="27">
        <v>75333.808999999994</v>
      </c>
      <c r="AO35" s="27">
        <v>75333.808999999994</v>
      </c>
      <c r="AP35" s="27">
        <v>75333.808999999994</v>
      </c>
      <c r="AQ35" s="27">
        <v>75333.808999999994</v>
      </c>
      <c r="AR35" s="27">
        <v>75333.808999999994</v>
      </c>
      <c r="AS35" s="27">
        <v>75333.808999999994</v>
      </c>
      <c r="AT35" s="27">
        <v>75333.808999999994</v>
      </c>
      <c r="AU35" s="27">
        <v>75333.808999999994</v>
      </c>
      <c r="AV35" s="27">
        <v>75333.808999999994</v>
      </c>
      <c r="AW35" s="27">
        <v>75333.808999999994</v>
      </c>
      <c r="AX35" s="27">
        <v>75333.808999999994</v>
      </c>
      <c r="AY35" s="27">
        <v>75333.808999999994</v>
      </c>
      <c r="AZ35" s="27">
        <v>75333.808999999994</v>
      </c>
      <c r="BA35" s="27">
        <v>75333.808999999994</v>
      </c>
      <c r="BB35" s="27">
        <v>75333.808999999994</v>
      </c>
      <c r="BC35" s="27">
        <v>75333.808999999994</v>
      </c>
      <c r="BD35" s="27">
        <v>75333.808999999994</v>
      </c>
      <c r="BE35" s="27">
        <v>75333.808999999994</v>
      </c>
      <c r="BF35" s="27">
        <v>75333.808999999994</v>
      </c>
      <c r="BG35" s="27">
        <v>75333.808999999994</v>
      </c>
      <c r="BH35" s="27">
        <v>75333.808999999994</v>
      </c>
      <c r="BI35" s="27">
        <v>75333.808999999994</v>
      </c>
      <c r="BJ35" s="27">
        <v>75333.808999999994</v>
      </c>
      <c r="BK35" s="27">
        <v>75333.808999999994</v>
      </c>
      <c r="BL35" s="27">
        <v>75333.808999999994</v>
      </c>
      <c r="BM35" s="27">
        <v>75333.808999999994</v>
      </c>
      <c r="BN35" s="27">
        <v>75333.808999999994</v>
      </c>
      <c r="BO35" s="27">
        <v>75333.808999999994</v>
      </c>
      <c r="BP35" s="72"/>
      <c r="BR35" s="37">
        <f t="shared" si="66"/>
        <v>778192</v>
      </c>
      <c r="BS35" s="37">
        <f t="shared" si="66"/>
        <v>841225.55200000003</v>
      </c>
      <c r="BT35" s="37">
        <f t="shared" si="66"/>
        <v>904005.70799999998</v>
      </c>
      <c r="BU35" s="37">
        <f t="shared" si="66"/>
        <v>904005.70799999998</v>
      </c>
      <c r="BV35" s="37">
        <f t="shared" si="66"/>
        <v>904005.70799999998</v>
      </c>
    </row>
    <row r="36" spans="1:74" x14ac:dyDescent="0.3">
      <c r="A36" s="8" t="s">
        <v>32</v>
      </c>
      <c r="B36" s="8"/>
      <c r="C36" s="8"/>
      <c r="D36" s="8"/>
      <c r="E36" s="8"/>
      <c r="F36" s="9" t="s">
        <v>71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27">
        <v>16979.420999999998</v>
      </c>
      <c r="AG36" s="27">
        <v>16979.420999999998</v>
      </c>
      <c r="AH36" s="27">
        <v>16979.420999999998</v>
      </c>
      <c r="AI36" s="27">
        <v>16979.420999999998</v>
      </c>
      <c r="AJ36" s="27">
        <v>16979.420999999998</v>
      </c>
      <c r="AK36" s="27">
        <v>16979.420999999998</v>
      </c>
      <c r="AL36" s="27">
        <v>16979.420999999998</v>
      </c>
      <c r="AM36" s="27">
        <v>16979.420999999998</v>
      </c>
      <c r="AN36" s="27">
        <v>16979.420999999998</v>
      </c>
      <c r="AO36" s="27">
        <v>16979.420999999998</v>
      </c>
      <c r="AP36" s="27">
        <v>16979.420999999998</v>
      </c>
      <c r="AQ36" s="27">
        <v>16979.420999999998</v>
      </c>
      <c r="AR36" s="27">
        <v>16979.420999999998</v>
      </c>
      <c r="AS36" s="27">
        <v>16979.420999999998</v>
      </c>
      <c r="AT36" s="27">
        <v>16979.420999999998</v>
      </c>
      <c r="AU36" s="27">
        <v>16979.420999999998</v>
      </c>
      <c r="AV36" s="27">
        <v>16979.420999999998</v>
      </c>
      <c r="AW36" s="27">
        <v>16979.420999999998</v>
      </c>
      <c r="AX36" s="27">
        <v>16979.420999999998</v>
      </c>
      <c r="AY36" s="27">
        <v>16979.420999999998</v>
      </c>
      <c r="AZ36" s="27">
        <v>16979.420999999998</v>
      </c>
      <c r="BA36" s="27">
        <v>16979.420999999998</v>
      </c>
      <c r="BB36" s="27">
        <v>16979.420999999998</v>
      </c>
      <c r="BC36" s="27">
        <v>16979.420999999998</v>
      </c>
      <c r="BD36" s="27">
        <v>16979.420999999998</v>
      </c>
      <c r="BE36" s="27">
        <v>16979.420999999998</v>
      </c>
      <c r="BF36" s="27">
        <v>16979.420999999998</v>
      </c>
      <c r="BG36" s="27">
        <v>16979.420999999998</v>
      </c>
      <c r="BH36" s="27">
        <v>16979.420999999998</v>
      </c>
      <c r="BI36" s="27">
        <v>16979.420999999998</v>
      </c>
      <c r="BJ36" s="27">
        <v>16979.420999999998</v>
      </c>
      <c r="BK36" s="27">
        <v>16979.420999999998</v>
      </c>
      <c r="BL36" s="27">
        <v>16979.420999999998</v>
      </c>
      <c r="BM36" s="27">
        <v>16979.420999999998</v>
      </c>
      <c r="BN36" s="27">
        <v>16979.420999999998</v>
      </c>
      <c r="BO36" s="27">
        <v>16979.420999999998</v>
      </c>
      <c r="BP36" s="72"/>
      <c r="BR36" s="37">
        <f t="shared" si="66"/>
        <v>211949</v>
      </c>
      <c r="BS36" s="37">
        <f t="shared" si="66"/>
        <v>218943.31699999998</v>
      </c>
      <c r="BT36" s="37">
        <f t="shared" si="66"/>
        <v>203753.052</v>
      </c>
      <c r="BU36" s="37">
        <f t="shared" si="66"/>
        <v>203753.052</v>
      </c>
      <c r="BV36" s="37">
        <f t="shared" si="66"/>
        <v>203753.052</v>
      </c>
    </row>
    <row r="37" spans="1:74" x14ac:dyDescent="0.3">
      <c r="A37" s="8" t="s">
        <v>33</v>
      </c>
      <c r="B37" s="8"/>
      <c r="C37" s="8"/>
      <c r="D37" s="8"/>
      <c r="E37" s="8"/>
      <c r="F37" s="9" t="s">
        <v>71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27">
        <v>18637.646999999997</v>
      </c>
      <c r="AG37" s="27">
        <v>18637.646999999997</v>
      </c>
      <c r="AH37" s="27">
        <v>18637.646999999997</v>
      </c>
      <c r="AI37" s="27">
        <v>18637.646999999997</v>
      </c>
      <c r="AJ37" s="27">
        <v>18637.646999999997</v>
      </c>
      <c r="AK37" s="27">
        <v>18637.646999999997</v>
      </c>
      <c r="AL37" s="27">
        <v>18637.646999999997</v>
      </c>
      <c r="AM37" s="27">
        <v>18637.646999999997</v>
      </c>
      <c r="AN37" s="27">
        <v>18637.646999999997</v>
      </c>
      <c r="AO37" s="27">
        <v>18637.646999999997</v>
      </c>
      <c r="AP37" s="27">
        <v>18637.646999999997</v>
      </c>
      <c r="AQ37" s="27">
        <v>18637.646999999997</v>
      </c>
      <c r="AR37" s="27">
        <v>18637.646999999997</v>
      </c>
      <c r="AS37" s="27">
        <v>18637.646999999997</v>
      </c>
      <c r="AT37" s="27">
        <v>18637.646999999997</v>
      </c>
      <c r="AU37" s="27">
        <v>18637.646999999997</v>
      </c>
      <c r="AV37" s="27">
        <v>18637.646999999997</v>
      </c>
      <c r="AW37" s="27">
        <v>18637.646999999997</v>
      </c>
      <c r="AX37" s="27">
        <v>18637.646999999997</v>
      </c>
      <c r="AY37" s="27">
        <v>18637.646999999997</v>
      </c>
      <c r="AZ37" s="27">
        <v>18637.646999999997</v>
      </c>
      <c r="BA37" s="27">
        <v>18637.646999999997</v>
      </c>
      <c r="BB37" s="27">
        <v>18637.646999999997</v>
      </c>
      <c r="BC37" s="27">
        <v>18637.646999999997</v>
      </c>
      <c r="BD37" s="27">
        <v>18637.646999999997</v>
      </c>
      <c r="BE37" s="27">
        <v>18637.646999999997</v>
      </c>
      <c r="BF37" s="27">
        <v>18637.646999999997</v>
      </c>
      <c r="BG37" s="27">
        <v>18637.646999999997</v>
      </c>
      <c r="BH37" s="27">
        <v>18637.646999999997</v>
      </c>
      <c r="BI37" s="27">
        <v>18637.646999999997</v>
      </c>
      <c r="BJ37" s="27">
        <v>18637.646999999997</v>
      </c>
      <c r="BK37" s="27">
        <v>18637.646999999997</v>
      </c>
      <c r="BL37" s="27">
        <v>18637.646999999997</v>
      </c>
      <c r="BM37" s="27">
        <v>18637.646999999997</v>
      </c>
      <c r="BN37" s="27">
        <v>18637.646999999997</v>
      </c>
      <c r="BO37" s="27">
        <v>18637.646999999997</v>
      </c>
      <c r="BP37" s="72"/>
      <c r="BR37" s="37">
        <f t="shared" si="66"/>
        <v>198784</v>
      </c>
      <c r="BS37" s="37">
        <f t="shared" si="66"/>
        <v>208126.84799999997</v>
      </c>
      <c r="BT37" s="37">
        <f t="shared" si="66"/>
        <v>223651.76399999997</v>
      </c>
      <c r="BU37" s="37">
        <f t="shared" si="66"/>
        <v>223651.76399999997</v>
      </c>
      <c r="BV37" s="37">
        <f t="shared" si="66"/>
        <v>223651.76399999997</v>
      </c>
    </row>
    <row r="38" spans="1:74" x14ac:dyDescent="0.3">
      <c r="A38" s="8" t="s">
        <v>34</v>
      </c>
      <c r="B38" s="8"/>
      <c r="C38" s="8"/>
      <c r="D38" s="8"/>
      <c r="E38" s="8"/>
      <c r="F38" s="9" t="s">
        <v>71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27">
        <v>37273.031999999999</v>
      </c>
      <c r="AG38" s="27">
        <v>37273.031999999999</v>
      </c>
      <c r="AH38" s="27">
        <v>37273.031999999999</v>
      </c>
      <c r="AI38" s="27">
        <v>37273.031999999999</v>
      </c>
      <c r="AJ38" s="27">
        <v>37273.031999999999</v>
      </c>
      <c r="AK38" s="27">
        <v>37273.031999999999</v>
      </c>
      <c r="AL38" s="27">
        <v>37273.031999999999</v>
      </c>
      <c r="AM38" s="27">
        <v>37273.031999999999</v>
      </c>
      <c r="AN38" s="27">
        <v>37273.031999999999</v>
      </c>
      <c r="AO38" s="27">
        <v>37273.031999999999</v>
      </c>
      <c r="AP38" s="27">
        <v>37273.031999999999</v>
      </c>
      <c r="AQ38" s="27">
        <v>37273.031999999999</v>
      </c>
      <c r="AR38" s="27">
        <v>37273.031999999999</v>
      </c>
      <c r="AS38" s="27">
        <v>37273.031999999999</v>
      </c>
      <c r="AT38" s="27">
        <v>37273.031999999999</v>
      </c>
      <c r="AU38" s="27">
        <v>37273.031999999999</v>
      </c>
      <c r="AV38" s="27">
        <v>37273.031999999999</v>
      </c>
      <c r="AW38" s="27">
        <v>37273.031999999999</v>
      </c>
      <c r="AX38" s="27">
        <v>37273.031999999999</v>
      </c>
      <c r="AY38" s="27">
        <v>37273.031999999999</v>
      </c>
      <c r="AZ38" s="27">
        <v>37273.031999999999</v>
      </c>
      <c r="BA38" s="27">
        <v>37273.031999999999</v>
      </c>
      <c r="BB38" s="27">
        <v>37273.031999999999</v>
      </c>
      <c r="BC38" s="27">
        <v>37273.031999999999</v>
      </c>
      <c r="BD38" s="27">
        <v>37273.031999999999</v>
      </c>
      <c r="BE38" s="27">
        <v>37273.031999999999</v>
      </c>
      <c r="BF38" s="27">
        <v>37273.031999999999</v>
      </c>
      <c r="BG38" s="27">
        <v>37273.031999999999</v>
      </c>
      <c r="BH38" s="27">
        <v>37273.031999999999</v>
      </c>
      <c r="BI38" s="27">
        <v>37273.031999999999</v>
      </c>
      <c r="BJ38" s="27">
        <v>37273.031999999999</v>
      </c>
      <c r="BK38" s="27">
        <v>37273.031999999999</v>
      </c>
      <c r="BL38" s="27">
        <v>37273.031999999999</v>
      </c>
      <c r="BM38" s="27">
        <v>37273.031999999999</v>
      </c>
      <c r="BN38" s="27">
        <v>37273.031999999999</v>
      </c>
      <c r="BO38" s="27">
        <v>37273.031999999999</v>
      </c>
      <c r="BP38" s="72"/>
      <c r="BR38" s="37">
        <f t="shared" si="66"/>
        <v>438180</v>
      </c>
      <c r="BS38" s="37">
        <f t="shared" si="66"/>
        <v>465785.33999999997</v>
      </c>
      <c r="BT38" s="37">
        <f t="shared" si="66"/>
        <v>447276.38400000002</v>
      </c>
      <c r="BU38" s="37">
        <f t="shared" si="66"/>
        <v>447276.38400000002</v>
      </c>
      <c r="BV38" s="37">
        <f t="shared" si="66"/>
        <v>447276.38400000002</v>
      </c>
    </row>
    <row r="39" spans="1:74" x14ac:dyDescent="0.3">
      <c r="A39" s="8" t="s">
        <v>35</v>
      </c>
      <c r="B39" s="8"/>
      <c r="C39" s="8"/>
      <c r="D39" s="8"/>
      <c r="E39" s="8"/>
      <c r="F39" s="9" t="s">
        <v>73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72"/>
      <c r="BR39" s="37">
        <f t="shared" si="66"/>
        <v>479791.66000000003</v>
      </c>
      <c r="BS39" s="37">
        <f t="shared" si="66"/>
        <v>369541.67000000004</v>
      </c>
      <c r="BT39" s="37">
        <f t="shared" si="66"/>
        <v>321999.96000000014</v>
      </c>
      <c r="BU39" s="37">
        <f t="shared" si="66"/>
        <v>321999.96000000014</v>
      </c>
      <c r="BV39" s="37">
        <f t="shared" si="66"/>
        <v>321999.96000000014</v>
      </c>
    </row>
    <row r="40" spans="1:74" x14ac:dyDescent="0.3">
      <c r="A40" s="8" t="s">
        <v>36</v>
      </c>
      <c r="B40" s="8"/>
      <c r="C40" s="8"/>
      <c r="D40" s="8"/>
      <c r="E40" s="8"/>
      <c r="F40" s="9" t="s">
        <v>74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72"/>
      <c r="BR40" s="37">
        <f t="shared" si="66"/>
        <v>239923.08000000002</v>
      </c>
      <c r="BS40" s="37">
        <f t="shared" si="66"/>
        <v>271618.57</v>
      </c>
      <c r="BT40" s="37">
        <f t="shared" si="66"/>
        <v>292315.56</v>
      </c>
      <c r="BU40" s="37">
        <f t="shared" si="66"/>
        <v>292315.56</v>
      </c>
      <c r="BV40" s="37">
        <f t="shared" si="66"/>
        <v>292315.56</v>
      </c>
    </row>
    <row r="41" spans="1:74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72"/>
      <c r="BR41" s="37"/>
      <c r="BS41" s="37"/>
      <c r="BT41" s="37"/>
      <c r="BU41" s="37"/>
      <c r="BV41" s="37"/>
    </row>
    <row r="42" spans="1:74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67">SUM(I28:I41)</f>
        <v>1078697.27</v>
      </c>
      <c r="J42" s="28">
        <f t="shared" si="67"/>
        <v>1104198.1099999999</v>
      </c>
      <c r="K42" s="28">
        <f t="shared" si="67"/>
        <v>1087887.5900000001</v>
      </c>
      <c r="L42" s="28">
        <f t="shared" si="67"/>
        <v>1096184.28</v>
      </c>
      <c r="M42" s="28">
        <f t="shared" si="67"/>
        <v>1099331.0599999998</v>
      </c>
      <c r="N42" s="28">
        <f t="shared" si="67"/>
        <v>1113691.3600000001</v>
      </c>
      <c r="O42" s="28">
        <f t="shared" si="67"/>
        <v>1096675.8800000001</v>
      </c>
      <c r="P42" s="28">
        <f t="shared" si="67"/>
        <v>1099673.01</v>
      </c>
      <c r="Q42" s="28">
        <f t="shared" si="67"/>
        <v>1064022.8400000001</v>
      </c>
      <c r="R42" s="28">
        <f t="shared" si="67"/>
        <v>1074652.0499999998</v>
      </c>
      <c r="S42" s="28">
        <f t="shared" si="67"/>
        <v>1084365.82</v>
      </c>
      <c r="T42" s="28">
        <f t="shared" si="67"/>
        <v>1130581.0290000001</v>
      </c>
      <c r="U42" s="28">
        <f t="shared" si="67"/>
        <v>1162311.6689999998</v>
      </c>
      <c r="V42" s="28">
        <f t="shared" si="67"/>
        <v>1130100.493</v>
      </c>
      <c r="W42" s="28">
        <f t="shared" si="67"/>
        <v>1124652.6869999997</v>
      </c>
      <c r="X42" s="28">
        <f t="shared" si="67"/>
        <v>1144051.5109999999</v>
      </c>
      <c r="Y42" s="28">
        <f t="shared" si="67"/>
        <v>1124084.8629999999</v>
      </c>
      <c r="Z42" s="28">
        <f t="shared" si="67"/>
        <v>1139460.818</v>
      </c>
      <c r="AA42" s="28">
        <f t="shared" si="67"/>
        <v>1146876.7470000002</v>
      </c>
      <c r="AB42" s="28">
        <f t="shared" si="67"/>
        <v>1147342.53</v>
      </c>
      <c r="AC42" s="28">
        <f t="shared" si="67"/>
        <v>1131285.6670000001</v>
      </c>
      <c r="AD42" s="28">
        <f t="shared" si="67"/>
        <v>1131467.7760000001</v>
      </c>
      <c r="AE42" s="28">
        <f t="shared" si="67"/>
        <v>1154458.0789999999</v>
      </c>
      <c r="AF42" s="28">
        <f t="shared" ref="AF42:BO42" si="68">SUM(AF28:AF41)</f>
        <v>1154458.0789999999</v>
      </c>
      <c r="AG42" s="28">
        <f t="shared" si="68"/>
        <v>1154458.0789999999</v>
      </c>
      <c r="AH42" s="28">
        <f t="shared" si="68"/>
        <v>1154458.0789999999</v>
      </c>
      <c r="AI42" s="28">
        <f t="shared" si="68"/>
        <v>1154458.0789999999</v>
      </c>
      <c r="AJ42" s="28">
        <f t="shared" si="68"/>
        <v>1154458.0789999999</v>
      </c>
      <c r="AK42" s="28">
        <f t="shared" si="68"/>
        <v>1154458.0789999999</v>
      </c>
      <c r="AL42" s="28">
        <f t="shared" si="68"/>
        <v>1154458.0789999999</v>
      </c>
      <c r="AM42" s="28">
        <f t="shared" si="68"/>
        <v>1154458.0789999999</v>
      </c>
      <c r="AN42" s="28">
        <f t="shared" si="68"/>
        <v>1154458.0789999999</v>
      </c>
      <c r="AO42" s="28">
        <f t="shared" si="68"/>
        <v>1154458.0789999999</v>
      </c>
      <c r="AP42" s="28">
        <f t="shared" si="68"/>
        <v>1154458.0789999999</v>
      </c>
      <c r="AQ42" s="28">
        <f t="shared" si="68"/>
        <v>1154458.0789999999</v>
      </c>
      <c r="AR42" s="28">
        <f t="shared" si="68"/>
        <v>1154458.0789999999</v>
      </c>
      <c r="AS42" s="28">
        <f t="shared" si="68"/>
        <v>1154458.0789999999</v>
      </c>
      <c r="AT42" s="28">
        <f t="shared" si="68"/>
        <v>1154458.0789999999</v>
      </c>
      <c r="AU42" s="28">
        <f t="shared" si="68"/>
        <v>1154458.0789999999</v>
      </c>
      <c r="AV42" s="28">
        <f t="shared" si="68"/>
        <v>1154458.0789999999</v>
      </c>
      <c r="AW42" s="28">
        <f t="shared" si="68"/>
        <v>1154458.0789999999</v>
      </c>
      <c r="AX42" s="28">
        <f t="shared" si="68"/>
        <v>1154458.0789999999</v>
      </c>
      <c r="AY42" s="28">
        <f t="shared" si="68"/>
        <v>1154458.0789999999</v>
      </c>
      <c r="AZ42" s="28">
        <f t="shared" si="68"/>
        <v>1154458.0789999999</v>
      </c>
      <c r="BA42" s="28">
        <f t="shared" si="68"/>
        <v>1154458.0789999999</v>
      </c>
      <c r="BB42" s="28">
        <f t="shared" si="68"/>
        <v>1154458.0789999999</v>
      </c>
      <c r="BC42" s="28">
        <f t="shared" si="68"/>
        <v>1154458.0789999999</v>
      </c>
      <c r="BD42" s="28">
        <f t="shared" si="68"/>
        <v>1154458.0789999999</v>
      </c>
      <c r="BE42" s="28">
        <f t="shared" si="68"/>
        <v>1154458.0789999999</v>
      </c>
      <c r="BF42" s="28">
        <f t="shared" si="68"/>
        <v>1154458.0789999999</v>
      </c>
      <c r="BG42" s="28">
        <f t="shared" si="68"/>
        <v>1154458.0789999999</v>
      </c>
      <c r="BH42" s="28">
        <f t="shared" si="68"/>
        <v>1154458.0789999999</v>
      </c>
      <c r="BI42" s="28">
        <f t="shared" si="68"/>
        <v>1154458.0789999999</v>
      </c>
      <c r="BJ42" s="28">
        <f t="shared" si="68"/>
        <v>1154458.0789999999</v>
      </c>
      <c r="BK42" s="28">
        <f t="shared" si="68"/>
        <v>1154458.0789999999</v>
      </c>
      <c r="BL42" s="28">
        <f t="shared" si="68"/>
        <v>1154458.0789999999</v>
      </c>
      <c r="BM42" s="28">
        <f t="shared" si="68"/>
        <v>1154458.0789999999</v>
      </c>
      <c r="BN42" s="28">
        <f t="shared" si="68"/>
        <v>1154458.0789999999</v>
      </c>
      <c r="BO42" s="28">
        <f t="shared" si="68"/>
        <v>1154458.0789999999</v>
      </c>
      <c r="BP42" s="73"/>
      <c r="BR42" s="84">
        <f t="shared" ref="BR42:BV42" si="69">SUMIFS($H42:$BP42,$H$3:$BP$3,BR$3)</f>
        <v>13088450.490000002</v>
      </c>
      <c r="BS42" s="84">
        <f t="shared" si="69"/>
        <v>13666673.868999999</v>
      </c>
      <c r="BT42" s="84">
        <f t="shared" si="69"/>
        <v>13853496.947999999</v>
      </c>
      <c r="BU42" s="84">
        <f t="shared" si="69"/>
        <v>13853496.947999999</v>
      </c>
      <c r="BV42" s="84">
        <f t="shared" si="69"/>
        <v>13853496.947999999</v>
      </c>
    </row>
    <row r="43" spans="1:74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74"/>
      <c r="BR43" s="37"/>
      <c r="BS43" s="37"/>
      <c r="BT43" s="37"/>
      <c r="BU43" s="37"/>
      <c r="BV43" s="37"/>
    </row>
    <row r="44" spans="1:74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70">H22-H42</f>
        <v>281984.46375180129</v>
      </c>
      <c r="I44" s="28">
        <f t="shared" si="70"/>
        <v>360847.07695553033</v>
      </c>
      <c r="J44" s="28">
        <f t="shared" si="70"/>
        <v>406170.54699987383</v>
      </c>
      <c r="K44" s="28">
        <f t="shared" si="70"/>
        <v>383073.18202828965</v>
      </c>
      <c r="L44" s="28">
        <f t="shared" si="70"/>
        <v>446325.70993441553</v>
      </c>
      <c r="M44" s="28">
        <f t="shared" si="70"/>
        <v>364637.07883360097</v>
      </c>
      <c r="N44" s="28">
        <f t="shared" si="70"/>
        <v>350193.79696557065</v>
      </c>
      <c r="O44" s="28">
        <f t="shared" si="70"/>
        <v>373329.6644133837</v>
      </c>
      <c r="P44" s="28">
        <f t="shared" si="70"/>
        <v>305446.53415252152</v>
      </c>
      <c r="Q44" s="28">
        <f t="shared" si="70"/>
        <v>334633.62918754737</v>
      </c>
      <c r="R44" s="28">
        <f t="shared" si="70"/>
        <v>327281.46612681099</v>
      </c>
      <c r="S44" s="28">
        <f t="shared" si="70"/>
        <v>397552.36335372971</v>
      </c>
      <c r="T44" s="28">
        <f t="shared" si="70"/>
        <v>180387.53431555023</v>
      </c>
      <c r="U44" s="28">
        <f t="shared" si="70"/>
        <v>367336.87468473474</v>
      </c>
      <c r="V44" s="28">
        <f t="shared" si="70"/>
        <v>178418.50980985654</v>
      </c>
      <c r="W44" s="28">
        <f t="shared" si="70"/>
        <v>293997.9229139688</v>
      </c>
      <c r="X44" s="28">
        <f t="shared" si="70"/>
        <v>294840.85684731835</v>
      </c>
      <c r="Y44" s="28">
        <f t="shared" si="70"/>
        <v>227863.47930474882</v>
      </c>
      <c r="Z44" s="28">
        <f t="shared" si="70"/>
        <v>196460.94845760544</v>
      </c>
      <c r="AA44" s="28">
        <f t="shared" si="70"/>
        <v>266463.53899867996</v>
      </c>
      <c r="AB44" s="28">
        <f t="shared" si="70"/>
        <v>205458.77508449089</v>
      </c>
      <c r="AC44" s="28">
        <f t="shared" si="70"/>
        <v>288433.05471111997</v>
      </c>
      <c r="AD44" s="28">
        <f t="shared" si="70"/>
        <v>282433.66777954111</v>
      </c>
      <c r="AE44" s="28">
        <f t="shared" si="70"/>
        <v>363287.92410838697</v>
      </c>
      <c r="AF44" s="28">
        <f t="shared" ref="AF44:BO44" si="71">AF22-AF42</f>
        <v>363287.92410838697</v>
      </c>
      <c r="AG44" s="28">
        <f t="shared" si="71"/>
        <v>363287.92410838697</v>
      </c>
      <c r="AH44" s="28">
        <f t="shared" si="71"/>
        <v>363287.92410838697</v>
      </c>
      <c r="AI44" s="28">
        <f t="shared" si="71"/>
        <v>363287.92410838697</v>
      </c>
      <c r="AJ44" s="28">
        <f t="shared" si="71"/>
        <v>363287.92410838697</v>
      </c>
      <c r="AK44" s="28">
        <f t="shared" si="71"/>
        <v>363287.92410838697</v>
      </c>
      <c r="AL44" s="28">
        <f t="shared" si="71"/>
        <v>363287.92410838697</v>
      </c>
      <c r="AM44" s="28">
        <f t="shared" si="71"/>
        <v>363287.92410838697</v>
      </c>
      <c r="AN44" s="28">
        <f t="shared" si="71"/>
        <v>363287.92410838697</v>
      </c>
      <c r="AO44" s="28">
        <f t="shared" si="71"/>
        <v>363287.92410838697</v>
      </c>
      <c r="AP44" s="28">
        <f t="shared" si="71"/>
        <v>363287.92410838697</v>
      </c>
      <c r="AQ44" s="28">
        <f t="shared" si="71"/>
        <v>363287.92410838697</v>
      </c>
      <c r="AR44" s="28">
        <f t="shared" si="71"/>
        <v>363287.92410838697</v>
      </c>
      <c r="AS44" s="28">
        <f t="shared" si="71"/>
        <v>363287.92410838697</v>
      </c>
      <c r="AT44" s="28">
        <f t="shared" si="71"/>
        <v>363287.92410838697</v>
      </c>
      <c r="AU44" s="28">
        <f t="shared" si="71"/>
        <v>363287.92410838697</v>
      </c>
      <c r="AV44" s="28">
        <f t="shared" si="71"/>
        <v>363287.92410838697</v>
      </c>
      <c r="AW44" s="28">
        <f t="shared" si="71"/>
        <v>363287.92410838697</v>
      </c>
      <c r="AX44" s="28">
        <f t="shared" si="71"/>
        <v>363287.92410838697</v>
      </c>
      <c r="AY44" s="28">
        <f t="shared" si="71"/>
        <v>363287.92410838697</v>
      </c>
      <c r="AZ44" s="28">
        <f t="shared" si="71"/>
        <v>363287.92410838697</v>
      </c>
      <c r="BA44" s="28">
        <f t="shared" si="71"/>
        <v>363287.92410838697</v>
      </c>
      <c r="BB44" s="28">
        <f t="shared" si="71"/>
        <v>363287.92410838697</v>
      </c>
      <c r="BC44" s="28">
        <f t="shared" si="71"/>
        <v>363287.92410838697</v>
      </c>
      <c r="BD44" s="28">
        <f t="shared" si="71"/>
        <v>363287.92410838697</v>
      </c>
      <c r="BE44" s="28">
        <f t="shared" si="71"/>
        <v>363287.92410838697</v>
      </c>
      <c r="BF44" s="28">
        <f t="shared" si="71"/>
        <v>363287.92410838697</v>
      </c>
      <c r="BG44" s="28">
        <f t="shared" si="71"/>
        <v>363287.92410838697</v>
      </c>
      <c r="BH44" s="28">
        <f t="shared" si="71"/>
        <v>363287.92410838697</v>
      </c>
      <c r="BI44" s="28">
        <f t="shared" si="71"/>
        <v>363287.92410838697</v>
      </c>
      <c r="BJ44" s="28">
        <f t="shared" si="71"/>
        <v>363287.92410838697</v>
      </c>
      <c r="BK44" s="28">
        <f t="shared" si="71"/>
        <v>363287.92410838697</v>
      </c>
      <c r="BL44" s="28">
        <f t="shared" si="71"/>
        <v>363287.92410838697</v>
      </c>
      <c r="BM44" s="28">
        <f t="shared" si="71"/>
        <v>363287.92410838697</v>
      </c>
      <c r="BN44" s="28">
        <f t="shared" si="71"/>
        <v>363287.92410838697</v>
      </c>
      <c r="BO44" s="28">
        <f t="shared" si="71"/>
        <v>363287.92410838697</v>
      </c>
      <c r="BP44" s="73"/>
      <c r="BR44" s="84">
        <f t="shared" ref="BR44:BV44" si="72">SUMIFS($H44:$BP44,$H$3:$BP$3,BR$3)</f>
        <v>4331475.512703076</v>
      </c>
      <c r="BS44" s="84">
        <f t="shared" si="72"/>
        <v>3145383.0870160018</v>
      </c>
      <c r="BT44" s="84">
        <f t="shared" si="72"/>
        <v>4359455.0893006437</v>
      </c>
      <c r="BU44" s="84">
        <f t="shared" si="72"/>
        <v>4359455.0893006437</v>
      </c>
      <c r="BV44" s="84">
        <f t="shared" si="72"/>
        <v>4359455.0893006437</v>
      </c>
    </row>
    <row r="45" spans="1:74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73">H44/H10</f>
        <v>6.9940442618369514E-2</v>
      </c>
      <c r="I45" s="32">
        <f t="shared" si="73"/>
        <v>8.4969423664868315E-2</v>
      </c>
      <c r="J45" s="32">
        <f t="shared" si="73"/>
        <v>9.1032992266758914E-2</v>
      </c>
      <c r="K45" s="32">
        <f t="shared" si="73"/>
        <v>8.7117557345295318E-2</v>
      </c>
      <c r="L45" s="32">
        <f t="shared" si="73"/>
        <v>9.7784131508460589E-2</v>
      </c>
      <c r="M45" s="32">
        <f t="shared" si="73"/>
        <v>8.4056407841749503E-2</v>
      </c>
      <c r="N45" s="32">
        <f t="shared" si="73"/>
        <v>8.0531455243423408E-2</v>
      </c>
      <c r="O45" s="32">
        <f t="shared" si="73"/>
        <v>8.6982584775299063E-2</v>
      </c>
      <c r="P45" s="32">
        <f t="shared" si="73"/>
        <v>7.2116238215607018E-2</v>
      </c>
      <c r="Q45" s="32">
        <f t="shared" si="73"/>
        <v>8.0275592812330335E-2</v>
      </c>
      <c r="R45" s="32">
        <f t="shared" si="73"/>
        <v>7.9792734017837486E-2</v>
      </c>
      <c r="S45" s="32">
        <f t="shared" si="73"/>
        <v>8.9347516474569316E-2</v>
      </c>
      <c r="T45" s="32">
        <f t="shared" si="73"/>
        <v>4.4267750282228867E-2</v>
      </c>
      <c r="U45" s="32">
        <f t="shared" si="73"/>
        <v>8.2206415328527488E-2</v>
      </c>
      <c r="V45" s="32">
        <f t="shared" si="73"/>
        <v>3.9984058236695173E-2</v>
      </c>
      <c r="W45" s="32">
        <f t="shared" si="73"/>
        <v>6.6181917238693266E-2</v>
      </c>
      <c r="X45" s="32">
        <f t="shared" si="73"/>
        <v>6.3276465088457745E-2</v>
      </c>
      <c r="Y45" s="32">
        <f t="shared" si="73"/>
        <v>5.2522004815108617E-2</v>
      </c>
      <c r="Z45" s="32">
        <f t="shared" si="73"/>
        <v>4.5153824241305179E-2</v>
      </c>
      <c r="AA45" s="32">
        <f t="shared" si="73"/>
        <v>6.0788897768646807E-2</v>
      </c>
      <c r="AB45" s="32">
        <f t="shared" si="73"/>
        <v>4.7497333146796425E-2</v>
      </c>
      <c r="AC45" s="32">
        <f t="shared" si="73"/>
        <v>6.6429043125643933E-2</v>
      </c>
      <c r="AD45" s="32">
        <f t="shared" si="73"/>
        <v>6.6788199339474164E-2</v>
      </c>
      <c r="AE45" s="32">
        <f t="shared" si="73"/>
        <v>7.8385933746370123E-2</v>
      </c>
      <c r="AF45" s="32">
        <f t="shared" ref="AF45:BO45" si="74">AF44/AF10</f>
        <v>7.8385933746370123E-2</v>
      </c>
      <c r="AG45" s="32">
        <f t="shared" si="74"/>
        <v>7.8385933746370123E-2</v>
      </c>
      <c r="AH45" s="32">
        <f t="shared" si="74"/>
        <v>7.8385933746370123E-2</v>
      </c>
      <c r="AI45" s="32">
        <f t="shared" si="74"/>
        <v>7.8385933746370123E-2</v>
      </c>
      <c r="AJ45" s="32">
        <f t="shared" si="74"/>
        <v>7.8385933746370123E-2</v>
      </c>
      <c r="AK45" s="32">
        <f t="shared" si="74"/>
        <v>7.8385933746370123E-2</v>
      </c>
      <c r="AL45" s="32">
        <f t="shared" si="74"/>
        <v>7.8385933746370123E-2</v>
      </c>
      <c r="AM45" s="32">
        <f t="shared" si="74"/>
        <v>7.8385933746370123E-2</v>
      </c>
      <c r="AN45" s="32">
        <f t="shared" si="74"/>
        <v>7.8385933746370123E-2</v>
      </c>
      <c r="AO45" s="32">
        <f t="shared" si="74"/>
        <v>7.8385933746370123E-2</v>
      </c>
      <c r="AP45" s="32">
        <f t="shared" si="74"/>
        <v>7.8385933746370123E-2</v>
      </c>
      <c r="AQ45" s="32">
        <f t="shared" si="74"/>
        <v>7.8385933746370123E-2</v>
      </c>
      <c r="AR45" s="32">
        <f t="shared" si="74"/>
        <v>7.8385933746370123E-2</v>
      </c>
      <c r="AS45" s="32">
        <f t="shared" si="74"/>
        <v>7.8385933746370123E-2</v>
      </c>
      <c r="AT45" s="32">
        <f t="shared" si="74"/>
        <v>7.8385933746370123E-2</v>
      </c>
      <c r="AU45" s="32">
        <f t="shared" si="74"/>
        <v>7.8385933746370123E-2</v>
      </c>
      <c r="AV45" s="32">
        <f t="shared" si="74"/>
        <v>7.8385933746370123E-2</v>
      </c>
      <c r="AW45" s="32">
        <f t="shared" si="74"/>
        <v>7.8385933746370123E-2</v>
      </c>
      <c r="AX45" s="32">
        <f t="shared" si="74"/>
        <v>7.8385933746370123E-2</v>
      </c>
      <c r="AY45" s="32">
        <f t="shared" si="74"/>
        <v>7.8385933746370123E-2</v>
      </c>
      <c r="AZ45" s="32">
        <f t="shared" si="74"/>
        <v>7.8385933746370123E-2</v>
      </c>
      <c r="BA45" s="32">
        <f t="shared" si="74"/>
        <v>7.8385933746370123E-2</v>
      </c>
      <c r="BB45" s="32">
        <f t="shared" si="74"/>
        <v>7.8385933746370123E-2</v>
      </c>
      <c r="BC45" s="32">
        <f t="shared" si="74"/>
        <v>7.8385933746370123E-2</v>
      </c>
      <c r="BD45" s="32">
        <f t="shared" si="74"/>
        <v>7.8385933746370123E-2</v>
      </c>
      <c r="BE45" s="32">
        <f t="shared" si="74"/>
        <v>7.8385933746370123E-2</v>
      </c>
      <c r="BF45" s="32">
        <f t="shared" si="74"/>
        <v>7.8385933746370123E-2</v>
      </c>
      <c r="BG45" s="32">
        <f t="shared" si="74"/>
        <v>7.8385933746370123E-2</v>
      </c>
      <c r="BH45" s="32">
        <f t="shared" si="74"/>
        <v>7.8385933746370123E-2</v>
      </c>
      <c r="BI45" s="32">
        <f t="shared" si="74"/>
        <v>7.8385933746370123E-2</v>
      </c>
      <c r="BJ45" s="32">
        <f t="shared" si="74"/>
        <v>7.8385933746370123E-2</v>
      </c>
      <c r="BK45" s="32">
        <f t="shared" si="74"/>
        <v>7.8385933746370123E-2</v>
      </c>
      <c r="BL45" s="32">
        <f t="shared" si="74"/>
        <v>7.8385933746370123E-2</v>
      </c>
      <c r="BM45" s="32">
        <f t="shared" si="74"/>
        <v>7.8385933746370123E-2</v>
      </c>
      <c r="BN45" s="32">
        <f t="shared" si="74"/>
        <v>7.8385933746370123E-2</v>
      </c>
      <c r="BO45" s="32">
        <f t="shared" si="74"/>
        <v>7.8385933746370123E-2</v>
      </c>
      <c r="BP45" s="75"/>
      <c r="BR45" s="85">
        <f t="shared" ref="BR45:BV45" si="75">BR44/BR10</f>
        <v>8.3885304797356661E-2</v>
      </c>
      <c r="BS45" s="85">
        <f t="shared" si="75"/>
        <v>5.9671871099994604E-2</v>
      </c>
      <c r="BT45" s="85">
        <f t="shared" si="75"/>
        <v>7.8385933746370096E-2</v>
      </c>
      <c r="BU45" s="85">
        <f t="shared" si="75"/>
        <v>7.8385933746370096E-2</v>
      </c>
      <c r="BV45" s="85">
        <f t="shared" si="75"/>
        <v>7.8385933746370096E-2</v>
      </c>
    </row>
    <row r="46" spans="1:74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6"/>
      <c r="BR46" s="86"/>
      <c r="BS46" s="86"/>
      <c r="BT46" s="86"/>
      <c r="BU46" s="86"/>
      <c r="BV46" s="86"/>
    </row>
    <row r="47" spans="1:74" x14ac:dyDescent="0.3">
      <c r="A47" s="8" t="s">
        <v>40</v>
      </c>
      <c r="B47" s="8"/>
      <c r="C47" s="8"/>
      <c r="D47" s="8"/>
      <c r="E47" s="8"/>
      <c r="F47" s="9" t="s">
        <v>75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72"/>
      <c r="BR47" s="37">
        <f t="shared" ref="BR47:BV47" si="76">SUMIFS($H47:$BP47,$H$3:$BP$3,BR$3)</f>
        <v>1299442.6538109228</v>
      </c>
      <c r="BS47" s="37">
        <f t="shared" si="76"/>
        <v>943614.92610480054</v>
      </c>
      <c r="BT47" s="37">
        <f t="shared" si="76"/>
        <v>1307836.5267901933</v>
      </c>
      <c r="BU47" s="37">
        <f t="shared" si="76"/>
        <v>1307836.5267901933</v>
      </c>
      <c r="BV47" s="37">
        <f t="shared" si="76"/>
        <v>1307836.5267901933</v>
      </c>
    </row>
    <row r="48" spans="1:74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6"/>
      <c r="BR48" s="86"/>
      <c r="BS48" s="86"/>
      <c r="BT48" s="86"/>
      <c r="BU48" s="86"/>
      <c r="BV48" s="86"/>
    </row>
    <row r="49" spans="1:74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77">H44-H47</f>
        <v>197389.12462626089</v>
      </c>
      <c r="I49" s="28">
        <f t="shared" si="77"/>
        <v>252592.95386887123</v>
      </c>
      <c r="J49" s="28">
        <f t="shared" si="77"/>
        <v>284319.38289991167</v>
      </c>
      <c r="K49" s="28">
        <f t="shared" si="77"/>
        <v>268151.22741980274</v>
      </c>
      <c r="L49" s="28">
        <f t="shared" si="77"/>
        <v>312427.99695409089</v>
      </c>
      <c r="M49" s="28">
        <f t="shared" si="77"/>
        <v>255245.95518352068</v>
      </c>
      <c r="N49" s="28">
        <f t="shared" si="77"/>
        <v>245135.65787589946</v>
      </c>
      <c r="O49" s="28">
        <f t="shared" si="77"/>
        <v>261330.76508936859</v>
      </c>
      <c r="P49" s="28">
        <f t="shared" si="77"/>
        <v>213812.57390676509</v>
      </c>
      <c r="Q49" s="28">
        <f t="shared" si="77"/>
        <v>234243.54043128318</v>
      </c>
      <c r="R49" s="28">
        <f t="shared" si="77"/>
        <v>229097.02628876769</v>
      </c>
      <c r="S49" s="28">
        <f t="shared" si="77"/>
        <v>278286.65434761078</v>
      </c>
      <c r="T49" s="28">
        <f t="shared" si="77"/>
        <v>126271.27402088518</v>
      </c>
      <c r="U49" s="28">
        <f t="shared" si="77"/>
        <v>257135.81227931433</v>
      </c>
      <c r="V49" s="28">
        <f t="shared" si="77"/>
        <v>124892.95686689958</v>
      </c>
      <c r="W49" s="28">
        <f t="shared" si="77"/>
        <v>205798.54603977816</v>
      </c>
      <c r="X49" s="28">
        <f t="shared" si="77"/>
        <v>206388.59979312285</v>
      </c>
      <c r="Y49" s="28">
        <f t="shared" si="77"/>
        <v>159504.43551332416</v>
      </c>
      <c r="Z49" s="28">
        <f t="shared" si="77"/>
        <v>137522.6639203238</v>
      </c>
      <c r="AA49" s="28">
        <f t="shared" si="77"/>
        <v>186524.47729907598</v>
      </c>
      <c r="AB49" s="28">
        <f t="shared" si="77"/>
        <v>143821.14255914363</v>
      </c>
      <c r="AC49" s="28">
        <f t="shared" si="77"/>
        <v>201903.13829778397</v>
      </c>
      <c r="AD49" s="28">
        <f t="shared" si="77"/>
        <v>197703.56744567878</v>
      </c>
      <c r="AE49" s="28">
        <f t="shared" si="77"/>
        <v>254301.5468758709</v>
      </c>
      <c r="AF49" s="28">
        <f t="shared" ref="AF49:BO49" si="78">AF44-AF47</f>
        <v>254301.5468758709</v>
      </c>
      <c r="AG49" s="28">
        <f t="shared" si="78"/>
        <v>254301.5468758709</v>
      </c>
      <c r="AH49" s="28">
        <f t="shared" si="78"/>
        <v>254301.5468758709</v>
      </c>
      <c r="AI49" s="28">
        <f t="shared" si="78"/>
        <v>254301.5468758709</v>
      </c>
      <c r="AJ49" s="28">
        <f t="shared" si="78"/>
        <v>254301.5468758709</v>
      </c>
      <c r="AK49" s="28">
        <f t="shared" si="78"/>
        <v>254301.5468758709</v>
      </c>
      <c r="AL49" s="28">
        <f t="shared" si="78"/>
        <v>254301.5468758709</v>
      </c>
      <c r="AM49" s="28">
        <f t="shared" si="78"/>
        <v>254301.5468758709</v>
      </c>
      <c r="AN49" s="28">
        <f t="shared" si="78"/>
        <v>254301.5468758709</v>
      </c>
      <c r="AO49" s="28">
        <f t="shared" si="78"/>
        <v>254301.5468758709</v>
      </c>
      <c r="AP49" s="28">
        <f t="shared" si="78"/>
        <v>254301.5468758709</v>
      </c>
      <c r="AQ49" s="28">
        <f t="shared" si="78"/>
        <v>254301.5468758709</v>
      </c>
      <c r="AR49" s="28">
        <f t="shared" si="78"/>
        <v>254301.5468758709</v>
      </c>
      <c r="AS49" s="28">
        <f t="shared" si="78"/>
        <v>254301.5468758709</v>
      </c>
      <c r="AT49" s="28">
        <f t="shared" si="78"/>
        <v>254301.5468758709</v>
      </c>
      <c r="AU49" s="28">
        <f t="shared" si="78"/>
        <v>254301.5468758709</v>
      </c>
      <c r="AV49" s="28">
        <f t="shared" si="78"/>
        <v>254301.5468758709</v>
      </c>
      <c r="AW49" s="28">
        <f t="shared" si="78"/>
        <v>254301.5468758709</v>
      </c>
      <c r="AX49" s="28">
        <f t="shared" si="78"/>
        <v>254301.5468758709</v>
      </c>
      <c r="AY49" s="28">
        <f t="shared" si="78"/>
        <v>254301.5468758709</v>
      </c>
      <c r="AZ49" s="28">
        <f t="shared" si="78"/>
        <v>254301.5468758709</v>
      </c>
      <c r="BA49" s="28">
        <f t="shared" si="78"/>
        <v>254301.5468758709</v>
      </c>
      <c r="BB49" s="28">
        <f t="shared" si="78"/>
        <v>254301.5468758709</v>
      </c>
      <c r="BC49" s="28">
        <f t="shared" si="78"/>
        <v>254301.5468758709</v>
      </c>
      <c r="BD49" s="28">
        <f t="shared" si="78"/>
        <v>254301.5468758709</v>
      </c>
      <c r="BE49" s="28">
        <f t="shared" si="78"/>
        <v>254301.5468758709</v>
      </c>
      <c r="BF49" s="28">
        <f t="shared" si="78"/>
        <v>254301.5468758709</v>
      </c>
      <c r="BG49" s="28">
        <f t="shared" si="78"/>
        <v>254301.5468758709</v>
      </c>
      <c r="BH49" s="28">
        <f t="shared" si="78"/>
        <v>254301.5468758709</v>
      </c>
      <c r="BI49" s="28">
        <f t="shared" si="78"/>
        <v>254301.5468758709</v>
      </c>
      <c r="BJ49" s="28">
        <f t="shared" si="78"/>
        <v>254301.5468758709</v>
      </c>
      <c r="BK49" s="28">
        <f t="shared" si="78"/>
        <v>254301.5468758709</v>
      </c>
      <c r="BL49" s="28">
        <f t="shared" si="78"/>
        <v>254301.5468758709</v>
      </c>
      <c r="BM49" s="28">
        <f t="shared" si="78"/>
        <v>254301.5468758709</v>
      </c>
      <c r="BN49" s="28">
        <f t="shared" si="78"/>
        <v>254301.5468758709</v>
      </c>
      <c r="BO49" s="28">
        <f t="shared" si="78"/>
        <v>254301.5468758709</v>
      </c>
      <c r="BP49" s="73"/>
      <c r="BR49" s="84">
        <f t="shared" ref="BR49:BV49" si="79">SUMIFS($H49:$BP49,$H$3:$BP$3,BR$3)</f>
        <v>3032032.8588921535</v>
      </c>
      <c r="BS49" s="84">
        <f t="shared" si="79"/>
        <v>2201768.1609112015</v>
      </c>
      <c r="BT49" s="84">
        <f t="shared" si="79"/>
        <v>3051618.5625104499</v>
      </c>
      <c r="BU49" s="84">
        <f t="shared" si="79"/>
        <v>3051618.5625104499</v>
      </c>
      <c r="BV49" s="84">
        <f t="shared" si="79"/>
        <v>3051618.5625104499</v>
      </c>
    </row>
    <row r="50" spans="1:74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80">H49/H$10</f>
        <v>4.8958309832858656E-2</v>
      </c>
      <c r="I50" s="32">
        <f t="shared" si="80"/>
        <v>5.9478596565407826E-2</v>
      </c>
      <c r="J50" s="32">
        <f t="shared" si="80"/>
        <v>6.3723094586731241E-2</v>
      </c>
      <c r="K50" s="32">
        <f t="shared" si="80"/>
        <v>6.0982290141706717E-2</v>
      </c>
      <c r="L50" s="32">
        <f t="shared" si="80"/>
        <v>6.8448892055922417E-2</v>
      </c>
      <c r="M50" s="32">
        <f t="shared" si="80"/>
        <v>5.8839485489224658E-2</v>
      </c>
      <c r="N50" s="32">
        <f t="shared" si="80"/>
        <v>5.637201867039638E-2</v>
      </c>
      <c r="O50" s="32">
        <f t="shared" si="80"/>
        <v>6.0887809342709348E-2</v>
      </c>
      <c r="P50" s="32">
        <f t="shared" si="80"/>
        <v>5.0481366750924919E-2</v>
      </c>
      <c r="Q50" s="32">
        <f t="shared" si="80"/>
        <v>5.6192914968631241E-2</v>
      </c>
      <c r="R50" s="32">
        <f t="shared" si="80"/>
        <v>5.5854913812486237E-2</v>
      </c>
      <c r="S50" s="32">
        <f t="shared" si="80"/>
        <v>6.254326153219851E-2</v>
      </c>
      <c r="T50" s="32">
        <f t="shared" si="80"/>
        <v>3.098742519756021E-2</v>
      </c>
      <c r="U50" s="32">
        <f t="shared" si="80"/>
        <v>5.7544490729969248E-2</v>
      </c>
      <c r="V50" s="32">
        <f t="shared" si="80"/>
        <v>2.7988840765686623E-2</v>
      </c>
      <c r="W50" s="32">
        <f t="shared" si="80"/>
        <v>4.6327342067085282E-2</v>
      </c>
      <c r="X50" s="32">
        <f t="shared" si="80"/>
        <v>4.429352556192042E-2</v>
      </c>
      <c r="Y50" s="32">
        <f t="shared" si="80"/>
        <v>3.676540337057603E-2</v>
      </c>
      <c r="Z50" s="32">
        <f t="shared" si="80"/>
        <v>3.1607676968913624E-2</v>
      </c>
      <c r="AA50" s="32">
        <f t="shared" si="80"/>
        <v>4.2552228438052772E-2</v>
      </c>
      <c r="AB50" s="32">
        <f t="shared" si="80"/>
        <v>3.3248133202757497E-2</v>
      </c>
      <c r="AC50" s="32">
        <f t="shared" si="80"/>
        <v>4.6500330187950752E-2</v>
      </c>
      <c r="AD50" s="32">
        <f t="shared" si="80"/>
        <v>4.6751739537631919E-2</v>
      </c>
      <c r="AE50" s="32">
        <f t="shared" si="80"/>
        <v>5.4870153622459089E-2</v>
      </c>
      <c r="AF50" s="32">
        <f t="shared" ref="AF50:BO50" si="81">AF49/AF$10</f>
        <v>5.4870153622459089E-2</v>
      </c>
      <c r="AG50" s="32">
        <f t="shared" si="81"/>
        <v>5.4870153622459089E-2</v>
      </c>
      <c r="AH50" s="32">
        <f t="shared" si="81"/>
        <v>5.4870153622459089E-2</v>
      </c>
      <c r="AI50" s="32">
        <f t="shared" si="81"/>
        <v>5.4870153622459089E-2</v>
      </c>
      <c r="AJ50" s="32">
        <f t="shared" si="81"/>
        <v>5.4870153622459089E-2</v>
      </c>
      <c r="AK50" s="32">
        <f t="shared" si="81"/>
        <v>5.4870153622459089E-2</v>
      </c>
      <c r="AL50" s="32">
        <f t="shared" si="81"/>
        <v>5.4870153622459089E-2</v>
      </c>
      <c r="AM50" s="32">
        <f t="shared" si="81"/>
        <v>5.4870153622459089E-2</v>
      </c>
      <c r="AN50" s="32">
        <f t="shared" si="81"/>
        <v>5.4870153622459089E-2</v>
      </c>
      <c r="AO50" s="32">
        <f t="shared" si="81"/>
        <v>5.4870153622459089E-2</v>
      </c>
      <c r="AP50" s="32">
        <f t="shared" si="81"/>
        <v>5.4870153622459089E-2</v>
      </c>
      <c r="AQ50" s="32">
        <f t="shared" si="81"/>
        <v>5.4870153622459089E-2</v>
      </c>
      <c r="AR50" s="32">
        <f t="shared" si="81"/>
        <v>5.4870153622459089E-2</v>
      </c>
      <c r="AS50" s="32">
        <f t="shared" si="81"/>
        <v>5.4870153622459089E-2</v>
      </c>
      <c r="AT50" s="32">
        <f t="shared" si="81"/>
        <v>5.4870153622459089E-2</v>
      </c>
      <c r="AU50" s="32">
        <f t="shared" si="81"/>
        <v>5.4870153622459089E-2</v>
      </c>
      <c r="AV50" s="32">
        <f t="shared" si="81"/>
        <v>5.4870153622459089E-2</v>
      </c>
      <c r="AW50" s="32">
        <f t="shared" si="81"/>
        <v>5.4870153622459089E-2</v>
      </c>
      <c r="AX50" s="32">
        <f t="shared" si="81"/>
        <v>5.4870153622459089E-2</v>
      </c>
      <c r="AY50" s="32">
        <f t="shared" si="81"/>
        <v>5.4870153622459089E-2</v>
      </c>
      <c r="AZ50" s="32">
        <f t="shared" si="81"/>
        <v>5.4870153622459089E-2</v>
      </c>
      <c r="BA50" s="32">
        <f t="shared" si="81"/>
        <v>5.4870153622459089E-2</v>
      </c>
      <c r="BB50" s="32">
        <f t="shared" si="81"/>
        <v>5.4870153622459089E-2</v>
      </c>
      <c r="BC50" s="32">
        <f t="shared" si="81"/>
        <v>5.4870153622459089E-2</v>
      </c>
      <c r="BD50" s="32">
        <f t="shared" si="81"/>
        <v>5.4870153622459089E-2</v>
      </c>
      <c r="BE50" s="32">
        <f t="shared" si="81"/>
        <v>5.4870153622459089E-2</v>
      </c>
      <c r="BF50" s="32">
        <f t="shared" si="81"/>
        <v>5.4870153622459089E-2</v>
      </c>
      <c r="BG50" s="32">
        <f t="shared" si="81"/>
        <v>5.4870153622459089E-2</v>
      </c>
      <c r="BH50" s="32">
        <f t="shared" si="81"/>
        <v>5.4870153622459089E-2</v>
      </c>
      <c r="BI50" s="32">
        <f t="shared" si="81"/>
        <v>5.4870153622459089E-2</v>
      </c>
      <c r="BJ50" s="32">
        <f t="shared" si="81"/>
        <v>5.4870153622459089E-2</v>
      </c>
      <c r="BK50" s="32">
        <f t="shared" si="81"/>
        <v>5.4870153622459089E-2</v>
      </c>
      <c r="BL50" s="32">
        <f t="shared" si="81"/>
        <v>5.4870153622459089E-2</v>
      </c>
      <c r="BM50" s="32">
        <f t="shared" si="81"/>
        <v>5.4870153622459089E-2</v>
      </c>
      <c r="BN50" s="32">
        <f t="shared" si="81"/>
        <v>5.4870153622459089E-2</v>
      </c>
      <c r="BO50" s="32">
        <f t="shared" si="81"/>
        <v>5.4870153622459089E-2</v>
      </c>
      <c r="BP50" s="75"/>
      <c r="BR50" s="85">
        <f t="shared" ref="BR50:BV50" si="82">BR49/BR$10</f>
        <v>5.8719713358149669E-2</v>
      </c>
      <c r="BS50" s="85">
        <f t="shared" si="82"/>
        <v>4.1770309769996232E-2</v>
      </c>
      <c r="BT50" s="85">
        <f t="shared" si="82"/>
        <v>5.4870153622459054E-2</v>
      </c>
      <c r="BU50" s="85">
        <f t="shared" si="82"/>
        <v>5.4870153622459054E-2</v>
      </c>
      <c r="BV50" s="85">
        <f t="shared" si="82"/>
        <v>5.4870153622459054E-2</v>
      </c>
    </row>
    <row r="51" spans="1:74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74"/>
      <c r="BR51" s="29"/>
      <c r="BS51" s="29"/>
      <c r="BT51" s="29"/>
      <c r="BU51" s="29"/>
      <c r="BV51" s="29"/>
    </row>
    <row r="52" spans="1:74" x14ac:dyDescent="0.3">
      <c r="A52" s="5" t="s">
        <v>140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5"/>
      <c r="BR52" s="31"/>
      <c r="BS52" s="31"/>
      <c r="BT52" s="31"/>
      <c r="BU52" s="31"/>
      <c r="BV52" s="31"/>
    </row>
    <row r="53" spans="1:74" x14ac:dyDescent="0.3">
      <c r="A53" s="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83">I49</f>
        <v>252592.95386887123</v>
      </c>
      <c r="J53" s="29">
        <f t="shared" si="83"/>
        <v>284319.38289991167</v>
      </c>
      <c r="K53" s="29">
        <f t="shared" si="83"/>
        <v>268151.22741980274</v>
      </c>
      <c r="L53" s="29">
        <f t="shared" si="83"/>
        <v>312427.99695409089</v>
      </c>
      <c r="M53" s="29">
        <f t="shared" si="83"/>
        <v>255245.95518352068</v>
      </c>
      <c r="N53" s="29">
        <f t="shared" si="83"/>
        <v>245135.65787589946</v>
      </c>
      <c r="O53" s="29">
        <f t="shared" si="83"/>
        <v>261330.76508936859</v>
      </c>
      <c r="P53" s="29">
        <f t="shared" si="83"/>
        <v>213812.57390676509</v>
      </c>
      <c r="Q53" s="29">
        <f t="shared" si="83"/>
        <v>234243.54043128318</v>
      </c>
      <c r="R53" s="29">
        <f t="shared" si="83"/>
        <v>229097.02628876769</v>
      </c>
      <c r="S53" s="29">
        <f t="shared" si="83"/>
        <v>278286.65434761078</v>
      </c>
      <c r="T53" s="29">
        <f t="shared" si="83"/>
        <v>126271.27402088518</v>
      </c>
      <c r="U53" s="29">
        <f t="shared" si="83"/>
        <v>257135.81227931433</v>
      </c>
      <c r="V53" s="29">
        <f t="shared" si="83"/>
        <v>124892.95686689958</v>
      </c>
      <c r="W53" s="29">
        <f t="shared" si="83"/>
        <v>205798.54603977816</v>
      </c>
      <c r="X53" s="29">
        <f t="shared" si="83"/>
        <v>206388.59979312285</v>
      </c>
      <c r="Y53" s="29">
        <f t="shared" si="83"/>
        <v>159504.43551332416</v>
      </c>
      <c r="Z53" s="29">
        <f t="shared" si="83"/>
        <v>137522.6639203238</v>
      </c>
      <c r="AA53" s="29">
        <f t="shared" si="83"/>
        <v>186524.47729907598</v>
      </c>
      <c r="AB53" s="29">
        <f t="shared" si="83"/>
        <v>143821.14255914363</v>
      </c>
      <c r="AC53" s="29">
        <f t="shared" si="83"/>
        <v>201903.13829778397</v>
      </c>
      <c r="AD53" s="29">
        <f t="shared" si="83"/>
        <v>197703.56744567878</v>
      </c>
      <c r="AE53" s="29">
        <f t="shared" si="83"/>
        <v>254301.5468758709</v>
      </c>
      <c r="AF53" s="29">
        <f t="shared" ref="AF53:BO53" si="84">AF49</f>
        <v>254301.5468758709</v>
      </c>
      <c r="AG53" s="29">
        <f t="shared" si="84"/>
        <v>254301.5468758709</v>
      </c>
      <c r="AH53" s="29">
        <f t="shared" si="84"/>
        <v>254301.5468758709</v>
      </c>
      <c r="AI53" s="29">
        <f t="shared" si="84"/>
        <v>254301.5468758709</v>
      </c>
      <c r="AJ53" s="29">
        <f t="shared" si="84"/>
        <v>254301.5468758709</v>
      </c>
      <c r="AK53" s="29">
        <f t="shared" si="84"/>
        <v>254301.5468758709</v>
      </c>
      <c r="AL53" s="29">
        <f t="shared" si="84"/>
        <v>254301.5468758709</v>
      </c>
      <c r="AM53" s="29">
        <f t="shared" si="84"/>
        <v>254301.5468758709</v>
      </c>
      <c r="AN53" s="29">
        <f t="shared" si="84"/>
        <v>254301.5468758709</v>
      </c>
      <c r="AO53" s="29">
        <f t="shared" si="84"/>
        <v>254301.5468758709</v>
      </c>
      <c r="AP53" s="29">
        <f t="shared" si="84"/>
        <v>254301.5468758709</v>
      </c>
      <c r="AQ53" s="29">
        <f t="shared" si="84"/>
        <v>254301.5468758709</v>
      </c>
      <c r="AR53" s="29">
        <f t="shared" si="84"/>
        <v>254301.5468758709</v>
      </c>
      <c r="AS53" s="29">
        <f t="shared" si="84"/>
        <v>254301.5468758709</v>
      </c>
      <c r="AT53" s="29">
        <f t="shared" si="84"/>
        <v>254301.5468758709</v>
      </c>
      <c r="AU53" s="29">
        <f t="shared" si="84"/>
        <v>254301.5468758709</v>
      </c>
      <c r="AV53" s="29">
        <f t="shared" si="84"/>
        <v>254301.5468758709</v>
      </c>
      <c r="AW53" s="29">
        <f t="shared" si="84"/>
        <v>254301.5468758709</v>
      </c>
      <c r="AX53" s="29">
        <f t="shared" si="84"/>
        <v>254301.5468758709</v>
      </c>
      <c r="AY53" s="29">
        <f t="shared" si="84"/>
        <v>254301.5468758709</v>
      </c>
      <c r="AZ53" s="29">
        <f t="shared" si="84"/>
        <v>254301.5468758709</v>
      </c>
      <c r="BA53" s="29">
        <f t="shared" si="84"/>
        <v>254301.5468758709</v>
      </c>
      <c r="BB53" s="29">
        <f t="shared" si="84"/>
        <v>254301.5468758709</v>
      </c>
      <c r="BC53" s="29">
        <f t="shared" si="84"/>
        <v>254301.5468758709</v>
      </c>
      <c r="BD53" s="29">
        <f t="shared" si="84"/>
        <v>254301.5468758709</v>
      </c>
      <c r="BE53" s="29">
        <f t="shared" si="84"/>
        <v>254301.5468758709</v>
      </c>
      <c r="BF53" s="29">
        <f t="shared" si="84"/>
        <v>254301.5468758709</v>
      </c>
      <c r="BG53" s="29">
        <f t="shared" si="84"/>
        <v>254301.5468758709</v>
      </c>
      <c r="BH53" s="29">
        <f t="shared" si="84"/>
        <v>254301.5468758709</v>
      </c>
      <c r="BI53" s="29">
        <f t="shared" si="84"/>
        <v>254301.5468758709</v>
      </c>
      <c r="BJ53" s="29">
        <f t="shared" si="84"/>
        <v>254301.5468758709</v>
      </c>
      <c r="BK53" s="29">
        <f t="shared" si="84"/>
        <v>254301.5468758709</v>
      </c>
      <c r="BL53" s="29">
        <f t="shared" si="84"/>
        <v>254301.5468758709</v>
      </c>
      <c r="BM53" s="29">
        <f t="shared" si="84"/>
        <v>254301.5468758709</v>
      </c>
      <c r="BN53" s="29">
        <f t="shared" si="84"/>
        <v>254301.5468758709</v>
      </c>
      <c r="BO53" s="29">
        <f t="shared" si="84"/>
        <v>254301.5468758709</v>
      </c>
      <c r="BP53" s="74"/>
      <c r="BR53" s="29">
        <f t="shared" ref="BR53:BV59" si="85">SUMIFS($H53:$BP53,$H$3:$BP$3,BR$3)</f>
        <v>3032032.8588921535</v>
      </c>
      <c r="BS53" s="29">
        <f t="shared" si="85"/>
        <v>2201768.1609112015</v>
      </c>
      <c r="BT53" s="29">
        <f t="shared" si="85"/>
        <v>3051618.5625104499</v>
      </c>
      <c r="BU53" s="29">
        <f t="shared" si="85"/>
        <v>3051618.5625104499</v>
      </c>
      <c r="BV53" s="29">
        <f t="shared" si="85"/>
        <v>3051618.5625104499</v>
      </c>
    </row>
    <row r="54" spans="1:74" x14ac:dyDescent="0.3">
      <c r="A54" s="56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86">I39</f>
        <v>42729.17</v>
      </c>
      <c r="J54" s="29">
        <f t="shared" si="86"/>
        <v>42729.17</v>
      </c>
      <c r="K54" s="29">
        <f t="shared" si="86"/>
        <v>41708.33</v>
      </c>
      <c r="L54" s="29">
        <f t="shared" si="86"/>
        <v>41708.33</v>
      </c>
      <c r="M54" s="29">
        <f t="shared" si="86"/>
        <v>41708.33</v>
      </c>
      <c r="N54" s="29">
        <f t="shared" si="86"/>
        <v>40687.5</v>
      </c>
      <c r="O54" s="29">
        <f t="shared" si="86"/>
        <v>37770.83</v>
      </c>
      <c r="P54" s="29">
        <f t="shared" si="86"/>
        <v>37770.83</v>
      </c>
      <c r="Q54" s="29">
        <f t="shared" si="86"/>
        <v>36750</v>
      </c>
      <c r="R54" s="29">
        <f t="shared" si="86"/>
        <v>36750</v>
      </c>
      <c r="S54" s="29">
        <f t="shared" si="86"/>
        <v>36750</v>
      </c>
      <c r="T54" s="29">
        <f t="shared" si="86"/>
        <v>35729.17</v>
      </c>
      <c r="U54" s="29">
        <f t="shared" si="86"/>
        <v>35729.17</v>
      </c>
      <c r="V54" s="29">
        <f t="shared" si="86"/>
        <v>32812.5</v>
      </c>
      <c r="W54" s="29">
        <f t="shared" si="86"/>
        <v>31791.67</v>
      </c>
      <c r="X54" s="29">
        <f t="shared" si="86"/>
        <v>31791.67</v>
      </c>
      <c r="Y54" s="29">
        <f t="shared" si="86"/>
        <v>31791.67</v>
      </c>
      <c r="Z54" s="29">
        <f t="shared" si="86"/>
        <v>30770.83</v>
      </c>
      <c r="AA54" s="29">
        <f t="shared" si="86"/>
        <v>30770.83</v>
      </c>
      <c r="AB54" s="29">
        <f t="shared" si="86"/>
        <v>27854.17</v>
      </c>
      <c r="AC54" s="29">
        <f t="shared" si="86"/>
        <v>26833.33</v>
      </c>
      <c r="AD54" s="29">
        <f t="shared" si="86"/>
        <v>26833.33</v>
      </c>
      <c r="AE54" s="29">
        <f t="shared" si="86"/>
        <v>26833.33</v>
      </c>
      <c r="AF54" s="29">
        <f t="shared" ref="AF54:BO54" si="87">AF39</f>
        <v>26833.33</v>
      </c>
      <c r="AG54" s="29">
        <f t="shared" si="87"/>
        <v>26833.33</v>
      </c>
      <c r="AH54" s="29">
        <f t="shared" si="87"/>
        <v>26833.33</v>
      </c>
      <c r="AI54" s="29">
        <f t="shared" si="87"/>
        <v>26833.33</v>
      </c>
      <c r="AJ54" s="29">
        <f t="shared" si="87"/>
        <v>26833.33</v>
      </c>
      <c r="AK54" s="29">
        <f t="shared" si="87"/>
        <v>26833.33</v>
      </c>
      <c r="AL54" s="29">
        <f t="shared" si="87"/>
        <v>26833.33</v>
      </c>
      <c r="AM54" s="29">
        <f t="shared" si="87"/>
        <v>26833.33</v>
      </c>
      <c r="AN54" s="29">
        <f t="shared" si="87"/>
        <v>26833.33</v>
      </c>
      <c r="AO54" s="29">
        <f t="shared" si="87"/>
        <v>26833.33</v>
      </c>
      <c r="AP54" s="29">
        <f t="shared" si="87"/>
        <v>26833.33</v>
      </c>
      <c r="AQ54" s="29">
        <f t="shared" si="87"/>
        <v>26833.33</v>
      </c>
      <c r="AR54" s="29">
        <f t="shared" si="87"/>
        <v>26833.33</v>
      </c>
      <c r="AS54" s="29">
        <f t="shared" si="87"/>
        <v>26833.33</v>
      </c>
      <c r="AT54" s="29">
        <f t="shared" si="87"/>
        <v>26833.33</v>
      </c>
      <c r="AU54" s="29">
        <f t="shared" si="87"/>
        <v>26833.33</v>
      </c>
      <c r="AV54" s="29">
        <f t="shared" si="87"/>
        <v>26833.33</v>
      </c>
      <c r="AW54" s="29">
        <f t="shared" si="87"/>
        <v>26833.33</v>
      </c>
      <c r="AX54" s="29">
        <f t="shared" si="87"/>
        <v>26833.33</v>
      </c>
      <c r="AY54" s="29">
        <f t="shared" si="87"/>
        <v>26833.33</v>
      </c>
      <c r="AZ54" s="29">
        <f t="shared" si="87"/>
        <v>26833.33</v>
      </c>
      <c r="BA54" s="29">
        <f t="shared" si="87"/>
        <v>26833.33</v>
      </c>
      <c r="BB54" s="29">
        <f t="shared" si="87"/>
        <v>26833.33</v>
      </c>
      <c r="BC54" s="29">
        <f t="shared" si="87"/>
        <v>26833.33</v>
      </c>
      <c r="BD54" s="29">
        <f t="shared" si="87"/>
        <v>26833.33</v>
      </c>
      <c r="BE54" s="29">
        <f t="shared" si="87"/>
        <v>26833.33</v>
      </c>
      <c r="BF54" s="29">
        <f t="shared" si="87"/>
        <v>26833.33</v>
      </c>
      <c r="BG54" s="29">
        <f t="shared" si="87"/>
        <v>26833.33</v>
      </c>
      <c r="BH54" s="29">
        <f t="shared" si="87"/>
        <v>26833.33</v>
      </c>
      <c r="BI54" s="29">
        <f t="shared" si="87"/>
        <v>26833.33</v>
      </c>
      <c r="BJ54" s="29">
        <f t="shared" si="87"/>
        <v>26833.33</v>
      </c>
      <c r="BK54" s="29">
        <f t="shared" si="87"/>
        <v>26833.33</v>
      </c>
      <c r="BL54" s="29">
        <f t="shared" si="87"/>
        <v>26833.33</v>
      </c>
      <c r="BM54" s="29">
        <f t="shared" si="87"/>
        <v>26833.33</v>
      </c>
      <c r="BN54" s="29">
        <f t="shared" si="87"/>
        <v>26833.33</v>
      </c>
      <c r="BO54" s="29">
        <f t="shared" si="87"/>
        <v>26833.33</v>
      </c>
      <c r="BP54" s="74"/>
      <c r="BR54" s="29">
        <f t="shared" si="85"/>
        <v>479791.66000000003</v>
      </c>
      <c r="BS54" s="29">
        <f t="shared" si="85"/>
        <v>369541.67000000004</v>
      </c>
      <c r="BT54" s="29">
        <f t="shared" si="85"/>
        <v>321999.96000000014</v>
      </c>
      <c r="BU54" s="29">
        <f t="shared" si="85"/>
        <v>321999.96000000014</v>
      </c>
      <c r="BV54" s="29">
        <f t="shared" si="85"/>
        <v>321999.96000000014</v>
      </c>
    </row>
    <row r="55" spans="1:74" x14ac:dyDescent="0.3">
      <c r="A55" s="56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88">I47</f>
        <v>108254.12308665909</v>
      </c>
      <c r="J55" s="29">
        <f t="shared" si="88"/>
        <v>121851.16409996214</v>
      </c>
      <c r="K55" s="29">
        <f t="shared" si="88"/>
        <v>114921.95460848689</v>
      </c>
      <c r="L55" s="29">
        <f t="shared" si="88"/>
        <v>133897.71298032466</v>
      </c>
      <c r="M55" s="29">
        <f t="shared" si="88"/>
        <v>109391.12365008029</v>
      </c>
      <c r="N55" s="29">
        <f t="shared" si="88"/>
        <v>105058.1390896712</v>
      </c>
      <c r="O55" s="29">
        <f t="shared" si="88"/>
        <v>111998.8993240151</v>
      </c>
      <c r="P55" s="29">
        <f t="shared" si="88"/>
        <v>91633.960245756447</v>
      </c>
      <c r="Q55" s="29">
        <f t="shared" si="88"/>
        <v>100390.0887562642</v>
      </c>
      <c r="R55" s="29">
        <f t="shared" si="88"/>
        <v>98184.439838043298</v>
      </c>
      <c r="S55" s="29">
        <f t="shared" si="88"/>
        <v>119265.70900611891</v>
      </c>
      <c r="T55" s="29">
        <f t="shared" si="88"/>
        <v>54116.260294665066</v>
      </c>
      <c r="U55" s="29">
        <f t="shared" si="88"/>
        <v>110201.06240542042</v>
      </c>
      <c r="V55" s="29">
        <f t="shared" si="88"/>
        <v>53525.552942956958</v>
      </c>
      <c r="W55" s="29">
        <f t="shared" si="88"/>
        <v>88199.376874190639</v>
      </c>
      <c r="X55" s="29">
        <f t="shared" si="88"/>
        <v>88452.257054195506</v>
      </c>
      <c r="Y55" s="29">
        <f t="shared" si="88"/>
        <v>68359.043791424643</v>
      </c>
      <c r="Z55" s="29">
        <f t="shared" si="88"/>
        <v>58938.28453728163</v>
      </c>
      <c r="AA55" s="29">
        <f t="shared" si="88"/>
        <v>79939.06169960399</v>
      </c>
      <c r="AB55" s="29">
        <f t="shared" si="88"/>
        <v>61637.632525347261</v>
      </c>
      <c r="AC55" s="29">
        <f t="shared" si="88"/>
        <v>86529.916413335988</v>
      </c>
      <c r="AD55" s="29">
        <f t="shared" si="88"/>
        <v>84730.100333862327</v>
      </c>
      <c r="AE55" s="29">
        <f t="shared" si="88"/>
        <v>108986.37723251608</v>
      </c>
      <c r="AF55" s="29">
        <f t="shared" ref="AF55:BO55" si="89">AF47</f>
        <v>108986.37723251608</v>
      </c>
      <c r="AG55" s="29">
        <f t="shared" si="89"/>
        <v>108986.37723251608</v>
      </c>
      <c r="AH55" s="29">
        <f t="shared" si="89"/>
        <v>108986.37723251608</v>
      </c>
      <c r="AI55" s="29">
        <f t="shared" si="89"/>
        <v>108986.37723251608</v>
      </c>
      <c r="AJ55" s="29">
        <f t="shared" si="89"/>
        <v>108986.37723251608</v>
      </c>
      <c r="AK55" s="29">
        <f t="shared" si="89"/>
        <v>108986.37723251608</v>
      </c>
      <c r="AL55" s="29">
        <f t="shared" si="89"/>
        <v>108986.37723251608</v>
      </c>
      <c r="AM55" s="29">
        <f t="shared" si="89"/>
        <v>108986.37723251608</v>
      </c>
      <c r="AN55" s="29">
        <f t="shared" si="89"/>
        <v>108986.37723251608</v>
      </c>
      <c r="AO55" s="29">
        <f t="shared" si="89"/>
        <v>108986.37723251608</v>
      </c>
      <c r="AP55" s="29">
        <f t="shared" si="89"/>
        <v>108986.37723251608</v>
      </c>
      <c r="AQ55" s="29">
        <f t="shared" si="89"/>
        <v>108986.37723251608</v>
      </c>
      <c r="AR55" s="29">
        <f t="shared" si="89"/>
        <v>108986.37723251608</v>
      </c>
      <c r="AS55" s="29">
        <f t="shared" si="89"/>
        <v>108986.37723251608</v>
      </c>
      <c r="AT55" s="29">
        <f t="shared" si="89"/>
        <v>108986.37723251608</v>
      </c>
      <c r="AU55" s="29">
        <f t="shared" si="89"/>
        <v>108986.37723251608</v>
      </c>
      <c r="AV55" s="29">
        <f t="shared" si="89"/>
        <v>108986.37723251608</v>
      </c>
      <c r="AW55" s="29">
        <f t="shared" si="89"/>
        <v>108986.37723251608</v>
      </c>
      <c r="AX55" s="29">
        <f t="shared" si="89"/>
        <v>108986.37723251608</v>
      </c>
      <c r="AY55" s="29">
        <f t="shared" si="89"/>
        <v>108986.37723251608</v>
      </c>
      <c r="AZ55" s="29">
        <f t="shared" si="89"/>
        <v>108986.37723251608</v>
      </c>
      <c r="BA55" s="29">
        <f t="shared" si="89"/>
        <v>108986.37723251608</v>
      </c>
      <c r="BB55" s="29">
        <f t="shared" si="89"/>
        <v>108986.37723251608</v>
      </c>
      <c r="BC55" s="29">
        <f t="shared" si="89"/>
        <v>108986.37723251608</v>
      </c>
      <c r="BD55" s="29">
        <f t="shared" si="89"/>
        <v>108986.37723251608</v>
      </c>
      <c r="BE55" s="29">
        <f t="shared" si="89"/>
        <v>108986.37723251608</v>
      </c>
      <c r="BF55" s="29">
        <f t="shared" si="89"/>
        <v>108986.37723251608</v>
      </c>
      <c r="BG55" s="29">
        <f t="shared" si="89"/>
        <v>108986.37723251608</v>
      </c>
      <c r="BH55" s="29">
        <f t="shared" si="89"/>
        <v>108986.37723251608</v>
      </c>
      <c r="BI55" s="29">
        <f t="shared" si="89"/>
        <v>108986.37723251608</v>
      </c>
      <c r="BJ55" s="29">
        <f t="shared" si="89"/>
        <v>108986.37723251608</v>
      </c>
      <c r="BK55" s="29">
        <f t="shared" si="89"/>
        <v>108986.37723251608</v>
      </c>
      <c r="BL55" s="29">
        <f t="shared" si="89"/>
        <v>108986.37723251608</v>
      </c>
      <c r="BM55" s="29">
        <f t="shared" si="89"/>
        <v>108986.37723251608</v>
      </c>
      <c r="BN55" s="29">
        <f t="shared" si="89"/>
        <v>108986.37723251608</v>
      </c>
      <c r="BO55" s="29">
        <f t="shared" si="89"/>
        <v>108986.37723251608</v>
      </c>
      <c r="BP55" s="74"/>
      <c r="BR55" s="29">
        <f t="shared" si="85"/>
        <v>1299442.6538109228</v>
      </c>
      <c r="BS55" s="29">
        <f t="shared" si="85"/>
        <v>943614.92610480054</v>
      </c>
      <c r="BT55" s="29">
        <f t="shared" si="85"/>
        <v>1307836.5267901933</v>
      </c>
      <c r="BU55" s="29">
        <f t="shared" si="85"/>
        <v>1307836.5267901933</v>
      </c>
      <c r="BV55" s="29">
        <f t="shared" si="85"/>
        <v>1307836.5267901933</v>
      </c>
    </row>
    <row r="56" spans="1:74" x14ac:dyDescent="0.3">
      <c r="A56" s="56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90">I40</f>
        <v>19035.61</v>
      </c>
      <c r="J56" s="29">
        <f t="shared" si="90"/>
        <v>18720.400000000001</v>
      </c>
      <c r="K56" s="29">
        <f t="shared" si="90"/>
        <v>18411.5</v>
      </c>
      <c r="L56" s="29">
        <f t="shared" si="90"/>
        <v>18981.88</v>
      </c>
      <c r="M56" s="29">
        <f t="shared" si="90"/>
        <v>19528.150000000001</v>
      </c>
      <c r="N56" s="29">
        <f t="shared" si="90"/>
        <v>20104.55</v>
      </c>
      <c r="O56" s="29">
        <f t="shared" si="90"/>
        <v>20664.259999999998</v>
      </c>
      <c r="P56" s="29">
        <f t="shared" si="90"/>
        <v>21250.01</v>
      </c>
      <c r="Q56" s="29">
        <f t="shared" si="90"/>
        <v>20976.37</v>
      </c>
      <c r="R56" s="29">
        <f t="shared" si="90"/>
        <v>21574.46</v>
      </c>
      <c r="S56" s="29">
        <f t="shared" si="90"/>
        <v>22131.79</v>
      </c>
      <c r="T56" s="29">
        <f t="shared" si="90"/>
        <v>22689.54</v>
      </c>
      <c r="U56" s="29">
        <f t="shared" si="90"/>
        <v>22437.15</v>
      </c>
      <c r="V56" s="29">
        <f t="shared" si="90"/>
        <v>22189.8</v>
      </c>
      <c r="W56" s="29">
        <f t="shared" si="90"/>
        <v>21947.4</v>
      </c>
      <c r="X56" s="29">
        <f t="shared" si="90"/>
        <v>21709.85</v>
      </c>
      <c r="Y56" s="29">
        <f t="shared" si="90"/>
        <v>21477.05</v>
      </c>
      <c r="Z56" s="29">
        <f t="shared" si="90"/>
        <v>22074.57</v>
      </c>
      <c r="AA56" s="29">
        <f t="shared" si="90"/>
        <v>22683.26</v>
      </c>
      <c r="AB56" s="29">
        <f t="shared" si="90"/>
        <v>23286</v>
      </c>
      <c r="AC56" s="29">
        <f t="shared" si="90"/>
        <v>23071.27</v>
      </c>
      <c r="AD56" s="29">
        <f t="shared" si="90"/>
        <v>23693.05</v>
      </c>
      <c r="AE56" s="29">
        <f t="shared" si="90"/>
        <v>24359.63</v>
      </c>
      <c r="AF56" s="29">
        <f t="shared" ref="AF56:BO56" si="91">AF40</f>
        <v>24359.63</v>
      </c>
      <c r="AG56" s="29">
        <f t="shared" si="91"/>
        <v>24359.63</v>
      </c>
      <c r="AH56" s="29">
        <f t="shared" si="91"/>
        <v>24359.63</v>
      </c>
      <c r="AI56" s="29">
        <f t="shared" si="91"/>
        <v>24359.63</v>
      </c>
      <c r="AJ56" s="29">
        <f t="shared" si="91"/>
        <v>24359.63</v>
      </c>
      <c r="AK56" s="29">
        <f t="shared" si="91"/>
        <v>24359.63</v>
      </c>
      <c r="AL56" s="29">
        <f t="shared" si="91"/>
        <v>24359.63</v>
      </c>
      <c r="AM56" s="29">
        <f t="shared" si="91"/>
        <v>24359.63</v>
      </c>
      <c r="AN56" s="29">
        <f t="shared" si="91"/>
        <v>24359.63</v>
      </c>
      <c r="AO56" s="29">
        <f t="shared" si="91"/>
        <v>24359.63</v>
      </c>
      <c r="AP56" s="29">
        <f t="shared" si="91"/>
        <v>24359.63</v>
      </c>
      <c r="AQ56" s="29">
        <f t="shared" si="91"/>
        <v>24359.63</v>
      </c>
      <c r="AR56" s="29">
        <f t="shared" si="91"/>
        <v>24359.63</v>
      </c>
      <c r="AS56" s="29">
        <f t="shared" si="91"/>
        <v>24359.63</v>
      </c>
      <c r="AT56" s="29">
        <f t="shared" si="91"/>
        <v>24359.63</v>
      </c>
      <c r="AU56" s="29">
        <f t="shared" si="91"/>
        <v>24359.63</v>
      </c>
      <c r="AV56" s="29">
        <f t="shared" si="91"/>
        <v>24359.63</v>
      </c>
      <c r="AW56" s="29">
        <f t="shared" si="91"/>
        <v>24359.63</v>
      </c>
      <c r="AX56" s="29">
        <f t="shared" si="91"/>
        <v>24359.63</v>
      </c>
      <c r="AY56" s="29">
        <f t="shared" si="91"/>
        <v>24359.63</v>
      </c>
      <c r="AZ56" s="29">
        <f t="shared" si="91"/>
        <v>24359.63</v>
      </c>
      <c r="BA56" s="29">
        <f t="shared" si="91"/>
        <v>24359.63</v>
      </c>
      <c r="BB56" s="29">
        <f t="shared" si="91"/>
        <v>24359.63</v>
      </c>
      <c r="BC56" s="29">
        <f t="shared" si="91"/>
        <v>24359.63</v>
      </c>
      <c r="BD56" s="29">
        <f t="shared" si="91"/>
        <v>24359.63</v>
      </c>
      <c r="BE56" s="29">
        <f t="shared" si="91"/>
        <v>24359.63</v>
      </c>
      <c r="BF56" s="29">
        <f t="shared" si="91"/>
        <v>24359.63</v>
      </c>
      <c r="BG56" s="29">
        <f t="shared" si="91"/>
        <v>24359.63</v>
      </c>
      <c r="BH56" s="29">
        <f t="shared" si="91"/>
        <v>24359.63</v>
      </c>
      <c r="BI56" s="29">
        <f t="shared" si="91"/>
        <v>24359.63</v>
      </c>
      <c r="BJ56" s="29">
        <f t="shared" si="91"/>
        <v>24359.63</v>
      </c>
      <c r="BK56" s="29">
        <f t="shared" si="91"/>
        <v>24359.63</v>
      </c>
      <c r="BL56" s="29">
        <f t="shared" si="91"/>
        <v>24359.63</v>
      </c>
      <c r="BM56" s="29">
        <f t="shared" si="91"/>
        <v>24359.63</v>
      </c>
      <c r="BN56" s="29">
        <f t="shared" si="91"/>
        <v>24359.63</v>
      </c>
      <c r="BO56" s="29">
        <f t="shared" si="91"/>
        <v>24359.63</v>
      </c>
      <c r="BP56" s="74"/>
      <c r="BR56" s="29">
        <f t="shared" si="85"/>
        <v>239923.08000000002</v>
      </c>
      <c r="BS56" s="29">
        <f t="shared" si="85"/>
        <v>271618.57</v>
      </c>
      <c r="BT56" s="29">
        <f t="shared" si="85"/>
        <v>292315.56</v>
      </c>
      <c r="BU56" s="29">
        <f t="shared" si="85"/>
        <v>292315.56</v>
      </c>
      <c r="BV56" s="29">
        <f t="shared" si="85"/>
        <v>292315.56</v>
      </c>
    </row>
    <row r="57" spans="1:74" x14ac:dyDescent="0.3">
      <c r="A57" s="56" t="s">
        <v>141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72"/>
      <c r="BR57" s="27">
        <f t="shared" si="85"/>
        <v>0</v>
      </c>
      <c r="BS57" s="27">
        <f t="shared" si="85"/>
        <v>0</v>
      </c>
      <c r="BT57" s="27">
        <f t="shared" si="85"/>
        <v>0</v>
      </c>
      <c r="BU57" s="27">
        <f t="shared" si="85"/>
        <v>0</v>
      </c>
      <c r="BV57" s="27">
        <f t="shared" si="85"/>
        <v>0</v>
      </c>
    </row>
    <row r="58" spans="1:74" x14ac:dyDescent="0.3">
      <c r="A58" s="54" t="s">
        <v>142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92">SUM(I54:I57)</f>
        <v>170018.90308665909</v>
      </c>
      <c r="J58" s="28">
        <f t="shared" si="92"/>
        <v>183300.73409996214</v>
      </c>
      <c r="K58" s="28">
        <f t="shared" si="92"/>
        <v>175041.78460848689</v>
      </c>
      <c r="L58" s="28">
        <f t="shared" si="92"/>
        <v>194587.92298032466</v>
      </c>
      <c r="M58" s="28">
        <f t="shared" si="92"/>
        <v>170627.6036500803</v>
      </c>
      <c r="N58" s="28">
        <f t="shared" si="92"/>
        <v>165850.18908967118</v>
      </c>
      <c r="O58" s="28">
        <f t="shared" si="92"/>
        <v>170433.9893240151</v>
      </c>
      <c r="P58" s="28">
        <f t="shared" si="92"/>
        <v>150654.80024575646</v>
      </c>
      <c r="Q58" s="28">
        <f t="shared" si="92"/>
        <v>158116.45875626418</v>
      </c>
      <c r="R58" s="28">
        <f t="shared" si="92"/>
        <v>156508.89983804329</v>
      </c>
      <c r="S58" s="28">
        <f t="shared" si="92"/>
        <v>178147.49900611892</v>
      </c>
      <c r="T58" s="28">
        <f t="shared" si="92"/>
        <v>112534.97029466508</v>
      </c>
      <c r="U58" s="28">
        <f t="shared" si="92"/>
        <v>168367.38240542042</v>
      </c>
      <c r="V58" s="28">
        <f t="shared" si="92"/>
        <v>108527.85294295696</v>
      </c>
      <c r="W58" s="28">
        <f t="shared" si="92"/>
        <v>141938.44687419065</v>
      </c>
      <c r="X58" s="28">
        <f t="shared" si="92"/>
        <v>141953.7770541955</v>
      </c>
      <c r="Y58" s="28">
        <f t="shared" si="92"/>
        <v>121627.76379142464</v>
      </c>
      <c r="Z58" s="28">
        <f t="shared" si="92"/>
        <v>111783.68453728163</v>
      </c>
      <c r="AA58" s="28">
        <f t="shared" si="92"/>
        <v>133393.151699604</v>
      </c>
      <c r="AB58" s="28">
        <f t="shared" si="92"/>
        <v>112777.80252534726</v>
      </c>
      <c r="AC58" s="28">
        <f t="shared" si="92"/>
        <v>136434.51641333598</v>
      </c>
      <c r="AD58" s="28">
        <f t="shared" si="92"/>
        <v>135256.48033386233</v>
      </c>
      <c r="AE58" s="28">
        <f t="shared" si="92"/>
        <v>160179.33723251609</v>
      </c>
      <c r="AF58" s="28">
        <f t="shared" ref="AF58" si="93">SUM(AF54:AF57)</f>
        <v>160179.33723251609</v>
      </c>
      <c r="AG58" s="28">
        <f t="shared" ref="AG58" si="94">SUM(AG54:AG57)</f>
        <v>160179.33723251609</v>
      </c>
      <c r="AH58" s="28">
        <f t="shared" ref="AH58" si="95">SUM(AH54:AH57)</f>
        <v>160179.33723251609</v>
      </c>
      <c r="AI58" s="28">
        <f t="shared" ref="AI58" si="96">SUM(AI54:AI57)</f>
        <v>160179.33723251609</v>
      </c>
      <c r="AJ58" s="28">
        <f t="shared" ref="AJ58" si="97">SUM(AJ54:AJ57)</f>
        <v>160179.33723251609</v>
      </c>
      <c r="AK58" s="28">
        <f t="shared" ref="AK58" si="98">SUM(AK54:AK57)</f>
        <v>160179.33723251609</v>
      </c>
      <c r="AL58" s="28">
        <f t="shared" ref="AL58" si="99">SUM(AL54:AL57)</f>
        <v>160179.33723251609</v>
      </c>
      <c r="AM58" s="28">
        <f t="shared" ref="AM58" si="100">SUM(AM54:AM57)</f>
        <v>160179.33723251609</v>
      </c>
      <c r="AN58" s="28">
        <f t="shared" ref="AN58" si="101">SUM(AN54:AN57)</f>
        <v>160179.33723251609</v>
      </c>
      <c r="AO58" s="28">
        <f t="shared" ref="AO58" si="102">SUM(AO54:AO57)</f>
        <v>160179.33723251609</v>
      </c>
      <c r="AP58" s="28">
        <f t="shared" ref="AP58" si="103">SUM(AP54:AP57)</f>
        <v>160179.33723251609</v>
      </c>
      <c r="AQ58" s="28">
        <f t="shared" ref="AQ58" si="104">SUM(AQ54:AQ57)</f>
        <v>160179.33723251609</v>
      </c>
      <c r="AR58" s="28">
        <f t="shared" ref="AR58" si="105">SUM(AR54:AR57)</f>
        <v>160179.33723251609</v>
      </c>
      <c r="AS58" s="28">
        <f t="shared" ref="AS58" si="106">SUM(AS54:AS57)</f>
        <v>160179.33723251609</v>
      </c>
      <c r="AT58" s="28">
        <f t="shared" ref="AT58" si="107">SUM(AT54:AT57)</f>
        <v>160179.33723251609</v>
      </c>
      <c r="AU58" s="28">
        <f t="shared" ref="AU58" si="108">SUM(AU54:AU57)</f>
        <v>160179.33723251609</v>
      </c>
      <c r="AV58" s="28">
        <f t="shared" ref="AV58" si="109">SUM(AV54:AV57)</f>
        <v>160179.33723251609</v>
      </c>
      <c r="AW58" s="28">
        <f t="shared" ref="AW58" si="110">SUM(AW54:AW57)</f>
        <v>160179.33723251609</v>
      </c>
      <c r="AX58" s="28">
        <f t="shared" ref="AX58" si="111">SUM(AX54:AX57)</f>
        <v>160179.33723251609</v>
      </c>
      <c r="AY58" s="28">
        <f t="shared" ref="AY58" si="112">SUM(AY54:AY57)</f>
        <v>160179.33723251609</v>
      </c>
      <c r="AZ58" s="28">
        <f t="shared" ref="AZ58" si="113">SUM(AZ54:AZ57)</f>
        <v>160179.33723251609</v>
      </c>
      <c r="BA58" s="28">
        <f t="shared" ref="BA58" si="114">SUM(BA54:BA57)</f>
        <v>160179.33723251609</v>
      </c>
      <c r="BB58" s="28">
        <f t="shared" ref="BB58" si="115">SUM(BB54:BB57)</f>
        <v>160179.33723251609</v>
      </c>
      <c r="BC58" s="28">
        <f t="shared" ref="BC58" si="116">SUM(BC54:BC57)</f>
        <v>160179.33723251609</v>
      </c>
      <c r="BD58" s="28">
        <f t="shared" ref="BD58" si="117">SUM(BD54:BD57)</f>
        <v>160179.33723251609</v>
      </c>
      <c r="BE58" s="28">
        <f t="shared" ref="BE58" si="118">SUM(BE54:BE57)</f>
        <v>160179.33723251609</v>
      </c>
      <c r="BF58" s="28">
        <f t="shared" ref="BF58" si="119">SUM(BF54:BF57)</f>
        <v>160179.33723251609</v>
      </c>
      <c r="BG58" s="28">
        <f t="shared" ref="BG58" si="120">SUM(BG54:BG57)</f>
        <v>160179.33723251609</v>
      </c>
      <c r="BH58" s="28">
        <f t="shared" ref="BH58" si="121">SUM(BH54:BH57)</f>
        <v>160179.33723251609</v>
      </c>
      <c r="BI58" s="28">
        <f t="shared" ref="BI58" si="122">SUM(BI54:BI57)</f>
        <v>160179.33723251609</v>
      </c>
      <c r="BJ58" s="28">
        <f t="shared" ref="BJ58" si="123">SUM(BJ54:BJ57)</f>
        <v>160179.33723251609</v>
      </c>
      <c r="BK58" s="28">
        <f t="shared" ref="BK58" si="124">SUM(BK54:BK57)</f>
        <v>160179.33723251609</v>
      </c>
      <c r="BL58" s="28">
        <f t="shared" ref="BL58" si="125">SUM(BL54:BL57)</f>
        <v>160179.33723251609</v>
      </c>
      <c r="BM58" s="28">
        <f t="shared" ref="BM58" si="126">SUM(BM54:BM57)</f>
        <v>160179.33723251609</v>
      </c>
      <c r="BN58" s="28">
        <f t="shared" ref="BN58" si="127">SUM(BN54:BN57)</f>
        <v>160179.33723251609</v>
      </c>
      <c r="BO58" s="28">
        <f t="shared" ref="BO58" si="128">SUM(BO54:BO57)</f>
        <v>160179.33723251609</v>
      </c>
      <c r="BP58" s="73"/>
      <c r="BR58" s="28">
        <f t="shared" si="85"/>
        <v>2019157.393810923</v>
      </c>
      <c r="BS58" s="28">
        <f t="shared" si="85"/>
        <v>1584775.1661048005</v>
      </c>
      <c r="BT58" s="28">
        <f t="shared" si="85"/>
        <v>1922152.0467901935</v>
      </c>
      <c r="BU58" s="28">
        <f t="shared" si="85"/>
        <v>1922152.0467901935</v>
      </c>
      <c r="BV58" s="28">
        <f t="shared" si="85"/>
        <v>1922152.0467901935</v>
      </c>
    </row>
    <row r="59" spans="1:74" x14ac:dyDescent="0.3">
      <c r="A59" s="55" t="s">
        <v>140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129">SUM(I53,I58)</f>
        <v>422611.85695553035</v>
      </c>
      <c r="J59" s="52">
        <f t="shared" si="129"/>
        <v>467620.11699987378</v>
      </c>
      <c r="K59" s="52">
        <f t="shared" si="129"/>
        <v>443193.01202828961</v>
      </c>
      <c r="L59" s="52">
        <f t="shared" si="129"/>
        <v>507015.91993441555</v>
      </c>
      <c r="M59" s="52">
        <f t="shared" si="129"/>
        <v>425873.55883360095</v>
      </c>
      <c r="N59" s="52">
        <f t="shared" si="129"/>
        <v>410985.84696557064</v>
      </c>
      <c r="O59" s="52">
        <f t="shared" si="129"/>
        <v>431764.75441338366</v>
      </c>
      <c r="P59" s="52">
        <f t="shared" si="129"/>
        <v>364467.37415252154</v>
      </c>
      <c r="Q59" s="52">
        <f t="shared" si="129"/>
        <v>392359.99918754736</v>
      </c>
      <c r="R59" s="52">
        <f t="shared" si="129"/>
        <v>385605.92612681095</v>
      </c>
      <c r="S59" s="52">
        <f t="shared" si="129"/>
        <v>456434.15335372969</v>
      </c>
      <c r="T59" s="52">
        <f t="shared" si="129"/>
        <v>238806.24431555026</v>
      </c>
      <c r="U59" s="52">
        <f t="shared" si="129"/>
        <v>425503.19468473474</v>
      </c>
      <c r="V59" s="52">
        <f t="shared" si="129"/>
        <v>233420.80980985652</v>
      </c>
      <c r="W59" s="52">
        <f t="shared" si="129"/>
        <v>347736.9929139688</v>
      </c>
      <c r="X59" s="52">
        <f t="shared" si="129"/>
        <v>348342.37684731837</v>
      </c>
      <c r="Y59" s="52">
        <f t="shared" si="129"/>
        <v>281132.19930474879</v>
      </c>
      <c r="Z59" s="52">
        <f t="shared" si="129"/>
        <v>249306.34845760543</v>
      </c>
      <c r="AA59" s="52">
        <f t="shared" si="129"/>
        <v>319917.62899867998</v>
      </c>
      <c r="AB59" s="52">
        <f t="shared" si="129"/>
        <v>256598.94508449087</v>
      </c>
      <c r="AC59" s="52">
        <f t="shared" si="129"/>
        <v>338337.65471111995</v>
      </c>
      <c r="AD59" s="52">
        <f t="shared" si="129"/>
        <v>332960.04777954111</v>
      </c>
      <c r="AE59" s="52">
        <f t="shared" si="129"/>
        <v>414480.88410838699</v>
      </c>
      <c r="AF59" s="52">
        <f t="shared" ref="AF59" si="130">SUM(AF53,AF58)</f>
        <v>414480.88410838699</v>
      </c>
      <c r="AG59" s="52">
        <f t="shared" ref="AG59" si="131">SUM(AG53,AG58)</f>
        <v>414480.88410838699</v>
      </c>
      <c r="AH59" s="52">
        <f t="shared" ref="AH59" si="132">SUM(AH53,AH58)</f>
        <v>414480.88410838699</v>
      </c>
      <c r="AI59" s="52">
        <f t="shared" ref="AI59" si="133">SUM(AI53,AI58)</f>
        <v>414480.88410838699</v>
      </c>
      <c r="AJ59" s="52">
        <f t="shared" ref="AJ59" si="134">SUM(AJ53,AJ58)</f>
        <v>414480.88410838699</v>
      </c>
      <c r="AK59" s="52">
        <f t="shared" ref="AK59" si="135">SUM(AK53,AK58)</f>
        <v>414480.88410838699</v>
      </c>
      <c r="AL59" s="52">
        <f t="shared" ref="AL59" si="136">SUM(AL53,AL58)</f>
        <v>414480.88410838699</v>
      </c>
      <c r="AM59" s="52">
        <f t="shared" ref="AM59" si="137">SUM(AM53,AM58)</f>
        <v>414480.88410838699</v>
      </c>
      <c r="AN59" s="52">
        <f t="shared" ref="AN59" si="138">SUM(AN53,AN58)</f>
        <v>414480.88410838699</v>
      </c>
      <c r="AO59" s="52">
        <f t="shared" ref="AO59" si="139">SUM(AO53,AO58)</f>
        <v>414480.88410838699</v>
      </c>
      <c r="AP59" s="52">
        <f t="shared" ref="AP59" si="140">SUM(AP53,AP58)</f>
        <v>414480.88410838699</v>
      </c>
      <c r="AQ59" s="52">
        <f t="shared" ref="AQ59" si="141">SUM(AQ53,AQ58)</f>
        <v>414480.88410838699</v>
      </c>
      <c r="AR59" s="52">
        <f t="shared" ref="AR59" si="142">SUM(AR53,AR58)</f>
        <v>414480.88410838699</v>
      </c>
      <c r="AS59" s="52">
        <f t="shared" ref="AS59" si="143">SUM(AS53,AS58)</f>
        <v>414480.88410838699</v>
      </c>
      <c r="AT59" s="52">
        <f t="shared" ref="AT59" si="144">SUM(AT53,AT58)</f>
        <v>414480.88410838699</v>
      </c>
      <c r="AU59" s="52">
        <f t="shared" ref="AU59" si="145">SUM(AU53,AU58)</f>
        <v>414480.88410838699</v>
      </c>
      <c r="AV59" s="52">
        <f t="shared" ref="AV59" si="146">SUM(AV53,AV58)</f>
        <v>414480.88410838699</v>
      </c>
      <c r="AW59" s="52">
        <f t="shared" ref="AW59" si="147">SUM(AW53,AW58)</f>
        <v>414480.88410838699</v>
      </c>
      <c r="AX59" s="52">
        <f t="shared" ref="AX59" si="148">SUM(AX53,AX58)</f>
        <v>414480.88410838699</v>
      </c>
      <c r="AY59" s="52">
        <f t="shared" ref="AY59" si="149">SUM(AY53,AY58)</f>
        <v>414480.88410838699</v>
      </c>
      <c r="AZ59" s="52">
        <f t="shared" ref="AZ59" si="150">SUM(AZ53,AZ58)</f>
        <v>414480.88410838699</v>
      </c>
      <c r="BA59" s="52">
        <f t="shared" ref="BA59" si="151">SUM(BA53,BA58)</f>
        <v>414480.88410838699</v>
      </c>
      <c r="BB59" s="52">
        <f t="shared" ref="BB59" si="152">SUM(BB53,BB58)</f>
        <v>414480.88410838699</v>
      </c>
      <c r="BC59" s="52">
        <f t="shared" ref="BC59" si="153">SUM(BC53,BC58)</f>
        <v>414480.88410838699</v>
      </c>
      <c r="BD59" s="52">
        <f t="shared" ref="BD59" si="154">SUM(BD53,BD58)</f>
        <v>414480.88410838699</v>
      </c>
      <c r="BE59" s="52">
        <f t="shared" ref="BE59" si="155">SUM(BE53,BE58)</f>
        <v>414480.88410838699</v>
      </c>
      <c r="BF59" s="52">
        <f t="shared" ref="BF59" si="156">SUM(BF53,BF58)</f>
        <v>414480.88410838699</v>
      </c>
      <c r="BG59" s="52">
        <f t="shared" ref="BG59" si="157">SUM(BG53,BG58)</f>
        <v>414480.88410838699</v>
      </c>
      <c r="BH59" s="52">
        <f t="shared" ref="BH59" si="158">SUM(BH53,BH58)</f>
        <v>414480.88410838699</v>
      </c>
      <c r="BI59" s="52">
        <f t="shared" ref="BI59" si="159">SUM(BI53,BI58)</f>
        <v>414480.88410838699</v>
      </c>
      <c r="BJ59" s="52">
        <f t="shared" ref="BJ59" si="160">SUM(BJ53,BJ58)</f>
        <v>414480.88410838699</v>
      </c>
      <c r="BK59" s="52">
        <f t="shared" ref="BK59" si="161">SUM(BK53,BK58)</f>
        <v>414480.88410838699</v>
      </c>
      <c r="BL59" s="52">
        <f t="shared" ref="BL59" si="162">SUM(BL53,BL58)</f>
        <v>414480.88410838699</v>
      </c>
      <c r="BM59" s="52">
        <f t="shared" ref="BM59" si="163">SUM(BM53,BM58)</f>
        <v>414480.88410838699</v>
      </c>
      <c r="BN59" s="52">
        <f t="shared" ref="BN59" si="164">SUM(BN53,BN58)</f>
        <v>414480.88410838699</v>
      </c>
      <c r="BO59" s="52">
        <f t="shared" ref="BO59" si="165">SUM(BO53,BO58)</f>
        <v>414480.88410838699</v>
      </c>
      <c r="BP59" s="73"/>
      <c r="BR59" s="52">
        <f t="shared" si="85"/>
        <v>5051190.2527030744</v>
      </c>
      <c r="BS59" s="52">
        <f t="shared" si="85"/>
        <v>3786543.3270160016</v>
      </c>
      <c r="BT59" s="52">
        <f t="shared" si="85"/>
        <v>4973770.6093006441</v>
      </c>
      <c r="BU59" s="52">
        <f t="shared" si="85"/>
        <v>4973770.6093006441</v>
      </c>
      <c r="BV59" s="52">
        <f t="shared" si="85"/>
        <v>4973770.6093006441</v>
      </c>
    </row>
    <row r="60" spans="1:74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166">H59/H$10</f>
        <v>8.5138016156487847E-2</v>
      </c>
      <c r="I60" s="32">
        <f t="shared" si="166"/>
        <v>9.9513306917757047E-2</v>
      </c>
      <c r="J60" s="32">
        <f t="shared" si="166"/>
        <v>0.10480537992983434</v>
      </c>
      <c r="K60" s="32">
        <f t="shared" si="166"/>
        <v>0.10078986066311832</v>
      </c>
      <c r="L60" s="32">
        <f t="shared" si="166"/>
        <v>0.11108056356205689</v>
      </c>
      <c r="M60" s="32">
        <f t="shared" si="166"/>
        <v>9.8172686290826455E-2</v>
      </c>
      <c r="N60" s="32">
        <f t="shared" si="166"/>
        <v>9.4511349508119E-2</v>
      </c>
      <c r="O60" s="32">
        <f t="shared" si="166"/>
        <v>0.10059745563685767</v>
      </c>
      <c r="P60" s="32">
        <f t="shared" si="166"/>
        <v>8.6051118730570919E-2</v>
      </c>
      <c r="Q60" s="32">
        <f t="shared" si="166"/>
        <v>9.4123628898556327E-2</v>
      </c>
      <c r="R60" s="32">
        <f t="shared" si="166"/>
        <v>9.4012506920317623E-2</v>
      </c>
      <c r="S60" s="32">
        <f t="shared" si="166"/>
        <v>0.10258084668972919</v>
      </c>
      <c r="T60" s="32">
        <f t="shared" si="166"/>
        <v>5.8603912012596376E-2</v>
      </c>
      <c r="U60" s="32">
        <f t="shared" si="166"/>
        <v>9.5223471305158916E-2</v>
      </c>
      <c r="V60" s="32">
        <f t="shared" si="166"/>
        <v>5.2310218614875205E-2</v>
      </c>
      <c r="W60" s="32">
        <f t="shared" si="166"/>
        <v>7.8279127477369273E-2</v>
      </c>
      <c r="X60" s="32">
        <f t="shared" si="166"/>
        <v>7.4758547655503493E-2</v>
      </c>
      <c r="Y60" s="32">
        <f t="shared" si="166"/>
        <v>6.4800321537345926E-2</v>
      </c>
      <c r="Z60" s="32">
        <f t="shared" si="166"/>
        <v>5.729960650640701E-2</v>
      </c>
      <c r="AA60" s="32">
        <f t="shared" si="166"/>
        <v>7.2983493789313431E-2</v>
      </c>
      <c r="AB60" s="32">
        <f t="shared" si="166"/>
        <v>5.9319761712696886E-2</v>
      </c>
      <c r="AC60" s="32">
        <f t="shared" si="166"/>
        <v>7.7922576101218666E-2</v>
      </c>
      <c r="AD60" s="32">
        <f t="shared" si="166"/>
        <v>7.8736370978756576E-2</v>
      </c>
      <c r="AE60" s="32">
        <f t="shared" si="166"/>
        <v>8.9431739853713652E-2</v>
      </c>
      <c r="AF60" s="32">
        <f t="shared" ref="AF60:BO60" si="167">AF59/AF$10</f>
        <v>8.9431739853713652E-2</v>
      </c>
      <c r="AG60" s="32">
        <f t="shared" si="167"/>
        <v>8.9431739853713652E-2</v>
      </c>
      <c r="AH60" s="32">
        <f t="shared" si="167"/>
        <v>8.9431739853713652E-2</v>
      </c>
      <c r="AI60" s="32">
        <f t="shared" si="167"/>
        <v>8.9431739853713652E-2</v>
      </c>
      <c r="AJ60" s="32">
        <f t="shared" si="167"/>
        <v>8.9431739853713652E-2</v>
      </c>
      <c r="AK60" s="32">
        <f t="shared" si="167"/>
        <v>8.9431739853713652E-2</v>
      </c>
      <c r="AL60" s="32">
        <f t="shared" si="167"/>
        <v>8.9431739853713652E-2</v>
      </c>
      <c r="AM60" s="32">
        <f t="shared" si="167"/>
        <v>8.9431739853713652E-2</v>
      </c>
      <c r="AN60" s="32">
        <f t="shared" si="167"/>
        <v>8.9431739853713652E-2</v>
      </c>
      <c r="AO60" s="32">
        <f t="shared" si="167"/>
        <v>8.9431739853713652E-2</v>
      </c>
      <c r="AP60" s="32">
        <f t="shared" si="167"/>
        <v>8.9431739853713652E-2</v>
      </c>
      <c r="AQ60" s="32">
        <f t="shared" si="167"/>
        <v>8.9431739853713652E-2</v>
      </c>
      <c r="AR60" s="32">
        <f t="shared" si="167"/>
        <v>8.9431739853713652E-2</v>
      </c>
      <c r="AS60" s="32">
        <f t="shared" si="167"/>
        <v>8.9431739853713652E-2</v>
      </c>
      <c r="AT60" s="32">
        <f t="shared" si="167"/>
        <v>8.9431739853713652E-2</v>
      </c>
      <c r="AU60" s="32">
        <f t="shared" si="167"/>
        <v>8.9431739853713652E-2</v>
      </c>
      <c r="AV60" s="32">
        <f t="shared" si="167"/>
        <v>8.9431739853713652E-2</v>
      </c>
      <c r="AW60" s="32">
        <f t="shared" si="167"/>
        <v>8.9431739853713652E-2</v>
      </c>
      <c r="AX60" s="32">
        <f t="shared" si="167"/>
        <v>8.9431739853713652E-2</v>
      </c>
      <c r="AY60" s="32">
        <f t="shared" si="167"/>
        <v>8.9431739853713652E-2</v>
      </c>
      <c r="AZ60" s="32">
        <f t="shared" si="167"/>
        <v>8.9431739853713652E-2</v>
      </c>
      <c r="BA60" s="32">
        <f t="shared" si="167"/>
        <v>8.9431739853713652E-2</v>
      </c>
      <c r="BB60" s="32">
        <f t="shared" si="167"/>
        <v>8.9431739853713652E-2</v>
      </c>
      <c r="BC60" s="32">
        <f t="shared" si="167"/>
        <v>8.9431739853713652E-2</v>
      </c>
      <c r="BD60" s="32">
        <f t="shared" si="167"/>
        <v>8.9431739853713652E-2</v>
      </c>
      <c r="BE60" s="32">
        <f t="shared" si="167"/>
        <v>8.9431739853713652E-2</v>
      </c>
      <c r="BF60" s="32">
        <f t="shared" si="167"/>
        <v>8.9431739853713652E-2</v>
      </c>
      <c r="BG60" s="32">
        <f t="shared" si="167"/>
        <v>8.9431739853713652E-2</v>
      </c>
      <c r="BH60" s="32">
        <f t="shared" si="167"/>
        <v>8.9431739853713652E-2</v>
      </c>
      <c r="BI60" s="32">
        <f t="shared" si="167"/>
        <v>8.9431739853713652E-2</v>
      </c>
      <c r="BJ60" s="32">
        <f t="shared" si="167"/>
        <v>8.9431739853713652E-2</v>
      </c>
      <c r="BK60" s="32">
        <f t="shared" si="167"/>
        <v>8.9431739853713652E-2</v>
      </c>
      <c r="BL60" s="32">
        <f t="shared" si="167"/>
        <v>8.9431739853713652E-2</v>
      </c>
      <c r="BM60" s="32">
        <f t="shared" si="167"/>
        <v>8.9431739853713652E-2</v>
      </c>
      <c r="BN60" s="32">
        <f t="shared" si="167"/>
        <v>8.9431739853713652E-2</v>
      </c>
      <c r="BO60" s="32">
        <f t="shared" si="167"/>
        <v>8.9431739853713652E-2</v>
      </c>
      <c r="BP60" s="75"/>
      <c r="BR60" s="32">
        <f t="shared" ref="BR60:BV60" si="168">BR59/BR$10</f>
        <v>9.7823624465790807E-2</v>
      </c>
      <c r="BS60" s="32">
        <f t="shared" si="168"/>
        <v>7.1835486830508943E-2</v>
      </c>
      <c r="BT60" s="32">
        <f t="shared" si="168"/>
        <v>8.9431739853713638E-2</v>
      </c>
      <c r="BU60" s="32">
        <f t="shared" si="168"/>
        <v>8.9431739853713638E-2</v>
      </c>
      <c r="BV60" s="32">
        <f t="shared" si="168"/>
        <v>8.9431739853713638E-2</v>
      </c>
    </row>
    <row r="61" spans="1:74" x14ac:dyDescent="0.3">
      <c r="A61" s="57" t="s">
        <v>143</v>
      </c>
      <c r="B61" s="58"/>
      <c r="C61" s="58"/>
      <c r="D61" s="58"/>
      <c r="E61" s="58"/>
      <c r="F61" s="59"/>
      <c r="G61" s="59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0">
        <f>SUM(H59:S59)</f>
        <v>5051190.2527030744</v>
      </c>
      <c r="T61" s="60">
        <f>SUM(I59:T59)</f>
        <v>4946738.7632668242</v>
      </c>
      <c r="U61" s="60">
        <f>SUM(J59:U59)</f>
        <v>4949630.1009960286</v>
      </c>
      <c r="V61" s="60">
        <f>SUM(K59:V59)</f>
        <v>4715430.7938060109</v>
      </c>
      <c r="W61" s="60">
        <f t="shared" ref="W61:AE61" si="169">SUM(L59:W59)</f>
        <v>4619974.7746916898</v>
      </c>
      <c r="X61" s="60">
        <f t="shared" si="169"/>
        <v>4461301.2316045929</v>
      </c>
      <c r="Y61" s="60">
        <f t="shared" si="169"/>
        <v>4316559.8720757412</v>
      </c>
      <c r="Z61" s="60">
        <f t="shared" si="169"/>
        <v>4154880.3735677763</v>
      </c>
      <c r="AA61" s="60">
        <f t="shared" si="169"/>
        <v>4043033.2481530728</v>
      </c>
      <c r="AB61" s="60">
        <f t="shared" si="169"/>
        <v>3935164.819085042</v>
      </c>
      <c r="AC61" s="60">
        <f t="shared" si="169"/>
        <v>3881142.4746086146</v>
      </c>
      <c r="AD61" s="60">
        <f t="shared" si="169"/>
        <v>3828496.5962613444</v>
      </c>
      <c r="AE61" s="60">
        <f t="shared" si="169"/>
        <v>3786543.3270160016</v>
      </c>
      <c r="AF61" s="60">
        <f t="shared" ref="AF61" si="170">SUM(U59:AF59)</f>
        <v>3962217.9668088378</v>
      </c>
      <c r="AG61" s="60">
        <f t="shared" ref="AG61" si="171">SUM(V59:AG59)</f>
        <v>3951195.6562324907</v>
      </c>
      <c r="AH61" s="60">
        <f t="shared" ref="AH61" si="172">SUM(W59:AH59)</f>
        <v>4132255.730531021</v>
      </c>
      <c r="AI61" s="60">
        <f t="shared" ref="AI61" si="173">SUM(X59:AI59)</f>
        <v>4198999.6217254391</v>
      </c>
      <c r="AJ61" s="60">
        <f t="shared" ref="AJ61" si="174">SUM(Y59:AJ59)</f>
        <v>4265138.1289865077</v>
      </c>
      <c r="AK61" s="60">
        <f t="shared" ref="AK61" si="175">SUM(Z59:AK59)</f>
        <v>4398486.8137901463</v>
      </c>
      <c r="AL61" s="60">
        <f t="shared" ref="AL61" si="176">SUM(AA59:AL59)</f>
        <v>4563661.3494409276</v>
      </c>
      <c r="AM61" s="60">
        <f t="shared" ref="AM61" si="177">SUM(AB59:AM59)</f>
        <v>4658224.6045506345</v>
      </c>
      <c r="AN61" s="60">
        <f t="shared" ref="AN61" si="178">SUM(AC59:AN59)</f>
        <v>4816106.5435745306</v>
      </c>
      <c r="AO61" s="60">
        <f t="shared" ref="AO61" si="179">SUM(AD59:AO59)</f>
        <v>4892249.7729717977</v>
      </c>
      <c r="AP61" s="60">
        <f t="shared" ref="AP61" si="180">SUM(AE59:AP59)</f>
        <v>4973770.6093006441</v>
      </c>
      <c r="AQ61" s="60">
        <f t="shared" ref="AQ61" si="181">SUM(AF59:AQ59)</f>
        <v>4973770.6093006441</v>
      </c>
      <c r="AR61" s="60">
        <f t="shared" ref="AR61" si="182">SUM(AG59:AR59)</f>
        <v>4973770.6093006441</v>
      </c>
      <c r="AS61" s="60">
        <f t="shared" ref="AS61" si="183">SUM(AH59:AS59)</f>
        <v>4973770.6093006441</v>
      </c>
      <c r="AT61" s="60">
        <f t="shared" ref="AT61" si="184">SUM(AI59:AT59)</f>
        <v>4973770.6093006441</v>
      </c>
      <c r="AU61" s="60">
        <f t="shared" ref="AU61" si="185">SUM(AJ59:AU59)</f>
        <v>4973770.6093006441</v>
      </c>
      <c r="AV61" s="60">
        <f t="shared" ref="AV61" si="186">SUM(AK59:AV59)</f>
        <v>4973770.6093006441</v>
      </c>
      <c r="AW61" s="60">
        <f t="shared" ref="AW61" si="187">SUM(AL59:AW59)</f>
        <v>4973770.6093006441</v>
      </c>
      <c r="AX61" s="60">
        <f t="shared" ref="AX61" si="188">SUM(AM59:AX59)</f>
        <v>4973770.6093006441</v>
      </c>
      <c r="AY61" s="60">
        <f t="shared" ref="AY61" si="189">SUM(AN59:AY59)</f>
        <v>4973770.6093006441</v>
      </c>
      <c r="AZ61" s="60">
        <f t="shared" ref="AZ61" si="190">SUM(AO59:AZ59)</f>
        <v>4973770.6093006441</v>
      </c>
      <c r="BA61" s="60">
        <f t="shared" ref="BA61" si="191">SUM(AP59:BA59)</f>
        <v>4973770.6093006441</v>
      </c>
      <c r="BB61" s="60">
        <f t="shared" ref="BB61" si="192">SUM(AQ59:BB59)</f>
        <v>4973770.6093006441</v>
      </c>
      <c r="BC61" s="60">
        <f t="shared" ref="BC61" si="193">SUM(AR59:BC59)</f>
        <v>4973770.6093006441</v>
      </c>
      <c r="BD61" s="60">
        <f t="shared" ref="BD61" si="194">SUM(AS59:BD59)</f>
        <v>4973770.6093006441</v>
      </c>
      <c r="BE61" s="60">
        <f t="shared" ref="BE61" si="195">SUM(AT59:BE59)</f>
        <v>4973770.6093006441</v>
      </c>
      <c r="BF61" s="60">
        <f t="shared" ref="BF61" si="196">SUM(AU59:BF59)</f>
        <v>4973770.6093006441</v>
      </c>
      <c r="BG61" s="60">
        <f t="shared" ref="BG61" si="197">SUM(AV59:BG59)</f>
        <v>4973770.6093006441</v>
      </c>
      <c r="BH61" s="60">
        <f t="shared" ref="BH61" si="198">SUM(AW59:BH59)</f>
        <v>4973770.6093006441</v>
      </c>
      <c r="BI61" s="60">
        <f t="shared" ref="BI61" si="199">SUM(AX59:BI59)</f>
        <v>4973770.6093006441</v>
      </c>
      <c r="BJ61" s="60">
        <f t="shared" ref="BJ61" si="200">SUM(AY59:BJ59)</f>
        <v>4973770.6093006441</v>
      </c>
      <c r="BK61" s="60">
        <f t="shared" ref="BK61" si="201">SUM(AZ59:BK59)</f>
        <v>4973770.6093006441</v>
      </c>
      <c r="BL61" s="60">
        <f t="shared" ref="BL61" si="202">SUM(BA59:BL59)</f>
        <v>4973770.6093006441</v>
      </c>
      <c r="BM61" s="60">
        <f t="shared" ref="BM61" si="203">SUM(BB59:BM59)</f>
        <v>4973770.6093006441</v>
      </c>
      <c r="BN61" s="60">
        <f t="shared" ref="BN61" si="204">SUM(BC59:BN59)</f>
        <v>4973770.6093006441</v>
      </c>
      <c r="BO61" s="60">
        <f t="shared" ref="BO61" si="205">SUM(BD59:BO59)</f>
        <v>4973770.6093006441</v>
      </c>
      <c r="BP61" s="77"/>
      <c r="BR61" s="60">
        <f>BR59</f>
        <v>5051190.2527030744</v>
      </c>
      <c r="BS61" s="60">
        <f t="shared" ref="BS61:BV61" si="206">BS59</f>
        <v>3786543.3270160016</v>
      </c>
      <c r="BT61" s="60">
        <f t="shared" si="206"/>
        <v>4973770.6093006441</v>
      </c>
      <c r="BU61" s="60">
        <f t="shared" si="206"/>
        <v>4973770.6093006441</v>
      </c>
      <c r="BV61" s="60">
        <f t="shared" si="206"/>
        <v>4973770.6093006441</v>
      </c>
    </row>
    <row r="62" spans="1:74" x14ac:dyDescent="0.3">
      <c r="A62" s="61" t="s">
        <v>144</v>
      </c>
      <c r="B62" s="62"/>
      <c r="C62" s="62"/>
      <c r="D62" s="62"/>
      <c r="E62" s="62"/>
      <c r="F62" s="61"/>
      <c r="G62" s="61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3">
        <f>S61/SUM(H$10:S$10)</f>
        <v>9.7823624465790807E-2</v>
      </c>
      <c r="T62" s="63">
        <f t="shared" ref="T62:AE62" si="207">T61/SUM(I$10:T$10)</f>
        <v>9.5720798078876901E-2</v>
      </c>
      <c r="U62" s="63">
        <f t="shared" si="207"/>
        <v>9.536765573326747E-2</v>
      </c>
      <c r="V62" s="63">
        <f t="shared" si="207"/>
        <v>9.0854408407494203E-2</v>
      </c>
      <c r="W62" s="63">
        <f t="shared" si="207"/>
        <v>8.8937978109766613E-2</v>
      </c>
      <c r="X62" s="63">
        <f t="shared" si="207"/>
        <v>8.5726338532367982E-2</v>
      </c>
      <c r="Y62" s="63">
        <f t="shared" si="207"/>
        <v>8.2944362899319779E-2</v>
      </c>
      <c r="Z62" s="63">
        <f t="shared" si="207"/>
        <v>7.9833960020609968E-2</v>
      </c>
      <c r="AA62" s="63">
        <f t="shared" si="207"/>
        <v>7.7548652402226914E-2</v>
      </c>
      <c r="AB62" s="63">
        <f t="shared" si="207"/>
        <v>7.5349263546026057E-2</v>
      </c>
      <c r="AC62" s="63">
        <f t="shared" si="207"/>
        <v>7.4068919855479073E-2</v>
      </c>
      <c r="AD62" s="63">
        <f t="shared" si="207"/>
        <v>7.288734207223678E-2</v>
      </c>
      <c r="AE62" s="63">
        <f t="shared" si="207"/>
        <v>7.1835486830508943E-2</v>
      </c>
      <c r="AF62" s="63">
        <f t="shared" ref="AF62" si="208">AF61/SUM(U$10:AF$10)</f>
        <v>7.4378508217517042E-2</v>
      </c>
      <c r="AG62" s="63">
        <f t="shared" ref="AG62" si="209">AG61/SUM(V$10:AG$10)</f>
        <v>7.3940998166561397E-2</v>
      </c>
      <c r="AH62" s="63">
        <f t="shared" ref="AH62" si="210">AH61/SUM(W$10:AH$10)</f>
        <v>7.7080650963029185E-2</v>
      </c>
      <c r="AI62" s="63">
        <f t="shared" ref="AI62" si="211">AI61/SUM(X$10:AI$10)</f>
        <v>7.8045645319101242E-2</v>
      </c>
      <c r="AJ62" s="63">
        <f t="shared" ref="AJ62" si="212">AJ61/SUM(Y$10:AJ$10)</f>
        <v>7.9311737843747593E-2</v>
      </c>
      <c r="AK62" s="63">
        <f t="shared" ref="AK62" si="213">AK61/SUM(Z$10:AK$10)</f>
        <v>8.1343417284268554E-2</v>
      </c>
      <c r="AL62" s="63">
        <f t="shared" ref="AL62" si="214">AL61/SUM(AA$10:AL$10)</f>
        <v>8.3957611071173235E-2</v>
      </c>
      <c r="AM62" s="63">
        <f t="shared" ref="AM62" si="215">AM61/SUM(AB$10:AM$10)</f>
        <v>8.5303105514953376E-2</v>
      </c>
      <c r="AN62" s="63">
        <f t="shared" ref="AN62" si="216">AN61/SUM(AC$10:AN$10)</f>
        <v>8.7698191081021268E-2</v>
      </c>
      <c r="AO62" s="63">
        <f t="shared" ref="AO62" si="217">AO61/SUM(AD$10:AO$10)</f>
        <v>8.8612522811656699E-2</v>
      </c>
      <c r="AP62" s="63">
        <f t="shared" ref="AP62" si="218">AP61/SUM(AE$10:AP$10)</f>
        <v>8.9431739853713638E-2</v>
      </c>
      <c r="AQ62" s="63">
        <f t="shared" ref="AQ62" si="219">AQ61/SUM(AF$10:AQ$10)</f>
        <v>8.9431739853713638E-2</v>
      </c>
      <c r="AR62" s="63">
        <f t="shared" ref="AR62" si="220">AR61/SUM(AG$10:AR$10)</f>
        <v>8.9431739853713638E-2</v>
      </c>
      <c r="AS62" s="63">
        <f t="shared" ref="AS62" si="221">AS61/SUM(AH$10:AS$10)</f>
        <v>8.9431739853713638E-2</v>
      </c>
      <c r="AT62" s="63">
        <f t="shared" ref="AT62" si="222">AT61/SUM(AI$10:AT$10)</f>
        <v>8.9431739853713638E-2</v>
      </c>
      <c r="AU62" s="63">
        <f t="shared" ref="AU62" si="223">AU61/SUM(AJ$10:AU$10)</f>
        <v>8.9431739853713638E-2</v>
      </c>
      <c r="AV62" s="63">
        <f t="shared" ref="AV62" si="224">AV61/SUM(AK$10:AV$10)</f>
        <v>8.9431739853713638E-2</v>
      </c>
      <c r="AW62" s="63">
        <f t="shared" ref="AW62" si="225">AW61/SUM(AL$10:AW$10)</f>
        <v>8.9431739853713638E-2</v>
      </c>
      <c r="AX62" s="63">
        <f t="shared" ref="AX62" si="226">AX61/SUM(AM$10:AX$10)</f>
        <v>8.9431739853713638E-2</v>
      </c>
      <c r="AY62" s="63">
        <f t="shared" ref="AY62" si="227">AY61/SUM(AN$10:AY$10)</f>
        <v>8.9431739853713638E-2</v>
      </c>
      <c r="AZ62" s="63">
        <f t="shared" ref="AZ62" si="228">AZ61/SUM(AO$10:AZ$10)</f>
        <v>8.9431739853713638E-2</v>
      </c>
      <c r="BA62" s="63">
        <f t="shared" ref="BA62" si="229">BA61/SUM(AP$10:BA$10)</f>
        <v>8.9431739853713638E-2</v>
      </c>
      <c r="BB62" s="63">
        <f t="shared" ref="BB62" si="230">BB61/SUM(AQ$10:BB$10)</f>
        <v>8.9431739853713638E-2</v>
      </c>
      <c r="BC62" s="63">
        <f t="shared" ref="BC62" si="231">BC61/SUM(AR$10:BC$10)</f>
        <v>8.9431739853713638E-2</v>
      </c>
      <c r="BD62" s="63">
        <f t="shared" ref="BD62" si="232">BD61/SUM(AS$10:BD$10)</f>
        <v>8.9431739853713638E-2</v>
      </c>
      <c r="BE62" s="63">
        <f t="shared" ref="BE62" si="233">BE61/SUM(AT$10:BE$10)</f>
        <v>8.9431739853713638E-2</v>
      </c>
      <c r="BF62" s="63">
        <f t="shared" ref="BF62" si="234">BF61/SUM(AU$10:BF$10)</f>
        <v>8.9431739853713638E-2</v>
      </c>
      <c r="BG62" s="63">
        <f t="shared" ref="BG62" si="235">BG61/SUM(AV$10:BG$10)</f>
        <v>8.9431739853713638E-2</v>
      </c>
      <c r="BH62" s="63">
        <f t="shared" ref="BH62" si="236">BH61/SUM(AW$10:BH$10)</f>
        <v>8.9431739853713638E-2</v>
      </c>
      <c r="BI62" s="63">
        <f t="shared" ref="BI62" si="237">BI61/SUM(AX$10:BI$10)</f>
        <v>8.9431739853713638E-2</v>
      </c>
      <c r="BJ62" s="63">
        <f t="shared" ref="BJ62" si="238">BJ61/SUM(AY$10:BJ$10)</f>
        <v>8.9431739853713638E-2</v>
      </c>
      <c r="BK62" s="63">
        <f t="shared" ref="BK62" si="239">BK61/SUM(AZ$10:BK$10)</f>
        <v>8.9431739853713638E-2</v>
      </c>
      <c r="BL62" s="63">
        <f t="shared" ref="BL62" si="240">BL61/SUM(BA$10:BL$10)</f>
        <v>8.9431739853713638E-2</v>
      </c>
      <c r="BM62" s="63">
        <f t="shared" ref="BM62" si="241">BM61/SUM(BB$10:BM$10)</f>
        <v>8.9431739853713638E-2</v>
      </c>
      <c r="BN62" s="63">
        <f t="shared" ref="BN62" si="242">BN61/SUM(BC$10:BN$10)</f>
        <v>8.9431739853713638E-2</v>
      </c>
      <c r="BO62" s="63">
        <f>BO61/SUM(BD$10:BO$10)</f>
        <v>8.9431739853713638E-2</v>
      </c>
      <c r="BP62" s="78"/>
      <c r="BR62" s="63">
        <f t="shared" ref="BR62:BV62" si="243">BR60</f>
        <v>9.7823624465790807E-2</v>
      </c>
      <c r="BS62" s="63">
        <f t="shared" si="243"/>
        <v>7.1835486830508943E-2</v>
      </c>
      <c r="BT62" s="63">
        <f t="shared" si="243"/>
        <v>8.9431739853713638E-2</v>
      </c>
      <c r="BU62" s="63">
        <f t="shared" si="243"/>
        <v>8.9431739853713638E-2</v>
      </c>
      <c r="BV62" s="63">
        <f t="shared" si="243"/>
        <v>8.9431739853713638E-2</v>
      </c>
    </row>
    <row r="63" spans="1:74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74"/>
      <c r="BR63" s="29"/>
      <c r="BS63" s="29"/>
      <c r="BT63" s="29"/>
      <c r="BU63" s="29"/>
      <c r="BV63" s="29"/>
    </row>
    <row r="64" spans="1:74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5"/>
      <c r="BR64" s="31"/>
      <c r="BS64" s="31"/>
      <c r="BT64" s="31"/>
      <c r="BU64" s="31"/>
      <c r="BV64" s="31"/>
    </row>
    <row r="65" spans="1:74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74"/>
      <c r="BR65" s="29"/>
      <c r="BS65" s="29"/>
      <c r="BT65" s="29"/>
      <c r="BU65" s="29"/>
      <c r="BV65" s="29"/>
    </row>
    <row r="66" spans="1:74" x14ac:dyDescent="0.3">
      <c r="A66" s="8" t="s">
        <v>44</v>
      </c>
      <c r="B66" s="8"/>
      <c r="C66" s="8"/>
      <c r="D66" s="8"/>
      <c r="E66" s="8"/>
      <c r="F66" s="9" t="s">
        <v>76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1820599.4294324829</v>
      </c>
      <c r="AG66" s="37">
        <f t="shared" ref="AG66:BO66" si="244">AG129</f>
        <v>2099260.6063083536</v>
      </c>
      <c r="AH66" s="37">
        <f t="shared" si="244"/>
        <v>2377921.7831842243</v>
      </c>
      <c r="AI66" s="37">
        <f t="shared" si="244"/>
        <v>2656582.9600600949</v>
      </c>
      <c r="AJ66" s="37">
        <f t="shared" si="244"/>
        <v>2935244.1369359656</v>
      </c>
      <c r="AK66" s="37">
        <f t="shared" si="244"/>
        <v>3213905.3138118363</v>
      </c>
      <c r="AL66" s="37">
        <f t="shared" si="244"/>
        <v>3492566.490687707</v>
      </c>
      <c r="AM66" s="37">
        <f t="shared" si="244"/>
        <v>3771227.6675635776</v>
      </c>
      <c r="AN66" s="37">
        <f t="shared" si="244"/>
        <v>4049888.8444394483</v>
      </c>
      <c r="AO66" s="37">
        <f t="shared" si="244"/>
        <v>4328550.0213153195</v>
      </c>
      <c r="AP66" s="37">
        <f t="shared" si="244"/>
        <v>4607211.1981911901</v>
      </c>
      <c r="AQ66" s="37">
        <f t="shared" si="244"/>
        <v>4885872.3750670608</v>
      </c>
      <c r="AR66" s="37">
        <f t="shared" si="244"/>
        <v>5164533.5519429315</v>
      </c>
      <c r="AS66" s="37">
        <f t="shared" si="244"/>
        <v>5443194.7288188022</v>
      </c>
      <c r="AT66" s="37">
        <f t="shared" si="244"/>
        <v>5721855.9056946728</v>
      </c>
      <c r="AU66" s="37">
        <f t="shared" si="244"/>
        <v>6000517.0825705435</v>
      </c>
      <c r="AV66" s="37">
        <f t="shared" si="244"/>
        <v>6279178.2594464142</v>
      </c>
      <c r="AW66" s="37">
        <f t="shared" si="244"/>
        <v>6557839.4363222849</v>
      </c>
      <c r="AX66" s="37">
        <f t="shared" si="244"/>
        <v>6836500.6131981555</v>
      </c>
      <c r="AY66" s="37">
        <f t="shared" si="244"/>
        <v>7115161.7900740262</v>
      </c>
      <c r="AZ66" s="37">
        <f t="shared" si="244"/>
        <v>7393822.9669498969</v>
      </c>
      <c r="BA66" s="37">
        <f t="shared" si="244"/>
        <v>7672484.1438257676</v>
      </c>
      <c r="BB66" s="37">
        <f t="shared" si="244"/>
        <v>7951145.3207016382</v>
      </c>
      <c r="BC66" s="37">
        <f t="shared" si="244"/>
        <v>8229806.4975775089</v>
      </c>
      <c r="BD66" s="37">
        <f t="shared" si="244"/>
        <v>8508467.6744533796</v>
      </c>
      <c r="BE66" s="37">
        <f t="shared" si="244"/>
        <v>8787128.8513292503</v>
      </c>
      <c r="BF66" s="37">
        <f t="shared" si="244"/>
        <v>9065790.0282051209</v>
      </c>
      <c r="BG66" s="37">
        <f t="shared" si="244"/>
        <v>9344451.2050809916</v>
      </c>
      <c r="BH66" s="37">
        <f t="shared" si="244"/>
        <v>9623112.3819568623</v>
      </c>
      <c r="BI66" s="37">
        <f t="shared" si="244"/>
        <v>9901773.558832733</v>
      </c>
      <c r="BJ66" s="37">
        <f t="shared" si="244"/>
        <v>10180434.735708604</v>
      </c>
      <c r="BK66" s="37">
        <f t="shared" si="244"/>
        <v>10459095.912584474</v>
      </c>
      <c r="BL66" s="37">
        <f t="shared" si="244"/>
        <v>10737757.089460345</v>
      </c>
      <c r="BM66" s="37">
        <f t="shared" si="244"/>
        <v>11016418.266336216</v>
      </c>
      <c r="BN66" s="37">
        <f t="shared" si="244"/>
        <v>11295079.443212086</v>
      </c>
      <c r="BO66" s="37">
        <f t="shared" si="244"/>
        <v>11573740.620087957</v>
      </c>
      <c r="BP66" s="79"/>
      <c r="BR66" s="37">
        <f t="shared" ref="BR66:BV66" si="245">BR129</f>
        <v>2174563.6353972154</v>
      </c>
      <c r="BS66" s="37">
        <f t="shared" si="245"/>
        <v>4647950.3663084172</v>
      </c>
      <c r="BT66" s="37">
        <f t="shared" si="245"/>
        <v>7991884.4888188671</v>
      </c>
      <c r="BU66" s="37">
        <f t="shared" si="245"/>
        <v>11335818.611329317</v>
      </c>
      <c r="BV66" s="37">
        <f t="shared" si="245"/>
        <v>14679752.733839767</v>
      </c>
    </row>
    <row r="67" spans="1:74" x14ac:dyDescent="0.3">
      <c r="A67" s="8" t="s">
        <v>45</v>
      </c>
      <c r="B67" s="8"/>
      <c r="C67" s="8"/>
      <c r="D67" s="8"/>
      <c r="E67" s="8"/>
      <c r="F67" s="9" t="s">
        <v>77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72"/>
      <c r="BR67" s="27">
        <v>3784990.33</v>
      </c>
      <c r="BS67" s="27">
        <v>3784990.33</v>
      </c>
      <c r="BT67" s="27">
        <v>3784990.33</v>
      </c>
      <c r="BU67" s="27">
        <v>3784990.33</v>
      </c>
      <c r="BV67" s="27">
        <v>3784990.33</v>
      </c>
    </row>
    <row r="68" spans="1:74" x14ac:dyDescent="0.3">
      <c r="A68" s="8" t="s">
        <v>46</v>
      </c>
      <c r="B68" s="8"/>
      <c r="C68" s="8"/>
      <c r="D68" s="8"/>
      <c r="E68" s="8"/>
      <c r="F68" s="9" t="s">
        <v>78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72"/>
      <c r="BR68" s="27">
        <v>9324847.8800000008</v>
      </c>
      <c r="BS68" s="27">
        <v>9324847.8800000008</v>
      </c>
      <c r="BT68" s="27">
        <v>9324847.8800000008</v>
      </c>
      <c r="BU68" s="27">
        <v>9324847.8800000008</v>
      </c>
      <c r="BV68" s="27">
        <v>9324847.8800000008</v>
      </c>
    </row>
    <row r="69" spans="1:74" x14ac:dyDescent="0.3">
      <c r="A69" s="8" t="s">
        <v>47</v>
      </c>
      <c r="B69" s="8"/>
      <c r="C69" s="8"/>
      <c r="D69" s="8"/>
      <c r="E69" s="8"/>
      <c r="F69" s="9" t="s">
        <v>79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72"/>
      <c r="BR69" s="27">
        <v>590548.43000000005</v>
      </c>
      <c r="BS69" s="27">
        <v>590548.43000000005</v>
      </c>
      <c r="BT69" s="27">
        <v>590548.43000000005</v>
      </c>
      <c r="BU69" s="27">
        <v>590548.43000000005</v>
      </c>
      <c r="BV69" s="27">
        <v>590548.43000000005</v>
      </c>
    </row>
    <row r="70" spans="1:74" x14ac:dyDescent="0.3">
      <c r="A70" s="8" t="s">
        <v>48</v>
      </c>
      <c r="B70" s="8"/>
      <c r="C70" s="8"/>
      <c r="D70" s="8"/>
      <c r="E70" s="8"/>
      <c r="F70" s="14" t="s">
        <v>80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7">
        <f>AE70+0-AF40</f>
        <v>6162521.04</v>
      </c>
      <c r="AG70" s="67">
        <f t="shared" ref="AG70:BO70" si="246">AF70+0-AG40</f>
        <v>6138161.4100000001</v>
      </c>
      <c r="AH70" s="67">
        <f t="shared" si="246"/>
        <v>6113801.7800000003</v>
      </c>
      <c r="AI70" s="67">
        <f t="shared" si="246"/>
        <v>6089442.1500000004</v>
      </c>
      <c r="AJ70" s="67">
        <f t="shared" si="246"/>
        <v>6065082.5200000005</v>
      </c>
      <c r="AK70" s="67">
        <f t="shared" si="246"/>
        <v>6040722.8900000006</v>
      </c>
      <c r="AL70" s="67">
        <f t="shared" si="246"/>
        <v>6016363.2600000007</v>
      </c>
      <c r="AM70" s="67">
        <f t="shared" si="246"/>
        <v>5992003.6300000008</v>
      </c>
      <c r="AN70" s="67">
        <f t="shared" si="246"/>
        <v>5967644.0000000009</v>
      </c>
      <c r="AO70" s="67">
        <f t="shared" si="246"/>
        <v>5943284.370000001</v>
      </c>
      <c r="AP70" s="67">
        <f t="shared" si="246"/>
        <v>5918924.7400000012</v>
      </c>
      <c r="AQ70" s="67">
        <f t="shared" si="246"/>
        <v>5894565.1100000013</v>
      </c>
      <c r="AR70" s="67">
        <f t="shared" si="246"/>
        <v>5870205.4800000014</v>
      </c>
      <c r="AS70" s="67">
        <f t="shared" si="246"/>
        <v>5845845.8500000015</v>
      </c>
      <c r="AT70" s="67">
        <f t="shared" si="246"/>
        <v>5821486.2200000016</v>
      </c>
      <c r="AU70" s="67">
        <f t="shared" si="246"/>
        <v>5797126.5900000017</v>
      </c>
      <c r="AV70" s="67">
        <f t="shared" si="246"/>
        <v>5772766.9600000018</v>
      </c>
      <c r="AW70" s="67">
        <f t="shared" si="246"/>
        <v>5748407.3300000019</v>
      </c>
      <c r="AX70" s="67">
        <f t="shared" si="246"/>
        <v>5724047.700000002</v>
      </c>
      <c r="AY70" s="67">
        <f t="shared" si="246"/>
        <v>5699688.0700000022</v>
      </c>
      <c r="AZ70" s="67">
        <f t="shared" si="246"/>
        <v>5675328.4400000023</v>
      </c>
      <c r="BA70" s="67">
        <f t="shared" si="246"/>
        <v>5650968.8100000024</v>
      </c>
      <c r="BB70" s="67">
        <f t="shared" si="246"/>
        <v>5626609.1800000025</v>
      </c>
      <c r="BC70" s="67">
        <f t="shared" si="246"/>
        <v>5602249.5500000026</v>
      </c>
      <c r="BD70" s="67">
        <f t="shared" si="246"/>
        <v>5577889.9200000027</v>
      </c>
      <c r="BE70" s="67">
        <f t="shared" si="246"/>
        <v>5553530.2900000028</v>
      </c>
      <c r="BF70" s="67">
        <f t="shared" si="246"/>
        <v>5529170.6600000029</v>
      </c>
      <c r="BG70" s="67">
        <f t="shared" si="246"/>
        <v>5504811.0300000031</v>
      </c>
      <c r="BH70" s="67">
        <f t="shared" si="246"/>
        <v>5480451.4000000032</v>
      </c>
      <c r="BI70" s="67">
        <f t="shared" si="246"/>
        <v>5456091.7700000033</v>
      </c>
      <c r="BJ70" s="67">
        <f t="shared" si="246"/>
        <v>5431732.1400000034</v>
      </c>
      <c r="BK70" s="67">
        <f t="shared" si="246"/>
        <v>5407372.5100000035</v>
      </c>
      <c r="BL70" s="67">
        <f t="shared" si="246"/>
        <v>5383012.8800000036</v>
      </c>
      <c r="BM70" s="67">
        <f t="shared" si="246"/>
        <v>5358653.2500000037</v>
      </c>
      <c r="BN70" s="67">
        <f t="shared" si="246"/>
        <v>5334293.6200000038</v>
      </c>
      <c r="BO70" s="67">
        <f t="shared" si="246"/>
        <v>5309933.9900000039</v>
      </c>
      <c r="BP70" s="72"/>
      <c r="BR70" s="67">
        <f t="shared" ref="BR70:BV70" si="247">BQ70+0-BR40</f>
        <v>-239923.08000000002</v>
      </c>
      <c r="BS70" s="67">
        <f t="shared" si="247"/>
        <v>-511541.65</v>
      </c>
      <c r="BT70" s="67">
        <f t="shared" si="247"/>
        <v>-803857.21</v>
      </c>
      <c r="BU70" s="67">
        <f t="shared" si="247"/>
        <v>-1096172.77</v>
      </c>
      <c r="BV70" s="67">
        <f t="shared" si="247"/>
        <v>-1388488.33</v>
      </c>
    </row>
    <row r="71" spans="1:74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72"/>
      <c r="BR71" s="27"/>
      <c r="BS71" s="27"/>
      <c r="BT71" s="27"/>
      <c r="BU71" s="27"/>
      <c r="BV71" s="27"/>
    </row>
    <row r="72" spans="1:74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248">SUM(I66:I71)</f>
        <v>19724453.726955529</v>
      </c>
      <c r="J72" s="28">
        <f t="shared" si="248"/>
        <v>20276538.0839554</v>
      </c>
      <c r="K72" s="28">
        <f t="shared" si="248"/>
        <v>20446056.539671529</v>
      </c>
      <c r="L72" s="28">
        <f t="shared" si="248"/>
        <v>20823290.529605947</v>
      </c>
      <c r="M72" s="28">
        <f t="shared" si="248"/>
        <v>20629343.860850736</v>
      </c>
      <c r="N72" s="28">
        <f t="shared" si="248"/>
        <v>21164959.04781631</v>
      </c>
      <c r="O72" s="28">
        <f t="shared" si="248"/>
        <v>20640305.88222969</v>
      </c>
      <c r="P72" s="28">
        <f t="shared" si="248"/>
        <v>20702484.524318445</v>
      </c>
      <c r="Q72" s="28">
        <f t="shared" si="248"/>
        <v>20892835.303505991</v>
      </c>
      <c r="R72" s="28">
        <f t="shared" si="248"/>
        <v>20962190.629632805</v>
      </c>
      <c r="S72" s="28">
        <f t="shared" si="248"/>
        <v>21089954.602986533</v>
      </c>
      <c r="T72" s="28">
        <f t="shared" si="248"/>
        <v>20428479.719455902</v>
      </c>
      <c r="U72" s="28">
        <f t="shared" si="248"/>
        <v>21403734.084140636</v>
      </c>
      <c r="V72" s="28">
        <f t="shared" si="248"/>
        <v>21349332.72395049</v>
      </c>
      <c r="W72" s="28">
        <f t="shared" si="248"/>
        <v>20991656.251221418</v>
      </c>
      <c r="X72" s="28">
        <f t="shared" si="248"/>
        <v>21680129.378068738</v>
      </c>
      <c r="Y72" s="28">
        <f t="shared" si="248"/>
        <v>21602779.703445099</v>
      </c>
      <c r="Z72" s="28">
        <f t="shared" si="248"/>
        <v>21935108.081902705</v>
      </c>
      <c r="AA72" s="28">
        <f t="shared" si="248"/>
        <v>21409971.080901384</v>
      </c>
      <c r="AB72" s="28">
        <f t="shared" si="248"/>
        <v>21084268.385957565</v>
      </c>
      <c r="AC72" s="28">
        <f t="shared" si="248"/>
        <v>21169787.420668684</v>
      </c>
      <c r="AD72" s="28">
        <f t="shared" si="248"/>
        <v>21380109.298448227</v>
      </c>
      <c r="AE72" s="28">
        <f t="shared" si="248"/>
        <v>21429205.562556613</v>
      </c>
      <c r="AF72" s="28">
        <f t="shared" ref="AF72:BO72" si="249">SUM(AF66:AF71)</f>
        <v>21683507.109432485</v>
      </c>
      <c r="AG72" s="28">
        <f t="shared" si="249"/>
        <v>21937808.656308353</v>
      </c>
      <c r="AH72" s="28">
        <f t="shared" si="249"/>
        <v>22192110.203184225</v>
      </c>
      <c r="AI72" s="28">
        <f t="shared" si="249"/>
        <v>22446411.750060096</v>
      </c>
      <c r="AJ72" s="28">
        <f t="shared" si="249"/>
        <v>22700713.296935968</v>
      </c>
      <c r="AK72" s="28">
        <f t="shared" si="249"/>
        <v>22955014.84381184</v>
      </c>
      <c r="AL72" s="28">
        <f t="shared" si="249"/>
        <v>23209316.390687712</v>
      </c>
      <c r="AM72" s="28">
        <f t="shared" si="249"/>
        <v>23463617.937563583</v>
      </c>
      <c r="AN72" s="28">
        <f t="shared" si="249"/>
        <v>23717919.484439448</v>
      </c>
      <c r="AO72" s="28">
        <f t="shared" si="249"/>
        <v>23972221.031315323</v>
      </c>
      <c r="AP72" s="28">
        <f t="shared" si="249"/>
        <v>24226522.578191191</v>
      </c>
      <c r="AQ72" s="28">
        <f t="shared" si="249"/>
        <v>24480824.125067063</v>
      </c>
      <c r="AR72" s="28">
        <f t="shared" si="249"/>
        <v>24735125.671942931</v>
      </c>
      <c r="AS72" s="28">
        <f t="shared" si="249"/>
        <v>24989427.218818806</v>
      </c>
      <c r="AT72" s="28">
        <f t="shared" si="249"/>
        <v>25243728.765694674</v>
      </c>
      <c r="AU72" s="28">
        <f t="shared" si="249"/>
        <v>25498030.31257055</v>
      </c>
      <c r="AV72" s="28">
        <f t="shared" si="249"/>
        <v>25752331.859446414</v>
      </c>
      <c r="AW72" s="28">
        <f t="shared" si="249"/>
        <v>26006633.406322289</v>
      </c>
      <c r="AX72" s="28">
        <f t="shared" si="249"/>
        <v>26260934.953198157</v>
      </c>
      <c r="AY72" s="28">
        <f t="shared" si="249"/>
        <v>26515236.500074029</v>
      </c>
      <c r="AZ72" s="28">
        <f t="shared" si="249"/>
        <v>26769538.046949897</v>
      </c>
      <c r="BA72" s="28">
        <f t="shared" si="249"/>
        <v>27023839.593825772</v>
      </c>
      <c r="BB72" s="28">
        <f t="shared" si="249"/>
        <v>27278141.14070164</v>
      </c>
      <c r="BC72" s="28">
        <f t="shared" si="249"/>
        <v>27532442.687577516</v>
      </c>
      <c r="BD72" s="28">
        <f t="shared" si="249"/>
        <v>27786744.23445338</v>
      </c>
      <c r="BE72" s="28">
        <f t="shared" si="249"/>
        <v>28041045.781329256</v>
      </c>
      <c r="BF72" s="28">
        <f t="shared" si="249"/>
        <v>28295347.328205124</v>
      </c>
      <c r="BG72" s="28">
        <f t="shared" si="249"/>
        <v>28549648.875080995</v>
      </c>
      <c r="BH72" s="28">
        <f t="shared" si="249"/>
        <v>28803950.421956863</v>
      </c>
      <c r="BI72" s="28">
        <f t="shared" si="249"/>
        <v>29058251.968832739</v>
      </c>
      <c r="BJ72" s="28">
        <f t="shared" si="249"/>
        <v>29312553.515708607</v>
      </c>
      <c r="BK72" s="28">
        <f t="shared" si="249"/>
        <v>29566855.062584482</v>
      </c>
      <c r="BL72" s="28">
        <f t="shared" si="249"/>
        <v>29821156.609460346</v>
      </c>
      <c r="BM72" s="28">
        <f t="shared" si="249"/>
        <v>30075458.156336222</v>
      </c>
      <c r="BN72" s="28">
        <f t="shared" si="249"/>
        <v>30329759.70321209</v>
      </c>
      <c r="BO72" s="28">
        <f t="shared" si="249"/>
        <v>30584061.250087962</v>
      </c>
      <c r="BP72" s="73"/>
      <c r="BR72" s="28">
        <f t="shared" ref="BR72:BV72" si="250">SUM(BR66:BR71)</f>
        <v>15635027.195397215</v>
      </c>
      <c r="BS72" s="28">
        <f t="shared" si="250"/>
        <v>17836795.356308419</v>
      </c>
      <c r="BT72" s="28">
        <f t="shared" si="250"/>
        <v>20888413.918818869</v>
      </c>
      <c r="BU72" s="28">
        <f t="shared" si="250"/>
        <v>23940032.481329318</v>
      </c>
      <c r="BV72" s="28">
        <f t="shared" si="250"/>
        <v>26991651.043839768</v>
      </c>
    </row>
    <row r="73" spans="1:74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74"/>
      <c r="BR73" s="29"/>
      <c r="BS73" s="29"/>
      <c r="BT73" s="29"/>
      <c r="BU73" s="29"/>
      <c r="BV73" s="29"/>
    </row>
    <row r="74" spans="1:74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74"/>
      <c r="BR74" s="29"/>
      <c r="BS74" s="29"/>
      <c r="BT74" s="29"/>
      <c r="BU74" s="29"/>
      <c r="BV74" s="29"/>
    </row>
    <row r="75" spans="1:74" x14ac:dyDescent="0.3">
      <c r="A75" s="8" t="s">
        <v>51</v>
      </c>
      <c r="B75" s="8"/>
      <c r="C75" s="8"/>
      <c r="D75" s="8"/>
      <c r="E75" s="8"/>
      <c r="F75" s="9" t="s">
        <v>81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72"/>
      <c r="BR75" s="27">
        <v>6023998.8700000001</v>
      </c>
      <c r="BS75" s="27">
        <v>6023998.8700000001</v>
      </c>
      <c r="BT75" s="27">
        <v>6023998.8700000001</v>
      </c>
      <c r="BU75" s="27">
        <v>6023998.8700000001</v>
      </c>
      <c r="BV75" s="27">
        <v>6023998.8700000001</v>
      </c>
    </row>
    <row r="76" spans="1:74" x14ac:dyDescent="0.3">
      <c r="A76" s="8" t="s">
        <v>52</v>
      </c>
      <c r="B76" s="8"/>
      <c r="C76" s="8"/>
      <c r="D76" s="8"/>
      <c r="E76" s="8"/>
      <c r="F76" s="9" t="s">
        <v>79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72"/>
      <c r="BR76" s="27">
        <v>587111.43999999994</v>
      </c>
      <c r="BS76" s="27">
        <v>587111.43999999994</v>
      </c>
      <c r="BT76" s="27">
        <v>587111.43999999994</v>
      </c>
      <c r="BU76" s="27">
        <v>587111.43999999994</v>
      </c>
      <c r="BV76" s="27">
        <v>587111.43999999994</v>
      </c>
    </row>
    <row r="77" spans="1:74" x14ac:dyDescent="0.3">
      <c r="A77" s="16" t="s">
        <v>26</v>
      </c>
      <c r="B77" s="16"/>
      <c r="C77" s="16"/>
      <c r="D77" s="16"/>
      <c r="E77" s="16"/>
      <c r="F77" s="9" t="s">
        <v>82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72"/>
      <c r="BR77" s="27">
        <v>0</v>
      </c>
      <c r="BS77" s="27">
        <v>0</v>
      </c>
      <c r="BT77" s="27">
        <v>0</v>
      </c>
      <c r="BU77" s="27">
        <v>0</v>
      </c>
      <c r="BV77" s="27">
        <v>0</v>
      </c>
    </row>
    <row r="78" spans="1:74" x14ac:dyDescent="0.3">
      <c r="A78" s="16" t="s">
        <v>53</v>
      </c>
      <c r="B78" s="16"/>
      <c r="C78" s="16"/>
      <c r="D78" s="16"/>
      <c r="E78" s="16"/>
      <c r="F78" s="9" t="s">
        <v>83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72"/>
      <c r="BR78" s="27">
        <v>341884.02650506166</v>
      </c>
      <c r="BS78" s="27">
        <v>341884.02650506166</v>
      </c>
      <c r="BT78" s="27">
        <v>341884.02650506166</v>
      </c>
      <c r="BU78" s="27">
        <v>341884.02650506166</v>
      </c>
      <c r="BV78" s="27">
        <v>341884.02650506166</v>
      </c>
    </row>
    <row r="79" spans="1:74" x14ac:dyDescent="0.3">
      <c r="A79" s="8" t="s">
        <v>54</v>
      </c>
      <c r="B79" s="8"/>
      <c r="C79" s="8"/>
      <c r="D79" s="8"/>
      <c r="E79" s="8"/>
      <c r="F79" s="9" t="s">
        <v>84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72"/>
      <c r="BR79" s="27">
        <v>1000000</v>
      </c>
      <c r="BS79" s="27">
        <v>1000000</v>
      </c>
      <c r="BT79" s="27">
        <v>1000000</v>
      </c>
      <c r="BU79" s="27">
        <v>1000000</v>
      </c>
      <c r="BV79" s="27">
        <v>1000000</v>
      </c>
    </row>
    <row r="80" spans="1:74" x14ac:dyDescent="0.3">
      <c r="A80" s="8" t="s">
        <v>55</v>
      </c>
      <c r="B80" s="8"/>
      <c r="C80" s="8"/>
      <c r="D80" s="8"/>
      <c r="E80" s="8"/>
      <c r="F80" s="14" t="s">
        <v>85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72"/>
      <c r="BR80" s="27">
        <v>3600000</v>
      </c>
      <c r="BS80" s="27">
        <v>3600000</v>
      </c>
      <c r="BT80" s="27">
        <v>3600000</v>
      </c>
      <c r="BU80" s="27">
        <v>3600000</v>
      </c>
      <c r="BV80" s="27">
        <v>3600000</v>
      </c>
    </row>
    <row r="81" spans="1:74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72"/>
      <c r="BR81" s="27"/>
      <c r="BS81" s="27"/>
      <c r="BT81" s="27"/>
      <c r="BU81" s="27"/>
      <c r="BV81" s="27"/>
    </row>
    <row r="82" spans="1:74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251">SUM(I75:I81)</f>
        <v>13882061.4422122</v>
      </c>
      <c r="J82" s="28">
        <f t="shared" si="251"/>
        <v>14149826.416312162</v>
      </c>
      <c r="K82" s="28">
        <f t="shared" si="251"/>
        <v>14051193.644608486</v>
      </c>
      <c r="L82" s="28">
        <f t="shared" si="251"/>
        <v>14365999.637588812</v>
      </c>
      <c r="M82" s="28">
        <f t="shared" si="251"/>
        <v>13916807.01365008</v>
      </c>
      <c r="N82" s="28">
        <f t="shared" si="251"/>
        <v>14207286.542739753</v>
      </c>
      <c r="O82" s="28">
        <f t="shared" si="251"/>
        <v>13421302.612063766</v>
      </c>
      <c r="P82" s="28">
        <f t="shared" si="251"/>
        <v>13269668.680245757</v>
      </c>
      <c r="Q82" s="28">
        <f t="shared" si="251"/>
        <v>13225775.919002019</v>
      </c>
      <c r="R82" s="28">
        <f t="shared" si="251"/>
        <v>13316034.218840064</v>
      </c>
      <c r="S82" s="28">
        <f t="shared" si="251"/>
        <v>13165511.537846182</v>
      </c>
      <c r="T82" s="28">
        <f t="shared" si="251"/>
        <v>12377765.380294664</v>
      </c>
      <c r="U82" s="28">
        <f t="shared" si="251"/>
        <v>13095883.932700085</v>
      </c>
      <c r="V82" s="28">
        <f t="shared" si="251"/>
        <v>12916589.615643043</v>
      </c>
      <c r="W82" s="28">
        <f t="shared" si="251"/>
        <v>12353114.59687419</v>
      </c>
      <c r="X82" s="28">
        <f t="shared" si="251"/>
        <v>12835199.123928387</v>
      </c>
      <c r="Y82" s="28">
        <f t="shared" si="251"/>
        <v>12598345.013791425</v>
      </c>
      <c r="Z82" s="28">
        <f t="shared" si="251"/>
        <v>12793150.728328707</v>
      </c>
      <c r="AA82" s="28">
        <f t="shared" si="251"/>
        <v>12331489.250028308</v>
      </c>
      <c r="AB82" s="28">
        <f t="shared" si="251"/>
        <v>11861965.412525348</v>
      </c>
      <c r="AC82" s="28">
        <f t="shared" si="251"/>
        <v>11745581.308938682</v>
      </c>
      <c r="AD82" s="28">
        <f t="shared" si="251"/>
        <v>11758199.619272545</v>
      </c>
      <c r="AE82" s="28">
        <f t="shared" si="251"/>
        <v>11552994.336505063</v>
      </c>
      <c r="AF82" s="28">
        <f t="shared" ref="AF82:BO82" si="252">SUM(AF75:AF81)</f>
        <v>11552994.336505063</v>
      </c>
      <c r="AG82" s="28">
        <f t="shared" si="252"/>
        <v>11552994.336505063</v>
      </c>
      <c r="AH82" s="28">
        <f t="shared" si="252"/>
        <v>11552994.336505063</v>
      </c>
      <c r="AI82" s="28">
        <f t="shared" si="252"/>
        <v>11552994.336505063</v>
      </c>
      <c r="AJ82" s="28">
        <f t="shared" si="252"/>
        <v>11552994.336505063</v>
      </c>
      <c r="AK82" s="28">
        <f t="shared" si="252"/>
        <v>11552994.336505063</v>
      </c>
      <c r="AL82" s="28">
        <f t="shared" si="252"/>
        <v>11552994.336505063</v>
      </c>
      <c r="AM82" s="28">
        <f t="shared" si="252"/>
        <v>11552994.336505063</v>
      </c>
      <c r="AN82" s="28">
        <f t="shared" si="252"/>
        <v>11552994.336505063</v>
      </c>
      <c r="AO82" s="28">
        <f t="shared" si="252"/>
        <v>11552994.336505063</v>
      </c>
      <c r="AP82" s="28">
        <f t="shared" si="252"/>
        <v>11552994.336505063</v>
      </c>
      <c r="AQ82" s="28">
        <f t="shared" si="252"/>
        <v>11552994.336505063</v>
      </c>
      <c r="AR82" s="28">
        <f t="shared" si="252"/>
        <v>11552994.336505063</v>
      </c>
      <c r="AS82" s="28">
        <f t="shared" si="252"/>
        <v>11552994.336505063</v>
      </c>
      <c r="AT82" s="28">
        <f t="shared" si="252"/>
        <v>11552994.336505063</v>
      </c>
      <c r="AU82" s="28">
        <f t="shared" si="252"/>
        <v>11552994.336505063</v>
      </c>
      <c r="AV82" s="28">
        <f t="shared" si="252"/>
        <v>11552994.336505063</v>
      </c>
      <c r="AW82" s="28">
        <f t="shared" si="252"/>
        <v>11552994.336505063</v>
      </c>
      <c r="AX82" s="28">
        <f t="shared" si="252"/>
        <v>11552994.336505063</v>
      </c>
      <c r="AY82" s="28">
        <f t="shared" si="252"/>
        <v>11552994.336505063</v>
      </c>
      <c r="AZ82" s="28">
        <f t="shared" si="252"/>
        <v>11552994.336505063</v>
      </c>
      <c r="BA82" s="28">
        <f t="shared" si="252"/>
        <v>11552994.336505063</v>
      </c>
      <c r="BB82" s="28">
        <f t="shared" si="252"/>
        <v>11552994.336505063</v>
      </c>
      <c r="BC82" s="28">
        <f t="shared" si="252"/>
        <v>11552994.336505063</v>
      </c>
      <c r="BD82" s="28">
        <f t="shared" si="252"/>
        <v>11552994.336505063</v>
      </c>
      <c r="BE82" s="28">
        <f t="shared" si="252"/>
        <v>11552994.336505063</v>
      </c>
      <c r="BF82" s="28">
        <f t="shared" si="252"/>
        <v>11552994.336505063</v>
      </c>
      <c r="BG82" s="28">
        <f t="shared" si="252"/>
        <v>11552994.336505063</v>
      </c>
      <c r="BH82" s="28">
        <f t="shared" si="252"/>
        <v>11552994.336505063</v>
      </c>
      <c r="BI82" s="28">
        <f t="shared" si="252"/>
        <v>11552994.336505063</v>
      </c>
      <c r="BJ82" s="28">
        <f t="shared" si="252"/>
        <v>11552994.336505063</v>
      </c>
      <c r="BK82" s="28">
        <f t="shared" si="252"/>
        <v>11552994.336505063</v>
      </c>
      <c r="BL82" s="28">
        <f t="shared" si="252"/>
        <v>11552994.336505063</v>
      </c>
      <c r="BM82" s="28">
        <f t="shared" si="252"/>
        <v>11552994.336505063</v>
      </c>
      <c r="BN82" s="28">
        <f t="shared" si="252"/>
        <v>11552994.336505063</v>
      </c>
      <c r="BO82" s="28">
        <f t="shared" si="252"/>
        <v>11552994.336505063</v>
      </c>
      <c r="BP82" s="73"/>
      <c r="BR82" s="28">
        <f t="shared" ref="BR82:BV82" si="253">SUM(BR75:BR81)</f>
        <v>11552994.336505063</v>
      </c>
      <c r="BS82" s="28">
        <f t="shared" si="253"/>
        <v>11552994.336505063</v>
      </c>
      <c r="BT82" s="28">
        <f t="shared" si="253"/>
        <v>11552994.336505063</v>
      </c>
      <c r="BU82" s="28">
        <f t="shared" si="253"/>
        <v>11552994.336505063</v>
      </c>
      <c r="BV82" s="28">
        <f t="shared" si="253"/>
        <v>11552994.336505063</v>
      </c>
    </row>
    <row r="83" spans="1:74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74"/>
      <c r="BR83" s="29"/>
      <c r="BS83" s="29"/>
      <c r="BT83" s="29"/>
      <c r="BU83" s="29"/>
      <c r="BV83" s="29"/>
    </row>
    <row r="84" spans="1:74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74"/>
      <c r="BR84" s="29"/>
      <c r="BS84" s="29"/>
      <c r="BT84" s="29"/>
      <c r="BU84" s="29"/>
      <c r="BV84" s="29"/>
    </row>
    <row r="85" spans="1:74" x14ac:dyDescent="0.3">
      <c r="A85" s="8" t="s">
        <v>58</v>
      </c>
      <c r="B85" s="8"/>
      <c r="C85" s="8"/>
      <c r="D85" s="8"/>
      <c r="E85" s="8"/>
      <c r="F85" s="9" t="s">
        <v>86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72"/>
      <c r="BR85" s="27">
        <v>2000000</v>
      </c>
      <c r="BS85" s="27">
        <v>2000000</v>
      </c>
      <c r="BT85" s="27">
        <v>2000000</v>
      </c>
      <c r="BU85" s="27">
        <v>2000000</v>
      </c>
      <c r="BV85" s="27">
        <v>2000000</v>
      </c>
    </row>
    <row r="86" spans="1:74" x14ac:dyDescent="0.3">
      <c r="A86" s="8" t="s">
        <v>59</v>
      </c>
      <c r="B86" s="8"/>
      <c r="C86" s="8"/>
      <c r="D86" s="8"/>
      <c r="E86" s="8"/>
      <c r="F86" s="9" t="s">
        <v>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72"/>
      <c r="BR86" s="27">
        <v>-950000</v>
      </c>
      <c r="BS86" s="27">
        <v>-950000</v>
      </c>
      <c r="BT86" s="27">
        <v>-950000</v>
      </c>
      <c r="BU86" s="27">
        <v>-950000</v>
      </c>
      <c r="BV86" s="27">
        <v>-950000</v>
      </c>
    </row>
    <row r="87" spans="1:74" x14ac:dyDescent="0.3">
      <c r="A87" s="8" t="s">
        <v>60</v>
      </c>
      <c r="B87" s="8"/>
      <c r="C87" s="8"/>
      <c r="D87" s="8"/>
      <c r="E87" s="8"/>
      <c r="F87" s="66" t="s">
        <v>146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9080513.0411552731</v>
      </c>
      <c r="AG87" s="37">
        <f t="shared" ref="AG87:BO87" si="254">AF87+AG49</f>
        <v>9334814.5880311448</v>
      </c>
      <c r="AH87" s="37">
        <f t="shared" si="254"/>
        <v>9589116.1349070165</v>
      </c>
      <c r="AI87" s="37">
        <f t="shared" si="254"/>
        <v>9843417.6817828882</v>
      </c>
      <c r="AJ87" s="37">
        <f t="shared" si="254"/>
        <v>10097719.22865876</v>
      </c>
      <c r="AK87" s="37">
        <f t="shared" si="254"/>
        <v>10352020.775534632</v>
      </c>
      <c r="AL87" s="37">
        <f t="shared" si="254"/>
        <v>10606322.322410503</v>
      </c>
      <c r="AM87" s="37">
        <f t="shared" si="254"/>
        <v>10860623.869286375</v>
      </c>
      <c r="AN87" s="37">
        <f t="shared" si="254"/>
        <v>11114925.416162247</v>
      </c>
      <c r="AO87" s="37">
        <f t="shared" si="254"/>
        <v>11369226.963038119</v>
      </c>
      <c r="AP87" s="37">
        <f t="shared" si="254"/>
        <v>11623528.50991399</v>
      </c>
      <c r="AQ87" s="37">
        <f t="shared" si="254"/>
        <v>11877830.056789862</v>
      </c>
      <c r="AR87" s="37">
        <f t="shared" si="254"/>
        <v>12132131.603665734</v>
      </c>
      <c r="AS87" s="37">
        <f t="shared" si="254"/>
        <v>12386433.150541605</v>
      </c>
      <c r="AT87" s="37">
        <f t="shared" si="254"/>
        <v>12640734.697417477</v>
      </c>
      <c r="AU87" s="37">
        <f t="shared" si="254"/>
        <v>12895036.244293349</v>
      </c>
      <c r="AV87" s="37">
        <f t="shared" si="254"/>
        <v>13149337.791169221</v>
      </c>
      <c r="AW87" s="37">
        <f t="shared" si="254"/>
        <v>13403639.338045092</v>
      </c>
      <c r="AX87" s="37">
        <f t="shared" si="254"/>
        <v>13657940.884920964</v>
      </c>
      <c r="AY87" s="37">
        <f t="shared" si="254"/>
        <v>13912242.431796836</v>
      </c>
      <c r="AZ87" s="37">
        <f t="shared" si="254"/>
        <v>14166543.978672707</v>
      </c>
      <c r="BA87" s="37">
        <f t="shared" si="254"/>
        <v>14420845.525548579</v>
      </c>
      <c r="BB87" s="37">
        <f t="shared" si="254"/>
        <v>14675147.072424451</v>
      </c>
      <c r="BC87" s="37">
        <f t="shared" si="254"/>
        <v>14929448.619300323</v>
      </c>
      <c r="BD87" s="37">
        <f t="shared" si="254"/>
        <v>15183750.166176194</v>
      </c>
      <c r="BE87" s="37">
        <f t="shared" si="254"/>
        <v>15438051.713052066</v>
      </c>
      <c r="BF87" s="37">
        <f t="shared" si="254"/>
        <v>15692353.259927938</v>
      </c>
      <c r="BG87" s="37">
        <f t="shared" si="254"/>
        <v>15946654.806803809</v>
      </c>
      <c r="BH87" s="37">
        <f t="shared" si="254"/>
        <v>16200956.353679681</v>
      </c>
      <c r="BI87" s="37">
        <f t="shared" si="254"/>
        <v>16455257.900555553</v>
      </c>
      <c r="BJ87" s="37">
        <f t="shared" si="254"/>
        <v>16709559.447431425</v>
      </c>
      <c r="BK87" s="37">
        <f t="shared" si="254"/>
        <v>16963860.994307294</v>
      </c>
      <c r="BL87" s="37">
        <f t="shared" si="254"/>
        <v>17218162.541183166</v>
      </c>
      <c r="BM87" s="37">
        <f t="shared" si="254"/>
        <v>17472464.088059038</v>
      </c>
      <c r="BN87" s="37">
        <f t="shared" si="254"/>
        <v>17726765.63493491</v>
      </c>
      <c r="BO87" s="37">
        <f t="shared" si="254"/>
        <v>17981067.181810781</v>
      </c>
      <c r="BP87" s="79"/>
      <c r="BR87" s="37">
        <f t="shared" ref="BR87:BV87" si="255">BQ87+BR49</f>
        <v>3032032.8588921535</v>
      </c>
      <c r="BS87" s="37">
        <f t="shared" si="255"/>
        <v>5233801.0198033545</v>
      </c>
      <c r="BT87" s="37">
        <f t="shared" si="255"/>
        <v>8285419.582313804</v>
      </c>
      <c r="BU87" s="37">
        <f t="shared" si="255"/>
        <v>11337038.144824253</v>
      </c>
      <c r="BV87" s="37">
        <f t="shared" si="255"/>
        <v>14388656.707334703</v>
      </c>
    </row>
    <row r="88" spans="1:74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72"/>
      <c r="BR88" s="27"/>
      <c r="BS88" s="27"/>
      <c r="BT88" s="27"/>
      <c r="BU88" s="27"/>
      <c r="BV88" s="27"/>
    </row>
    <row r="89" spans="1:74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256">SUM(I85:I88)</f>
        <v>5842392.5529711787</v>
      </c>
      <c r="J89" s="28">
        <f t="shared" si="256"/>
        <v>6126711.9358710907</v>
      </c>
      <c r="K89" s="28">
        <f t="shared" si="256"/>
        <v>6394863.1632908937</v>
      </c>
      <c r="L89" s="28">
        <f t="shared" si="256"/>
        <v>6457291.1602449846</v>
      </c>
      <c r="M89" s="28">
        <f t="shared" si="256"/>
        <v>6712537.1154285055</v>
      </c>
      <c r="N89" s="28">
        <f t="shared" si="256"/>
        <v>6957672.7733044047</v>
      </c>
      <c r="O89" s="28">
        <f t="shared" si="256"/>
        <v>7219003.5383937731</v>
      </c>
      <c r="P89" s="28">
        <f t="shared" si="256"/>
        <v>7432816.1123005385</v>
      </c>
      <c r="Q89" s="28">
        <f t="shared" si="256"/>
        <v>7667059.6527318219</v>
      </c>
      <c r="R89" s="28">
        <f t="shared" si="256"/>
        <v>7646156.6790205892</v>
      </c>
      <c r="S89" s="28">
        <f t="shared" si="256"/>
        <v>7924443.3333681999</v>
      </c>
      <c r="T89" s="28">
        <f t="shared" si="256"/>
        <v>8050714.607389085</v>
      </c>
      <c r="U89" s="28">
        <f t="shared" si="256"/>
        <v>8307850.4196683997</v>
      </c>
      <c r="V89" s="28">
        <f t="shared" si="256"/>
        <v>8432743.3765353002</v>
      </c>
      <c r="W89" s="28">
        <f t="shared" si="256"/>
        <v>8638541.922575077</v>
      </c>
      <c r="X89" s="28">
        <f t="shared" si="256"/>
        <v>8844930.5223682001</v>
      </c>
      <c r="Y89" s="28">
        <f t="shared" si="256"/>
        <v>9004434.9578815252</v>
      </c>
      <c r="Z89" s="28">
        <f t="shared" si="256"/>
        <v>9141957.6218018476</v>
      </c>
      <c r="AA89" s="28">
        <f t="shared" si="256"/>
        <v>9078482.0991009232</v>
      </c>
      <c r="AB89" s="28">
        <f t="shared" si="256"/>
        <v>9222303.2416600659</v>
      </c>
      <c r="AC89" s="28">
        <f t="shared" si="256"/>
        <v>9424206.379957851</v>
      </c>
      <c r="AD89" s="28">
        <f t="shared" si="256"/>
        <v>9621909.9474035297</v>
      </c>
      <c r="AE89" s="28">
        <f t="shared" si="256"/>
        <v>9876211.4942794014</v>
      </c>
      <c r="AF89" s="28">
        <f t="shared" ref="AF89:BO89" si="257">SUM(AF85:AF88)</f>
        <v>10130513.041155273</v>
      </c>
      <c r="AG89" s="28">
        <f t="shared" si="257"/>
        <v>10384814.588031145</v>
      </c>
      <c r="AH89" s="28">
        <f t="shared" si="257"/>
        <v>10639116.134907017</v>
      </c>
      <c r="AI89" s="28">
        <f t="shared" si="257"/>
        <v>10893417.681782888</v>
      </c>
      <c r="AJ89" s="28">
        <f t="shared" si="257"/>
        <v>11147719.22865876</v>
      </c>
      <c r="AK89" s="28">
        <f t="shared" si="257"/>
        <v>11402020.775534632</v>
      </c>
      <c r="AL89" s="28">
        <f t="shared" si="257"/>
        <v>11656322.322410503</v>
      </c>
      <c r="AM89" s="28">
        <f t="shared" si="257"/>
        <v>11910623.869286375</v>
      </c>
      <c r="AN89" s="28">
        <f t="shared" si="257"/>
        <v>12164925.416162247</v>
      </c>
      <c r="AO89" s="28">
        <f t="shared" si="257"/>
        <v>12419226.963038119</v>
      </c>
      <c r="AP89" s="28">
        <f t="shared" si="257"/>
        <v>12673528.50991399</v>
      </c>
      <c r="AQ89" s="28">
        <f t="shared" si="257"/>
        <v>12927830.056789862</v>
      </c>
      <c r="AR89" s="28">
        <f t="shared" si="257"/>
        <v>13182131.603665734</v>
      </c>
      <c r="AS89" s="28">
        <f t="shared" si="257"/>
        <v>13436433.150541605</v>
      </c>
      <c r="AT89" s="28">
        <f t="shared" si="257"/>
        <v>13690734.697417477</v>
      </c>
      <c r="AU89" s="28">
        <f t="shared" si="257"/>
        <v>13945036.244293349</v>
      </c>
      <c r="AV89" s="28">
        <f t="shared" si="257"/>
        <v>14199337.791169221</v>
      </c>
      <c r="AW89" s="28">
        <f t="shared" si="257"/>
        <v>14453639.338045092</v>
      </c>
      <c r="AX89" s="28">
        <f t="shared" si="257"/>
        <v>14707940.884920964</v>
      </c>
      <c r="AY89" s="28">
        <f t="shared" si="257"/>
        <v>14962242.431796836</v>
      </c>
      <c r="AZ89" s="28">
        <f t="shared" si="257"/>
        <v>15216543.978672707</v>
      </c>
      <c r="BA89" s="28">
        <f t="shared" si="257"/>
        <v>15470845.525548579</v>
      </c>
      <c r="BB89" s="28">
        <f t="shared" si="257"/>
        <v>15725147.072424451</v>
      </c>
      <c r="BC89" s="28">
        <f t="shared" si="257"/>
        <v>15979448.619300323</v>
      </c>
      <c r="BD89" s="28">
        <f t="shared" si="257"/>
        <v>16233750.166176194</v>
      </c>
      <c r="BE89" s="28">
        <f t="shared" si="257"/>
        <v>16488051.713052066</v>
      </c>
      <c r="BF89" s="28">
        <f t="shared" si="257"/>
        <v>16742353.259927938</v>
      </c>
      <c r="BG89" s="28">
        <f t="shared" si="257"/>
        <v>16996654.806803808</v>
      </c>
      <c r="BH89" s="28">
        <f t="shared" si="257"/>
        <v>17250956.353679679</v>
      </c>
      <c r="BI89" s="28">
        <f t="shared" si="257"/>
        <v>17505257.900555551</v>
      </c>
      <c r="BJ89" s="28">
        <f t="shared" si="257"/>
        <v>17759559.447431423</v>
      </c>
      <c r="BK89" s="28">
        <f t="shared" si="257"/>
        <v>18013860.994307294</v>
      </c>
      <c r="BL89" s="28">
        <f t="shared" si="257"/>
        <v>18268162.541183166</v>
      </c>
      <c r="BM89" s="28">
        <f t="shared" si="257"/>
        <v>18522464.088059038</v>
      </c>
      <c r="BN89" s="28">
        <f t="shared" si="257"/>
        <v>18776765.63493491</v>
      </c>
      <c r="BO89" s="28">
        <f t="shared" si="257"/>
        <v>19031067.181810781</v>
      </c>
      <c r="BP89" s="73"/>
      <c r="BR89" s="28">
        <f t="shared" ref="BR89:BV89" si="258">SUM(BR85:BR88)</f>
        <v>4082032.8588921535</v>
      </c>
      <c r="BS89" s="28">
        <f t="shared" si="258"/>
        <v>6283801.0198033545</v>
      </c>
      <c r="BT89" s="28">
        <f t="shared" si="258"/>
        <v>9335419.582313804</v>
      </c>
      <c r="BU89" s="28">
        <f t="shared" si="258"/>
        <v>12387038.144824253</v>
      </c>
      <c r="BV89" s="28">
        <f t="shared" si="258"/>
        <v>15438656.707334703</v>
      </c>
    </row>
    <row r="90" spans="1:74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74"/>
      <c r="BR90" s="29"/>
      <c r="BS90" s="29"/>
      <c r="BT90" s="29"/>
      <c r="BU90" s="29"/>
      <c r="BV90" s="29"/>
    </row>
    <row r="91" spans="1:74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259">SUM(H82,H89)</f>
        <v>19487721.458227847</v>
      </c>
      <c r="I91" s="28">
        <f t="shared" si="259"/>
        <v>19724453.995183378</v>
      </c>
      <c r="J91" s="28">
        <f t="shared" si="259"/>
        <v>20276538.352183253</v>
      </c>
      <c r="K91" s="28">
        <f t="shared" si="259"/>
        <v>20446056.807899378</v>
      </c>
      <c r="L91" s="28">
        <f t="shared" si="259"/>
        <v>20823290.797833797</v>
      </c>
      <c r="M91" s="28">
        <f t="shared" si="259"/>
        <v>20629344.129078586</v>
      </c>
      <c r="N91" s="28">
        <f t="shared" si="259"/>
        <v>21164959.316044159</v>
      </c>
      <c r="O91" s="28">
        <f t="shared" si="259"/>
        <v>20640306.150457539</v>
      </c>
      <c r="P91" s="28">
        <f t="shared" si="259"/>
        <v>20702484.792546295</v>
      </c>
      <c r="Q91" s="28">
        <f t="shared" si="259"/>
        <v>20892835.57173384</v>
      </c>
      <c r="R91" s="28">
        <f t="shared" si="259"/>
        <v>20962190.897860654</v>
      </c>
      <c r="S91" s="28">
        <f t="shared" si="259"/>
        <v>21089954.871214382</v>
      </c>
      <c r="T91" s="28">
        <f t="shared" si="259"/>
        <v>20428479.987683751</v>
      </c>
      <c r="U91" s="28">
        <f t="shared" si="259"/>
        <v>21403734.352368485</v>
      </c>
      <c r="V91" s="28">
        <f t="shared" si="259"/>
        <v>21349332.992178343</v>
      </c>
      <c r="W91" s="28">
        <f t="shared" si="259"/>
        <v>20991656.519449268</v>
      </c>
      <c r="X91" s="28">
        <f t="shared" si="259"/>
        <v>21680129.646296587</v>
      </c>
      <c r="Y91" s="28">
        <f t="shared" si="259"/>
        <v>21602779.971672952</v>
      </c>
      <c r="Z91" s="28">
        <f t="shared" si="259"/>
        <v>21935108.350130554</v>
      </c>
      <c r="AA91" s="28">
        <f t="shared" si="259"/>
        <v>21409971.34912923</v>
      </c>
      <c r="AB91" s="28">
        <f t="shared" si="259"/>
        <v>21084268.654185414</v>
      </c>
      <c r="AC91" s="28">
        <f t="shared" si="259"/>
        <v>21169787.688896533</v>
      </c>
      <c r="AD91" s="28">
        <f t="shared" si="259"/>
        <v>21380109.566676073</v>
      </c>
      <c r="AE91" s="28">
        <f t="shared" si="259"/>
        <v>21429205.830784462</v>
      </c>
      <c r="AF91" s="28">
        <f t="shared" ref="AF91:BO91" si="260">SUM(AF82,AF89)</f>
        <v>21683507.377660334</v>
      </c>
      <c r="AG91" s="28">
        <f t="shared" si="260"/>
        <v>21937808.924536206</v>
      </c>
      <c r="AH91" s="28">
        <f t="shared" si="260"/>
        <v>22192110.471412078</v>
      </c>
      <c r="AI91" s="28">
        <f t="shared" si="260"/>
        <v>22446412.018287949</v>
      </c>
      <c r="AJ91" s="28">
        <f t="shared" si="260"/>
        <v>22700713.565163821</v>
      </c>
      <c r="AK91" s="28">
        <f t="shared" si="260"/>
        <v>22955015.112039693</v>
      </c>
      <c r="AL91" s="28">
        <f t="shared" si="260"/>
        <v>23209316.658915564</v>
      </c>
      <c r="AM91" s="28">
        <f t="shared" si="260"/>
        <v>23463618.205791436</v>
      </c>
      <c r="AN91" s="28">
        <f t="shared" si="260"/>
        <v>23717919.752667308</v>
      </c>
      <c r="AO91" s="28">
        <f t="shared" si="260"/>
        <v>23972221.29954318</v>
      </c>
      <c r="AP91" s="28">
        <f t="shared" si="260"/>
        <v>24226522.846419051</v>
      </c>
      <c r="AQ91" s="28">
        <f t="shared" si="260"/>
        <v>24480824.393294923</v>
      </c>
      <c r="AR91" s="28">
        <f t="shared" si="260"/>
        <v>24735125.940170795</v>
      </c>
      <c r="AS91" s="28">
        <f t="shared" si="260"/>
        <v>24989427.487046666</v>
      </c>
      <c r="AT91" s="28">
        <f t="shared" si="260"/>
        <v>25243729.033922538</v>
      </c>
      <c r="AU91" s="28">
        <f t="shared" si="260"/>
        <v>25498030.58079841</v>
      </c>
      <c r="AV91" s="28">
        <f t="shared" si="260"/>
        <v>25752332.127674282</v>
      </c>
      <c r="AW91" s="28">
        <f t="shared" si="260"/>
        <v>26006633.674550153</v>
      </c>
      <c r="AX91" s="28">
        <f t="shared" si="260"/>
        <v>26260935.221426025</v>
      </c>
      <c r="AY91" s="28">
        <f t="shared" si="260"/>
        <v>26515236.768301897</v>
      </c>
      <c r="AZ91" s="28">
        <f t="shared" si="260"/>
        <v>26769538.315177768</v>
      </c>
      <c r="BA91" s="28">
        <f t="shared" si="260"/>
        <v>27023839.86205364</v>
      </c>
      <c r="BB91" s="28">
        <f t="shared" si="260"/>
        <v>27278141.408929512</v>
      </c>
      <c r="BC91" s="28">
        <f t="shared" si="260"/>
        <v>27532442.955805384</v>
      </c>
      <c r="BD91" s="28">
        <f t="shared" si="260"/>
        <v>27786744.502681255</v>
      </c>
      <c r="BE91" s="28">
        <f t="shared" si="260"/>
        <v>28041046.049557127</v>
      </c>
      <c r="BF91" s="28">
        <f t="shared" si="260"/>
        <v>28295347.596432999</v>
      </c>
      <c r="BG91" s="28">
        <f t="shared" si="260"/>
        <v>28549649.14330887</v>
      </c>
      <c r="BH91" s="28">
        <f t="shared" si="260"/>
        <v>28803950.690184742</v>
      </c>
      <c r="BI91" s="28">
        <f t="shared" si="260"/>
        <v>29058252.237060614</v>
      </c>
      <c r="BJ91" s="28">
        <f t="shared" si="260"/>
        <v>29312553.783936486</v>
      </c>
      <c r="BK91" s="28">
        <f t="shared" si="260"/>
        <v>29566855.330812357</v>
      </c>
      <c r="BL91" s="28">
        <f t="shared" si="260"/>
        <v>29821156.877688229</v>
      </c>
      <c r="BM91" s="28">
        <f t="shared" si="260"/>
        <v>30075458.424564101</v>
      </c>
      <c r="BN91" s="28">
        <f t="shared" si="260"/>
        <v>30329759.971439973</v>
      </c>
      <c r="BO91" s="28">
        <f t="shared" si="260"/>
        <v>30584061.518315844</v>
      </c>
      <c r="BP91" s="73"/>
      <c r="BR91" s="28">
        <f t="shared" ref="BR91:BV91" si="261">SUM(BR82,BR89)</f>
        <v>15635027.195397217</v>
      </c>
      <c r="BS91" s="28">
        <f t="shared" si="261"/>
        <v>17836795.356308416</v>
      </c>
      <c r="BT91" s="28">
        <f t="shared" si="261"/>
        <v>20888413.918818869</v>
      </c>
      <c r="BU91" s="28">
        <f t="shared" si="261"/>
        <v>23940032.481329314</v>
      </c>
      <c r="BV91" s="28">
        <f t="shared" si="261"/>
        <v>26991651.043839768</v>
      </c>
    </row>
    <row r="92" spans="1:74" x14ac:dyDescent="0.3">
      <c r="A92" t="s">
        <v>107</v>
      </c>
      <c r="H92" s="33">
        <f>ROUND(H72-H91,0)</f>
        <v>0</v>
      </c>
      <c r="I92" s="33">
        <f t="shared" ref="I92:M92" si="262">ROUND(I72-I91,0)</f>
        <v>0</v>
      </c>
      <c r="J92" s="33">
        <f t="shared" si="262"/>
        <v>0</v>
      </c>
      <c r="K92" s="33">
        <f t="shared" si="262"/>
        <v>0</v>
      </c>
      <c r="L92" s="33">
        <f t="shared" si="262"/>
        <v>0</v>
      </c>
      <c r="M92" s="33">
        <f t="shared" si="262"/>
        <v>0</v>
      </c>
      <c r="N92" s="33">
        <f t="shared" ref="N92" si="263">ROUND(N72-N91,0)</f>
        <v>0</v>
      </c>
      <c r="O92" s="33">
        <f t="shared" ref="O92" si="264">ROUND(O72-O91,0)</f>
        <v>0</v>
      </c>
      <c r="P92" s="33">
        <f t="shared" ref="P92" si="265">ROUND(P72-P91,0)</f>
        <v>0</v>
      </c>
      <c r="Q92" s="33">
        <f t="shared" ref="Q92" si="266">ROUND(Q72-Q91,0)</f>
        <v>0</v>
      </c>
      <c r="R92" s="33">
        <f t="shared" ref="R92" si="267">ROUND(R72-R91,0)</f>
        <v>0</v>
      </c>
      <c r="S92" s="33">
        <f t="shared" ref="S92" si="268">ROUND(S72-S91,0)</f>
        <v>0</v>
      </c>
      <c r="T92" s="33">
        <f t="shared" ref="T92" si="269">ROUND(T72-T91,0)</f>
        <v>0</v>
      </c>
      <c r="U92" s="33">
        <f t="shared" ref="U92" si="270">ROUND(U72-U91,0)</f>
        <v>0</v>
      </c>
      <c r="V92" s="33">
        <f t="shared" ref="V92" si="271">ROUND(V72-V91,0)</f>
        <v>0</v>
      </c>
      <c r="W92" s="33">
        <f t="shared" ref="W92" si="272">ROUND(W72-W91,0)</f>
        <v>0</v>
      </c>
      <c r="X92" s="33">
        <f t="shared" ref="X92" si="273">ROUND(X72-X91,0)</f>
        <v>0</v>
      </c>
      <c r="Y92" s="33">
        <f t="shared" ref="Y92" si="274">ROUND(Y72-Y91,0)</f>
        <v>0</v>
      </c>
      <c r="Z92" s="33">
        <f t="shared" ref="Z92" si="275">ROUND(Z72-Z91,0)</f>
        <v>0</v>
      </c>
      <c r="AA92" s="33">
        <f t="shared" ref="AA92" si="276">ROUND(AA72-AA91,0)</f>
        <v>0</v>
      </c>
      <c r="AB92" s="33">
        <f t="shared" ref="AB92" si="277">ROUND(AB72-AB91,0)</f>
        <v>0</v>
      </c>
      <c r="AC92" s="33">
        <f t="shared" ref="AC92" si="278">ROUND(AC72-AC91,0)</f>
        <v>0</v>
      </c>
      <c r="AD92" s="33">
        <f t="shared" ref="AD92" si="279">ROUND(AD72-AD91,0)</f>
        <v>0</v>
      </c>
      <c r="AE92" s="33">
        <f t="shared" ref="AE92" si="280">ROUND(AE72-AE91,0)</f>
        <v>0</v>
      </c>
      <c r="AF92" s="33">
        <f t="shared" ref="AF92:BO92" si="281">ROUND(AF72-AF91,0)</f>
        <v>0</v>
      </c>
      <c r="AG92" s="33">
        <f t="shared" si="281"/>
        <v>0</v>
      </c>
      <c r="AH92" s="33">
        <f t="shared" si="281"/>
        <v>0</v>
      </c>
      <c r="AI92" s="33">
        <f t="shared" si="281"/>
        <v>0</v>
      </c>
      <c r="AJ92" s="33">
        <f t="shared" si="281"/>
        <v>0</v>
      </c>
      <c r="AK92" s="33">
        <f t="shared" si="281"/>
        <v>0</v>
      </c>
      <c r="AL92" s="33">
        <f t="shared" si="281"/>
        <v>0</v>
      </c>
      <c r="AM92" s="33">
        <f t="shared" si="281"/>
        <v>0</v>
      </c>
      <c r="AN92" s="33">
        <f t="shared" si="281"/>
        <v>0</v>
      </c>
      <c r="AO92" s="33">
        <f t="shared" si="281"/>
        <v>0</v>
      </c>
      <c r="AP92" s="33">
        <f t="shared" si="281"/>
        <v>0</v>
      </c>
      <c r="AQ92" s="33">
        <f t="shared" si="281"/>
        <v>0</v>
      </c>
      <c r="AR92" s="33">
        <f t="shared" si="281"/>
        <v>0</v>
      </c>
      <c r="AS92" s="33">
        <f t="shared" si="281"/>
        <v>0</v>
      </c>
      <c r="AT92" s="33">
        <f t="shared" si="281"/>
        <v>0</v>
      </c>
      <c r="AU92" s="33">
        <f t="shared" si="281"/>
        <v>0</v>
      </c>
      <c r="AV92" s="33">
        <f t="shared" si="281"/>
        <v>0</v>
      </c>
      <c r="AW92" s="33">
        <f t="shared" si="281"/>
        <v>0</v>
      </c>
      <c r="AX92" s="33">
        <f t="shared" si="281"/>
        <v>0</v>
      </c>
      <c r="AY92" s="33">
        <f t="shared" si="281"/>
        <v>0</v>
      </c>
      <c r="AZ92" s="33">
        <f t="shared" si="281"/>
        <v>0</v>
      </c>
      <c r="BA92" s="33">
        <f t="shared" si="281"/>
        <v>0</v>
      </c>
      <c r="BB92" s="33">
        <f t="shared" si="281"/>
        <v>0</v>
      </c>
      <c r="BC92" s="33">
        <f t="shared" si="281"/>
        <v>0</v>
      </c>
      <c r="BD92" s="33">
        <f t="shared" si="281"/>
        <v>0</v>
      </c>
      <c r="BE92" s="33">
        <f t="shared" si="281"/>
        <v>0</v>
      </c>
      <c r="BF92" s="33">
        <f t="shared" si="281"/>
        <v>0</v>
      </c>
      <c r="BG92" s="33">
        <f t="shared" si="281"/>
        <v>0</v>
      </c>
      <c r="BH92" s="33">
        <f t="shared" si="281"/>
        <v>0</v>
      </c>
      <c r="BI92" s="33">
        <f t="shared" si="281"/>
        <v>0</v>
      </c>
      <c r="BJ92" s="33">
        <f t="shared" si="281"/>
        <v>0</v>
      </c>
      <c r="BK92" s="33">
        <f t="shared" si="281"/>
        <v>0</v>
      </c>
      <c r="BL92" s="33">
        <f t="shared" si="281"/>
        <v>0</v>
      </c>
      <c r="BM92" s="33">
        <f t="shared" si="281"/>
        <v>0</v>
      </c>
      <c r="BN92" s="33">
        <f t="shared" si="281"/>
        <v>0</v>
      </c>
      <c r="BO92" s="33">
        <f t="shared" si="281"/>
        <v>0</v>
      </c>
      <c r="BP92" s="80"/>
      <c r="BR92" s="33">
        <f t="shared" ref="BR92:BV92" si="282">ROUND(BR72-BR91,0)</f>
        <v>0</v>
      </c>
      <c r="BS92" s="33">
        <f t="shared" si="282"/>
        <v>0</v>
      </c>
      <c r="BT92" s="33">
        <f t="shared" si="282"/>
        <v>0</v>
      </c>
      <c r="BU92" s="33">
        <f t="shared" si="282"/>
        <v>0</v>
      </c>
      <c r="BV92" s="33">
        <f t="shared" si="282"/>
        <v>0</v>
      </c>
    </row>
    <row r="93" spans="1:74" x14ac:dyDescent="0.3">
      <c r="I93" s="41"/>
    </row>
    <row r="94" spans="1:74" x14ac:dyDescent="0.3">
      <c r="A94" s="5" t="s">
        <v>119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5"/>
      <c r="BR94" s="31"/>
      <c r="BS94" s="31"/>
      <c r="BT94" s="31"/>
      <c r="BU94" s="31"/>
      <c r="BV94" s="31"/>
    </row>
    <row r="95" spans="1:74" x14ac:dyDescent="0.3">
      <c r="A95" t="s">
        <v>120</v>
      </c>
    </row>
    <row r="96" spans="1:74" x14ac:dyDescent="0.3">
      <c r="A96" s="42" t="str">
        <f>$A$49</f>
        <v>Net Income</v>
      </c>
      <c r="F96" s="13" t="s">
        <v>124</v>
      </c>
      <c r="H96" s="46"/>
      <c r="I96" s="41">
        <f>I49</f>
        <v>252592.95386887123</v>
      </c>
      <c r="J96" s="41">
        <f>J49</f>
        <v>284319.38289991167</v>
      </c>
      <c r="K96" s="41">
        <f>K49</f>
        <v>268151.22741980274</v>
      </c>
      <c r="L96" s="41">
        <f>L49</f>
        <v>312427.99695409089</v>
      </c>
      <c r="M96" s="41">
        <f>M49</f>
        <v>255245.95518352068</v>
      </c>
      <c r="N96" s="41">
        <f>N49</f>
        <v>245135.65787589946</v>
      </c>
      <c r="O96" s="41">
        <f>O49</f>
        <v>261330.76508936859</v>
      </c>
      <c r="P96" s="41">
        <f>P49</f>
        <v>213812.57390676509</v>
      </c>
      <c r="Q96" s="41">
        <f>Q49</f>
        <v>234243.54043128318</v>
      </c>
      <c r="R96" s="41">
        <f>R49</f>
        <v>229097.02628876769</v>
      </c>
      <c r="S96" s="41">
        <f>S49</f>
        <v>278286.65434761078</v>
      </c>
      <c r="T96" s="41">
        <f>T49</f>
        <v>126271.27402088518</v>
      </c>
      <c r="U96" s="41">
        <f>U49</f>
        <v>257135.81227931433</v>
      </c>
      <c r="V96" s="41">
        <f>V49</f>
        <v>124892.95686689958</v>
      </c>
      <c r="W96" s="41">
        <f>W49</f>
        <v>205798.54603977816</v>
      </c>
      <c r="X96" s="41">
        <f>X49</f>
        <v>206388.59979312285</v>
      </c>
      <c r="Y96" s="41">
        <f>Y49</f>
        <v>159504.43551332416</v>
      </c>
      <c r="Z96" s="41">
        <f>Z49</f>
        <v>137522.6639203238</v>
      </c>
      <c r="AA96" s="41">
        <f>AA49</f>
        <v>186524.47729907598</v>
      </c>
      <c r="AB96" s="41">
        <f>AB49</f>
        <v>143821.14255914363</v>
      </c>
      <c r="AC96" s="41">
        <f>AC49</f>
        <v>201903.13829778397</v>
      </c>
      <c r="AD96" s="41">
        <f>AD49</f>
        <v>197703.56744567878</v>
      </c>
      <c r="AE96" s="41">
        <f>AE49</f>
        <v>254301.5468758709</v>
      </c>
      <c r="AF96" s="41">
        <f t="shared" ref="AF96:BO96" si="283">AF49</f>
        <v>254301.5468758709</v>
      </c>
      <c r="AG96" s="41">
        <f t="shared" si="283"/>
        <v>254301.5468758709</v>
      </c>
      <c r="AH96" s="41">
        <f t="shared" si="283"/>
        <v>254301.5468758709</v>
      </c>
      <c r="AI96" s="41">
        <f t="shared" si="283"/>
        <v>254301.5468758709</v>
      </c>
      <c r="AJ96" s="41">
        <f t="shared" si="283"/>
        <v>254301.5468758709</v>
      </c>
      <c r="AK96" s="41">
        <f t="shared" si="283"/>
        <v>254301.5468758709</v>
      </c>
      <c r="AL96" s="41">
        <f t="shared" si="283"/>
        <v>254301.5468758709</v>
      </c>
      <c r="AM96" s="41">
        <f t="shared" si="283"/>
        <v>254301.5468758709</v>
      </c>
      <c r="AN96" s="41">
        <f t="shared" si="283"/>
        <v>254301.5468758709</v>
      </c>
      <c r="AO96" s="41">
        <f t="shared" si="283"/>
        <v>254301.5468758709</v>
      </c>
      <c r="AP96" s="41">
        <f t="shared" si="283"/>
        <v>254301.5468758709</v>
      </c>
      <c r="AQ96" s="41">
        <f t="shared" si="283"/>
        <v>254301.5468758709</v>
      </c>
      <c r="AR96" s="41">
        <f t="shared" si="283"/>
        <v>254301.5468758709</v>
      </c>
      <c r="AS96" s="41">
        <f t="shared" si="283"/>
        <v>254301.5468758709</v>
      </c>
      <c r="AT96" s="41">
        <f t="shared" si="283"/>
        <v>254301.5468758709</v>
      </c>
      <c r="AU96" s="41">
        <f t="shared" si="283"/>
        <v>254301.5468758709</v>
      </c>
      <c r="AV96" s="41">
        <f t="shared" si="283"/>
        <v>254301.5468758709</v>
      </c>
      <c r="AW96" s="41">
        <f t="shared" si="283"/>
        <v>254301.5468758709</v>
      </c>
      <c r="AX96" s="41">
        <f t="shared" si="283"/>
        <v>254301.5468758709</v>
      </c>
      <c r="AY96" s="41">
        <f t="shared" si="283"/>
        <v>254301.5468758709</v>
      </c>
      <c r="AZ96" s="41">
        <f t="shared" si="283"/>
        <v>254301.5468758709</v>
      </c>
      <c r="BA96" s="41">
        <f t="shared" si="283"/>
        <v>254301.5468758709</v>
      </c>
      <c r="BB96" s="41">
        <f t="shared" si="283"/>
        <v>254301.5468758709</v>
      </c>
      <c r="BC96" s="41">
        <f t="shared" si="283"/>
        <v>254301.5468758709</v>
      </c>
      <c r="BD96" s="41">
        <f t="shared" si="283"/>
        <v>254301.5468758709</v>
      </c>
      <c r="BE96" s="41">
        <f t="shared" si="283"/>
        <v>254301.5468758709</v>
      </c>
      <c r="BF96" s="41">
        <f t="shared" si="283"/>
        <v>254301.5468758709</v>
      </c>
      <c r="BG96" s="41">
        <f t="shared" si="283"/>
        <v>254301.5468758709</v>
      </c>
      <c r="BH96" s="41">
        <f t="shared" si="283"/>
        <v>254301.5468758709</v>
      </c>
      <c r="BI96" s="41">
        <f t="shared" si="283"/>
        <v>254301.5468758709</v>
      </c>
      <c r="BJ96" s="41">
        <f t="shared" si="283"/>
        <v>254301.5468758709</v>
      </c>
      <c r="BK96" s="41">
        <f t="shared" si="283"/>
        <v>254301.5468758709</v>
      </c>
      <c r="BL96" s="41">
        <f t="shared" si="283"/>
        <v>254301.5468758709</v>
      </c>
      <c r="BM96" s="41">
        <f t="shared" si="283"/>
        <v>254301.5468758709</v>
      </c>
      <c r="BN96" s="41">
        <f t="shared" si="283"/>
        <v>254301.5468758709</v>
      </c>
      <c r="BO96" s="41">
        <f t="shared" si="283"/>
        <v>254301.5468758709</v>
      </c>
      <c r="BP96" s="81"/>
      <c r="BR96" s="41">
        <f t="shared" ref="BR96:BV96" si="284">BR49</f>
        <v>3032032.8588921535</v>
      </c>
      <c r="BS96" s="41">
        <f t="shared" si="284"/>
        <v>2201768.1609112015</v>
      </c>
      <c r="BT96" s="41">
        <f t="shared" si="284"/>
        <v>3051618.5625104499</v>
      </c>
      <c r="BU96" s="41">
        <f t="shared" si="284"/>
        <v>3051618.5625104499</v>
      </c>
      <c r="BV96" s="41">
        <f t="shared" si="284"/>
        <v>3051618.5625104499</v>
      </c>
    </row>
    <row r="97" spans="1:74" x14ac:dyDescent="0.3">
      <c r="A97" s="42" t="str">
        <f>$A$40</f>
        <v>Depreciation</v>
      </c>
      <c r="F97" s="13" t="s">
        <v>124</v>
      </c>
      <c r="H97" s="46"/>
      <c r="I97" s="41">
        <f>I40</f>
        <v>19035.61</v>
      </c>
      <c r="J97" s="41">
        <f>J40</f>
        <v>18720.400000000001</v>
      </c>
      <c r="K97" s="41">
        <f>K40</f>
        <v>18411.5</v>
      </c>
      <c r="L97" s="41">
        <f>L40</f>
        <v>18981.88</v>
      </c>
      <c r="M97" s="41">
        <f>M40</f>
        <v>19528.150000000001</v>
      </c>
      <c r="N97" s="41">
        <f>N40</f>
        <v>20104.55</v>
      </c>
      <c r="O97" s="41">
        <f>O40</f>
        <v>20664.259999999998</v>
      </c>
      <c r="P97" s="41">
        <f>P40</f>
        <v>21250.01</v>
      </c>
      <c r="Q97" s="41">
        <f>Q40</f>
        <v>20976.37</v>
      </c>
      <c r="R97" s="41">
        <f>R40</f>
        <v>21574.46</v>
      </c>
      <c r="S97" s="41">
        <f>S40</f>
        <v>22131.79</v>
      </c>
      <c r="T97" s="41">
        <f>T40</f>
        <v>22689.54</v>
      </c>
      <c r="U97" s="41">
        <f>U40</f>
        <v>22437.15</v>
      </c>
      <c r="V97" s="41">
        <f>V40</f>
        <v>22189.8</v>
      </c>
      <c r="W97" s="41">
        <f>W40</f>
        <v>21947.4</v>
      </c>
      <c r="X97" s="41">
        <f>X40</f>
        <v>21709.85</v>
      </c>
      <c r="Y97" s="41">
        <f>Y40</f>
        <v>21477.05</v>
      </c>
      <c r="Z97" s="41">
        <f>Z40</f>
        <v>22074.57</v>
      </c>
      <c r="AA97" s="41">
        <f>AA40</f>
        <v>22683.26</v>
      </c>
      <c r="AB97" s="41">
        <f>AB40</f>
        <v>23286</v>
      </c>
      <c r="AC97" s="41">
        <f>AC40</f>
        <v>23071.27</v>
      </c>
      <c r="AD97" s="41">
        <f>AD40</f>
        <v>23693.05</v>
      </c>
      <c r="AE97" s="41">
        <f>AE40</f>
        <v>24359.63</v>
      </c>
      <c r="AF97" s="41">
        <f t="shared" ref="AF97:BO97" si="285">AF40</f>
        <v>24359.63</v>
      </c>
      <c r="AG97" s="41">
        <f t="shared" si="285"/>
        <v>24359.63</v>
      </c>
      <c r="AH97" s="41">
        <f t="shared" si="285"/>
        <v>24359.63</v>
      </c>
      <c r="AI97" s="41">
        <f t="shared" si="285"/>
        <v>24359.63</v>
      </c>
      <c r="AJ97" s="41">
        <f t="shared" si="285"/>
        <v>24359.63</v>
      </c>
      <c r="AK97" s="41">
        <f t="shared" si="285"/>
        <v>24359.63</v>
      </c>
      <c r="AL97" s="41">
        <f t="shared" si="285"/>
        <v>24359.63</v>
      </c>
      <c r="AM97" s="41">
        <f t="shared" si="285"/>
        <v>24359.63</v>
      </c>
      <c r="AN97" s="41">
        <f t="shared" si="285"/>
        <v>24359.63</v>
      </c>
      <c r="AO97" s="41">
        <f t="shared" si="285"/>
        <v>24359.63</v>
      </c>
      <c r="AP97" s="41">
        <f t="shared" si="285"/>
        <v>24359.63</v>
      </c>
      <c r="AQ97" s="41">
        <f t="shared" si="285"/>
        <v>24359.63</v>
      </c>
      <c r="AR97" s="41">
        <f t="shared" si="285"/>
        <v>24359.63</v>
      </c>
      <c r="AS97" s="41">
        <f t="shared" si="285"/>
        <v>24359.63</v>
      </c>
      <c r="AT97" s="41">
        <f t="shared" si="285"/>
        <v>24359.63</v>
      </c>
      <c r="AU97" s="41">
        <f t="shared" si="285"/>
        <v>24359.63</v>
      </c>
      <c r="AV97" s="41">
        <f t="shared" si="285"/>
        <v>24359.63</v>
      </c>
      <c r="AW97" s="41">
        <f t="shared" si="285"/>
        <v>24359.63</v>
      </c>
      <c r="AX97" s="41">
        <f t="shared" si="285"/>
        <v>24359.63</v>
      </c>
      <c r="AY97" s="41">
        <f t="shared" si="285"/>
        <v>24359.63</v>
      </c>
      <c r="AZ97" s="41">
        <f t="shared" si="285"/>
        <v>24359.63</v>
      </c>
      <c r="BA97" s="41">
        <f t="shared" si="285"/>
        <v>24359.63</v>
      </c>
      <c r="BB97" s="41">
        <f t="shared" si="285"/>
        <v>24359.63</v>
      </c>
      <c r="BC97" s="41">
        <f t="shared" si="285"/>
        <v>24359.63</v>
      </c>
      <c r="BD97" s="41">
        <f t="shared" si="285"/>
        <v>24359.63</v>
      </c>
      <c r="BE97" s="41">
        <f t="shared" si="285"/>
        <v>24359.63</v>
      </c>
      <c r="BF97" s="41">
        <f t="shared" si="285"/>
        <v>24359.63</v>
      </c>
      <c r="BG97" s="41">
        <f t="shared" si="285"/>
        <v>24359.63</v>
      </c>
      <c r="BH97" s="41">
        <f t="shared" si="285"/>
        <v>24359.63</v>
      </c>
      <c r="BI97" s="41">
        <f t="shared" si="285"/>
        <v>24359.63</v>
      </c>
      <c r="BJ97" s="41">
        <f t="shared" si="285"/>
        <v>24359.63</v>
      </c>
      <c r="BK97" s="41">
        <f t="shared" si="285"/>
        <v>24359.63</v>
      </c>
      <c r="BL97" s="41">
        <f t="shared" si="285"/>
        <v>24359.63</v>
      </c>
      <c r="BM97" s="41">
        <f t="shared" si="285"/>
        <v>24359.63</v>
      </c>
      <c r="BN97" s="41">
        <f t="shared" si="285"/>
        <v>24359.63</v>
      </c>
      <c r="BO97" s="41">
        <f t="shared" si="285"/>
        <v>24359.63</v>
      </c>
      <c r="BP97" s="81"/>
      <c r="BR97" s="41">
        <f t="shared" ref="BR97:BV97" si="286">BR40</f>
        <v>239923.08000000002</v>
      </c>
      <c r="BS97" s="41">
        <f t="shared" si="286"/>
        <v>271618.57</v>
      </c>
      <c r="BT97" s="41">
        <f t="shared" si="286"/>
        <v>292315.56</v>
      </c>
      <c r="BU97" s="41">
        <f t="shared" si="286"/>
        <v>292315.56</v>
      </c>
      <c r="BV97" s="41">
        <f t="shared" si="286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122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287">J67-K67</f>
        <v>-114032.31999999983</v>
      </c>
      <c r="L98" s="41">
        <f t="shared" si="287"/>
        <v>-19513.620000000112</v>
      </c>
      <c r="M98" s="41">
        <f t="shared" si="287"/>
        <v>-141147.79999999981</v>
      </c>
      <c r="N98" s="41">
        <f t="shared" si="287"/>
        <v>185142.86999999965</v>
      </c>
      <c r="O98" s="41">
        <f t="shared" si="287"/>
        <v>227252.15000000037</v>
      </c>
      <c r="P98" s="41">
        <f t="shared" si="287"/>
        <v>-109431.10000000009</v>
      </c>
      <c r="Q98" s="41">
        <f t="shared" si="287"/>
        <v>-81747.85999999987</v>
      </c>
      <c r="R98" s="41">
        <f t="shared" si="287"/>
        <v>-16805.850000000093</v>
      </c>
      <c r="S98" s="41">
        <f t="shared" si="287"/>
        <v>-95381.439999999944</v>
      </c>
      <c r="T98" s="41">
        <f t="shared" si="287"/>
        <v>28983.679999999702</v>
      </c>
      <c r="U98" s="41">
        <f t="shared" si="287"/>
        <v>140302.3200000003</v>
      </c>
      <c r="V98" s="41">
        <f t="shared" si="287"/>
        <v>-35631.419999999925</v>
      </c>
      <c r="W98" s="41">
        <f t="shared" si="287"/>
        <v>-395631.97000000067</v>
      </c>
      <c r="X98" s="41">
        <f t="shared" si="287"/>
        <v>-99597.069999999367</v>
      </c>
      <c r="Y98" s="41">
        <f t="shared" si="287"/>
        <v>55613.040000000037</v>
      </c>
      <c r="Z98" s="41">
        <f t="shared" si="287"/>
        <v>82199.429999999702</v>
      </c>
      <c r="AA98" s="41">
        <f t="shared" si="287"/>
        <v>225003.45000000019</v>
      </c>
      <c r="AB98" s="41">
        <f t="shared" si="287"/>
        <v>134786.44999999972</v>
      </c>
      <c r="AC98" s="41">
        <f t="shared" si="287"/>
        <v>68344.850000000093</v>
      </c>
      <c r="AD98" s="41">
        <f t="shared" si="287"/>
        <v>42294.439999999944</v>
      </c>
      <c r="AE98" s="41">
        <f t="shared" si="287"/>
        <v>-63451.189999999944</v>
      </c>
      <c r="AF98" s="41">
        <f t="shared" ref="AF98:AF100" si="288">AE67-AF67</f>
        <v>0</v>
      </c>
      <c r="AG98" s="41">
        <f t="shared" ref="AG98:AG100" si="289">AF67-AG67</f>
        <v>0</v>
      </c>
      <c r="AH98" s="41">
        <f t="shared" ref="AH98:AH100" si="290">AG67-AH67</f>
        <v>0</v>
      </c>
      <c r="AI98" s="41">
        <f t="shared" ref="AI98:AI100" si="291">AH67-AI67</f>
        <v>0</v>
      </c>
      <c r="AJ98" s="41">
        <f t="shared" ref="AJ98:AJ100" si="292">AI67-AJ67</f>
        <v>0</v>
      </c>
      <c r="AK98" s="41">
        <f t="shared" ref="AK98:AK100" si="293">AJ67-AK67</f>
        <v>0</v>
      </c>
      <c r="AL98" s="41">
        <f t="shared" ref="AL98:AL100" si="294">AK67-AL67</f>
        <v>0</v>
      </c>
      <c r="AM98" s="41">
        <f t="shared" ref="AM98:AM100" si="295">AL67-AM67</f>
        <v>0</v>
      </c>
      <c r="AN98" s="41">
        <f t="shared" ref="AN98:AN100" si="296">AM67-AN67</f>
        <v>0</v>
      </c>
      <c r="AO98" s="41">
        <f t="shared" ref="AO98:AO100" si="297">AN67-AO67</f>
        <v>0</v>
      </c>
      <c r="AP98" s="41">
        <f t="shared" ref="AP98:AP100" si="298">AO67-AP67</f>
        <v>0</v>
      </c>
      <c r="AQ98" s="41">
        <f t="shared" ref="AQ98:AQ100" si="299">AP67-AQ67</f>
        <v>0</v>
      </c>
      <c r="AR98" s="41">
        <f t="shared" ref="AR98:AR100" si="300">AQ67-AR67</f>
        <v>0</v>
      </c>
      <c r="AS98" s="41">
        <f t="shared" ref="AS98:AS100" si="301">AR67-AS67</f>
        <v>0</v>
      </c>
      <c r="AT98" s="41">
        <f t="shared" ref="AT98:AT100" si="302">AS67-AT67</f>
        <v>0</v>
      </c>
      <c r="AU98" s="41">
        <f t="shared" ref="AU98:AU100" si="303">AT67-AU67</f>
        <v>0</v>
      </c>
      <c r="AV98" s="41">
        <f t="shared" ref="AV98:AV100" si="304">AU67-AV67</f>
        <v>0</v>
      </c>
      <c r="AW98" s="41">
        <f t="shared" ref="AW98:AW100" si="305">AV67-AW67</f>
        <v>0</v>
      </c>
      <c r="AX98" s="41">
        <f t="shared" ref="AX98:AX100" si="306">AW67-AX67</f>
        <v>0</v>
      </c>
      <c r="AY98" s="41">
        <f t="shared" ref="AY98:AY100" si="307">AX67-AY67</f>
        <v>0</v>
      </c>
      <c r="AZ98" s="41">
        <f t="shared" ref="AZ98:AZ100" si="308">AY67-AZ67</f>
        <v>0</v>
      </c>
      <c r="BA98" s="41">
        <f t="shared" ref="BA98:BA100" si="309">AZ67-BA67</f>
        <v>0</v>
      </c>
      <c r="BB98" s="41">
        <f t="shared" ref="BB98:BB100" si="310">BA67-BB67</f>
        <v>0</v>
      </c>
      <c r="BC98" s="41">
        <f t="shared" ref="BC98:BC100" si="311">BB67-BC67</f>
        <v>0</v>
      </c>
      <c r="BD98" s="41">
        <f t="shared" ref="BD98:BD100" si="312">BC67-BD67</f>
        <v>0</v>
      </c>
      <c r="BE98" s="41">
        <f t="shared" ref="BE98:BE100" si="313">BD67-BE67</f>
        <v>0</v>
      </c>
      <c r="BF98" s="41">
        <f t="shared" ref="BF98:BF100" si="314">BE67-BF67</f>
        <v>0</v>
      </c>
      <c r="BG98" s="41">
        <f t="shared" ref="BG98:BG100" si="315">BF67-BG67</f>
        <v>0</v>
      </c>
      <c r="BH98" s="41">
        <f t="shared" ref="BH98:BH100" si="316">BG67-BH67</f>
        <v>0</v>
      </c>
      <c r="BI98" s="41">
        <f t="shared" ref="BI98:BI100" si="317">BH67-BI67</f>
        <v>0</v>
      </c>
      <c r="BJ98" s="41">
        <f t="shared" ref="BJ98:BJ100" si="318">BI67-BJ67</f>
        <v>0</v>
      </c>
      <c r="BK98" s="41">
        <f t="shared" ref="BK98:BK100" si="319">BJ67-BK67</f>
        <v>0</v>
      </c>
      <c r="BL98" s="41">
        <f t="shared" ref="BL98:BL100" si="320">BK67-BL67</f>
        <v>0</v>
      </c>
      <c r="BM98" s="41">
        <f t="shared" ref="BM98:BM100" si="321">BL67-BM67</f>
        <v>0</v>
      </c>
      <c r="BN98" s="41">
        <f t="shared" ref="BN98:BN100" si="322">BM67-BN67</f>
        <v>0</v>
      </c>
      <c r="BO98" s="41">
        <f t="shared" ref="BO98:BO100" si="323">BN67-BO67</f>
        <v>0</v>
      </c>
      <c r="BP98" s="81"/>
      <c r="BR98" s="41">
        <f t="shared" ref="BR98:BR100" si="324">BQ67-BR67</f>
        <v>-3784990.33</v>
      </c>
      <c r="BS98" s="41">
        <f t="shared" ref="BS98:BS100" si="325">BR67-BS67</f>
        <v>0</v>
      </c>
      <c r="BT98" s="41">
        <f t="shared" ref="BT98:BT100" si="326">BS67-BT67</f>
        <v>0</v>
      </c>
      <c r="BU98" s="41">
        <f t="shared" ref="BU98:BU100" si="327">BT67-BU67</f>
        <v>0</v>
      </c>
      <c r="BV98" s="41">
        <f t="shared" ref="BV98:BV100" si="328">BU67-BV67</f>
        <v>0</v>
      </c>
    </row>
    <row r="99" spans="1:74" x14ac:dyDescent="0.3">
      <c r="A99" s="42" t="str">
        <f>"Change in "&amp;A68</f>
        <v>Change in Inventory</v>
      </c>
      <c r="F99" s="13" t="s">
        <v>122</v>
      </c>
      <c r="H99" s="46"/>
      <c r="I99" s="41">
        <f t="shared" ref="I99:J100" si="329">H68-I68</f>
        <v>39031.459999999031</v>
      </c>
      <c r="J99" s="41">
        <f t="shared" si="329"/>
        <v>275882.38999999966</v>
      </c>
      <c r="K99" s="41">
        <f t="shared" si="287"/>
        <v>-468366.37999999989</v>
      </c>
      <c r="L99" s="41">
        <f t="shared" si="287"/>
        <v>-90468.719999998808</v>
      </c>
      <c r="M99" s="41">
        <f t="shared" si="287"/>
        <v>108014.28999999911</v>
      </c>
      <c r="N99" s="41">
        <f t="shared" si="287"/>
        <v>-212667.98000000045</v>
      </c>
      <c r="O99" s="41">
        <f t="shared" si="287"/>
        <v>152633.65000000037</v>
      </c>
      <c r="P99" s="41">
        <f t="shared" si="287"/>
        <v>252385.40000000037</v>
      </c>
      <c r="Q99" s="41">
        <f t="shared" si="287"/>
        <v>387365.47999999952</v>
      </c>
      <c r="R99" s="41">
        <f t="shared" si="287"/>
        <v>34059.589999999851</v>
      </c>
      <c r="S99" s="41">
        <f t="shared" si="287"/>
        <v>-99555.370000000112</v>
      </c>
      <c r="T99" s="41">
        <f t="shared" si="287"/>
        <v>-446977.33000000007</v>
      </c>
      <c r="U99" s="41">
        <f t="shared" si="287"/>
        <v>-312453.00999999978</v>
      </c>
      <c r="V99" s="41">
        <f t="shared" si="287"/>
        <v>-22122.769999999553</v>
      </c>
      <c r="W99" s="41">
        <f t="shared" si="287"/>
        <v>-62434.769999999553</v>
      </c>
      <c r="X99" s="41">
        <f t="shared" si="287"/>
        <v>-468382.62000000104</v>
      </c>
      <c r="Y99" s="41">
        <f t="shared" si="287"/>
        <v>65326.300000000745</v>
      </c>
      <c r="Z99" s="41">
        <f t="shared" si="287"/>
        <v>-4392.0999999996275</v>
      </c>
      <c r="AA99" s="41">
        <f t="shared" si="287"/>
        <v>139130.91999999993</v>
      </c>
      <c r="AB99" s="41">
        <f t="shared" si="287"/>
        <v>101861.70999999903</v>
      </c>
      <c r="AC99" s="41">
        <f t="shared" si="287"/>
        <v>194941.90000000037</v>
      </c>
      <c r="AD99" s="41">
        <f t="shared" si="287"/>
        <v>59786.560000000522</v>
      </c>
      <c r="AE99" s="41">
        <f t="shared" si="287"/>
        <v>-257390.94000000134</v>
      </c>
      <c r="AF99" s="41">
        <f t="shared" si="288"/>
        <v>0</v>
      </c>
      <c r="AG99" s="41">
        <f t="shared" si="289"/>
        <v>0</v>
      </c>
      <c r="AH99" s="41">
        <f t="shared" si="290"/>
        <v>0</v>
      </c>
      <c r="AI99" s="41">
        <f t="shared" si="291"/>
        <v>0</v>
      </c>
      <c r="AJ99" s="41">
        <f t="shared" si="292"/>
        <v>0</v>
      </c>
      <c r="AK99" s="41">
        <f t="shared" si="293"/>
        <v>0</v>
      </c>
      <c r="AL99" s="41">
        <f t="shared" si="294"/>
        <v>0</v>
      </c>
      <c r="AM99" s="41">
        <f t="shared" si="295"/>
        <v>0</v>
      </c>
      <c r="AN99" s="41">
        <f t="shared" si="296"/>
        <v>0</v>
      </c>
      <c r="AO99" s="41">
        <f t="shared" si="297"/>
        <v>0</v>
      </c>
      <c r="AP99" s="41">
        <f t="shared" si="298"/>
        <v>0</v>
      </c>
      <c r="AQ99" s="41">
        <f t="shared" si="299"/>
        <v>0</v>
      </c>
      <c r="AR99" s="41">
        <f t="shared" si="300"/>
        <v>0</v>
      </c>
      <c r="AS99" s="41">
        <f t="shared" si="301"/>
        <v>0</v>
      </c>
      <c r="AT99" s="41">
        <f t="shared" si="302"/>
        <v>0</v>
      </c>
      <c r="AU99" s="41">
        <f t="shared" si="303"/>
        <v>0</v>
      </c>
      <c r="AV99" s="41">
        <f t="shared" si="304"/>
        <v>0</v>
      </c>
      <c r="AW99" s="41">
        <f t="shared" si="305"/>
        <v>0</v>
      </c>
      <c r="AX99" s="41">
        <f t="shared" si="306"/>
        <v>0</v>
      </c>
      <c r="AY99" s="41">
        <f t="shared" si="307"/>
        <v>0</v>
      </c>
      <c r="AZ99" s="41">
        <f t="shared" si="308"/>
        <v>0</v>
      </c>
      <c r="BA99" s="41">
        <f t="shared" si="309"/>
        <v>0</v>
      </c>
      <c r="BB99" s="41">
        <f t="shared" si="310"/>
        <v>0</v>
      </c>
      <c r="BC99" s="41">
        <f t="shared" si="311"/>
        <v>0</v>
      </c>
      <c r="BD99" s="41">
        <f t="shared" si="312"/>
        <v>0</v>
      </c>
      <c r="BE99" s="41">
        <f t="shared" si="313"/>
        <v>0</v>
      </c>
      <c r="BF99" s="41">
        <f t="shared" si="314"/>
        <v>0</v>
      </c>
      <c r="BG99" s="41">
        <f t="shared" si="315"/>
        <v>0</v>
      </c>
      <c r="BH99" s="41">
        <f t="shared" si="316"/>
        <v>0</v>
      </c>
      <c r="BI99" s="41">
        <f t="shared" si="317"/>
        <v>0</v>
      </c>
      <c r="BJ99" s="41">
        <f t="shared" si="318"/>
        <v>0</v>
      </c>
      <c r="BK99" s="41">
        <f t="shared" si="319"/>
        <v>0</v>
      </c>
      <c r="BL99" s="41">
        <f t="shared" si="320"/>
        <v>0</v>
      </c>
      <c r="BM99" s="41">
        <f t="shared" si="321"/>
        <v>0</v>
      </c>
      <c r="BN99" s="41">
        <f t="shared" si="322"/>
        <v>0</v>
      </c>
      <c r="BO99" s="41">
        <f t="shared" si="323"/>
        <v>0</v>
      </c>
      <c r="BP99" s="81"/>
      <c r="BR99" s="41">
        <f t="shared" si="324"/>
        <v>-9324847.8800000008</v>
      </c>
      <c r="BS99" s="41">
        <f t="shared" si="325"/>
        <v>0</v>
      </c>
      <c r="BT99" s="41">
        <f t="shared" si="326"/>
        <v>0</v>
      </c>
      <c r="BU99" s="41">
        <f t="shared" si="327"/>
        <v>0</v>
      </c>
      <c r="BV99" s="41">
        <f t="shared" si="328"/>
        <v>0</v>
      </c>
    </row>
    <row r="100" spans="1:74" x14ac:dyDescent="0.3">
      <c r="A100" s="42" t="str">
        <f>"Change in "&amp;A69</f>
        <v>Change in Prepaid Expenses</v>
      </c>
      <c r="F100" s="13" t="s">
        <v>122</v>
      </c>
      <c r="H100" s="46"/>
      <c r="I100" s="41">
        <f t="shared" si="329"/>
        <v>-26921.020000000019</v>
      </c>
      <c r="J100" s="41">
        <f t="shared" si="329"/>
        <v>-26921.020000000019</v>
      </c>
      <c r="K100" s="41">
        <f t="shared" si="287"/>
        <v>8088.109999999986</v>
      </c>
      <c r="L100" s="41">
        <f t="shared" si="287"/>
        <v>-20935.019999999902</v>
      </c>
      <c r="M100" s="41">
        <f t="shared" si="287"/>
        <v>28346.659999999916</v>
      </c>
      <c r="N100" s="41">
        <f t="shared" si="287"/>
        <v>-1318.4299999999348</v>
      </c>
      <c r="O100" s="41">
        <f t="shared" si="287"/>
        <v>7078.0499999999302</v>
      </c>
      <c r="P100" s="41">
        <f t="shared" si="287"/>
        <v>7078.0500000000466</v>
      </c>
      <c r="Q100" s="41">
        <f t="shared" si="287"/>
        <v>8378.4199999999837</v>
      </c>
      <c r="R100" s="41">
        <f t="shared" si="287"/>
        <v>8378.4099999999744</v>
      </c>
      <c r="S100" s="41">
        <f t="shared" si="287"/>
        <v>-43555.630000000005</v>
      </c>
      <c r="T100" s="41">
        <f t="shared" si="287"/>
        <v>22014.359999999986</v>
      </c>
      <c r="U100" s="41">
        <f t="shared" si="287"/>
        <v>-28536.289999999921</v>
      </c>
      <c r="V100" s="41">
        <f t="shared" si="287"/>
        <v>-28536.280000000028</v>
      </c>
      <c r="W100" s="41">
        <f t="shared" si="287"/>
        <v>8573.4000000000233</v>
      </c>
      <c r="X100" s="41">
        <f t="shared" si="287"/>
        <v>-22191.130000000005</v>
      </c>
      <c r="Y100" s="41">
        <f t="shared" si="287"/>
        <v>30047.469999999972</v>
      </c>
      <c r="Z100" s="41">
        <f t="shared" si="287"/>
        <v>-1397.5400000000373</v>
      </c>
      <c r="AA100" s="41">
        <f t="shared" si="287"/>
        <v>7502.7399999999907</v>
      </c>
      <c r="AB100" s="41">
        <f t="shared" si="287"/>
        <v>7502.7300000000978</v>
      </c>
      <c r="AC100" s="41">
        <f t="shared" si="287"/>
        <v>8881.1199999999953</v>
      </c>
      <c r="AD100" s="41">
        <f t="shared" si="287"/>
        <v>8881.1199999999953</v>
      </c>
      <c r="AE100" s="41">
        <f t="shared" si="287"/>
        <v>-46168.970000000088</v>
      </c>
      <c r="AF100" s="41">
        <f t="shared" si="288"/>
        <v>0</v>
      </c>
      <c r="AG100" s="41">
        <f t="shared" si="289"/>
        <v>0</v>
      </c>
      <c r="AH100" s="41">
        <f t="shared" si="290"/>
        <v>0</v>
      </c>
      <c r="AI100" s="41">
        <f t="shared" si="291"/>
        <v>0</v>
      </c>
      <c r="AJ100" s="41">
        <f t="shared" si="292"/>
        <v>0</v>
      </c>
      <c r="AK100" s="41">
        <f t="shared" si="293"/>
        <v>0</v>
      </c>
      <c r="AL100" s="41">
        <f t="shared" si="294"/>
        <v>0</v>
      </c>
      <c r="AM100" s="41">
        <f t="shared" si="295"/>
        <v>0</v>
      </c>
      <c r="AN100" s="41">
        <f t="shared" si="296"/>
        <v>0</v>
      </c>
      <c r="AO100" s="41">
        <f t="shared" si="297"/>
        <v>0</v>
      </c>
      <c r="AP100" s="41">
        <f t="shared" si="298"/>
        <v>0</v>
      </c>
      <c r="AQ100" s="41">
        <f t="shared" si="299"/>
        <v>0</v>
      </c>
      <c r="AR100" s="41">
        <f t="shared" si="300"/>
        <v>0</v>
      </c>
      <c r="AS100" s="41">
        <f t="shared" si="301"/>
        <v>0</v>
      </c>
      <c r="AT100" s="41">
        <f t="shared" si="302"/>
        <v>0</v>
      </c>
      <c r="AU100" s="41">
        <f t="shared" si="303"/>
        <v>0</v>
      </c>
      <c r="AV100" s="41">
        <f t="shared" si="304"/>
        <v>0</v>
      </c>
      <c r="AW100" s="41">
        <f t="shared" si="305"/>
        <v>0</v>
      </c>
      <c r="AX100" s="41">
        <f t="shared" si="306"/>
        <v>0</v>
      </c>
      <c r="AY100" s="41">
        <f t="shared" si="307"/>
        <v>0</v>
      </c>
      <c r="AZ100" s="41">
        <f t="shared" si="308"/>
        <v>0</v>
      </c>
      <c r="BA100" s="41">
        <f t="shared" si="309"/>
        <v>0</v>
      </c>
      <c r="BB100" s="41">
        <f t="shared" si="310"/>
        <v>0</v>
      </c>
      <c r="BC100" s="41">
        <f t="shared" si="311"/>
        <v>0</v>
      </c>
      <c r="BD100" s="41">
        <f t="shared" si="312"/>
        <v>0</v>
      </c>
      <c r="BE100" s="41">
        <f t="shared" si="313"/>
        <v>0</v>
      </c>
      <c r="BF100" s="41">
        <f t="shared" si="314"/>
        <v>0</v>
      </c>
      <c r="BG100" s="41">
        <f t="shared" si="315"/>
        <v>0</v>
      </c>
      <c r="BH100" s="41">
        <f t="shared" si="316"/>
        <v>0</v>
      </c>
      <c r="BI100" s="41">
        <f t="shared" si="317"/>
        <v>0</v>
      </c>
      <c r="BJ100" s="41">
        <f t="shared" si="318"/>
        <v>0</v>
      </c>
      <c r="BK100" s="41">
        <f t="shared" si="319"/>
        <v>0</v>
      </c>
      <c r="BL100" s="41">
        <f t="shared" si="320"/>
        <v>0</v>
      </c>
      <c r="BM100" s="41">
        <f t="shared" si="321"/>
        <v>0</v>
      </c>
      <c r="BN100" s="41">
        <f t="shared" si="322"/>
        <v>0</v>
      </c>
      <c r="BO100" s="41">
        <f t="shared" si="323"/>
        <v>0</v>
      </c>
      <c r="BP100" s="81"/>
      <c r="BR100" s="41">
        <f t="shared" si="324"/>
        <v>-590548.43000000005</v>
      </c>
      <c r="BS100" s="41">
        <f t="shared" si="325"/>
        <v>0</v>
      </c>
      <c r="BT100" s="41">
        <f t="shared" si="326"/>
        <v>0</v>
      </c>
      <c r="BU100" s="41">
        <f t="shared" si="327"/>
        <v>0</v>
      </c>
      <c r="BV100" s="41">
        <f t="shared" si="328"/>
        <v>0</v>
      </c>
    </row>
    <row r="101" spans="1:74" x14ac:dyDescent="0.3">
      <c r="A101" s="42" t="str">
        <f>"Change in "&amp;A75</f>
        <v>Change in Accounts Payable</v>
      </c>
      <c r="F101" s="13" t="s">
        <v>123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330">K75-J75</f>
        <v>244186.93999999948</v>
      </c>
      <c r="L101" s="41">
        <f t="shared" si="330"/>
        <v>120095.09000000078</v>
      </c>
      <c r="M101" s="41">
        <f t="shared" si="330"/>
        <v>-321582.3900000006</v>
      </c>
      <c r="N101" s="41">
        <f t="shared" si="330"/>
        <v>319110.6400000006</v>
      </c>
      <c r="O101" s="41">
        <f t="shared" si="330"/>
        <v>-430945.98000000045</v>
      </c>
      <c r="P101" s="41">
        <f t="shared" si="330"/>
        <v>50217.129999999888</v>
      </c>
      <c r="Q101" s="41">
        <f t="shared" si="330"/>
        <v>-953.20000000018626</v>
      </c>
      <c r="R101" s="41">
        <f t="shared" si="330"/>
        <v>-39596.489999999292</v>
      </c>
      <c r="S101" s="41">
        <f t="shared" si="330"/>
        <v>126909.46999999974</v>
      </c>
      <c r="T101" s="41">
        <f t="shared" si="330"/>
        <v>-277501.98000000045</v>
      </c>
      <c r="U101" s="41">
        <f t="shared" si="330"/>
        <v>537547.29</v>
      </c>
      <c r="V101" s="41">
        <f t="shared" si="330"/>
        <v>196809.91999999993</v>
      </c>
      <c r="W101" s="41">
        <f t="shared" si="330"/>
        <v>-292308.00999999978</v>
      </c>
      <c r="X101" s="41">
        <f t="shared" si="330"/>
        <v>329570.29000000004</v>
      </c>
      <c r="Y101" s="41">
        <f t="shared" si="330"/>
        <v>-140688.9299999997</v>
      </c>
      <c r="Z101" s="41">
        <f t="shared" si="330"/>
        <v>267478.03000000026</v>
      </c>
      <c r="AA101" s="41">
        <f t="shared" si="330"/>
        <v>-576141.47000000067</v>
      </c>
      <c r="AB101" s="41">
        <f t="shared" si="330"/>
        <v>141533.99000000022</v>
      </c>
      <c r="AC101" s="41">
        <f t="shared" si="330"/>
        <v>-61084.589999999851</v>
      </c>
      <c r="AD101" s="41">
        <f t="shared" si="330"/>
        <v>-105282.36000000034</v>
      </c>
      <c r="AE101" s="41">
        <f t="shared" si="330"/>
        <v>101908.0700000003</v>
      </c>
      <c r="AF101" s="41">
        <f t="shared" ref="AF101:AF104" si="331">AF75-AE75</f>
        <v>0</v>
      </c>
      <c r="AG101" s="41">
        <f t="shared" ref="AG101:AG104" si="332">AG75-AF75</f>
        <v>0</v>
      </c>
      <c r="AH101" s="41">
        <f t="shared" ref="AH101:AH104" si="333">AH75-AG75</f>
        <v>0</v>
      </c>
      <c r="AI101" s="41">
        <f t="shared" ref="AI101:AI104" si="334">AI75-AH75</f>
        <v>0</v>
      </c>
      <c r="AJ101" s="41">
        <f t="shared" ref="AJ101:AJ104" si="335">AJ75-AI75</f>
        <v>0</v>
      </c>
      <c r="AK101" s="41">
        <f t="shared" ref="AK101:AK104" si="336">AK75-AJ75</f>
        <v>0</v>
      </c>
      <c r="AL101" s="41">
        <f t="shared" ref="AL101:AL104" si="337">AL75-AK75</f>
        <v>0</v>
      </c>
      <c r="AM101" s="41">
        <f t="shared" ref="AM101:AM104" si="338">AM75-AL75</f>
        <v>0</v>
      </c>
      <c r="AN101" s="41">
        <f t="shared" ref="AN101:AN104" si="339">AN75-AM75</f>
        <v>0</v>
      </c>
      <c r="AO101" s="41">
        <f t="shared" ref="AO101:AO104" si="340">AO75-AN75</f>
        <v>0</v>
      </c>
      <c r="AP101" s="41">
        <f t="shared" ref="AP101:AP104" si="341">AP75-AO75</f>
        <v>0</v>
      </c>
      <c r="AQ101" s="41">
        <f t="shared" ref="AQ101:AQ104" si="342">AQ75-AP75</f>
        <v>0</v>
      </c>
      <c r="AR101" s="41">
        <f t="shared" ref="AR101:AR104" si="343">AR75-AQ75</f>
        <v>0</v>
      </c>
      <c r="AS101" s="41">
        <f t="shared" ref="AS101:AS104" si="344">AS75-AR75</f>
        <v>0</v>
      </c>
      <c r="AT101" s="41">
        <f t="shared" ref="AT101:AT104" si="345">AT75-AS75</f>
        <v>0</v>
      </c>
      <c r="AU101" s="41">
        <f t="shared" ref="AU101:AU104" si="346">AU75-AT75</f>
        <v>0</v>
      </c>
      <c r="AV101" s="41">
        <f t="shared" ref="AV101:AV104" si="347">AV75-AU75</f>
        <v>0</v>
      </c>
      <c r="AW101" s="41">
        <f t="shared" ref="AW101:AW104" si="348">AW75-AV75</f>
        <v>0</v>
      </c>
      <c r="AX101" s="41">
        <f t="shared" ref="AX101:AX104" si="349">AX75-AW75</f>
        <v>0</v>
      </c>
      <c r="AY101" s="41">
        <f t="shared" ref="AY101:AY104" si="350">AY75-AX75</f>
        <v>0</v>
      </c>
      <c r="AZ101" s="41">
        <f t="shared" ref="AZ101:AZ104" si="351">AZ75-AY75</f>
        <v>0</v>
      </c>
      <c r="BA101" s="41">
        <f t="shared" ref="BA101:BA104" si="352">BA75-AZ75</f>
        <v>0</v>
      </c>
      <c r="BB101" s="41">
        <f t="shared" ref="BB101:BB104" si="353">BB75-BA75</f>
        <v>0</v>
      </c>
      <c r="BC101" s="41">
        <f t="shared" ref="BC101:BC104" si="354">BC75-BB75</f>
        <v>0</v>
      </c>
      <c r="BD101" s="41">
        <f t="shared" ref="BD101:BD104" si="355">BD75-BC75</f>
        <v>0</v>
      </c>
      <c r="BE101" s="41">
        <f t="shared" ref="BE101:BE104" si="356">BE75-BD75</f>
        <v>0</v>
      </c>
      <c r="BF101" s="41">
        <f t="shared" ref="BF101:BF104" si="357">BF75-BE75</f>
        <v>0</v>
      </c>
      <c r="BG101" s="41">
        <f t="shared" ref="BG101:BG104" si="358">BG75-BF75</f>
        <v>0</v>
      </c>
      <c r="BH101" s="41">
        <f t="shared" ref="BH101:BH104" si="359">BH75-BG75</f>
        <v>0</v>
      </c>
      <c r="BI101" s="41">
        <f t="shared" ref="BI101:BI104" si="360">BI75-BH75</f>
        <v>0</v>
      </c>
      <c r="BJ101" s="41">
        <f t="shared" ref="BJ101:BJ104" si="361">BJ75-BI75</f>
        <v>0</v>
      </c>
      <c r="BK101" s="41">
        <f t="shared" ref="BK101:BK104" si="362">BK75-BJ75</f>
        <v>0</v>
      </c>
      <c r="BL101" s="41">
        <f t="shared" ref="BL101:BL104" si="363">BL75-BK75</f>
        <v>0</v>
      </c>
      <c r="BM101" s="41">
        <f t="shared" ref="BM101:BM104" si="364">BM75-BL75</f>
        <v>0</v>
      </c>
      <c r="BN101" s="41">
        <f t="shared" ref="BN101:BN104" si="365">BN75-BM75</f>
        <v>0</v>
      </c>
      <c r="BO101" s="41">
        <f t="shared" ref="BO101:BO104" si="366">BO75-BN75</f>
        <v>0</v>
      </c>
      <c r="BP101" s="81"/>
      <c r="BR101" s="41">
        <f t="shared" ref="BR101:BR104" si="367">BR75-BQ75</f>
        <v>6023998.8700000001</v>
      </c>
      <c r="BS101" s="41">
        <f t="shared" ref="BS101:BS104" si="368">BS75-BR75</f>
        <v>0</v>
      </c>
      <c r="BT101" s="41">
        <f t="shared" ref="BT101:BT104" si="369">BT75-BS75</f>
        <v>0</v>
      </c>
      <c r="BU101" s="41">
        <f t="shared" ref="BU101:BU104" si="370">BU75-BT75</f>
        <v>0</v>
      </c>
      <c r="BV101" s="41">
        <f t="shared" ref="BV101:BV104" si="371">BV75-BU75</f>
        <v>0</v>
      </c>
    </row>
    <row r="102" spans="1:74" x14ac:dyDescent="0.3">
      <c r="A102" s="42" t="str">
        <f>"Change in "&amp;A76</f>
        <v>Change in Accrued Expenses</v>
      </c>
      <c r="F102" s="13" t="s">
        <v>123</v>
      </c>
      <c r="H102" s="46"/>
      <c r="I102" s="41">
        <f t="shared" ref="I102:J104" si="372">I76-H76</f>
        <v>26764.340000000026</v>
      </c>
      <c r="J102" s="41">
        <f t="shared" si="372"/>
        <v>26764.339999999967</v>
      </c>
      <c r="K102" s="41">
        <f t="shared" si="330"/>
        <v>-8041.0400000000373</v>
      </c>
      <c r="L102" s="41">
        <f t="shared" si="330"/>
        <v>20813.190000000061</v>
      </c>
      <c r="M102" s="41">
        <f t="shared" si="330"/>
        <v>-28181.690000000061</v>
      </c>
      <c r="N102" s="41">
        <f t="shared" si="330"/>
        <v>1310.75</v>
      </c>
      <c r="O102" s="41">
        <f t="shared" si="330"/>
        <v>-7036.8499999999767</v>
      </c>
      <c r="P102" s="41">
        <f t="shared" si="330"/>
        <v>-7036.859999999986</v>
      </c>
      <c r="Q102" s="41">
        <f t="shared" si="330"/>
        <v>-8329.6500000000233</v>
      </c>
      <c r="R102" s="41">
        <f t="shared" si="330"/>
        <v>-8329.6499999999651</v>
      </c>
      <c r="S102" s="41">
        <f t="shared" si="330"/>
        <v>43302.139999999956</v>
      </c>
      <c r="T102" s="41">
        <f t="shared" si="330"/>
        <v>-21886.239999999991</v>
      </c>
      <c r="U102" s="41">
        <f t="shared" si="330"/>
        <v>28370.20000000007</v>
      </c>
      <c r="V102" s="41">
        <f t="shared" si="330"/>
        <v>28370.209999999963</v>
      </c>
      <c r="W102" s="41">
        <f t="shared" si="330"/>
        <v>-8523.5100000000093</v>
      </c>
      <c r="X102" s="41">
        <f t="shared" si="330"/>
        <v>22061.979999999981</v>
      </c>
      <c r="Y102" s="41">
        <f t="shared" si="330"/>
        <v>-29872.589999999967</v>
      </c>
      <c r="Z102" s="41">
        <f t="shared" si="330"/>
        <v>1389.4000000000233</v>
      </c>
      <c r="AA102" s="41">
        <f t="shared" si="330"/>
        <v>-7459.0700000000652</v>
      </c>
      <c r="AB102" s="41">
        <f t="shared" si="330"/>
        <v>-7459.0699999999488</v>
      </c>
      <c r="AC102" s="41">
        <f t="shared" si="330"/>
        <v>-8829.4300000000512</v>
      </c>
      <c r="AD102" s="41">
        <f t="shared" si="330"/>
        <v>-8829.4299999999348</v>
      </c>
      <c r="AE102" s="41">
        <f t="shared" si="330"/>
        <v>45900.269999999902</v>
      </c>
      <c r="AF102" s="41">
        <f t="shared" si="331"/>
        <v>0</v>
      </c>
      <c r="AG102" s="41">
        <f t="shared" si="332"/>
        <v>0</v>
      </c>
      <c r="AH102" s="41">
        <f t="shared" si="333"/>
        <v>0</v>
      </c>
      <c r="AI102" s="41">
        <f t="shared" si="334"/>
        <v>0</v>
      </c>
      <c r="AJ102" s="41">
        <f t="shared" si="335"/>
        <v>0</v>
      </c>
      <c r="AK102" s="41">
        <f t="shared" si="336"/>
        <v>0</v>
      </c>
      <c r="AL102" s="41">
        <f t="shared" si="337"/>
        <v>0</v>
      </c>
      <c r="AM102" s="41">
        <f t="shared" si="338"/>
        <v>0</v>
      </c>
      <c r="AN102" s="41">
        <f t="shared" si="339"/>
        <v>0</v>
      </c>
      <c r="AO102" s="41">
        <f t="shared" si="340"/>
        <v>0</v>
      </c>
      <c r="AP102" s="41">
        <f t="shared" si="341"/>
        <v>0</v>
      </c>
      <c r="AQ102" s="41">
        <f t="shared" si="342"/>
        <v>0</v>
      </c>
      <c r="AR102" s="41">
        <f t="shared" si="343"/>
        <v>0</v>
      </c>
      <c r="AS102" s="41">
        <f t="shared" si="344"/>
        <v>0</v>
      </c>
      <c r="AT102" s="41">
        <f t="shared" si="345"/>
        <v>0</v>
      </c>
      <c r="AU102" s="41">
        <f t="shared" si="346"/>
        <v>0</v>
      </c>
      <c r="AV102" s="41">
        <f t="shared" si="347"/>
        <v>0</v>
      </c>
      <c r="AW102" s="41">
        <f t="shared" si="348"/>
        <v>0</v>
      </c>
      <c r="AX102" s="41">
        <f t="shared" si="349"/>
        <v>0</v>
      </c>
      <c r="AY102" s="41">
        <f t="shared" si="350"/>
        <v>0</v>
      </c>
      <c r="AZ102" s="41">
        <f t="shared" si="351"/>
        <v>0</v>
      </c>
      <c r="BA102" s="41">
        <f t="shared" si="352"/>
        <v>0</v>
      </c>
      <c r="BB102" s="41">
        <f t="shared" si="353"/>
        <v>0</v>
      </c>
      <c r="BC102" s="41">
        <f t="shared" si="354"/>
        <v>0</v>
      </c>
      <c r="BD102" s="41">
        <f t="shared" si="355"/>
        <v>0</v>
      </c>
      <c r="BE102" s="41">
        <f t="shared" si="356"/>
        <v>0</v>
      </c>
      <c r="BF102" s="41">
        <f t="shared" si="357"/>
        <v>0</v>
      </c>
      <c r="BG102" s="41">
        <f t="shared" si="358"/>
        <v>0</v>
      </c>
      <c r="BH102" s="41">
        <f t="shared" si="359"/>
        <v>0</v>
      </c>
      <c r="BI102" s="41">
        <f t="shared" si="360"/>
        <v>0</v>
      </c>
      <c r="BJ102" s="41">
        <f t="shared" si="361"/>
        <v>0</v>
      </c>
      <c r="BK102" s="41">
        <f t="shared" si="362"/>
        <v>0</v>
      </c>
      <c r="BL102" s="41">
        <f t="shared" si="363"/>
        <v>0</v>
      </c>
      <c r="BM102" s="41">
        <f t="shared" si="364"/>
        <v>0</v>
      </c>
      <c r="BN102" s="41">
        <f t="shared" si="365"/>
        <v>0</v>
      </c>
      <c r="BO102" s="41">
        <f t="shared" si="366"/>
        <v>0</v>
      </c>
      <c r="BP102" s="81"/>
      <c r="BR102" s="41">
        <f t="shared" si="367"/>
        <v>587111.43999999994</v>
      </c>
      <c r="BS102" s="41">
        <f t="shared" si="368"/>
        <v>0</v>
      </c>
      <c r="BT102" s="41">
        <f t="shared" si="369"/>
        <v>0</v>
      </c>
      <c r="BU102" s="41">
        <f t="shared" si="370"/>
        <v>0</v>
      </c>
      <c r="BV102" s="41">
        <f t="shared" si="371"/>
        <v>0</v>
      </c>
    </row>
    <row r="103" spans="1:74" x14ac:dyDescent="0.3">
      <c r="A103" s="42" t="str">
        <f>"Change in "&amp;A77</f>
        <v>Change in Bonus Accrual</v>
      </c>
      <c r="F103" s="13" t="s">
        <v>123</v>
      </c>
      <c r="H103" s="46"/>
      <c r="I103" s="41">
        <f t="shared" si="372"/>
        <v>40000</v>
      </c>
      <c r="J103" s="41">
        <f t="shared" si="372"/>
        <v>40000</v>
      </c>
      <c r="K103" s="41">
        <f t="shared" si="330"/>
        <v>40000</v>
      </c>
      <c r="L103" s="41">
        <f t="shared" si="330"/>
        <v>40000</v>
      </c>
      <c r="M103" s="41">
        <f t="shared" si="330"/>
        <v>40000</v>
      </c>
      <c r="N103" s="41">
        <f t="shared" si="330"/>
        <v>40000</v>
      </c>
      <c r="O103" s="41">
        <f t="shared" si="330"/>
        <v>40000</v>
      </c>
      <c r="P103" s="41">
        <f t="shared" si="330"/>
        <v>40000</v>
      </c>
      <c r="Q103" s="41">
        <f t="shared" si="330"/>
        <v>40000</v>
      </c>
      <c r="R103" s="41">
        <f t="shared" si="330"/>
        <v>40000</v>
      </c>
      <c r="S103" s="41">
        <f t="shared" si="330"/>
        <v>-440000</v>
      </c>
      <c r="T103" s="41">
        <f t="shared" si="330"/>
        <v>42000</v>
      </c>
      <c r="U103" s="41">
        <f t="shared" si="330"/>
        <v>42000</v>
      </c>
      <c r="V103" s="41">
        <f t="shared" si="330"/>
        <v>42000</v>
      </c>
      <c r="W103" s="41">
        <f t="shared" si="330"/>
        <v>42000</v>
      </c>
      <c r="X103" s="41">
        <f t="shared" si="330"/>
        <v>42000</v>
      </c>
      <c r="Y103" s="41">
        <f t="shared" si="330"/>
        <v>42000</v>
      </c>
      <c r="Z103" s="41">
        <f t="shared" si="330"/>
        <v>42000</v>
      </c>
      <c r="AA103" s="41">
        <f t="shared" si="330"/>
        <v>42000</v>
      </c>
      <c r="AB103" s="41">
        <f t="shared" si="330"/>
        <v>42000</v>
      </c>
      <c r="AC103" s="41">
        <f t="shared" si="330"/>
        <v>42000</v>
      </c>
      <c r="AD103" s="41">
        <f t="shared" si="330"/>
        <v>42000</v>
      </c>
      <c r="AE103" s="41">
        <f t="shared" si="330"/>
        <v>-462000</v>
      </c>
      <c r="AF103" s="41">
        <f t="shared" si="331"/>
        <v>0</v>
      </c>
      <c r="AG103" s="41">
        <f t="shared" si="332"/>
        <v>0</v>
      </c>
      <c r="AH103" s="41">
        <f t="shared" si="333"/>
        <v>0</v>
      </c>
      <c r="AI103" s="41">
        <f t="shared" si="334"/>
        <v>0</v>
      </c>
      <c r="AJ103" s="41">
        <f t="shared" si="335"/>
        <v>0</v>
      </c>
      <c r="AK103" s="41">
        <f t="shared" si="336"/>
        <v>0</v>
      </c>
      <c r="AL103" s="41">
        <f t="shared" si="337"/>
        <v>0</v>
      </c>
      <c r="AM103" s="41">
        <f t="shared" si="338"/>
        <v>0</v>
      </c>
      <c r="AN103" s="41">
        <f t="shared" si="339"/>
        <v>0</v>
      </c>
      <c r="AO103" s="41">
        <f t="shared" si="340"/>
        <v>0</v>
      </c>
      <c r="AP103" s="41">
        <f t="shared" si="341"/>
        <v>0</v>
      </c>
      <c r="AQ103" s="41">
        <f t="shared" si="342"/>
        <v>0</v>
      </c>
      <c r="AR103" s="41">
        <f t="shared" si="343"/>
        <v>0</v>
      </c>
      <c r="AS103" s="41">
        <f t="shared" si="344"/>
        <v>0</v>
      </c>
      <c r="AT103" s="41">
        <f t="shared" si="345"/>
        <v>0</v>
      </c>
      <c r="AU103" s="41">
        <f t="shared" si="346"/>
        <v>0</v>
      </c>
      <c r="AV103" s="41">
        <f t="shared" si="347"/>
        <v>0</v>
      </c>
      <c r="AW103" s="41">
        <f t="shared" si="348"/>
        <v>0</v>
      </c>
      <c r="AX103" s="41">
        <f t="shared" si="349"/>
        <v>0</v>
      </c>
      <c r="AY103" s="41">
        <f t="shared" si="350"/>
        <v>0</v>
      </c>
      <c r="AZ103" s="41">
        <f t="shared" si="351"/>
        <v>0</v>
      </c>
      <c r="BA103" s="41">
        <f t="shared" si="352"/>
        <v>0</v>
      </c>
      <c r="BB103" s="41">
        <f t="shared" si="353"/>
        <v>0</v>
      </c>
      <c r="BC103" s="41">
        <f t="shared" si="354"/>
        <v>0</v>
      </c>
      <c r="BD103" s="41">
        <f t="shared" si="355"/>
        <v>0</v>
      </c>
      <c r="BE103" s="41">
        <f t="shared" si="356"/>
        <v>0</v>
      </c>
      <c r="BF103" s="41">
        <f t="shared" si="357"/>
        <v>0</v>
      </c>
      <c r="BG103" s="41">
        <f t="shared" si="358"/>
        <v>0</v>
      </c>
      <c r="BH103" s="41">
        <f t="shared" si="359"/>
        <v>0</v>
      </c>
      <c r="BI103" s="41">
        <f t="shared" si="360"/>
        <v>0</v>
      </c>
      <c r="BJ103" s="41">
        <f t="shared" si="361"/>
        <v>0</v>
      </c>
      <c r="BK103" s="41">
        <f t="shared" si="362"/>
        <v>0</v>
      </c>
      <c r="BL103" s="41">
        <f t="shared" si="363"/>
        <v>0</v>
      </c>
      <c r="BM103" s="41">
        <f t="shared" si="364"/>
        <v>0</v>
      </c>
      <c r="BN103" s="41">
        <f t="shared" si="365"/>
        <v>0</v>
      </c>
      <c r="BO103" s="41">
        <f t="shared" si="366"/>
        <v>0</v>
      </c>
      <c r="BP103" s="81"/>
      <c r="BR103" s="41">
        <f t="shared" si="367"/>
        <v>0</v>
      </c>
      <c r="BS103" s="41">
        <f t="shared" si="368"/>
        <v>0</v>
      </c>
      <c r="BT103" s="41">
        <f t="shared" si="369"/>
        <v>0</v>
      </c>
      <c r="BU103" s="41">
        <f t="shared" si="370"/>
        <v>0</v>
      </c>
      <c r="BV103" s="41">
        <f t="shared" si="371"/>
        <v>0</v>
      </c>
    </row>
    <row r="104" spans="1:74" x14ac:dyDescent="0.3">
      <c r="A104" s="42" t="str">
        <f>"Change in "&amp;A78</f>
        <v>Change in Tax Accrual</v>
      </c>
      <c r="F104" s="13" t="s">
        <v>123</v>
      </c>
      <c r="H104" s="46"/>
      <c r="I104" s="41">
        <f t="shared" si="372"/>
        <v>108254.12308665908</v>
      </c>
      <c r="J104" s="41">
        <f t="shared" si="372"/>
        <v>121851.16409996216</v>
      </c>
      <c r="K104" s="41">
        <f t="shared" si="330"/>
        <v>-199778.67170367471</v>
      </c>
      <c r="L104" s="41">
        <f t="shared" si="330"/>
        <v>133897.71298032466</v>
      </c>
      <c r="M104" s="41">
        <f t="shared" si="330"/>
        <v>-139428.54393873125</v>
      </c>
      <c r="N104" s="41">
        <f t="shared" si="330"/>
        <v>105058.1390896712</v>
      </c>
      <c r="O104" s="41">
        <f t="shared" si="330"/>
        <v>111998.8993240151</v>
      </c>
      <c r="P104" s="41">
        <f t="shared" si="330"/>
        <v>-234814.20181801019</v>
      </c>
      <c r="Q104" s="41">
        <f t="shared" si="330"/>
        <v>100390.08875626419</v>
      </c>
      <c r="R104" s="41">
        <f t="shared" si="330"/>
        <v>98184.439838043298</v>
      </c>
      <c r="S104" s="41">
        <f t="shared" si="330"/>
        <v>119265.70900611894</v>
      </c>
      <c r="T104" s="41">
        <f t="shared" si="330"/>
        <v>-355357.9375515178</v>
      </c>
      <c r="U104" s="41">
        <f t="shared" si="330"/>
        <v>110201.06240542041</v>
      </c>
      <c r="V104" s="41">
        <f t="shared" si="330"/>
        <v>53525.552942956972</v>
      </c>
      <c r="W104" s="41">
        <f t="shared" si="330"/>
        <v>-129643.4987688518</v>
      </c>
      <c r="X104" s="41">
        <f t="shared" si="330"/>
        <v>88452.257054195506</v>
      </c>
      <c r="Y104" s="41">
        <f t="shared" si="330"/>
        <v>-108292.59013696149</v>
      </c>
      <c r="Z104" s="41">
        <f t="shared" si="330"/>
        <v>58938.284537281637</v>
      </c>
      <c r="AA104" s="41">
        <f t="shared" si="330"/>
        <v>79939.061699604004</v>
      </c>
      <c r="AB104" s="41">
        <f t="shared" si="330"/>
        <v>-145598.75750296307</v>
      </c>
      <c r="AC104" s="41">
        <f t="shared" si="330"/>
        <v>86529.916413336003</v>
      </c>
      <c r="AD104" s="41">
        <f t="shared" si="330"/>
        <v>84730.100333862327</v>
      </c>
      <c r="AE104" s="41">
        <f t="shared" si="330"/>
        <v>108986.3772325161</v>
      </c>
      <c r="AF104" s="41">
        <f t="shared" si="331"/>
        <v>0</v>
      </c>
      <c r="AG104" s="41">
        <f t="shared" si="332"/>
        <v>0</v>
      </c>
      <c r="AH104" s="41">
        <f t="shared" si="333"/>
        <v>0</v>
      </c>
      <c r="AI104" s="41">
        <f t="shared" si="334"/>
        <v>0</v>
      </c>
      <c r="AJ104" s="41">
        <f t="shared" si="335"/>
        <v>0</v>
      </c>
      <c r="AK104" s="41">
        <f t="shared" si="336"/>
        <v>0</v>
      </c>
      <c r="AL104" s="41">
        <f t="shared" si="337"/>
        <v>0</v>
      </c>
      <c r="AM104" s="41">
        <f t="shared" si="338"/>
        <v>0</v>
      </c>
      <c r="AN104" s="41">
        <f t="shared" si="339"/>
        <v>0</v>
      </c>
      <c r="AO104" s="41">
        <f t="shared" si="340"/>
        <v>0</v>
      </c>
      <c r="AP104" s="41">
        <f t="shared" si="341"/>
        <v>0</v>
      </c>
      <c r="AQ104" s="41">
        <f t="shared" si="342"/>
        <v>0</v>
      </c>
      <c r="AR104" s="41">
        <f t="shared" si="343"/>
        <v>0</v>
      </c>
      <c r="AS104" s="41">
        <f t="shared" si="344"/>
        <v>0</v>
      </c>
      <c r="AT104" s="41">
        <f t="shared" si="345"/>
        <v>0</v>
      </c>
      <c r="AU104" s="41">
        <f t="shared" si="346"/>
        <v>0</v>
      </c>
      <c r="AV104" s="41">
        <f t="shared" si="347"/>
        <v>0</v>
      </c>
      <c r="AW104" s="41">
        <f t="shared" si="348"/>
        <v>0</v>
      </c>
      <c r="AX104" s="41">
        <f t="shared" si="349"/>
        <v>0</v>
      </c>
      <c r="AY104" s="41">
        <f t="shared" si="350"/>
        <v>0</v>
      </c>
      <c r="AZ104" s="41">
        <f t="shared" si="351"/>
        <v>0</v>
      </c>
      <c r="BA104" s="41">
        <f t="shared" si="352"/>
        <v>0</v>
      </c>
      <c r="BB104" s="41">
        <f t="shared" si="353"/>
        <v>0</v>
      </c>
      <c r="BC104" s="41">
        <f t="shared" si="354"/>
        <v>0</v>
      </c>
      <c r="BD104" s="41">
        <f t="shared" si="355"/>
        <v>0</v>
      </c>
      <c r="BE104" s="41">
        <f t="shared" si="356"/>
        <v>0</v>
      </c>
      <c r="BF104" s="41">
        <f t="shared" si="357"/>
        <v>0</v>
      </c>
      <c r="BG104" s="41">
        <f t="shared" si="358"/>
        <v>0</v>
      </c>
      <c r="BH104" s="41">
        <f t="shared" si="359"/>
        <v>0</v>
      </c>
      <c r="BI104" s="41">
        <f t="shared" si="360"/>
        <v>0</v>
      </c>
      <c r="BJ104" s="41">
        <f t="shared" si="361"/>
        <v>0</v>
      </c>
      <c r="BK104" s="41">
        <f t="shared" si="362"/>
        <v>0</v>
      </c>
      <c r="BL104" s="41">
        <f t="shared" si="363"/>
        <v>0</v>
      </c>
      <c r="BM104" s="41">
        <f t="shared" si="364"/>
        <v>0</v>
      </c>
      <c r="BN104" s="41">
        <f t="shared" si="365"/>
        <v>0</v>
      </c>
      <c r="BO104" s="41">
        <f t="shared" si="366"/>
        <v>0</v>
      </c>
      <c r="BP104" s="81"/>
      <c r="BR104" s="41">
        <f t="shared" si="367"/>
        <v>341884.02650506166</v>
      </c>
      <c r="BS104" s="41">
        <f t="shared" si="368"/>
        <v>0</v>
      </c>
      <c r="BT104" s="41">
        <f t="shared" si="369"/>
        <v>0</v>
      </c>
      <c r="BU104" s="41">
        <f t="shared" si="370"/>
        <v>0</v>
      </c>
      <c r="BV104" s="41">
        <f t="shared" si="371"/>
        <v>0</v>
      </c>
    </row>
    <row r="105" spans="1:74" x14ac:dyDescent="0.3">
      <c r="A105" s="42"/>
      <c r="H105" s="46"/>
    </row>
    <row r="106" spans="1:74" x14ac:dyDescent="0.3">
      <c r="A106" s="34" t="s">
        <v>121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373">SUM(K96:K105)</f>
        <v>-211380.63428387226</v>
      </c>
      <c r="L106" s="43">
        <f t="shared" si="373"/>
        <v>515298.50993441755</v>
      </c>
      <c r="M106" s="43">
        <f t="shared" si="373"/>
        <v>-179205.368755212</v>
      </c>
      <c r="N106" s="43">
        <f t="shared" si="373"/>
        <v>701876.19696557056</v>
      </c>
      <c r="O106" s="43">
        <f t="shared" si="373"/>
        <v>382974.94441338396</v>
      </c>
      <c r="P106" s="43">
        <f t="shared" si="373"/>
        <v>233461.00208875514</v>
      </c>
      <c r="Q106" s="43">
        <f t="shared" si="373"/>
        <v>700323.18918754684</v>
      </c>
      <c r="R106" s="43">
        <f t="shared" si="373"/>
        <v>366561.93612681143</v>
      </c>
      <c r="S106" s="43">
        <f t="shared" si="373"/>
        <v>-88596.676646270673</v>
      </c>
      <c r="T106" s="43">
        <f t="shared" si="373"/>
        <v>-859764.63353063352</v>
      </c>
      <c r="U106" s="43">
        <f t="shared" si="373"/>
        <v>797004.53468473535</v>
      </c>
      <c r="V106" s="43">
        <f t="shared" si="373"/>
        <v>381497.96980985691</v>
      </c>
      <c r="W106" s="43">
        <f t="shared" si="373"/>
        <v>-610222.41272907355</v>
      </c>
      <c r="X106" s="43">
        <f t="shared" si="373"/>
        <v>120012.15684731794</v>
      </c>
      <c r="Y106" s="43">
        <f t="shared" si="373"/>
        <v>95114.185376363748</v>
      </c>
      <c r="Z106" s="43">
        <f t="shared" si="373"/>
        <v>605812.73845760571</v>
      </c>
      <c r="AA106" s="43">
        <f t="shared" si="373"/>
        <v>119183.36899867942</v>
      </c>
      <c r="AB106" s="43">
        <f t="shared" si="373"/>
        <v>441734.19505617965</v>
      </c>
      <c r="AC106" s="43">
        <f t="shared" si="373"/>
        <v>555758.17471112055</v>
      </c>
      <c r="AD106" s="43">
        <f t="shared" si="373"/>
        <v>344977.04777954135</v>
      </c>
      <c r="AE106" s="43">
        <f t="shared" si="373"/>
        <v>-293555.2058916142</v>
      </c>
      <c r="AF106" s="43">
        <f t="shared" ref="AF106:BO106" si="374">SUM(AF96:AF105)</f>
        <v>278661.17687587091</v>
      </c>
      <c r="AG106" s="43">
        <f t="shared" si="374"/>
        <v>278661.17687587091</v>
      </c>
      <c r="AH106" s="43">
        <f t="shared" si="374"/>
        <v>278661.17687587091</v>
      </c>
      <c r="AI106" s="43">
        <f t="shared" si="374"/>
        <v>278661.17687587091</v>
      </c>
      <c r="AJ106" s="43">
        <f t="shared" si="374"/>
        <v>278661.17687587091</v>
      </c>
      <c r="AK106" s="43">
        <f t="shared" si="374"/>
        <v>278661.17687587091</v>
      </c>
      <c r="AL106" s="43">
        <f t="shared" si="374"/>
        <v>278661.17687587091</v>
      </c>
      <c r="AM106" s="43">
        <f t="shared" si="374"/>
        <v>278661.17687587091</v>
      </c>
      <c r="AN106" s="43">
        <f t="shared" si="374"/>
        <v>278661.17687587091</v>
      </c>
      <c r="AO106" s="43">
        <f t="shared" si="374"/>
        <v>278661.17687587091</v>
      </c>
      <c r="AP106" s="43">
        <f t="shared" si="374"/>
        <v>278661.17687587091</v>
      </c>
      <c r="AQ106" s="43">
        <f t="shared" si="374"/>
        <v>278661.17687587091</v>
      </c>
      <c r="AR106" s="43">
        <f t="shared" si="374"/>
        <v>278661.17687587091</v>
      </c>
      <c r="AS106" s="43">
        <f t="shared" si="374"/>
        <v>278661.17687587091</v>
      </c>
      <c r="AT106" s="43">
        <f t="shared" si="374"/>
        <v>278661.17687587091</v>
      </c>
      <c r="AU106" s="43">
        <f t="shared" si="374"/>
        <v>278661.17687587091</v>
      </c>
      <c r="AV106" s="43">
        <f t="shared" si="374"/>
        <v>278661.17687587091</v>
      </c>
      <c r="AW106" s="43">
        <f t="shared" si="374"/>
        <v>278661.17687587091</v>
      </c>
      <c r="AX106" s="43">
        <f t="shared" si="374"/>
        <v>278661.17687587091</v>
      </c>
      <c r="AY106" s="43">
        <f t="shared" si="374"/>
        <v>278661.17687587091</v>
      </c>
      <c r="AZ106" s="43">
        <f t="shared" si="374"/>
        <v>278661.17687587091</v>
      </c>
      <c r="BA106" s="43">
        <f t="shared" si="374"/>
        <v>278661.17687587091</v>
      </c>
      <c r="BB106" s="43">
        <f t="shared" si="374"/>
        <v>278661.17687587091</v>
      </c>
      <c r="BC106" s="43">
        <f t="shared" si="374"/>
        <v>278661.17687587091</v>
      </c>
      <c r="BD106" s="43">
        <f t="shared" si="374"/>
        <v>278661.17687587091</v>
      </c>
      <c r="BE106" s="43">
        <f t="shared" si="374"/>
        <v>278661.17687587091</v>
      </c>
      <c r="BF106" s="43">
        <f t="shared" si="374"/>
        <v>278661.17687587091</v>
      </c>
      <c r="BG106" s="43">
        <f t="shared" si="374"/>
        <v>278661.17687587091</v>
      </c>
      <c r="BH106" s="43">
        <f t="shared" si="374"/>
        <v>278661.17687587091</v>
      </c>
      <c r="BI106" s="43">
        <f t="shared" si="374"/>
        <v>278661.17687587091</v>
      </c>
      <c r="BJ106" s="43">
        <f t="shared" si="374"/>
        <v>278661.17687587091</v>
      </c>
      <c r="BK106" s="43">
        <f t="shared" si="374"/>
        <v>278661.17687587091</v>
      </c>
      <c r="BL106" s="43">
        <f t="shared" si="374"/>
        <v>278661.17687587091</v>
      </c>
      <c r="BM106" s="43">
        <f t="shared" si="374"/>
        <v>278661.17687587091</v>
      </c>
      <c r="BN106" s="43">
        <f t="shared" si="374"/>
        <v>278661.17687587091</v>
      </c>
      <c r="BO106" s="43">
        <f t="shared" si="374"/>
        <v>278661.17687587091</v>
      </c>
      <c r="BP106" s="82"/>
      <c r="BR106" s="43">
        <f t="shared" ref="BR106:BV106" si="375">SUM(BR96:BR105)</f>
        <v>-3475436.3646027846</v>
      </c>
      <c r="BS106" s="43">
        <f t="shared" si="375"/>
        <v>2473386.7309112013</v>
      </c>
      <c r="BT106" s="43">
        <f t="shared" si="375"/>
        <v>3343934.12251045</v>
      </c>
      <c r="BU106" s="43">
        <f t="shared" si="375"/>
        <v>3343934.12251045</v>
      </c>
      <c r="BV106" s="43">
        <f t="shared" si="375"/>
        <v>3343934.12251045</v>
      </c>
    </row>
    <row r="107" spans="1:74" x14ac:dyDescent="0.3">
      <c r="H107" s="46"/>
    </row>
    <row r="108" spans="1:74" x14ac:dyDescent="0.3">
      <c r="A108" t="s">
        <v>125</v>
      </c>
      <c r="H108" s="46"/>
    </row>
    <row r="109" spans="1:74" x14ac:dyDescent="0.3">
      <c r="A109" s="42" t="str">
        <f>"Change in "&amp;A70&amp;" (CAPEX)"</f>
        <v>Change in Fixed Assets, net (CAPEX)</v>
      </c>
      <c r="F109" s="13" t="s">
        <v>127</v>
      </c>
      <c r="H109" s="46"/>
      <c r="I109" s="41">
        <f>H70-I70-I40</f>
        <v>-97577.999999999665</v>
      </c>
      <c r="J109" s="41">
        <f>I70-J70-J40</f>
        <v>-5.6024873629212379E-10</v>
      </c>
      <c r="K109" s="41">
        <f>J70-K70-K40</f>
        <v>1.0000000707805157E-2</v>
      </c>
      <c r="L109" s="41">
        <f>K70-L70-L40</f>
        <v>-104772.00000000012</v>
      </c>
      <c r="M109" s="41">
        <f>L70-M70-M40</f>
        <v>-101153.00000000055</v>
      </c>
      <c r="N109" s="41">
        <f>M70-N70-N40</f>
        <v>-104055.99999999926</v>
      </c>
      <c r="O109" s="41">
        <f>N70-O70-O40</f>
        <v>-101355.99000000044</v>
      </c>
      <c r="P109" s="41">
        <f>O70-P70-P40</f>
        <v>-103796.00000000022</v>
      </c>
      <c r="Q109" s="41">
        <f>P70-Q70-Q40</f>
        <v>1.127773430198431E-10</v>
      </c>
      <c r="R109" s="41">
        <f>Q70-R70-R40</f>
        <v>-103950.00999999981</v>
      </c>
      <c r="S109" s="41">
        <f>R70-S70-S40</f>
        <v>-98415.999999999971</v>
      </c>
      <c r="T109" s="41">
        <f>S70-T70-T40</f>
        <v>-97835.990000000194</v>
      </c>
      <c r="U109" s="41">
        <f>T70-U70-U40</f>
        <v>3.7107383832335472E-10</v>
      </c>
      <c r="V109" s="41">
        <f>U70-V70-V40</f>
        <v>-1.8553691916167736E-10</v>
      </c>
      <c r="W109" s="41">
        <f>V70-W70-W40</f>
        <v>3.7107383832335472E-10</v>
      </c>
      <c r="X109" s="41">
        <f>W70-X70-X40</f>
        <v>-3.7107383832335472E-10</v>
      </c>
      <c r="Y109" s="41">
        <f>X70-Y70-Y40</f>
        <v>-1.8553691916167736E-10</v>
      </c>
      <c r="Z109" s="41">
        <f>Y70-Z70-Z40</f>
        <v>-99079.999999999709</v>
      </c>
      <c r="AA109" s="41">
        <f>Z70-AA70-AA40</f>
        <v>-99872.000000000218</v>
      </c>
      <c r="AB109" s="41">
        <f>AA70-AB70-AB40</f>
        <v>-98622</v>
      </c>
      <c r="AC109" s="41">
        <f>AB70-AC70-AC40</f>
        <v>4.8385118134319782E-10</v>
      </c>
      <c r="AD109" s="41">
        <f>AC70-AD70-AD40</f>
        <v>-99866.000000000189</v>
      </c>
      <c r="AE109" s="41">
        <f>AD70-AE70-AE40</f>
        <v>-104736.00000000012</v>
      </c>
      <c r="AF109" s="41">
        <f t="shared" ref="AF109:BO109" si="376">AE70-AF70-AF40</f>
        <v>-1.127773430198431E-10</v>
      </c>
      <c r="AG109" s="41">
        <f t="shared" si="376"/>
        <v>-1.127773430198431E-10</v>
      </c>
      <c r="AH109" s="41">
        <f t="shared" si="376"/>
        <v>-1.127773430198431E-10</v>
      </c>
      <c r="AI109" s="41">
        <f t="shared" si="376"/>
        <v>-1.127773430198431E-10</v>
      </c>
      <c r="AJ109" s="41">
        <f t="shared" si="376"/>
        <v>-1.127773430198431E-10</v>
      </c>
      <c r="AK109" s="41">
        <f t="shared" si="376"/>
        <v>-1.127773430198431E-10</v>
      </c>
      <c r="AL109" s="41">
        <f t="shared" si="376"/>
        <v>-1.127773430198431E-10</v>
      </c>
      <c r="AM109" s="41">
        <f t="shared" si="376"/>
        <v>-1.127773430198431E-10</v>
      </c>
      <c r="AN109" s="41">
        <f t="shared" si="376"/>
        <v>-1.127773430198431E-10</v>
      </c>
      <c r="AO109" s="41">
        <f t="shared" si="376"/>
        <v>-1.127773430198431E-10</v>
      </c>
      <c r="AP109" s="41">
        <f t="shared" si="376"/>
        <v>-1.127773430198431E-10</v>
      </c>
      <c r="AQ109" s="41">
        <f t="shared" si="376"/>
        <v>-1.127773430198431E-10</v>
      </c>
      <c r="AR109" s="41">
        <f t="shared" si="376"/>
        <v>-1.127773430198431E-10</v>
      </c>
      <c r="AS109" s="41">
        <f t="shared" si="376"/>
        <v>-1.127773430198431E-10</v>
      </c>
      <c r="AT109" s="41">
        <f t="shared" si="376"/>
        <v>-1.127773430198431E-10</v>
      </c>
      <c r="AU109" s="41">
        <f t="shared" si="376"/>
        <v>-1.127773430198431E-10</v>
      </c>
      <c r="AV109" s="41">
        <f t="shared" si="376"/>
        <v>-1.127773430198431E-10</v>
      </c>
      <c r="AW109" s="41">
        <f t="shared" si="376"/>
        <v>-1.127773430198431E-10</v>
      </c>
      <c r="AX109" s="41">
        <f t="shared" si="376"/>
        <v>-1.127773430198431E-10</v>
      </c>
      <c r="AY109" s="41">
        <f t="shared" si="376"/>
        <v>-1.127773430198431E-10</v>
      </c>
      <c r="AZ109" s="41">
        <f t="shared" si="376"/>
        <v>-1.127773430198431E-10</v>
      </c>
      <c r="BA109" s="41">
        <f t="shared" si="376"/>
        <v>-1.127773430198431E-10</v>
      </c>
      <c r="BB109" s="41">
        <f t="shared" si="376"/>
        <v>-1.127773430198431E-10</v>
      </c>
      <c r="BC109" s="41">
        <f t="shared" si="376"/>
        <v>-1.127773430198431E-10</v>
      </c>
      <c r="BD109" s="41">
        <f t="shared" si="376"/>
        <v>-1.127773430198431E-10</v>
      </c>
      <c r="BE109" s="41">
        <f t="shared" si="376"/>
        <v>-1.127773430198431E-10</v>
      </c>
      <c r="BF109" s="41">
        <f t="shared" si="376"/>
        <v>-1.127773430198431E-10</v>
      </c>
      <c r="BG109" s="41">
        <f t="shared" si="376"/>
        <v>-1.127773430198431E-10</v>
      </c>
      <c r="BH109" s="41">
        <f t="shared" si="376"/>
        <v>-1.127773430198431E-10</v>
      </c>
      <c r="BI109" s="41">
        <f t="shared" si="376"/>
        <v>-1.127773430198431E-10</v>
      </c>
      <c r="BJ109" s="41">
        <f t="shared" si="376"/>
        <v>-1.127773430198431E-10</v>
      </c>
      <c r="BK109" s="41">
        <f t="shared" si="376"/>
        <v>-1.127773430198431E-10</v>
      </c>
      <c r="BL109" s="41">
        <f t="shared" si="376"/>
        <v>-1.127773430198431E-10</v>
      </c>
      <c r="BM109" s="41">
        <f t="shared" si="376"/>
        <v>-1.127773430198431E-10</v>
      </c>
      <c r="BN109" s="41">
        <f t="shared" si="376"/>
        <v>-1.127773430198431E-10</v>
      </c>
      <c r="BO109" s="41">
        <f t="shared" si="376"/>
        <v>-1.127773430198431E-10</v>
      </c>
      <c r="BP109" s="81"/>
      <c r="BR109" s="41">
        <f t="shared" ref="BR109:BV109" si="377">BQ70-BR70-BR40</f>
        <v>0</v>
      </c>
      <c r="BS109" s="41">
        <f t="shared" si="377"/>
        <v>0</v>
      </c>
      <c r="BT109" s="41">
        <f t="shared" si="377"/>
        <v>0</v>
      </c>
      <c r="BU109" s="41">
        <f t="shared" si="377"/>
        <v>0</v>
      </c>
      <c r="BV109" s="41">
        <f t="shared" si="377"/>
        <v>0</v>
      </c>
    </row>
    <row r="110" spans="1:74" x14ac:dyDescent="0.3">
      <c r="H110" s="46"/>
    </row>
    <row r="111" spans="1:74" x14ac:dyDescent="0.3">
      <c r="A111" s="34" t="s">
        <v>126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378">SUM(K109:K110)</f>
        <v>1.0000000707805157E-2</v>
      </c>
      <c r="L111" s="43">
        <f t="shared" si="378"/>
        <v>-104772.00000000012</v>
      </c>
      <c r="M111" s="43">
        <f t="shared" si="378"/>
        <v>-101153.00000000055</v>
      </c>
      <c r="N111" s="43">
        <f t="shared" si="378"/>
        <v>-104055.99999999926</v>
      </c>
      <c r="O111" s="43">
        <f t="shared" si="378"/>
        <v>-101355.99000000044</v>
      </c>
      <c r="P111" s="43">
        <f t="shared" si="378"/>
        <v>-103796.00000000022</v>
      </c>
      <c r="Q111" s="43">
        <f t="shared" si="378"/>
        <v>1.127773430198431E-10</v>
      </c>
      <c r="R111" s="43">
        <f t="shared" si="378"/>
        <v>-103950.00999999981</v>
      </c>
      <c r="S111" s="43">
        <f t="shared" si="378"/>
        <v>-98415.999999999971</v>
      </c>
      <c r="T111" s="43">
        <f t="shared" si="378"/>
        <v>-97835.990000000194</v>
      </c>
      <c r="U111" s="43">
        <f t="shared" si="378"/>
        <v>3.7107383832335472E-10</v>
      </c>
      <c r="V111" s="43">
        <f t="shared" si="378"/>
        <v>-1.8553691916167736E-10</v>
      </c>
      <c r="W111" s="43">
        <f t="shared" si="378"/>
        <v>3.7107383832335472E-10</v>
      </c>
      <c r="X111" s="43">
        <f t="shared" si="378"/>
        <v>-3.7107383832335472E-10</v>
      </c>
      <c r="Y111" s="43">
        <f t="shared" si="378"/>
        <v>-1.8553691916167736E-10</v>
      </c>
      <c r="Z111" s="43">
        <f t="shared" si="378"/>
        <v>-99079.999999999709</v>
      </c>
      <c r="AA111" s="43">
        <f t="shared" si="378"/>
        <v>-99872.000000000218</v>
      </c>
      <c r="AB111" s="43">
        <f t="shared" si="378"/>
        <v>-98622</v>
      </c>
      <c r="AC111" s="43">
        <f t="shared" si="378"/>
        <v>4.8385118134319782E-10</v>
      </c>
      <c r="AD111" s="43">
        <f t="shared" si="378"/>
        <v>-99866.000000000189</v>
      </c>
      <c r="AE111" s="43">
        <f t="shared" si="378"/>
        <v>-104736.00000000012</v>
      </c>
      <c r="AF111" s="43">
        <f t="shared" ref="AF111:BO111" si="379">SUM(AF109:AF110)</f>
        <v>-1.127773430198431E-10</v>
      </c>
      <c r="AG111" s="43">
        <f t="shared" si="379"/>
        <v>-1.127773430198431E-10</v>
      </c>
      <c r="AH111" s="43">
        <f t="shared" si="379"/>
        <v>-1.127773430198431E-10</v>
      </c>
      <c r="AI111" s="43">
        <f t="shared" si="379"/>
        <v>-1.127773430198431E-10</v>
      </c>
      <c r="AJ111" s="43">
        <f t="shared" si="379"/>
        <v>-1.127773430198431E-10</v>
      </c>
      <c r="AK111" s="43">
        <f t="shared" si="379"/>
        <v>-1.127773430198431E-10</v>
      </c>
      <c r="AL111" s="43">
        <f t="shared" si="379"/>
        <v>-1.127773430198431E-10</v>
      </c>
      <c r="AM111" s="43">
        <f t="shared" si="379"/>
        <v>-1.127773430198431E-10</v>
      </c>
      <c r="AN111" s="43">
        <f t="shared" si="379"/>
        <v>-1.127773430198431E-10</v>
      </c>
      <c r="AO111" s="43">
        <f t="shared" si="379"/>
        <v>-1.127773430198431E-10</v>
      </c>
      <c r="AP111" s="43">
        <f t="shared" si="379"/>
        <v>-1.127773430198431E-10</v>
      </c>
      <c r="AQ111" s="43">
        <f t="shared" si="379"/>
        <v>-1.127773430198431E-10</v>
      </c>
      <c r="AR111" s="43">
        <f t="shared" si="379"/>
        <v>-1.127773430198431E-10</v>
      </c>
      <c r="AS111" s="43">
        <f t="shared" si="379"/>
        <v>-1.127773430198431E-10</v>
      </c>
      <c r="AT111" s="43">
        <f t="shared" si="379"/>
        <v>-1.127773430198431E-10</v>
      </c>
      <c r="AU111" s="43">
        <f t="shared" si="379"/>
        <v>-1.127773430198431E-10</v>
      </c>
      <c r="AV111" s="43">
        <f t="shared" si="379"/>
        <v>-1.127773430198431E-10</v>
      </c>
      <c r="AW111" s="43">
        <f t="shared" si="379"/>
        <v>-1.127773430198431E-10</v>
      </c>
      <c r="AX111" s="43">
        <f t="shared" si="379"/>
        <v>-1.127773430198431E-10</v>
      </c>
      <c r="AY111" s="43">
        <f t="shared" si="379"/>
        <v>-1.127773430198431E-10</v>
      </c>
      <c r="AZ111" s="43">
        <f t="shared" si="379"/>
        <v>-1.127773430198431E-10</v>
      </c>
      <c r="BA111" s="43">
        <f t="shared" si="379"/>
        <v>-1.127773430198431E-10</v>
      </c>
      <c r="BB111" s="43">
        <f t="shared" si="379"/>
        <v>-1.127773430198431E-10</v>
      </c>
      <c r="BC111" s="43">
        <f t="shared" si="379"/>
        <v>-1.127773430198431E-10</v>
      </c>
      <c r="BD111" s="43">
        <f t="shared" si="379"/>
        <v>-1.127773430198431E-10</v>
      </c>
      <c r="BE111" s="43">
        <f t="shared" si="379"/>
        <v>-1.127773430198431E-10</v>
      </c>
      <c r="BF111" s="43">
        <f t="shared" si="379"/>
        <v>-1.127773430198431E-10</v>
      </c>
      <c r="BG111" s="43">
        <f t="shared" si="379"/>
        <v>-1.127773430198431E-10</v>
      </c>
      <c r="BH111" s="43">
        <f t="shared" si="379"/>
        <v>-1.127773430198431E-10</v>
      </c>
      <c r="BI111" s="43">
        <f t="shared" si="379"/>
        <v>-1.127773430198431E-10</v>
      </c>
      <c r="BJ111" s="43">
        <f t="shared" si="379"/>
        <v>-1.127773430198431E-10</v>
      </c>
      <c r="BK111" s="43">
        <f t="shared" si="379"/>
        <v>-1.127773430198431E-10</v>
      </c>
      <c r="BL111" s="43">
        <f t="shared" si="379"/>
        <v>-1.127773430198431E-10</v>
      </c>
      <c r="BM111" s="43">
        <f t="shared" si="379"/>
        <v>-1.127773430198431E-10</v>
      </c>
      <c r="BN111" s="43">
        <f t="shared" si="379"/>
        <v>-1.127773430198431E-10</v>
      </c>
      <c r="BO111" s="43">
        <f t="shared" si="379"/>
        <v>-1.127773430198431E-10</v>
      </c>
      <c r="BP111" s="82"/>
      <c r="BR111" s="43">
        <f t="shared" ref="BR111:BV111" si="380">SUM(BR109:BR110)</f>
        <v>0</v>
      </c>
      <c r="BS111" s="43">
        <f t="shared" si="380"/>
        <v>0</v>
      </c>
      <c r="BT111" s="43">
        <f t="shared" si="380"/>
        <v>0</v>
      </c>
      <c r="BU111" s="43">
        <f t="shared" si="380"/>
        <v>0</v>
      </c>
      <c r="BV111" s="43">
        <f t="shared" si="380"/>
        <v>0</v>
      </c>
    </row>
    <row r="112" spans="1:74" x14ac:dyDescent="0.3">
      <c r="H112" s="46"/>
    </row>
    <row r="113" spans="1:74" x14ac:dyDescent="0.3">
      <c r="A113" t="s">
        <v>128</v>
      </c>
      <c r="H113" s="46"/>
    </row>
    <row r="114" spans="1:74" x14ac:dyDescent="0.3">
      <c r="A114" s="42" t="s">
        <v>129</v>
      </c>
      <c r="H114" s="46"/>
    </row>
    <row r="115" spans="1:74" x14ac:dyDescent="0.3">
      <c r="A115" s="44" t="str">
        <f>"Change in "&amp;A79</f>
        <v>Change in Revolver</v>
      </c>
      <c r="F115" s="13" t="s">
        <v>123</v>
      </c>
      <c r="H115" s="46"/>
      <c r="I115" s="41">
        <f>I79-H79</f>
        <v>0</v>
      </c>
      <c r="J115" s="41">
        <f>J79-I79</f>
        <v>0</v>
      </c>
      <c r="K115" s="41">
        <f t="shared" ref="K115:AE115" si="381">K79-J79</f>
        <v>0</v>
      </c>
      <c r="L115" s="41">
        <f t="shared" si="381"/>
        <v>0</v>
      </c>
      <c r="M115" s="41">
        <f t="shared" si="381"/>
        <v>0</v>
      </c>
      <c r="N115" s="41">
        <f t="shared" si="381"/>
        <v>0</v>
      </c>
      <c r="O115" s="41">
        <f t="shared" si="381"/>
        <v>-500000</v>
      </c>
      <c r="P115" s="41">
        <f t="shared" si="381"/>
        <v>0</v>
      </c>
      <c r="Q115" s="41">
        <f t="shared" si="381"/>
        <v>0</v>
      </c>
      <c r="R115" s="41">
        <f t="shared" si="381"/>
        <v>0</v>
      </c>
      <c r="S115" s="41">
        <f t="shared" si="381"/>
        <v>0</v>
      </c>
      <c r="T115" s="41">
        <f t="shared" si="381"/>
        <v>0</v>
      </c>
      <c r="U115" s="41">
        <f t="shared" si="381"/>
        <v>0</v>
      </c>
      <c r="V115" s="41">
        <f t="shared" si="381"/>
        <v>-500000</v>
      </c>
      <c r="W115" s="41">
        <f t="shared" si="381"/>
        <v>0</v>
      </c>
      <c r="X115" s="41">
        <f t="shared" si="381"/>
        <v>0</v>
      </c>
      <c r="Y115" s="41">
        <f t="shared" si="381"/>
        <v>0</v>
      </c>
      <c r="Z115" s="41">
        <f t="shared" si="381"/>
        <v>0</v>
      </c>
      <c r="AA115" s="41">
        <f t="shared" si="381"/>
        <v>0</v>
      </c>
      <c r="AB115" s="41">
        <f t="shared" si="381"/>
        <v>-500000</v>
      </c>
      <c r="AC115" s="41">
        <f t="shared" si="381"/>
        <v>0</v>
      </c>
      <c r="AD115" s="41">
        <f t="shared" si="381"/>
        <v>0</v>
      </c>
      <c r="AE115" s="41">
        <f t="shared" si="381"/>
        <v>0</v>
      </c>
      <c r="AF115" s="41">
        <f t="shared" ref="AF115:AF116" si="382">AF79-AE79</f>
        <v>0</v>
      </c>
      <c r="AG115" s="41">
        <f t="shared" ref="AG115:AG116" si="383">AG79-AF79</f>
        <v>0</v>
      </c>
      <c r="AH115" s="41">
        <f t="shared" ref="AH115:AH116" si="384">AH79-AG79</f>
        <v>0</v>
      </c>
      <c r="AI115" s="41">
        <f t="shared" ref="AI115:AI116" si="385">AI79-AH79</f>
        <v>0</v>
      </c>
      <c r="AJ115" s="41">
        <f t="shared" ref="AJ115:AJ116" si="386">AJ79-AI79</f>
        <v>0</v>
      </c>
      <c r="AK115" s="41">
        <f t="shared" ref="AK115:AK116" si="387">AK79-AJ79</f>
        <v>0</v>
      </c>
      <c r="AL115" s="41">
        <f t="shared" ref="AL115:AL116" si="388">AL79-AK79</f>
        <v>0</v>
      </c>
      <c r="AM115" s="41">
        <f t="shared" ref="AM115:AM116" si="389">AM79-AL79</f>
        <v>0</v>
      </c>
      <c r="AN115" s="41">
        <f t="shared" ref="AN115:AN116" si="390">AN79-AM79</f>
        <v>0</v>
      </c>
      <c r="AO115" s="41">
        <f t="shared" ref="AO115:AO116" si="391">AO79-AN79</f>
        <v>0</v>
      </c>
      <c r="AP115" s="41">
        <f t="shared" ref="AP115:AP116" si="392">AP79-AO79</f>
        <v>0</v>
      </c>
      <c r="AQ115" s="41">
        <f t="shared" ref="AQ115:AQ116" si="393">AQ79-AP79</f>
        <v>0</v>
      </c>
      <c r="AR115" s="41">
        <f t="shared" ref="AR115:AR116" si="394">AR79-AQ79</f>
        <v>0</v>
      </c>
      <c r="AS115" s="41">
        <f t="shared" ref="AS115:AS116" si="395">AS79-AR79</f>
        <v>0</v>
      </c>
      <c r="AT115" s="41">
        <f t="shared" ref="AT115:AT116" si="396">AT79-AS79</f>
        <v>0</v>
      </c>
      <c r="AU115" s="41">
        <f t="shared" ref="AU115:AU116" si="397">AU79-AT79</f>
        <v>0</v>
      </c>
      <c r="AV115" s="41">
        <f t="shared" ref="AV115:AV116" si="398">AV79-AU79</f>
        <v>0</v>
      </c>
      <c r="AW115" s="41">
        <f t="shared" ref="AW115:AW116" si="399">AW79-AV79</f>
        <v>0</v>
      </c>
      <c r="AX115" s="41">
        <f t="shared" ref="AX115:AX116" si="400">AX79-AW79</f>
        <v>0</v>
      </c>
      <c r="AY115" s="41">
        <f t="shared" ref="AY115:AY116" si="401">AY79-AX79</f>
        <v>0</v>
      </c>
      <c r="AZ115" s="41">
        <f t="shared" ref="AZ115:AZ116" si="402">AZ79-AY79</f>
        <v>0</v>
      </c>
      <c r="BA115" s="41">
        <f t="shared" ref="BA115:BA116" si="403">BA79-AZ79</f>
        <v>0</v>
      </c>
      <c r="BB115" s="41">
        <f t="shared" ref="BB115:BB116" si="404">BB79-BA79</f>
        <v>0</v>
      </c>
      <c r="BC115" s="41">
        <f t="shared" ref="BC115:BC116" si="405">BC79-BB79</f>
        <v>0</v>
      </c>
      <c r="BD115" s="41">
        <f t="shared" ref="BD115:BD116" si="406">BD79-BC79</f>
        <v>0</v>
      </c>
      <c r="BE115" s="41">
        <f t="shared" ref="BE115:BE116" si="407">BE79-BD79</f>
        <v>0</v>
      </c>
      <c r="BF115" s="41">
        <f t="shared" ref="BF115:BF116" si="408">BF79-BE79</f>
        <v>0</v>
      </c>
      <c r="BG115" s="41">
        <f t="shared" ref="BG115:BG116" si="409">BG79-BF79</f>
        <v>0</v>
      </c>
      <c r="BH115" s="41">
        <f t="shared" ref="BH115:BH116" si="410">BH79-BG79</f>
        <v>0</v>
      </c>
      <c r="BI115" s="41">
        <f t="shared" ref="BI115:BI116" si="411">BI79-BH79</f>
        <v>0</v>
      </c>
      <c r="BJ115" s="41">
        <f t="shared" ref="BJ115:BJ116" si="412">BJ79-BI79</f>
        <v>0</v>
      </c>
      <c r="BK115" s="41">
        <f t="shared" ref="BK115:BK116" si="413">BK79-BJ79</f>
        <v>0</v>
      </c>
      <c r="BL115" s="41">
        <f t="shared" ref="BL115:BL116" si="414">BL79-BK79</f>
        <v>0</v>
      </c>
      <c r="BM115" s="41">
        <f t="shared" ref="BM115:BM116" si="415">BM79-BL79</f>
        <v>0</v>
      </c>
      <c r="BN115" s="41">
        <f t="shared" ref="BN115:BN116" si="416">BN79-BM79</f>
        <v>0</v>
      </c>
      <c r="BO115" s="41">
        <f t="shared" ref="BO115:BO116" si="417">BO79-BN79</f>
        <v>0</v>
      </c>
      <c r="BP115" s="81"/>
      <c r="BR115" s="41">
        <f t="shared" ref="BR115:BR116" si="418">BR79-BQ79</f>
        <v>1000000</v>
      </c>
      <c r="BS115" s="41">
        <f t="shared" ref="BS115:BS116" si="419">BS79-BR79</f>
        <v>0</v>
      </c>
      <c r="BT115" s="41">
        <f t="shared" ref="BT115:BT116" si="420">BT79-BS79</f>
        <v>0</v>
      </c>
      <c r="BU115" s="41">
        <f t="shared" ref="BU115:BU116" si="421">BU79-BT79</f>
        <v>0</v>
      </c>
      <c r="BV115" s="41">
        <f t="shared" ref="BV115:BV116" si="422">BV79-BU79</f>
        <v>0</v>
      </c>
    </row>
    <row r="116" spans="1:74" x14ac:dyDescent="0.3">
      <c r="A116" s="44" t="str">
        <f>"Change in "&amp;A80</f>
        <v>Change in Term Debt</v>
      </c>
      <c r="F116" s="13" t="s">
        <v>123</v>
      </c>
      <c r="H116" s="46"/>
      <c r="I116" s="41">
        <f>I80-H80</f>
        <v>0</v>
      </c>
      <c r="J116" s="41">
        <f>J80-I80</f>
        <v>0</v>
      </c>
      <c r="K116" s="41">
        <f t="shared" ref="K116:AE116" si="423">K80-J80</f>
        <v>-175000</v>
      </c>
      <c r="L116" s="41">
        <f t="shared" si="423"/>
        <v>0</v>
      </c>
      <c r="M116" s="41">
        <f t="shared" si="423"/>
        <v>0</v>
      </c>
      <c r="N116" s="41">
        <f t="shared" si="423"/>
        <v>-175000</v>
      </c>
      <c r="O116" s="41">
        <f t="shared" si="423"/>
        <v>0</v>
      </c>
      <c r="P116" s="41">
        <f t="shared" si="423"/>
        <v>0</v>
      </c>
      <c r="Q116" s="41">
        <f t="shared" si="423"/>
        <v>-175000</v>
      </c>
      <c r="R116" s="41">
        <f t="shared" si="423"/>
        <v>0</v>
      </c>
      <c r="S116" s="41">
        <f t="shared" si="423"/>
        <v>0</v>
      </c>
      <c r="T116" s="41">
        <f t="shared" si="423"/>
        <v>-175000</v>
      </c>
      <c r="U116" s="41">
        <f t="shared" si="423"/>
        <v>0</v>
      </c>
      <c r="V116" s="41">
        <f t="shared" si="423"/>
        <v>0</v>
      </c>
      <c r="W116" s="41">
        <f t="shared" si="423"/>
        <v>-175000</v>
      </c>
      <c r="X116" s="41">
        <f t="shared" si="423"/>
        <v>0</v>
      </c>
      <c r="Y116" s="41">
        <f t="shared" si="423"/>
        <v>0</v>
      </c>
      <c r="Z116" s="41">
        <f t="shared" si="423"/>
        <v>-175000</v>
      </c>
      <c r="AA116" s="41">
        <f t="shared" si="423"/>
        <v>0</v>
      </c>
      <c r="AB116" s="41">
        <f t="shared" si="423"/>
        <v>0</v>
      </c>
      <c r="AC116" s="41">
        <f t="shared" si="423"/>
        <v>-175000</v>
      </c>
      <c r="AD116" s="41">
        <f t="shared" si="423"/>
        <v>0</v>
      </c>
      <c r="AE116" s="41">
        <f t="shared" si="423"/>
        <v>0</v>
      </c>
      <c r="AF116" s="41">
        <f t="shared" si="382"/>
        <v>0</v>
      </c>
      <c r="AG116" s="41">
        <f t="shared" si="383"/>
        <v>0</v>
      </c>
      <c r="AH116" s="41">
        <f t="shared" si="384"/>
        <v>0</v>
      </c>
      <c r="AI116" s="41">
        <f t="shared" si="385"/>
        <v>0</v>
      </c>
      <c r="AJ116" s="41">
        <f t="shared" si="386"/>
        <v>0</v>
      </c>
      <c r="AK116" s="41">
        <f t="shared" si="387"/>
        <v>0</v>
      </c>
      <c r="AL116" s="41">
        <f t="shared" si="388"/>
        <v>0</v>
      </c>
      <c r="AM116" s="41">
        <f t="shared" si="389"/>
        <v>0</v>
      </c>
      <c r="AN116" s="41">
        <f t="shared" si="390"/>
        <v>0</v>
      </c>
      <c r="AO116" s="41">
        <f t="shared" si="391"/>
        <v>0</v>
      </c>
      <c r="AP116" s="41">
        <f t="shared" si="392"/>
        <v>0</v>
      </c>
      <c r="AQ116" s="41">
        <f t="shared" si="393"/>
        <v>0</v>
      </c>
      <c r="AR116" s="41">
        <f t="shared" si="394"/>
        <v>0</v>
      </c>
      <c r="AS116" s="41">
        <f t="shared" si="395"/>
        <v>0</v>
      </c>
      <c r="AT116" s="41">
        <f t="shared" si="396"/>
        <v>0</v>
      </c>
      <c r="AU116" s="41">
        <f t="shared" si="397"/>
        <v>0</v>
      </c>
      <c r="AV116" s="41">
        <f t="shared" si="398"/>
        <v>0</v>
      </c>
      <c r="AW116" s="41">
        <f t="shared" si="399"/>
        <v>0</v>
      </c>
      <c r="AX116" s="41">
        <f t="shared" si="400"/>
        <v>0</v>
      </c>
      <c r="AY116" s="41">
        <f t="shared" si="401"/>
        <v>0</v>
      </c>
      <c r="AZ116" s="41">
        <f t="shared" si="402"/>
        <v>0</v>
      </c>
      <c r="BA116" s="41">
        <f t="shared" si="403"/>
        <v>0</v>
      </c>
      <c r="BB116" s="41">
        <f t="shared" si="404"/>
        <v>0</v>
      </c>
      <c r="BC116" s="41">
        <f t="shared" si="405"/>
        <v>0</v>
      </c>
      <c r="BD116" s="41">
        <f t="shared" si="406"/>
        <v>0</v>
      </c>
      <c r="BE116" s="41">
        <f t="shared" si="407"/>
        <v>0</v>
      </c>
      <c r="BF116" s="41">
        <f t="shared" si="408"/>
        <v>0</v>
      </c>
      <c r="BG116" s="41">
        <f t="shared" si="409"/>
        <v>0</v>
      </c>
      <c r="BH116" s="41">
        <f t="shared" si="410"/>
        <v>0</v>
      </c>
      <c r="BI116" s="41">
        <f t="shared" si="411"/>
        <v>0</v>
      </c>
      <c r="BJ116" s="41">
        <f t="shared" si="412"/>
        <v>0</v>
      </c>
      <c r="BK116" s="41">
        <f t="shared" si="413"/>
        <v>0</v>
      </c>
      <c r="BL116" s="41">
        <f t="shared" si="414"/>
        <v>0</v>
      </c>
      <c r="BM116" s="41">
        <f t="shared" si="415"/>
        <v>0</v>
      </c>
      <c r="BN116" s="41">
        <f t="shared" si="416"/>
        <v>0</v>
      </c>
      <c r="BO116" s="41">
        <f t="shared" si="417"/>
        <v>0</v>
      </c>
      <c r="BP116" s="81"/>
      <c r="BR116" s="41">
        <f t="shared" si="418"/>
        <v>3600000</v>
      </c>
      <c r="BS116" s="41">
        <f t="shared" si="419"/>
        <v>0</v>
      </c>
      <c r="BT116" s="41">
        <f t="shared" si="420"/>
        <v>0</v>
      </c>
      <c r="BU116" s="41">
        <f t="shared" si="421"/>
        <v>0</v>
      </c>
      <c r="BV116" s="41">
        <f t="shared" si="422"/>
        <v>0</v>
      </c>
    </row>
    <row r="117" spans="1:74" x14ac:dyDescent="0.3">
      <c r="H117" s="46"/>
    </row>
    <row r="118" spans="1:74" x14ac:dyDescent="0.3">
      <c r="A118" s="45" t="s">
        <v>130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424">SUM(K115:K117)</f>
        <v>-175000</v>
      </c>
      <c r="L118" s="43">
        <f t="shared" si="424"/>
        <v>0</v>
      </c>
      <c r="M118" s="43">
        <f t="shared" si="424"/>
        <v>0</v>
      </c>
      <c r="N118" s="43">
        <f t="shared" si="424"/>
        <v>-175000</v>
      </c>
      <c r="O118" s="43">
        <f t="shared" si="424"/>
        <v>-500000</v>
      </c>
      <c r="P118" s="43">
        <f t="shared" si="424"/>
        <v>0</v>
      </c>
      <c r="Q118" s="43">
        <f t="shared" si="424"/>
        <v>-175000</v>
      </c>
      <c r="R118" s="43">
        <f t="shared" si="424"/>
        <v>0</v>
      </c>
      <c r="S118" s="43">
        <f t="shared" si="424"/>
        <v>0</v>
      </c>
      <c r="T118" s="43">
        <f t="shared" si="424"/>
        <v>-175000</v>
      </c>
      <c r="U118" s="43">
        <f t="shared" si="424"/>
        <v>0</v>
      </c>
      <c r="V118" s="43">
        <f t="shared" si="424"/>
        <v>-500000</v>
      </c>
      <c r="W118" s="43">
        <f t="shared" si="424"/>
        <v>-175000</v>
      </c>
      <c r="X118" s="43">
        <f t="shared" si="424"/>
        <v>0</v>
      </c>
      <c r="Y118" s="43">
        <f t="shared" si="424"/>
        <v>0</v>
      </c>
      <c r="Z118" s="43">
        <f t="shared" si="424"/>
        <v>-175000</v>
      </c>
      <c r="AA118" s="43">
        <f t="shared" si="424"/>
        <v>0</v>
      </c>
      <c r="AB118" s="43">
        <f t="shared" si="424"/>
        <v>-500000</v>
      </c>
      <c r="AC118" s="43">
        <f t="shared" si="424"/>
        <v>-175000</v>
      </c>
      <c r="AD118" s="43">
        <f t="shared" si="424"/>
        <v>0</v>
      </c>
      <c r="AE118" s="43">
        <f t="shared" si="424"/>
        <v>0</v>
      </c>
      <c r="AF118" s="43">
        <f t="shared" ref="AF118:BO118" si="425">SUM(AF115:AF117)</f>
        <v>0</v>
      </c>
      <c r="AG118" s="43">
        <f t="shared" si="425"/>
        <v>0</v>
      </c>
      <c r="AH118" s="43">
        <f t="shared" si="425"/>
        <v>0</v>
      </c>
      <c r="AI118" s="43">
        <f t="shared" si="425"/>
        <v>0</v>
      </c>
      <c r="AJ118" s="43">
        <f t="shared" si="425"/>
        <v>0</v>
      </c>
      <c r="AK118" s="43">
        <f t="shared" si="425"/>
        <v>0</v>
      </c>
      <c r="AL118" s="43">
        <f t="shared" si="425"/>
        <v>0</v>
      </c>
      <c r="AM118" s="43">
        <f t="shared" si="425"/>
        <v>0</v>
      </c>
      <c r="AN118" s="43">
        <f t="shared" si="425"/>
        <v>0</v>
      </c>
      <c r="AO118" s="43">
        <f t="shared" si="425"/>
        <v>0</v>
      </c>
      <c r="AP118" s="43">
        <f t="shared" si="425"/>
        <v>0</v>
      </c>
      <c r="AQ118" s="43">
        <f t="shared" si="425"/>
        <v>0</v>
      </c>
      <c r="AR118" s="43">
        <f t="shared" si="425"/>
        <v>0</v>
      </c>
      <c r="AS118" s="43">
        <f t="shared" si="425"/>
        <v>0</v>
      </c>
      <c r="AT118" s="43">
        <f t="shared" si="425"/>
        <v>0</v>
      </c>
      <c r="AU118" s="43">
        <f t="shared" si="425"/>
        <v>0</v>
      </c>
      <c r="AV118" s="43">
        <f t="shared" si="425"/>
        <v>0</v>
      </c>
      <c r="AW118" s="43">
        <f t="shared" si="425"/>
        <v>0</v>
      </c>
      <c r="AX118" s="43">
        <f t="shared" si="425"/>
        <v>0</v>
      </c>
      <c r="AY118" s="43">
        <f t="shared" si="425"/>
        <v>0</v>
      </c>
      <c r="AZ118" s="43">
        <f t="shared" si="425"/>
        <v>0</v>
      </c>
      <c r="BA118" s="43">
        <f t="shared" si="425"/>
        <v>0</v>
      </c>
      <c r="BB118" s="43">
        <f t="shared" si="425"/>
        <v>0</v>
      </c>
      <c r="BC118" s="43">
        <f t="shared" si="425"/>
        <v>0</v>
      </c>
      <c r="BD118" s="43">
        <f t="shared" si="425"/>
        <v>0</v>
      </c>
      <c r="BE118" s="43">
        <f t="shared" si="425"/>
        <v>0</v>
      </c>
      <c r="BF118" s="43">
        <f t="shared" si="425"/>
        <v>0</v>
      </c>
      <c r="BG118" s="43">
        <f t="shared" si="425"/>
        <v>0</v>
      </c>
      <c r="BH118" s="43">
        <f t="shared" si="425"/>
        <v>0</v>
      </c>
      <c r="BI118" s="43">
        <f t="shared" si="425"/>
        <v>0</v>
      </c>
      <c r="BJ118" s="43">
        <f t="shared" si="425"/>
        <v>0</v>
      </c>
      <c r="BK118" s="43">
        <f t="shared" si="425"/>
        <v>0</v>
      </c>
      <c r="BL118" s="43">
        <f t="shared" si="425"/>
        <v>0</v>
      </c>
      <c r="BM118" s="43">
        <f t="shared" si="425"/>
        <v>0</v>
      </c>
      <c r="BN118" s="43">
        <f t="shared" si="425"/>
        <v>0</v>
      </c>
      <c r="BO118" s="43">
        <f t="shared" si="425"/>
        <v>0</v>
      </c>
      <c r="BP118" s="82"/>
      <c r="BR118" s="43">
        <f t="shared" ref="BR118:BV118" si="426">SUM(BR115:BR117)</f>
        <v>4600000</v>
      </c>
      <c r="BS118" s="43">
        <f t="shared" si="426"/>
        <v>0</v>
      </c>
      <c r="BT118" s="43">
        <f t="shared" si="426"/>
        <v>0</v>
      </c>
      <c r="BU118" s="43">
        <f t="shared" si="426"/>
        <v>0</v>
      </c>
      <c r="BV118" s="43">
        <f t="shared" si="426"/>
        <v>0</v>
      </c>
    </row>
    <row r="119" spans="1:74" x14ac:dyDescent="0.3">
      <c r="H119" s="46"/>
    </row>
    <row r="120" spans="1:74" x14ac:dyDescent="0.3">
      <c r="A120" s="42" t="s">
        <v>131</v>
      </c>
      <c r="H120" s="46"/>
    </row>
    <row r="121" spans="1:74" x14ac:dyDescent="0.3">
      <c r="A121" s="44" t="str">
        <f>"Change in "&amp;A85</f>
        <v>Change in Contributed Capital</v>
      </c>
      <c r="F121" s="13" t="s">
        <v>123</v>
      </c>
      <c r="H121" s="46"/>
      <c r="I121" s="41">
        <f>I85-H85</f>
        <v>0</v>
      </c>
      <c r="J121" s="41">
        <f>J85-I85</f>
        <v>0</v>
      </c>
      <c r="K121" s="41">
        <f t="shared" ref="K121:AE121" si="427">K85-J85</f>
        <v>0</v>
      </c>
      <c r="L121" s="41">
        <f t="shared" si="427"/>
        <v>0</v>
      </c>
      <c r="M121" s="41">
        <f t="shared" si="427"/>
        <v>0</v>
      </c>
      <c r="N121" s="41">
        <f t="shared" si="427"/>
        <v>0</v>
      </c>
      <c r="O121" s="41">
        <f t="shared" si="427"/>
        <v>0</v>
      </c>
      <c r="P121" s="41">
        <f t="shared" si="427"/>
        <v>0</v>
      </c>
      <c r="Q121" s="41">
        <f t="shared" si="427"/>
        <v>0</v>
      </c>
      <c r="R121" s="41">
        <f t="shared" si="427"/>
        <v>0</v>
      </c>
      <c r="S121" s="41">
        <f t="shared" si="427"/>
        <v>0</v>
      </c>
      <c r="T121" s="41">
        <f t="shared" si="427"/>
        <v>0</v>
      </c>
      <c r="U121" s="41">
        <f t="shared" si="427"/>
        <v>0</v>
      </c>
      <c r="V121" s="41">
        <f t="shared" si="427"/>
        <v>0</v>
      </c>
      <c r="W121" s="41">
        <f t="shared" si="427"/>
        <v>0</v>
      </c>
      <c r="X121" s="41">
        <f t="shared" si="427"/>
        <v>0</v>
      </c>
      <c r="Y121" s="41">
        <f t="shared" si="427"/>
        <v>0</v>
      </c>
      <c r="Z121" s="41">
        <f t="shared" si="427"/>
        <v>0</v>
      </c>
      <c r="AA121" s="41">
        <f t="shared" si="427"/>
        <v>0</v>
      </c>
      <c r="AB121" s="41">
        <f t="shared" si="427"/>
        <v>0</v>
      </c>
      <c r="AC121" s="41">
        <f t="shared" si="427"/>
        <v>0</v>
      </c>
      <c r="AD121" s="41">
        <f t="shared" si="427"/>
        <v>0</v>
      </c>
      <c r="AE121" s="41">
        <f t="shared" si="427"/>
        <v>0</v>
      </c>
      <c r="AF121" s="41">
        <f t="shared" ref="AF121:AF122" si="428">AF85-AE85</f>
        <v>0</v>
      </c>
      <c r="AG121" s="41">
        <f t="shared" ref="AG121:AG122" si="429">AG85-AF85</f>
        <v>0</v>
      </c>
      <c r="AH121" s="41">
        <f t="shared" ref="AH121:AH122" si="430">AH85-AG85</f>
        <v>0</v>
      </c>
      <c r="AI121" s="41">
        <f t="shared" ref="AI121:AI122" si="431">AI85-AH85</f>
        <v>0</v>
      </c>
      <c r="AJ121" s="41">
        <f t="shared" ref="AJ121:AJ122" si="432">AJ85-AI85</f>
        <v>0</v>
      </c>
      <c r="AK121" s="41">
        <f t="shared" ref="AK121:AK122" si="433">AK85-AJ85</f>
        <v>0</v>
      </c>
      <c r="AL121" s="41">
        <f t="shared" ref="AL121:AL122" si="434">AL85-AK85</f>
        <v>0</v>
      </c>
      <c r="AM121" s="41">
        <f t="shared" ref="AM121:AM122" si="435">AM85-AL85</f>
        <v>0</v>
      </c>
      <c r="AN121" s="41">
        <f t="shared" ref="AN121:AN122" si="436">AN85-AM85</f>
        <v>0</v>
      </c>
      <c r="AO121" s="41">
        <f t="shared" ref="AO121:AO122" si="437">AO85-AN85</f>
        <v>0</v>
      </c>
      <c r="AP121" s="41">
        <f t="shared" ref="AP121:AP122" si="438">AP85-AO85</f>
        <v>0</v>
      </c>
      <c r="AQ121" s="41">
        <f t="shared" ref="AQ121:AQ122" si="439">AQ85-AP85</f>
        <v>0</v>
      </c>
      <c r="AR121" s="41">
        <f t="shared" ref="AR121:AR122" si="440">AR85-AQ85</f>
        <v>0</v>
      </c>
      <c r="AS121" s="41">
        <f t="shared" ref="AS121:AS122" si="441">AS85-AR85</f>
        <v>0</v>
      </c>
      <c r="AT121" s="41">
        <f t="shared" ref="AT121:AT122" si="442">AT85-AS85</f>
        <v>0</v>
      </c>
      <c r="AU121" s="41">
        <f t="shared" ref="AU121:AU122" si="443">AU85-AT85</f>
        <v>0</v>
      </c>
      <c r="AV121" s="41">
        <f t="shared" ref="AV121:AV122" si="444">AV85-AU85</f>
        <v>0</v>
      </c>
      <c r="AW121" s="41">
        <f t="shared" ref="AW121:AW122" si="445">AW85-AV85</f>
        <v>0</v>
      </c>
      <c r="AX121" s="41">
        <f t="shared" ref="AX121:AX122" si="446">AX85-AW85</f>
        <v>0</v>
      </c>
      <c r="AY121" s="41">
        <f t="shared" ref="AY121:AY122" si="447">AY85-AX85</f>
        <v>0</v>
      </c>
      <c r="AZ121" s="41">
        <f t="shared" ref="AZ121:AZ122" si="448">AZ85-AY85</f>
        <v>0</v>
      </c>
      <c r="BA121" s="41">
        <f t="shared" ref="BA121:BA122" si="449">BA85-AZ85</f>
        <v>0</v>
      </c>
      <c r="BB121" s="41">
        <f t="shared" ref="BB121:BB122" si="450">BB85-BA85</f>
        <v>0</v>
      </c>
      <c r="BC121" s="41">
        <f t="shared" ref="BC121:BC122" si="451">BC85-BB85</f>
        <v>0</v>
      </c>
      <c r="BD121" s="41">
        <f t="shared" ref="BD121:BD122" si="452">BD85-BC85</f>
        <v>0</v>
      </c>
      <c r="BE121" s="41">
        <f t="shared" ref="BE121:BE122" si="453">BE85-BD85</f>
        <v>0</v>
      </c>
      <c r="BF121" s="41">
        <f t="shared" ref="BF121:BF122" si="454">BF85-BE85</f>
        <v>0</v>
      </c>
      <c r="BG121" s="41">
        <f t="shared" ref="BG121:BG122" si="455">BG85-BF85</f>
        <v>0</v>
      </c>
      <c r="BH121" s="41">
        <f t="shared" ref="BH121:BH122" si="456">BH85-BG85</f>
        <v>0</v>
      </c>
      <c r="BI121" s="41">
        <f t="shared" ref="BI121:BI122" si="457">BI85-BH85</f>
        <v>0</v>
      </c>
      <c r="BJ121" s="41">
        <f t="shared" ref="BJ121:BJ122" si="458">BJ85-BI85</f>
        <v>0</v>
      </c>
      <c r="BK121" s="41">
        <f t="shared" ref="BK121:BK122" si="459">BK85-BJ85</f>
        <v>0</v>
      </c>
      <c r="BL121" s="41">
        <f t="shared" ref="BL121:BL122" si="460">BL85-BK85</f>
        <v>0</v>
      </c>
      <c r="BM121" s="41">
        <f t="shared" ref="BM121:BM122" si="461">BM85-BL85</f>
        <v>0</v>
      </c>
      <c r="BN121" s="41">
        <f t="shared" ref="BN121:BN122" si="462">BN85-BM85</f>
        <v>0</v>
      </c>
      <c r="BO121" s="41">
        <f t="shared" ref="BO121:BO122" si="463">BO85-BN85</f>
        <v>0</v>
      </c>
      <c r="BP121" s="81"/>
      <c r="BR121" s="41">
        <f t="shared" ref="BR121:BR122" si="464">BR85-BQ85</f>
        <v>2000000</v>
      </c>
      <c r="BS121" s="41">
        <f t="shared" ref="BS121:BS122" si="465">BS85-BR85</f>
        <v>0</v>
      </c>
      <c r="BT121" s="41">
        <f t="shared" ref="BT121:BT122" si="466">BT85-BS85</f>
        <v>0</v>
      </c>
      <c r="BU121" s="41">
        <f t="shared" ref="BU121:BU122" si="467">BU85-BT85</f>
        <v>0</v>
      </c>
      <c r="BV121" s="41">
        <f t="shared" ref="BV121:BV122" si="468">BV85-BU85</f>
        <v>0</v>
      </c>
    </row>
    <row r="122" spans="1:74" x14ac:dyDescent="0.3">
      <c r="A122" s="44" t="str">
        <f>"Change in "&amp;A86</f>
        <v>Change in Distributions</v>
      </c>
      <c r="F122" s="13" t="s">
        <v>123</v>
      </c>
      <c r="H122" s="46"/>
      <c r="I122" s="41">
        <f>I86-H86</f>
        <v>0</v>
      </c>
      <c r="J122" s="41">
        <f>J86-I86</f>
        <v>0</v>
      </c>
      <c r="K122" s="41">
        <f t="shared" ref="K122:AE122" si="469">K86-J86</f>
        <v>0</v>
      </c>
      <c r="L122" s="41">
        <f t="shared" si="469"/>
        <v>-250000</v>
      </c>
      <c r="M122" s="41">
        <f t="shared" si="469"/>
        <v>0</v>
      </c>
      <c r="N122" s="41">
        <f t="shared" si="469"/>
        <v>0</v>
      </c>
      <c r="O122" s="41">
        <f t="shared" si="469"/>
        <v>0</v>
      </c>
      <c r="P122" s="41">
        <f t="shared" si="469"/>
        <v>0</v>
      </c>
      <c r="Q122" s="41">
        <f t="shared" si="469"/>
        <v>0</v>
      </c>
      <c r="R122" s="41">
        <f t="shared" si="469"/>
        <v>-250000</v>
      </c>
      <c r="S122" s="41">
        <f t="shared" si="469"/>
        <v>0</v>
      </c>
      <c r="T122" s="41">
        <f t="shared" si="469"/>
        <v>0</v>
      </c>
      <c r="U122" s="41">
        <f t="shared" si="469"/>
        <v>0</v>
      </c>
      <c r="V122" s="41">
        <f t="shared" si="469"/>
        <v>0</v>
      </c>
      <c r="W122" s="41">
        <f t="shared" si="469"/>
        <v>0</v>
      </c>
      <c r="X122" s="41">
        <f t="shared" si="469"/>
        <v>0</v>
      </c>
      <c r="Y122" s="41">
        <f t="shared" si="469"/>
        <v>0</v>
      </c>
      <c r="Z122" s="41">
        <f t="shared" si="469"/>
        <v>0</v>
      </c>
      <c r="AA122" s="41">
        <f t="shared" si="469"/>
        <v>-250000</v>
      </c>
      <c r="AB122" s="41">
        <f t="shared" si="469"/>
        <v>0</v>
      </c>
      <c r="AC122" s="41">
        <f t="shared" si="469"/>
        <v>0</v>
      </c>
      <c r="AD122" s="41">
        <f t="shared" si="469"/>
        <v>0</v>
      </c>
      <c r="AE122" s="41">
        <f t="shared" si="469"/>
        <v>0</v>
      </c>
      <c r="AF122" s="41">
        <f t="shared" si="428"/>
        <v>0</v>
      </c>
      <c r="AG122" s="41">
        <f t="shared" si="429"/>
        <v>0</v>
      </c>
      <c r="AH122" s="41">
        <f t="shared" si="430"/>
        <v>0</v>
      </c>
      <c r="AI122" s="41">
        <f t="shared" si="431"/>
        <v>0</v>
      </c>
      <c r="AJ122" s="41">
        <f t="shared" si="432"/>
        <v>0</v>
      </c>
      <c r="AK122" s="41">
        <f t="shared" si="433"/>
        <v>0</v>
      </c>
      <c r="AL122" s="41">
        <f t="shared" si="434"/>
        <v>0</v>
      </c>
      <c r="AM122" s="41">
        <f t="shared" si="435"/>
        <v>0</v>
      </c>
      <c r="AN122" s="41">
        <f t="shared" si="436"/>
        <v>0</v>
      </c>
      <c r="AO122" s="41">
        <f t="shared" si="437"/>
        <v>0</v>
      </c>
      <c r="AP122" s="41">
        <f t="shared" si="438"/>
        <v>0</v>
      </c>
      <c r="AQ122" s="41">
        <f t="shared" si="439"/>
        <v>0</v>
      </c>
      <c r="AR122" s="41">
        <f t="shared" si="440"/>
        <v>0</v>
      </c>
      <c r="AS122" s="41">
        <f t="shared" si="441"/>
        <v>0</v>
      </c>
      <c r="AT122" s="41">
        <f t="shared" si="442"/>
        <v>0</v>
      </c>
      <c r="AU122" s="41">
        <f t="shared" si="443"/>
        <v>0</v>
      </c>
      <c r="AV122" s="41">
        <f t="shared" si="444"/>
        <v>0</v>
      </c>
      <c r="AW122" s="41">
        <f t="shared" si="445"/>
        <v>0</v>
      </c>
      <c r="AX122" s="41">
        <f t="shared" si="446"/>
        <v>0</v>
      </c>
      <c r="AY122" s="41">
        <f t="shared" si="447"/>
        <v>0</v>
      </c>
      <c r="AZ122" s="41">
        <f t="shared" si="448"/>
        <v>0</v>
      </c>
      <c r="BA122" s="41">
        <f t="shared" si="449"/>
        <v>0</v>
      </c>
      <c r="BB122" s="41">
        <f t="shared" si="450"/>
        <v>0</v>
      </c>
      <c r="BC122" s="41">
        <f t="shared" si="451"/>
        <v>0</v>
      </c>
      <c r="BD122" s="41">
        <f t="shared" si="452"/>
        <v>0</v>
      </c>
      <c r="BE122" s="41">
        <f t="shared" si="453"/>
        <v>0</v>
      </c>
      <c r="BF122" s="41">
        <f t="shared" si="454"/>
        <v>0</v>
      </c>
      <c r="BG122" s="41">
        <f t="shared" si="455"/>
        <v>0</v>
      </c>
      <c r="BH122" s="41">
        <f t="shared" si="456"/>
        <v>0</v>
      </c>
      <c r="BI122" s="41">
        <f t="shared" si="457"/>
        <v>0</v>
      </c>
      <c r="BJ122" s="41">
        <f t="shared" si="458"/>
        <v>0</v>
      </c>
      <c r="BK122" s="41">
        <f t="shared" si="459"/>
        <v>0</v>
      </c>
      <c r="BL122" s="41">
        <f t="shared" si="460"/>
        <v>0</v>
      </c>
      <c r="BM122" s="41">
        <f t="shared" si="461"/>
        <v>0</v>
      </c>
      <c r="BN122" s="41">
        <f t="shared" si="462"/>
        <v>0</v>
      </c>
      <c r="BO122" s="41">
        <f t="shared" si="463"/>
        <v>0</v>
      </c>
      <c r="BP122" s="81"/>
      <c r="BR122" s="41">
        <f t="shared" si="464"/>
        <v>-950000</v>
      </c>
      <c r="BS122" s="41">
        <f t="shared" si="465"/>
        <v>0</v>
      </c>
      <c r="BT122" s="41">
        <f t="shared" si="466"/>
        <v>0</v>
      </c>
      <c r="BU122" s="41">
        <f t="shared" si="467"/>
        <v>0</v>
      </c>
      <c r="BV122" s="41">
        <f t="shared" si="468"/>
        <v>0</v>
      </c>
    </row>
    <row r="123" spans="1:74" x14ac:dyDescent="0.3">
      <c r="H123" s="46"/>
    </row>
    <row r="124" spans="1:74" x14ac:dyDescent="0.3">
      <c r="A124" s="45" t="s">
        <v>132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470">SUM(K121:K123)</f>
        <v>0</v>
      </c>
      <c r="L124" s="43">
        <f t="shared" si="470"/>
        <v>-250000</v>
      </c>
      <c r="M124" s="43">
        <f t="shared" si="470"/>
        <v>0</v>
      </c>
      <c r="N124" s="43">
        <f t="shared" si="470"/>
        <v>0</v>
      </c>
      <c r="O124" s="43">
        <f t="shared" si="470"/>
        <v>0</v>
      </c>
      <c r="P124" s="43">
        <f t="shared" si="470"/>
        <v>0</v>
      </c>
      <c r="Q124" s="43">
        <f t="shared" si="470"/>
        <v>0</v>
      </c>
      <c r="R124" s="43">
        <f t="shared" si="470"/>
        <v>-250000</v>
      </c>
      <c r="S124" s="43">
        <f t="shared" si="470"/>
        <v>0</v>
      </c>
      <c r="T124" s="43">
        <f t="shared" si="470"/>
        <v>0</v>
      </c>
      <c r="U124" s="43">
        <f t="shared" si="470"/>
        <v>0</v>
      </c>
      <c r="V124" s="43">
        <f t="shared" si="470"/>
        <v>0</v>
      </c>
      <c r="W124" s="43">
        <f t="shared" si="470"/>
        <v>0</v>
      </c>
      <c r="X124" s="43">
        <f t="shared" si="470"/>
        <v>0</v>
      </c>
      <c r="Y124" s="43">
        <f t="shared" si="470"/>
        <v>0</v>
      </c>
      <c r="Z124" s="43">
        <f t="shared" si="470"/>
        <v>0</v>
      </c>
      <c r="AA124" s="43">
        <f t="shared" si="470"/>
        <v>-250000</v>
      </c>
      <c r="AB124" s="43">
        <f t="shared" si="470"/>
        <v>0</v>
      </c>
      <c r="AC124" s="43">
        <f t="shared" si="470"/>
        <v>0</v>
      </c>
      <c r="AD124" s="43">
        <f t="shared" si="470"/>
        <v>0</v>
      </c>
      <c r="AE124" s="43">
        <f t="shared" si="470"/>
        <v>0</v>
      </c>
      <c r="AF124" s="43">
        <f t="shared" ref="AF124:BO124" si="471">SUM(AF121:AF123)</f>
        <v>0</v>
      </c>
      <c r="AG124" s="43">
        <f t="shared" si="471"/>
        <v>0</v>
      </c>
      <c r="AH124" s="43">
        <f t="shared" si="471"/>
        <v>0</v>
      </c>
      <c r="AI124" s="43">
        <f t="shared" si="471"/>
        <v>0</v>
      </c>
      <c r="AJ124" s="43">
        <f t="shared" si="471"/>
        <v>0</v>
      </c>
      <c r="AK124" s="43">
        <f t="shared" si="471"/>
        <v>0</v>
      </c>
      <c r="AL124" s="43">
        <f t="shared" si="471"/>
        <v>0</v>
      </c>
      <c r="AM124" s="43">
        <f t="shared" si="471"/>
        <v>0</v>
      </c>
      <c r="AN124" s="43">
        <f t="shared" si="471"/>
        <v>0</v>
      </c>
      <c r="AO124" s="43">
        <f t="shared" si="471"/>
        <v>0</v>
      </c>
      <c r="AP124" s="43">
        <f t="shared" si="471"/>
        <v>0</v>
      </c>
      <c r="AQ124" s="43">
        <f t="shared" si="471"/>
        <v>0</v>
      </c>
      <c r="AR124" s="43">
        <f t="shared" si="471"/>
        <v>0</v>
      </c>
      <c r="AS124" s="43">
        <f t="shared" si="471"/>
        <v>0</v>
      </c>
      <c r="AT124" s="43">
        <f t="shared" si="471"/>
        <v>0</v>
      </c>
      <c r="AU124" s="43">
        <f t="shared" si="471"/>
        <v>0</v>
      </c>
      <c r="AV124" s="43">
        <f t="shared" si="471"/>
        <v>0</v>
      </c>
      <c r="AW124" s="43">
        <f t="shared" si="471"/>
        <v>0</v>
      </c>
      <c r="AX124" s="43">
        <f t="shared" si="471"/>
        <v>0</v>
      </c>
      <c r="AY124" s="43">
        <f t="shared" si="471"/>
        <v>0</v>
      </c>
      <c r="AZ124" s="43">
        <f t="shared" si="471"/>
        <v>0</v>
      </c>
      <c r="BA124" s="43">
        <f t="shared" si="471"/>
        <v>0</v>
      </c>
      <c r="BB124" s="43">
        <f t="shared" si="471"/>
        <v>0</v>
      </c>
      <c r="BC124" s="43">
        <f t="shared" si="471"/>
        <v>0</v>
      </c>
      <c r="BD124" s="43">
        <f t="shared" si="471"/>
        <v>0</v>
      </c>
      <c r="BE124" s="43">
        <f t="shared" si="471"/>
        <v>0</v>
      </c>
      <c r="BF124" s="43">
        <f t="shared" si="471"/>
        <v>0</v>
      </c>
      <c r="BG124" s="43">
        <f t="shared" si="471"/>
        <v>0</v>
      </c>
      <c r="BH124" s="43">
        <f t="shared" si="471"/>
        <v>0</v>
      </c>
      <c r="BI124" s="43">
        <f t="shared" si="471"/>
        <v>0</v>
      </c>
      <c r="BJ124" s="43">
        <f t="shared" si="471"/>
        <v>0</v>
      </c>
      <c r="BK124" s="43">
        <f t="shared" si="471"/>
        <v>0</v>
      </c>
      <c r="BL124" s="43">
        <f t="shared" si="471"/>
        <v>0</v>
      </c>
      <c r="BM124" s="43">
        <f t="shared" si="471"/>
        <v>0</v>
      </c>
      <c r="BN124" s="43">
        <f t="shared" si="471"/>
        <v>0</v>
      </c>
      <c r="BO124" s="43">
        <f t="shared" si="471"/>
        <v>0</v>
      </c>
      <c r="BP124" s="82"/>
      <c r="BR124" s="43">
        <f t="shared" ref="BR124:BV124" si="472">SUM(BR121:BR123)</f>
        <v>1050000</v>
      </c>
      <c r="BS124" s="43">
        <f t="shared" si="472"/>
        <v>0</v>
      </c>
      <c r="BT124" s="43">
        <f t="shared" si="472"/>
        <v>0</v>
      </c>
      <c r="BU124" s="43">
        <f t="shared" si="472"/>
        <v>0</v>
      </c>
      <c r="BV124" s="43">
        <f t="shared" si="472"/>
        <v>0</v>
      </c>
    </row>
    <row r="125" spans="1:74" x14ac:dyDescent="0.3">
      <c r="A125" s="34" t="s">
        <v>133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473">SUM(K118,K124)</f>
        <v>-175000</v>
      </c>
      <c r="L125" s="43">
        <f t="shared" si="473"/>
        <v>-250000</v>
      </c>
      <c r="M125" s="43">
        <f t="shared" si="473"/>
        <v>0</v>
      </c>
      <c r="N125" s="43">
        <f t="shared" si="473"/>
        <v>-175000</v>
      </c>
      <c r="O125" s="43">
        <f t="shared" si="473"/>
        <v>-500000</v>
      </c>
      <c r="P125" s="43">
        <f t="shared" si="473"/>
        <v>0</v>
      </c>
      <c r="Q125" s="43">
        <f t="shared" si="473"/>
        <v>-175000</v>
      </c>
      <c r="R125" s="43">
        <f t="shared" si="473"/>
        <v>-250000</v>
      </c>
      <c r="S125" s="43">
        <f t="shared" si="473"/>
        <v>0</v>
      </c>
      <c r="T125" s="43">
        <f t="shared" si="473"/>
        <v>-175000</v>
      </c>
      <c r="U125" s="43">
        <f t="shared" si="473"/>
        <v>0</v>
      </c>
      <c r="V125" s="43">
        <f t="shared" si="473"/>
        <v>-500000</v>
      </c>
      <c r="W125" s="43">
        <f t="shared" si="473"/>
        <v>-175000</v>
      </c>
      <c r="X125" s="43">
        <f t="shared" si="473"/>
        <v>0</v>
      </c>
      <c r="Y125" s="43">
        <f t="shared" si="473"/>
        <v>0</v>
      </c>
      <c r="Z125" s="43">
        <f t="shared" si="473"/>
        <v>-175000</v>
      </c>
      <c r="AA125" s="43">
        <f t="shared" si="473"/>
        <v>-250000</v>
      </c>
      <c r="AB125" s="43">
        <f t="shared" si="473"/>
        <v>-500000</v>
      </c>
      <c r="AC125" s="43">
        <f t="shared" si="473"/>
        <v>-175000</v>
      </c>
      <c r="AD125" s="43">
        <f t="shared" si="473"/>
        <v>0</v>
      </c>
      <c r="AE125" s="43">
        <f t="shared" si="473"/>
        <v>0</v>
      </c>
      <c r="AF125" s="43">
        <f t="shared" ref="AF125:BO125" si="474">SUM(AF118,AF124)</f>
        <v>0</v>
      </c>
      <c r="AG125" s="43">
        <f t="shared" si="474"/>
        <v>0</v>
      </c>
      <c r="AH125" s="43">
        <f t="shared" si="474"/>
        <v>0</v>
      </c>
      <c r="AI125" s="43">
        <f t="shared" si="474"/>
        <v>0</v>
      </c>
      <c r="AJ125" s="43">
        <f t="shared" si="474"/>
        <v>0</v>
      </c>
      <c r="AK125" s="43">
        <f t="shared" si="474"/>
        <v>0</v>
      </c>
      <c r="AL125" s="43">
        <f t="shared" si="474"/>
        <v>0</v>
      </c>
      <c r="AM125" s="43">
        <f t="shared" si="474"/>
        <v>0</v>
      </c>
      <c r="AN125" s="43">
        <f t="shared" si="474"/>
        <v>0</v>
      </c>
      <c r="AO125" s="43">
        <f t="shared" si="474"/>
        <v>0</v>
      </c>
      <c r="AP125" s="43">
        <f t="shared" si="474"/>
        <v>0</v>
      </c>
      <c r="AQ125" s="43">
        <f t="shared" si="474"/>
        <v>0</v>
      </c>
      <c r="AR125" s="43">
        <f t="shared" si="474"/>
        <v>0</v>
      </c>
      <c r="AS125" s="43">
        <f t="shared" si="474"/>
        <v>0</v>
      </c>
      <c r="AT125" s="43">
        <f t="shared" si="474"/>
        <v>0</v>
      </c>
      <c r="AU125" s="43">
        <f t="shared" si="474"/>
        <v>0</v>
      </c>
      <c r="AV125" s="43">
        <f t="shared" si="474"/>
        <v>0</v>
      </c>
      <c r="AW125" s="43">
        <f t="shared" si="474"/>
        <v>0</v>
      </c>
      <c r="AX125" s="43">
        <f t="shared" si="474"/>
        <v>0</v>
      </c>
      <c r="AY125" s="43">
        <f t="shared" si="474"/>
        <v>0</v>
      </c>
      <c r="AZ125" s="43">
        <f t="shared" si="474"/>
        <v>0</v>
      </c>
      <c r="BA125" s="43">
        <f t="shared" si="474"/>
        <v>0</v>
      </c>
      <c r="BB125" s="43">
        <f t="shared" si="474"/>
        <v>0</v>
      </c>
      <c r="BC125" s="43">
        <f t="shared" si="474"/>
        <v>0</v>
      </c>
      <c r="BD125" s="43">
        <f t="shared" si="474"/>
        <v>0</v>
      </c>
      <c r="BE125" s="43">
        <f t="shared" si="474"/>
        <v>0</v>
      </c>
      <c r="BF125" s="43">
        <f t="shared" si="474"/>
        <v>0</v>
      </c>
      <c r="BG125" s="43">
        <f t="shared" si="474"/>
        <v>0</v>
      </c>
      <c r="BH125" s="43">
        <f t="shared" si="474"/>
        <v>0</v>
      </c>
      <c r="BI125" s="43">
        <f t="shared" si="474"/>
        <v>0</v>
      </c>
      <c r="BJ125" s="43">
        <f t="shared" si="474"/>
        <v>0</v>
      </c>
      <c r="BK125" s="43">
        <f t="shared" si="474"/>
        <v>0</v>
      </c>
      <c r="BL125" s="43">
        <f t="shared" si="474"/>
        <v>0</v>
      </c>
      <c r="BM125" s="43">
        <f t="shared" si="474"/>
        <v>0</v>
      </c>
      <c r="BN125" s="43">
        <f t="shared" si="474"/>
        <v>0</v>
      </c>
      <c r="BO125" s="43">
        <f t="shared" si="474"/>
        <v>0</v>
      </c>
      <c r="BP125" s="82"/>
      <c r="BR125" s="43">
        <f t="shared" ref="BR125:BV125" si="475">SUM(BR118,BR124)</f>
        <v>5650000</v>
      </c>
      <c r="BS125" s="43">
        <f t="shared" si="475"/>
        <v>0</v>
      </c>
      <c r="BT125" s="43">
        <f t="shared" si="475"/>
        <v>0</v>
      </c>
      <c r="BU125" s="43">
        <f t="shared" si="475"/>
        <v>0</v>
      </c>
      <c r="BV125" s="43">
        <f t="shared" si="475"/>
        <v>0</v>
      </c>
    </row>
    <row r="126" spans="1:74" x14ac:dyDescent="0.3">
      <c r="H126" s="46"/>
    </row>
    <row r="127" spans="1:74" x14ac:dyDescent="0.3">
      <c r="A127" t="s">
        <v>134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476">J129</f>
        <v>2215584.0139554022</v>
      </c>
      <c r="L127" s="41">
        <f t="shared" si="476"/>
        <v>1829203.3896715306</v>
      </c>
      <c r="M127" s="41">
        <f t="shared" si="476"/>
        <v>1989729.899605948</v>
      </c>
      <c r="N127" s="41">
        <f t="shared" si="476"/>
        <v>1709371.5308507355</v>
      </c>
      <c r="O127" s="41">
        <f t="shared" si="476"/>
        <v>2132191.727816307</v>
      </c>
      <c r="P127" s="41">
        <f t="shared" si="476"/>
        <v>1913810.6822296905</v>
      </c>
      <c r="Q127" s="41">
        <f t="shared" si="476"/>
        <v>2043475.6843184454</v>
      </c>
      <c r="R127" s="41">
        <f t="shared" si="476"/>
        <v>2568798.8735059923</v>
      </c>
      <c r="S127" s="41">
        <f t="shared" si="476"/>
        <v>2581410.799632804</v>
      </c>
      <c r="T127" s="41">
        <f t="shared" si="476"/>
        <v>2394398.1229865332</v>
      </c>
      <c r="U127" s="41">
        <f t="shared" si="476"/>
        <v>1261797.4994558995</v>
      </c>
      <c r="V127" s="41">
        <f t="shared" si="476"/>
        <v>2058802.0341406353</v>
      </c>
      <c r="W127" s="41">
        <f t="shared" si="476"/>
        <v>1940300.003950492</v>
      </c>
      <c r="X127" s="41">
        <f t="shared" si="476"/>
        <v>1155077.5912214187</v>
      </c>
      <c r="Y127" s="41">
        <f t="shared" si="476"/>
        <v>1275089.7480687362</v>
      </c>
      <c r="Z127" s="41">
        <f t="shared" si="476"/>
        <v>1370203.9334450997</v>
      </c>
      <c r="AA127" s="41">
        <f t="shared" si="476"/>
        <v>1701936.6719027057</v>
      </c>
      <c r="AB127" s="41">
        <f t="shared" si="476"/>
        <v>1471248.0409013848</v>
      </c>
      <c r="AC127" s="41">
        <f t="shared" si="476"/>
        <v>1314360.2359575643</v>
      </c>
      <c r="AD127" s="41">
        <f t="shared" si="476"/>
        <v>1695118.4106686853</v>
      </c>
      <c r="AE127" s="41">
        <f t="shared" si="476"/>
        <v>1940229.4584482266</v>
      </c>
      <c r="AF127" s="41">
        <f t="shared" ref="AF127" si="477">AE129</f>
        <v>1541938.2525566122</v>
      </c>
      <c r="AG127" s="41">
        <f t="shared" ref="AG127" si="478">AF129</f>
        <v>1820599.4294324829</v>
      </c>
      <c r="AH127" s="41">
        <f t="shared" ref="AH127" si="479">AG129</f>
        <v>2099260.6063083536</v>
      </c>
      <c r="AI127" s="41">
        <f t="shared" ref="AI127" si="480">AH129</f>
        <v>2377921.7831842243</v>
      </c>
      <c r="AJ127" s="41">
        <f t="shared" ref="AJ127" si="481">AI129</f>
        <v>2656582.9600600949</v>
      </c>
      <c r="AK127" s="41">
        <f t="shared" ref="AK127" si="482">AJ129</f>
        <v>2935244.1369359656</v>
      </c>
      <c r="AL127" s="41">
        <f t="shared" ref="AL127" si="483">AK129</f>
        <v>3213905.3138118363</v>
      </c>
      <c r="AM127" s="41">
        <f t="shared" ref="AM127" si="484">AL129</f>
        <v>3492566.490687707</v>
      </c>
      <c r="AN127" s="41">
        <f t="shared" ref="AN127" si="485">AM129</f>
        <v>3771227.6675635776</v>
      </c>
      <c r="AO127" s="41">
        <f t="shared" ref="AO127" si="486">AN129</f>
        <v>4049888.8444394483</v>
      </c>
      <c r="AP127" s="41">
        <f t="shared" ref="AP127" si="487">AO129</f>
        <v>4328550.0213153195</v>
      </c>
      <c r="AQ127" s="41">
        <f t="shared" ref="AQ127" si="488">AP129</f>
        <v>4607211.1981911901</v>
      </c>
      <c r="AR127" s="41">
        <f t="shared" ref="AR127" si="489">AQ129</f>
        <v>4885872.3750670608</v>
      </c>
      <c r="AS127" s="41">
        <f t="shared" ref="AS127" si="490">AR129</f>
        <v>5164533.5519429315</v>
      </c>
      <c r="AT127" s="41">
        <f t="shared" ref="AT127" si="491">AS129</f>
        <v>5443194.7288188022</v>
      </c>
      <c r="AU127" s="41">
        <f t="shared" ref="AU127" si="492">AT129</f>
        <v>5721855.9056946728</v>
      </c>
      <c r="AV127" s="41">
        <f t="shared" ref="AV127" si="493">AU129</f>
        <v>6000517.0825705435</v>
      </c>
      <c r="AW127" s="41">
        <f t="shared" ref="AW127" si="494">AV129</f>
        <v>6279178.2594464142</v>
      </c>
      <c r="AX127" s="41">
        <f t="shared" ref="AX127" si="495">AW129</f>
        <v>6557839.4363222849</v>
      </c>
      <c r="AY127" s="41">
        <f t="shared" ref="AY127" si="496">AX129</f>
        <v>6836500.6131981555</v>
      </c>
      <c r="AZ127" s="41">
        <f t="shared" ref="AZ127" si="497">AY129</f>
        <v>7115161.7900740262</v>
      </c>
      <c r="BA127" s="41">
        <f t="shared" ref="BA127" si="498">AZ129</f>
        <v>7393822.9669498969</v>
      </c>
      <c r="BB127" s="41">
        <f t="shared" ref="BB127" si="499">BA129</f>
        <v>7672484.1438257676</v>
      </c>
      <c r="BC127" s="41">
        <f t="shared" ref="BC127" si="500">BB129</f>
        <v>7951145.3207016382</v>
      </c>
      <c r="BD127" s="41">
        <f t="shared" ref="BD127" si="501">BC129</f>
        <v>8229806.4975775089</v>
      </c>
      <c r="BE127" s="41">
        <f t="shared" ref="BE127" si="502">BD129</f>
        <v>8508467.6744533796</v>
      </c>
      <c r="BF127" s="41">
        <f t="shared" ref="BF127" si="503">BE129</f>
        <v>8787128.8513292503</v>
      </c>
      <c r="BG127" s="41">
        <f t="shared" ref="BG127" si="504">BF129</f>
        <v>9065790.0282051209</v>
      </c>
      <c r="BH127" s="41">
        <f t="shared" ref="BH127" si="505">BG129</f>
        <v>9344451.2050809916</v>
      </c>
      <c r="BI127" s="41">
        <f t="shared" ref="BI127" si="506">BH129</f>
        <v>9623112.3819568623</v>
      </c>
      <c r="BJ127" s="41">
        <f t="shared" ref="BJ127" si="507">BI129</f>
        <v>9901773.558832733</v>
      </c>
      <c r="BK127" s="41">
        <f t="shared" ref="BK127" si="508">BJ129</f>
        <v>10180434.735708604</v>
      </c>
      <c r="BL127" s="41">
        <f t="shared" ref="BL127" si="509">BK129</f>
        <v>10459095.912584474</v>
      </c>
      <c r="BM127" s="41">
        <f t="shared" ref="BM127" si="510">BL129</f>
        <v>10737757.089460345</v>
      </c>
      <c r="BN127" s="41">
        <f t="shared" ref="BN127" si="511">BM129</f>
        <v>11016418.266336216</v>
      </c>
      <c r="BO127" s="41">
        <f t="shared" ref="BO127" si="512">BN129</f>
        <v>11295079.443212086</v>
      </c>
      <c r="BP127" s="81"/>
      <c r="BR127" s="41">
        <f t="shared" ref="BR127" si="513">BQ129</f>
        <v>0</v>
      </c>
      <c r="BS127" s="41">
        <f t="shared" ref="BS127" si="514">BR129</f>
        <v>2174563.6353972154</v>
      </c>
      <c r="BT127" s="41">
        <f t="shared" ref="BT127" si="515">BS129</f>
        <v>4647950.3663084172</v>
      </c>
      <c r="BU127" s="41">
        <f t="shared" ref="BU127" si="516">BT129</f>
        <v>7991884.4888188671</v>
      </c>
      <c r="BV127" s="41">
        <f t="shared" ref="BV127" si="517">BU129</f>
        <v>11335818.611329317</v>
      </c>
    </row>
    <row r="128" spans="1:74" x14ac:dyDescent="0.3">
      <c r="A128" s="42" t="s">
        <v>135</v>
      </c>
      <c r="F128" s="13" t="s">
        <v>137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518">SUM(K106,K111,K125)</f>
        <v>-386380.62428387156</v>
      </c>
      <c r="L128" s="41">
        <f t="shared" si="518"/>
        <v>160526.50993441744</v>
      </c>
      <c r="M128" s="41">
        <f t="shared" si="518"/>
        <v>-280358.36875521252</v>
      </c>
      <c r="N128" s="41">
        <f t="shared" si="518"/>
        <v>422820.19696557126</v>
      </c>
      <c r="O128" s="41">
        <f t="shared" si="518"/>
        <v>-218381.0455866165</v>
      </c>
      <c r="P128" s="41">
        <f t="shared" si="518"/>
        <v>129665.00208875492</v>
      </c>
      <c r="Q128" s="41">
        <f t="shared" si="518"/>
        <v>525323.18918754696</v>
      </c>
      <c r="R128" s="41">
        <f t="shared" si="518"/>
        <v>12611.926126811653</v>
      </c>
      <c r="S128" s="41">
        <f t="shared" si="518"/>
        <v>-187012.67664627064</v>
      </c>
      <c r="T128" s="41">
        <f t="shared" si="518"/>
        <v>-1132600.6235306337</v>
      </c>
      <c r="U128" s="41">
        <f t="shared" si="518"/>
        <v>797004.5346847357</v>
      </c>
      <c r="V128" s="41">
        <f t="shared" si="518"/>
        <v>-118502.03019014327</v>
      </c>
      <c r="W128" s="41">
        <f t="shared" si="518"/>
        <v>-785222.4127290732</v>
      </c>
      <c r="X128" s="41">
        <f t="shared" si="518"/>
        <v>120012.15684731756</v>
      </c>
      <c r="Y128" s="41">
        <f t="shared" si="518"/>
        <v>95114.185376363559</v>
      </c>
      <c r="Z128" s="41">
        <f t="shared" si="518"/>
        <v>331732.738457606</v>
      </c>
      <c r="AA128" s="41">
        <f t="shared" si="518"/>
        <v>-230688.63100132078</v>
      </c>
      <c r="AB128" s="41">
        <f t="shared" si="518"/>
        <v>-156887.80494382035</v>
      </c>
      <c r="AC128" s="41">
        <f t="shared" si="518"/>
        <v>380758.17471112101</v>
      </c>
      <c r="AD128" s="41">
        <f t="shared" si="518"/>
        <v>245111.04777954117</v>
      </c>
      <c r="AE128" s="41">
        <f t="shared" si="518"/>
        <v>-398291.20589161431</v>
      </c>
      <c r="AF128" s="41">
        <f t="shared" ref="AF128:BO128" si="519">SUM(AF106,AF111,AF125)</f>
        <v>278661.17687587079</v>
      </c>
      <c r="AG128" s="41">
        <f t="shared" si="519"/>
        <v>278661.17687587079</v>
      </c>
      <c r="AH128" s="41">
        <f t="shared" si="519"/>
        <v>278661.17687587079</v>
      </c>
      <c r="AI128" s="41">
        <f t="shared" si="519"/>
        <v>278661.17687587079</v>
      </c>
      <c r="AJ128" s="41">
        <f t="shared" si="519"/>
        <v>278661.17687587079</v>
      </c>
      <c r="AK128" s="41">
        <f t="shared" si="519"/>
        <v>278661.17687587079</v>
      </c>
      <c r="AL128" s="41">
        <f t="shared" si="519"/>
        <v>278661.17687587079</v>
      </c>
      <c r="AM128" s="41">
        <f t="shared" si="519"/>
        <v>278661.17687587079</v>
      </c>
      <c r="AN128" s="41">
        <f t="shared" si="519"/>
        <v>278661.17687587079</v>
      </c>
      <c r="AO128" s="41">
        <f t="shared" si="519"/>
        <v>278661.17687587079</v>
      </c>
      <c r="AP128" s="41">
        <f t="shared" si="519"/>
        <v>278661.17687587079</v>
      </c>
      <c r="AQ128" s="41">
        <f t="shared" si="519"/>
        <v>278661.17687587079</v>
      </c>
      <c r="AR128" s="41">
        <f t="shared" si="519"/>
        <v>278661.17687587079</v>
      </c>
      <c r="AS128" s="41">
        <f t="shared" si="519"/>
        <v>278661.17687587079</v>
      </c>
      <c r="AT128" s="41">
        <f t="shared" si="519"/>
        <v>278661.17687587079</v>
      </c>
      <c r="AU128" s="41">
        <f t="shared" si="519"/>
        <v>278661.17687587079</v>
      </c>
      <c r="AV128" s="41">
        <f t="shared" si="519"/>
        <v>278661.17687587079</v>
      </c>
      <c r="AW128" s="41">
        <f t="shared" si="519"/>
        <v>278661.17687587079</v>
      </c>
      <c r="AX128" s="41">
        <f t="shared" si="519"/>
        <v>278661.17687587079</v>
      </c>
      <c r="AY128" s="41">
        <f t="shared" si="519"/>
        <v>278661.17687587079</v>
      </c>
      <c r="AZ128" s="41">
        <f t="shared" si="519"/>
        <v>278661.17687587079</v>
      </c>
      <c r="BA128" s="41">
        <f t="shared" si="519"/>
        <v>278661.17687587079</v>
      </c>
      <c r="BB128" s="41">
        <f t="shared" si="519"/>
        <v>278661.17687587079</v>
      </c>
      <c r="BC128" s="41">
        <f t="shared" si="519"/>
        <v>278661.17687587079</v>
      </c>
      <c r="BD128" s="41">
        <f t="shared" si="519"/>
        <v>278661.17687587079</v>
      </c>
      <c r="BE128" s="41">
        <f t="shared" si="519"/>
        <v>278661.17687587079</v>
      </c>
      <c r="BF128" s="41">
        <f t="shared" si="519"/>
        <v>278661.17687587079</v>
      </c>
      <c r="BG128" s="41">
        <f t="shared" si="519"/>
        <v>278661.17687587079</v>
      </c>
      <c r="BH128" s="41">
        <f t="shared" si="519"/>
        <v>278661.17687587079</v>
      </c>
      <c r="BI128" s="41">
        <f t="shared" si="519"/>
        <v>278661.17687587079</v>
      </c>
      <c r="BJ128" s="41">
        <f t="shared" si="519"/>
        <v>278661.17687587079</v>
      </c>
      <c r="BK128" s="41">
        <f t="shared" si="519"/>
        <v>278661.17687587079</v>
      </c>
      <c r="BL128" s="41">
        <f t="shared" si="519"/>
        <v>278661.17687587079</v>
      </c>
      <c r="BM128" s="41">
        <f t="shared" si="519"/>
        <v>278661.17687587079</v>
      </c>
      <c r="BN128" s="41">
        <f t="shared" si="519"/>
        <v>278661.17687587079</v>
      </c>
      <c r="BO128" s="41">
        <f t="shared" si="519"/>
        <v>278661.17687587079</v>
      </c>
      <c r="BP128" s="81"/>
      <c r="BR128" s="41">
        <f t="shared" ref="BR128:BV128" si="520">SUM(BR106,BR111,BR125)</f>
        <v>2174563.6353972154</v>
      </c>
      <c r="BS128" s="41">
        <f t="shared" si="520"/>
        <v>2473386.7309112013</v>
      </c>
      <c r="BT128" s="41">
        <f t="shared" si="520"/>
        <v>3343934.12251045</v>
      </c>
      <c r="BU128" s="41">
        <f t="shared" si="520"/>
        <v>3343934.12251045</v>
      </c>
      <c r="BV128" s="41">
        <f t="shared" si="520"/>
        <v>3343934.12251045</v>
      </c>
    </row>
    <row r="129" spans="1:74" x14ac:dyDescent="0.3">
      <c r="A129" s="34" t="s">
        <v>136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521">SUM(K127:K128)</f>
        <v>1829203.3896715306</v>
      </c>
      <c r="L129" s="43">
        <f t="shared" si="521"/>
        <v>1989729.899605948</v>
      </c>
      <c r="M129" s="43">
        <f t="shared" si="521"/>
        <v>1709371.5308507355</v>
      </c>
      <c r="N129" s="43">
        <f t="shared" si="521"/>
        <v>2132191.727816307</v>
      </c>
      <c r="O129" s="43">
        <f t="shared" si="521"/>
        <v>1913810.6822296905</v>
      </c>
      <c r="P129" s="43">
        <f t="shared" si="521"/>
        <v>2043475.6843184454</v>
      </c>
      <c r="Q129" s="43">
        <f t="shared" si="521"/>
        <v>2568798.8735059923</v>
      </c>
      <c r="R129" s="43">
        <f t="shared" si="521"/>
        <v>2581410.799632804</v>
      </c>
      <c r="S129" s="43">
        <f t="shared" si="521"/>
        <v>2394398.1229865332</v>
      </c>
      <c r="T129" s="43">
        <f t="shared" si="521"/>
        <v>1261797.4994558995</v>
      </c>
      <c r="U129" s="43">
        <f t="shared" si="521"/>
        <v>2058802.0341406353</v>
      </c>
      <c r="V129" s="43">
        <f t="shared" si="521"/>
        <v>1940300.003950492</v>
      </c>
      <c r="W129" s="43">
        <f t="shared" si="521"/>
        <v>1155077.5912214187</v>
      </c>
      <c r="X129" s="43">
        <f t="shared" si="521"/>
        <v>1275089.7480687362</v>
      </c>
      <c r="Y129" s="43">
        <f t="shared" si="521"/>
        <v>1370203.9334450997</v>
      </c>
      <c r="Z129" s="43">
        <f t="shared" si="521"/>
        <v>1701936.6719027057</v>
      </c>
      <c r="AA129" s="43">
        <f t="shared" si="521"/>
        <v>1471248.0409013848</v>
      </c>
      <c r="AB129" s="43">
        <f t="shared" si="521"/>
        <v>1314360.2359575643</v>
      </c>
      <c r="AC129" s="43">
        <f t="shared" si="521"/>
        <v>1695118.4106686853</v>
      </c>
      <c r="AD129" s="43">
        <f t="shared" si="521"/>
        <v>1940229.4584482266</v>
      </c>
      <c r="AE129" s="43">
        <f t="shared" si="521"/>
        <v>1541938.2525566122</v>
      </c>
      <c r="AF129" s="43">
        <f t="shared" ref="AF129:BO129" si="522">SUM(AF127:AF128)</f>
        <v>1820599.4294324829</v>
      </c>
      <c r="AG129" s="43">
        <f t="shared" si="522"/>
        <v>2099260.6063083536</v>
      </c>
      <c r="AH129" s="43">
        <f t="shared" si="522"/>
        <v>2377921.7831842243</v>
      </c>
      <c r="AI129" s="43">
        <f t="shared" si="522"/>
        <v>2656582.9600600949</v>
      </c>
      <c r="AJ129" s="43">
        <f t="shared" si="522"/>
        <v>2935244.1369359656</v>
      </c>
      <c r="AK129" s="43">
        <f t="shared" si="522"/>
        <v>3213905.3138118363</v>
      </c>
      <c r="AL129" s="43">
        <f t="shared" si="522"/>
        <v>3492566.490687707</v>
      </c>
      <c r="AM129" s="43">
        <f t="shared" si="522"/>
        <v>3771227.6675635776</v>
      </c>
      <c r="AN129" s="43">
        <f t="shared" si="522"/>
        <v>4049888.8444394483</v>
      </c>
      <c r="AO129" s="43">
        <f t="shared" si="522"/>
        <v>4328550.0213153195</v>
      </c>
      <c r="AP129" s="43">
        <f t="shared" si="522"/>
        <v>4607211.1981911901</v>
      </c>
      <c r="AQ129" s="43">
        <f t="shared" si="522"/>
        <v>4885872.3750670608</v>
      </c>
      <c r="AR129" s="43">
        <f t="shared" si="522"/>
        <v>5164533.5519429315</v>
      </c>
      <c r="AS129" s="43">
        <f t="shared" si="522"/>
        <v>5443194.7288188022</v>
      </c>
      <c r="AT129" s="43">
        <f t="shared" si="522"/>
        <v>5721855.9056946728</v>
      </c>
      <c r="AU129" s="43">
        <f t="shared" si="522"/>
        <v>6000517.0825705435</v>
      </c>
      <c r="AV129" s="43">
        <f t="shared" si="522"/>
        <v>6279178.2594464142</v>
      </c>
      <c r="AW129" s="43">
        <f t="shared" si="522"/>
        <v>6557839.4363222849</v>
      </c>
      <c r="AX129" s="43">
        <f t="shared" si="522"/>
        <v>6836500.6131981555</v>
      </c>
      <c r="AY129" s="43">
        <f t="shared" si="522"/>
        <v>7115161.7900740262</v>
      </c>
      <c r="AZ129" s="43">
        <f t="shared" si="522"/>
        <v>7393822.9669498969</v>
      </c>
      <c r="BA129" s="43">
        <f t="shared" si="522"/>
        <v>7672484.1438257676</v>
      </c>
      <c r="BB129" s="43">
        <f t="shared" si="522"/>
        <v>7951145.3207016382</v>
      </c>
      <c r="BC129" s="43">
        <f t="shared" si="522"/>
        <v>8229806.4975775089</v>
      </c>
      <c r="BD129" s="43">
        <f t="shared" si="522"/>
        <v>8508467.6744533796</v>
      </c>
      <c r="BE129" s="43">
        <f t="shared" si="522"/>
        <v>8787128.8513292503</v>
      </c>
      <c r="BF129" s="43">
        <f t="shared" si="522"/>
        <v>9065790.0282051209</v>
      </c>
      <c r="BG129" s="43">
        <f t="shared" si="522"/>
        <v>9344451.2050809916</v>
      </c>
      <c r="BH129" s="43">
        <f t="shared" si="522"/>
        <v>9623112.3819568623</v>
      </c>
      <c r="BI129" s="43">
        <f t="shared" si="522"/>
        <v>9901773.558832733</v>
      </c>
      <c r="BJ129" s="43">
        <f t="shared" si="522"/>
        <v>10180434.735708604</v>
      </c>
      <c r="BK129" s="43">
        <f t="shared" si="522"/>
        <v>10459095.912584474</v>
      </c>
      <c r="BL129" s="43">
        <f t="shared" si="522"/>
        <v>10737757.089460345</v>
      </c>
      <c r="BM129" s="43">
        <f t="shared" si="522"/>
        <v>11016418.266336216</v>
      </c>
      <c r="BN129" s="43">
        <f t="shared" si="522"/>
        <v>11295079.443212086</v>
      </c>
      <c r="BO129" s="43">
        <f t="shared" si="522"/>
        <v>11573740.620087957</v>
      </c>
      <c r="BP129" s="82"/>
      <c r="BR129" s="43">
        <f t="shared" ref="BR129:BV129" si="523">SUM(BR127:BR128)</f>
        <v>2174563.6353972154</v>
      </c>
      <c r="BS129" s="43">
        <f t="shared" si="523"/>
        <v>4647950.3663084172</v>
      </c>
      <c r="BT129" s="43">
        <f t="shared" si="523"/>
        <v>7991884.4888188671</v>
      </c>
      <c r="BU129" s="43">
        <f t="shared" si="523"/>
        <v>11335818.611329317</v>
      </c>
      <c r="BV129" s="43">
        <f t="shared" si="523"/>
        <v>14679752.733839767</v>
      </c>
    </row>
    <row r="130" spans="1:74" x14ac:dyDescent="0.3">
      <c r="A130" t="s">
        <v>107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524">ROUND(M66-M129,0)</f>
        <v>0</v>
      </c>
      <c r="N130" s="33">
        <f t="shared" si="524"/>
        <v>0</v>
      </c>
      <c r="O130" s="33">
        <f t="shared" si="524"/>
        <v>0</v>
      </c>
      <c r="P130" s="33">
        <f t="shared" si="524"/>
        <v>0</v>
      </c>
      <c r="Q130" s="33">
        <f t="shared" si="524"/>
        <v>0</v>
      </c>
      <c r="R130" s="33">
        <f t="shared" si="524"/>
        <v>0</v>
      </c>
      <c r="S130" s="33">
        <f t="shared" si="524"/>
        <v>0</v>
      </c>
      <c r="T130" s="33">
        <f t="shared" si="524"/>
        <v>0</v>
      </c>
      <c r="U130" s="33">
        <f t="shared" si="524"/>
        <v>0</v>
      </c>
      <c r="V130" s="33">
        <f t="shared" si="524"/>
        <v>0</v>
      </c>
      <c r="W130" s="33">
        <f t="shared" si="524"/>
        <v>0</v>
      </c>
      <c r="X130" s="33">
        <f t="shared" si="524"/>
        <v>0</v>
      </c>
      <c r="Y130" s="33">
        <f t="shared" si="524"/>
        <v>0</v>
      </c>
      <c r="Z130" s="33">
        <f t="shared" si="524"/>
        <v>0</v>
      </c>
      <c r="AA130" s="33">
        <f t="shared" si="524"/>
        <v>0</v>
      </c>
      <c r="AB130" s="33">
        <f t="shared" si="524"/>
        <v>0</v>
      </c>
      <c r="AC130" s="33">
        <f t="shared" si="524"/>
        <v>0</v>
      </c>
      <c r="AD130" s="33">
        <f t="shared" si="524"/>
        <v>0</v>
      </c>
      <c r="AE130" s="33">
        <f t="shared" si="524"/>
        <v>0</v>
      </c>
      <c r="AF130" s="33">
        <f t="shared" ref="AF130:BO130" si="525">ROUND(AF66-AF129,0)</f>
        <v>0</v>
      </c>
      <c r="AG130" s="33">
        <f t="shared" si="525"/>
        <v>0</v>
      </c>
      <c r="AH130" s="33">
        <f t="shared" si="525"/>
        <v>0</v>
      </c>
      <c r="AI130" s="33">
        <f t="shared" si="525"/>
        <v>0</v>
      </c>
      <c r="AJ130" s="33">
        <f t="shared" si="525"/>
        <v>0</v>
      </c>
      <c r="AK130" s="33">
        <f t="shared" si="525"/>
        <v>0</v>
      </c>
      <c r="AL130" s="33">
        <f t="shared" si="525"/>
        <v>0</v>
      </c>
      <c r="AM130" s="33">
        <f t="shared" si="525"/>
        <v>0</v>
      </c>
      <c r="AN130" s="33">
        <f t="shared" si="525"/>
        <v>0</v>
      </c>
      <c r="AO130" s="33">
        <f t="shared" si="525"/>
        <v>0</v>
      </c>
      <c r="AP130" s="33">
        <f t="shared" si="525"/>
        <v>0</v>
      </c>
      <c r="AQ130" s="33">
        <f t="shared" si="525"/>
        <v>0</v>
      </c>
      <c r="AR130" s="33">
        <f t="shared" si="525"/>
        <v>0</v>
      </c>
      <c r="AS130" s="33">
        <f t="shared" si="525"/>
        <v>0</v>
      </c>
      <c r="AT130" s="33">
        <f t="shared" si="525"/>
        <v>0</v>
      </c>
      <c r="AU130" s="33">
        <f t="shared" si="525"/>
        <v>0</v>
      </c>
      <c r="AV130" s="33">
        <f t="shared" si="525"/>
        <v>0</v>
      </c>
      <c r="AW130" s="33">
        <f t="shared" si="525"/>
        <v>0</v>
      </c>
      <c r="AX130" s="33">
        <f t="shared" si="525"/>
        <v>0</v>
      </c>
      <c r="AY130" s="33">
        <f t="shared" si="525"/>
        <v>0</v>
      </c>
      <c r="AZ130" s="33">
        <f t="shared" si="525"/>
        <v>0</v>
      </c>
      <c r="BA130" s="33">
        <f t="shared" si="525"/>
        <v>0</v>
      </c>
      <c r="BB130" s="33">
        <f t="shared" si="525"/>
        <v>0</v>
      </c>
      <c r="BC130" s="33">
        <f t="shared" si="525"/>
        <v>0</v>
      </c>
      <c r="BD130" s="33">
        <f t="shared" si="525"/>
        <v>0</v>
      </c>
      <c r="BE130" s="33">
        <f t="shared" si="525"/>
        <v>0</v>
      </c>
      <c r="BF130" s="33">
        <f t="shared" si="525"/>
        <v>0</v>
      </c>
      <c r="BG130" s="33">
        <f t="shared" si="525"/>
        <v>0</v>
      </c>
      <c r="BH130" s="33">
        <f t="shared" si="525"/>
        <v>0</v>
      </c>
      <c r="BI130" s="33">
        <f t="shared" si="525"/>
        <v>0</v>
      </c>
      <c r="BJ130" s="33">
        <f t="shared" si="525"/>
        <v>0</v>
      </c>
      <c r="BK130" s="33">
        <f t="shared" si="525"/>
        <v>0</v>
      </c>
      <c r="BL130" s="33">
        <f t="shared" si="525"/>
        <v>0</v>
      </c>
      <c r="BM130" s="33">
        <f t="shared" si="525"/>
        <v>0</v>
      </c>
      <c r="BN130" s="33">
        <f t="shared" si="525"/>
        <v>0</v>
      </c>
      <c r="BO130" s="33">
        <f t="shared" si="525"/>
        <v>0</v>
      </c>
      <c r="BP130" s="80"/>
      <c r="BR130" s="33">
        <f t="shared" ref="BR130:BV130" si="526">ROUND(BR66-BR129,0)</f>
        <v>0</v>
      </c>
      <c r="BS130" s="33">
        <f t="shared" si="526"/>
        <v>0</v>
      </c>
      <c r="BT130" s="33">
        <f t="shared" si="526"/>
        <v>0</v>
      </c>
      <c r="BU130" s="33">
        <f t="shared" si="526"/>
        <v>0</v>
      </c>
      <c r="BV130" s="33">
        <f t="shared" si="526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89</v>
      </c>
      <c r="B1" s="17" t="s">
        <v>90</v>
      </c>
      <c r="C1" s="17" t="s">
        <v>91</v>
      </c>
      <c r="D1" s="17" t="s">
        <v>92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88</v>
      </c>
    </row>
    <row r="2" spans="1:19" x14ac:dyDescent="0.3">
      <c r="A2" s="10" t="s">
        <v>93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94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95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96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97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100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100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100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100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101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101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101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101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101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101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101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101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101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101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102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102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102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102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102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103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103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103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104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104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104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104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104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104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104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104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104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104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105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105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105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105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105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105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2023-06-26T18:42:22Z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