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ED7421B7-1AA2-4911-B7FB-1DC41BF2C2D6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2" i="1" l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AF32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AF30" i="1"/>
  <c r="AF29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AF14" i="1"/>
  <c r="AF13" i="1"/>
  <c r="AF8" i="1" l="1"/>
  <c r="AG8" i="1"/>
  <c r="AH8" i="1"/>
  <c r="AI8" i="1"/>
  <c r="AJ8" i="1"/>
  <c r="AK8" i="1"/>
  <c r="AL8" i="1"/>
  <c r="AX8" i="1" s="1"/>
  <c r="BJ8" i="1" s="1"/>
  <c r="AM8" i="1"/>
  <c r="AN8" i="1"/>
  <c r="AO8" i="1"/>
  <c r="AP8" i="1"/>
  <c r="AQ8" i="1"/>
  <c r="AR8" i="1"/>
  <c r="AS8" i="1"/>
  <c r="AT8" i="1"/>
  <c r="AU8" i="1"/>
  <c r="AV8" i="1"/>
  <c r="AW8" i="1"/>
  <c r="BI8" i="1" s="1"/>
  <c r="AY8" i="1"/>
  <c r="AZ8" i="1"/>
  <c r="BA8" i="1"/>
  <c r="BB8" i="1"/>
  <c r="BC8" i="1"/>
  <c r="BD8" i="1"/>
  <c r="BE8" i="1"/>
  <c r="BF8" i="1"/>
  <c r="BG8" i="1"/>
  <c r="BH8" i="1"/>
  <c r="BK8" i="1"/>
  <c r="BL8" i="1"/>
  <c r="BM8" i="1"/>
  <c r="BN8" i="1"/>
  <c r="BO8" i="1"/>
  <c r="AG7" i="1"/>
  <c r="AH7" i="1"/>
  <c r="AI7" i="1"/>
  <c r="AJ7" i="1"/>
  <c r="AK7" i="1"/>
  <c r="AL7" i="1"/>
  <c r="AM7" i="1"/>
  <c r="AY7" i="1" s="1"/>
  <c r="BK7" i="1" s="1"/>
  <c r="AN7" i="1"/>
  <c r="AZ7" i="1" s="1"/>
  <c r="BL7" i="1" s="1"/>
  <c r="AO7" i="1"/>
  <c r="BA7" i="1" s="1"/>
  <c r="BM7" i="1" s="1"/>
  <c r="AP7" i="1"/>
  <c r="BB7" i="1" s="1"/>
  <c r="BN7" i="1" s="1"/>
  <c r="AQ7" i="1"/>
  <c r="BC7" i="1" s="1"/>
  <c r="BO7" i="1" s="1"/>
  <c r="AS7" i="1"/>
  <c r="AT7" i="1"/>
  <c r="AU7" i="1"/>
  <c r="AV7" i="1"/>
  <c r="AW7" i="1"/>
  <c r="BI7" i="1" s="1"/>
  <c r="AX7" i="1"/>
  <c r="BJ7" i="1" s="1"/>
  <c r="BE7" i="1"/>
  <c r="BF7" i="1"/>
  <c r="BG7" i="1"/>
  <c r="BH7" i="1"/>
  <c r="AF7" i="1"/>
  <c r="AR7" i="1" s="1"/>
  <c r="BD7" i="1" s="1"/>
  <c r="CA86" i="1" l="1"/>
  <c r="BZ86" i="1"/>
  <c r="BY86" i="1"/>
  <c r="BX86" i="1"/>
  <c r="CA85" i="1"/>
  <c r="BZ85" i="1"/>
  <c r="BY85" i="1"/>
  <c r="BX85" i="1"/>
  <c r="CA82" i="1"/>
  <c r="BZ82" i="1"/>
  <c r="BY82" i="1"/>
  <c r="BX82" i="1"/>
  <c r="CA80" i="1"/>
  <c r="BZ80" i="1"/>
  <c r="BY80" i="1"/>
  <c r="BX80" i="1"/>
  <c r="CA79" i="1"/>
  <c r="BZ79" i="1"/>
  <c r="BY79" i="1"/>
  <c r="BX79" i="1"/>
  <c r="CA78" i="1"/>
  <c r="BZ78" i="1"/>
  <c r="BY78" i="1"/>
  <c r="BX78" i="1"/>
  <c r="CA77" i="1"/>
  <c r="BZ77" i="1"/>
  <c r="BY77" i="1"/>
  <c r="BX77" i="1"/>
  <c r="CA76" i="1"/>
  <c r="BZ76" i="1"/>
  <c r="BY76" i="1"/>
  <c r="BX76" i="1"/>
  <c r="CA75" i="1"/>
  <c r="BZ75" i="1"/>
  <c r="BY75" i="1"/>
  <c r="BX75" i="1"/>
  <c r="CA70" i="1"/>
  <c r="BZ70" i="1"/>
  <c r="BY70" i="1"/>
  <c r="BX70" i="1"/>
  <c r="CA69" i="1"/>
  <c r="BZ69" i="1"/>
  <c r="BY69" i="1"/>
  <c r="BX69" i="1"/>
  <c r="CA68" i="1"/>
  <c r="BZ68" i="1"/>
  <c r="BY68" i="1"/>
  <c r="BX68" i="1"/>
  <c r="CA67" i="1"/>
  <c r="BZ67" i="1"/>
  <c r="BY67" i="1"/>
  <c r="BX67" i="1"/>
  <c r="CA58" i="1"/>
  <c r="BZ58" i="1"/>
  <c r="BY58" i="1"/>
  <c r="BX58" i="1"/>
  <c r="CA57" i="1"/>
  <c r="BZ57" i="1"/>
  <c r="BY57" i="1"/>
  <c r="BX57" i="1"/>
  <c r="CA56" i="1"/>
  <c r="BZ56" i="1"/>
  <c r="BY56" i="1"/>
  <c r="BX56" i="1"/>
  <c r="CA55" i="1"/>
  <c r="BZ55" i="1"/>
  <c r="BY55" i="1"/>
  <c r="BX55" i="1"/>
  <c r="CA54" i="1"/>
  <c r="BZ54" i="1"/>
  <c r="BY54" i="1"/>
  <c r="BX54" i="1"/>
  <c r="CA47" i="1"/>
  <c r="BZ47" i="1"/>
  <c r="BY47" i="1"/>
  <c r="BX47" i="1"/>
  <c r="CA40" i="1"/>
  <c r="BZ40" i="1"/>
  <c r="BY40" i="1"/>
  <c r="BX40" i="1"/>
  <c r="CA39" i="1"/>
  <c r="BZ39" i="1"/>
  <c r="BY39" i="1"/>
  <c r="BX39" i="1"/>
  <c r="CA38" i="1"/>
  <c r="BZ38" i="1"/>
  <c r="BY38" i="1"/>
  <c r="BX38" i="1"/>
  <c r="CA37" i="1"/>
  <c r="BZ37" i="1"/>
  <c r="BY37" i="1"/>
  <c r="BX37" i="1"/>
  <c r="CA36" i="1"/>
  <c r="BZ36" i="1"/>
  <c r="BY36" i="1"/>
  <c r="BX36" i="1"/>
  <c r="CA35" i="1"/>
  <c r="BZ35" i="1"/>
  <c r="BY35" i="1"/>
  <c r="BX35" i="1"/>
  <c r="CA34" i="1"/>
  <c r="BZ34" i="1"/>
  <c r="BY34" i="1"/>
  <c r="BX34" i="1"/>
  <c r="CA33" i="1"/>
  <c r="BZ33" i="1"/>
  <c r="BY33" i="1"/>
  <c r="BX33" i="1"/>
  <c r="CA31" i="1"/>
  <c r="BZ31" i="1"/>
  <c r="BY31" i="1"/>
  <c r="BX31" i="1"/>
  <c r="CA28" i="1"/>
  <c r="BZ28" i="1"/>
  <c r="BY28" i="1"/>
  <c r="BX28" i="1"/>
  <c r="BX4" i="1"/>
  <c r="BY4" i="1"/>
  <c r="BX2" i="1"/>
  <c r="BS4" i="1"/>
  <c r="BR4" i="1"/>
  <c r="AF70" i="1"/>
  <c r="AG70" i="1" s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AF19" i="1"/>
  <c r="AF23" i="1" s="1"/>
  <c r="AG19" i="1"/>
  <c r="AG23" i="1" s="1"/>
  <c r="AH19" i="1"/>
  <c r="AH23" i="1" s="1"/>
  <c r="AI19" i="1"/>
  <c r="AJ19" i="1"/>
  <c r="AJ23" i="1" s="1"/>
  <c r="AK19" i="1"/>
  <c r="AK23" i="1" s="1"/>
  <c r="AL19" i="1"/>
  <c r="AL23" i="1" s="1"/>
  <c r="AM19" i="1"/>
  <c r="AM23" i="1" s="1"/>
  <c r="AN19" i="1"/>
  <c r="AO19" i="1"/>
  <c r="AO23" i="1" s="1"/>
  <c r="AP19" i="1"/>
  <c r="AP23" i="1" s="1"/>
  <c r="AQ19" i="1"/>
  <c r="AR19" i="1"/>
  <c r="AS19" i="1"/>
  <c r="AT19" i="1"/>
  <c r="AU19" i="1"/>
  <c r="AV19" i="1"/>
  <c r="AV23" i="1" s="1"/>
  <c r="AW19" i="1"/>
  <c r="AW23" i="1" s="1"/>
  <c r="AX19" i="1"/>
  <c r="AX23" i="1" s="1"/>
  <c r="AY19" i="1"/>
  <c r="AY23" i="1" s="1"/>
  <c r="AZ19" i="1"/>
  <c r="AZ23" i="1" s="1"/>
  <c r="BA19" i="1"/>
  <c r="BA23" i="1" s="1"/>
  <c r="BB19" i="1"/>
  <c r="BB23" i="1" s="1"/>
  <c r="BC19" i="1"/>
  <c r="BD19" i="1"/>
  <c r="BE19" i="1"/>
  <c r="BE23" i="1" s="1"/>
  <c r="BF19" i="1"/>
  <c r="BF23" i="1" s="1"/>
  <c r="BG19" i="1"/>
  <c r="BH19" i="1"/>
  <c r="BH23" i="1" s="1"/>
  <c r="BI19" i="1"/>
  <c r="BI23" i="1" s="1"/>
  <c r="BJ19" i="1"/>
  <c r="BJ23" i="1" s="1"/>
  <c r="BK19" i="1"/>
  <c r="BK23" i="1" s="1"/>
  <c r="BL19" i="1"/>
  <c r="BL23" i="1" s="1"/>
  <c r="BM19" i="1"/>
  <c r="BM23" i="1" s="1"/>
  <c r="BN19" i="1"/>
  <c r="BN23" i="1" s="1"/>
  <c r="BO19" i="1"/>
  <c r="AF20" i="1"/>
  <c r="AF24" i="1" s="1"/>
  <c r="AG20" i="1"/>
  <c r="AG24" i="1" s="1"/>
  <c r="AH20" i="1"/>
  <c r="AH22" i="1" s="1"/>
  <c r="AI20" i="1"/>
  <c r="AI24" i="1" s="1"/>
  <c r="AJ20" i="1"/>
  <c r="AJ22" i="1" s="1"/>
  <c r="AJ25" i="1" s="1"/>
  <c r="AK20" i="1"/>
  <c r="AK24" i="1" s="1"/>
  <c r="AL20" i="1"/>
  <c r="AL24" i="1" s="1"/>
  <c r="AM20" i="1"/>
  <c r="AM24" i="1" s="1"/>
  <c r="AN20" i="1"/>
  <c r="AN24" i="1" s="1"/>
  <c r="AO20" i="1"/>
  <c r="AO24" i="1" s="1"/>
  <c r="AP20" i="1"/>
  <c r="AP24" i="1" s="1"/>
  <c r="AQ20" i="1"/>
  <c r="AQ24" i="1" s="1"/>
  <c r="AR20" i="1"/>
  <c r="AR24" i="1" s="1"/>
  <c r="AS20" i="1"/>
  <c r="AS24" i="1" s="1"/>
  <c r="AT20" i="1"/>
  <c r="AT24" i="1" s="1"/>
  <c r="AU20" i="1"/>
  <c r="AU24" i="1" s="1"/>
  <c r="AV20" i="1"/>
  <c r="AV22" i="1" s="1"/>
  <c r="AW20" i="1"/>
  <c r="AW24" i="1" s="1"/>
  <c r="AX20" i="1"/>
  <c r="AX24" i="1" s="1"/>
  <c r="AY20" i="1"/>
  <c r="AY24" i="1" s="1"/>
  <c r="AZ20" i="1"/>
  <c r="AZ24" i="1" s="1"/>
  <c r="BA20" i="1"/>
  <c r="BA24" i="1" s="1"/>
  <c r="BB20" i="1"/>
  <c r="BB24" i="1" s="1"/>
  <c r="BC20" i="1"/>
  <c r="BC24" i="1" s="1"/>
  <c r="BD20" i="1"/>
  <c r="BE20" i="1"/>
  <c r="BE24" i="1" s="1"/>
  <c r="BF20" i="1"/>
  <c r="BG20" i="1"/>
  <c r="BG22" i="1" s="1"/>
  <c r="BH20" i="1"/>
  <c r="BH22" i="1" s="1"/>
  <c r="BH25" i="1" s="1"/>
  <c r="BI20" i="1"/>
  <c r="BI24" i="1" s="1"/>
  <c r="BJ20" i="1"/>
  <c r="BJ24" i="1" s="1"/>
  <c r="BK20" i="1"/>
  <c r="BK24" i="1" s="1"/>
  <c r="BL20" i="1"/>
  <c r="BL24" i="1" s="1"/>
  <c r="BM20" i="1"/>
  <c r="BM24" i="1" s="1"/>
  <c r="BN20" i="1"/>
  <c r="BN24" i="1" s="1"/>
  <c r="BO20" i="1"/>
  <c r="BO24" i="1" s="1"/>
  <c r="AF22" i="1"/>
  <c r="AF25" i="1" s="1"/>
  <c r="AI23" i="1"/>
  <c r="BG23" i="1"/>
  <c r="BD24" i="1"/>
  <c r="BF24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6" i="1"/>
  <c r="AF58" i="1" s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Y58" i="1" s="1"/>
  <c r="AZ56" i="1"/>
  <c r="BA56" i="1"/>
  <c r="BB56" i="1"/>
  <c r="BC56" i="1"/>
  <c r="BD56" i="1"/>
  <c r="BD58" i="1" s="1"/>
  <c r="BE56" i="1"/>
  <c r="BF56" i="1"/>
  <c r="BG56" i="1"/>
  <c r="BH56" i="1"/>
  <c r="BI56" i="1"/>
  <c r="BJ56" i="1"/>
  <c r="BK56" i="1"/>
  <c r="BK58" i="1" s="1"/>
  <c r="BL56" i="1"/>
  <c r="BM56" i="1"/>
  <c r="BN56" i="1"/>
  <c r="BO56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W118" i="1" s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I118" i="1" s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H118" i="1"/>
  <c r="AN118" i="1"/>
  <c r="AR118" i="1"/>
  <c r="BD118" i="1"/>
  <c r="BN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F125" i="1" s="1"/>
  <c r="AG124" i="1"/>
  <c r="AG125" i="1" s="1"/>
  <c r="AH124" i="1"/>
  <c r="AL124" i="1"/>
  <c r="AN124" i="1"/>
  <c r="BJ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K111" i="1" s="1"/>
  <c r="L109" i="1"/>
  <c r="L111" i="1" s="1"/>
  <c r="M109" i="1"/>
  <c r="M111" i="1" s="1"/>
  <c r="N109" i="1"/>
  <c r="N111" i="1" s="1"/>
  <c r="O109" i="1"/>
  <c r="O111" i="1" s="1"/>
  <c r="P109" i="1"/>
  <c r="P111" i="1" s="1"/>
  <c r="Q109" i="1"/>
  <c r="Q111" i="1" s="1"/>
  <c r="R109" i="1"/>
  <c r="R111" i="1" s="1"/>
  <c r="S109" i="1"/>
  <c r="S111" i="1" s="1"/>
  <c r="T109" i="1"/>
  <c r="T111" i="1" s="1"/>
  <c r="U109" i="1"/>
  <c r="U111" i="1" s="1"/>
  <c r="V109" i="1"/>
  <c r="V111" i="1" s="1"/>
  <c r="W109" i="1"/>
  <c r="W111" i="1" s="1"/>
  <c r="X109" i="1"/>
  <c r="X111" i="1" s="1"/>
  <c r="Y109" i="1"/>
  <c r="Y111" i="1" s="1"/>
  <c r="Z109" i="1"/>
  <c r="Z111" i="1" s="1"/>
  <c r="AA109" i="1"/>
  <c r="AA111" i="1" s="1"/>
  <c r="AB109" i="1"/>
  <c r="AB111" i="1" s="1"/>
  <c r="AC109" i="1"/>
  <c r="AC111" i="1" s="1"/>
  <c r="AD109" i="1"/>
  <c r="AD111" i="1" s="1"/>
  <c r="AE109" i="1"/>
  <c r="AE111" i="1" s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1" i="1" s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11" i="1" s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H16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H10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AG22" i="1" l="1"/>
  <c r="AG25" i="1" s="1"/>
  <c r="BZ4" i="1"/>
  <c r="BY3" i="1"/>
  <c r="BY2" i="1"/>
  <c r="BX3" i="1"/>
  <c r="BT4" i="1"/>
  <c r="AK118" i="1"/>
  <c r="BO22" i="1"/>
  <c r="BO25" i="1" s="1"/>
  <c r="BE22" i="1"/>
  <c r="BE25" i="1" s="1"/>
  <c r="BR3" i="1"/>
  <c r="AW58" i="1"/>
  <c r="BO23" i="1"/>
  <c r="AK124" i="1"/>
  <c r="AJ124" i="1"/>
  <c r="AH125" i="1"/>
  <c r="BS3" i="1"/>
  <c r="BH24" i="1"/>
  <c r="BB58" i="1"/>
  <c r="BG24" i="1"/>
  <c r="AZ58" i="1"/>
  <c r="AI22" i="1"/>
  <c r="AI25" i="1" s="1"/>
  <c r="AM58" i="1"/>
  <c r="BI124" i="1"/>
  <c r="AW124" i="1"/>
  <c r="AW125" i="1" s="1"/>
  <c r="AK58" i="1"/>
  <c r="AJ58" i="1"/>
  <c r="AV24" i="1"/>
  <c r="BF124" i="1"/>
  <c r="AK125" i="1"/>
  <c r="AV58" i="1"/>
  <c r="BN22" i="1"/>
  <c r="BN44" i="1" s="1"/>
  <c r="BN45" i="1" s="1"/>
  <c r="AO118" i="1"/>
  <c r="AI44" i="1"/>
  <c r="AI49" i="1" s="1"/>
  <c r="AI50" i="1" s="1"/>
  <c r="AJ24" i="1"/>
  <c r="X58" i="1"/>
  <c r="L58" i="1"/>
  <c r="BH124" i="1"/>
  <c r="AV124" i="1"/>
  <c r="BH118" i="1"/>
  <c r="AV118" i="1"/>
  <c r="AJ118" i="1"/>
  <c r="AS58" i="1"/>
  <c r="AG58" i="1"/>
  <c r="W58" i="1"/>
  <c r="K58" i="1"/>
  <c r="BN58" i="1"/>
  <c r="AP58" i="1"/>
  <c r="AW22" i="1"/>
  <c r="AW25" i="1" s="1"/>
  <c r="BD124" i="1"/>
  <c r="BD125" i="1" s="1"/>
  <c r="BM58" i="1"/>
  <c r="BA58" i="1"/>
  <c r="AO58" i="1"/>
  <c r="BL58" i="1"/>
  <c r="AN58" i="1"/>
  <c r="BD22" i="1"/>
  <c r="BD25" i="1" s="1"/>
  <c r="AR22" i="1"/>
  <c r="AR44" i="1" s="1"/>
  <c r="AR45" i="1" s="1"/>
  <c r="BC22" i="1"/>
  <c r="BC25" i="1" s="1"/>
  <c r="AQ22" i="1"/>
  <c r="AQ25" i="1" s="1"/>
  <c r="AY118" i="1"/>
  <c r="AM118" i="1"/>
  <c r="AM125" i="1" s="1"/>
  <c r="AT58" i="1"/>
  <c r="AX118" i="1"/>
  <c r="BJ118" i="1"/>
  <c r="BJ125" i="1" s="1"/>
  <c r="BE124" i="1"/>
  <c r="AS124" i="1"/>
  <c r="BO58" i="1"/>
  <c r="BC58" i="1"/>
  <c r="AQ58" i="1"/>
  <c r="AL118" i="1"/>
  <c r="AL125" i="1" s="1"/>
  <c r="AR124" i="1"/>
  <c r="AR125" i="1" s="1"/>
  <c r="AI125" i="1"/>
  <c r="AF44" i="1"/>
  <c r="AF45" i="1" s="1"/>
  <c r="BD23" i="1"/>
  <c r="BI125" i="1"/>
  <c r="AR23" i="1"/>
  <c r="AV44" i="1"/>
  <c r="AV49" i="1" s="1"/>
  <c r="AV50" i="1" s="1"/>
  <c r="BK118" i="1"/>
  <c r="AF109" i="1"/>
  <c r="AF111" i="1" s="1"/>
  <c r="AX58" i="1"/>
  <c r="AL58" i="1"/>
  <c r="AQ23" i="1"/>
  <c r="BC23" i="1"/>
  <c r="BI58" i="1"/>
  <c r="AH58" i="1"/>
  <c r="AX124" i="1"/>
  <c r="BH58" i="1"/>
  <c r="BG58" i="1"/>
  <c r="AU58" i="1"/>
  <c r="AI58" i="1"/>
  <c r="AH70" i="1"/>
  <c r="AG109" i="1"/>
  <c r="AG111" i="1" s="1"/>
  <c r="BJ58" i="1"/>
  <c r="AN22" i="1"/>
  <c r="AN25" i="1" s="1"/>
  <c r="BA124" i="1"/>
  <c r="AO22" i="1"/>
  <c r="AO25" i="1" s="1"/>
  <c r="AA58" i="1"/>
  <c r="O58" i="1"/>
  <c r="BL124" i="1"/>
  <c r="AZ124" i="1"/>
  <c r="BE58" i="1"/>
  <c r="AV25" i="1"/>
  <c r="BI22" i="1"/>
  <c r="BI25" i="1" s="1"/>
  <c r="AK22" i="1"/>
  <c r="AK25" i="1" s="1"/>
  <c r="BM124" i="1"/>
  <c r="AO124" i="1"/>
  <c r="AO125" i="1" s="1"/>
  <c r="M58" i="1"/>
  <c r="BK124" i="1"/>
  <c r="AY124" i="1"/>
  <c r="AR58" i="1"/>
  <c r="AH24" i="1"/>
  <c r="BF118" i="1"/>
  <c r="AT118" i="1"/>
  <c r="AG44" i="1"/>
  <c r="AG49" i="1" s="1"/>
  <c r="AS22" i="1"/>
  <c r="AS25" i="1" s="1"/>
  <c r="AU118" i="1"/>
  <c r="BF22" i="1"/>
  <c r="BF44" i="1" s="1"/>
  <c r="BF45" i="1" s="1"/>
  <c r="BE118" i="1"/>
  <c r="AS118" i="1"/>
  <c r="BH44" i="1"/>
  <c r="BH49" i="1" s="1"/>
  <c r="BH53" i="1" s="1"/>
  <c r="AJ44" i="1"/>
  <c r="AJ49" i="1" s="1"/>
  <c r="AU124" i="1"/>
  <c r="BB22" i="1"/>
  <c r="BB44" i="1" s="1"/>
  <c r="BB45" i="1" s="1"/>
  <c r="BG118" i="1"/>
  <c r="BG125" i="1" s="1"/>
  <c r="H58" i="1"/>
  <c r="AT124" i="1"/>
  <c r="BA22" i="1"/>
  <c r="BA25" i="1" s="1"/>
  <c r="AP22" i="1"/>
  <c r="AP44" i="1" s="1"/>
  <c r="BF25" i="1"/>
  <c r="AM22" i="1"/>
  <c r="BN124" i="1"/>
  <c r="BN125" i="1" s="1"/>
  <c r="BB124" i="1"/>
  <c r="AP124" i="1"/>
  <c r="BF58" i="1"/>
  <c r="AS23" i="1"/>
  <c r="BM22" i="1"/>
  <c r="AZ22" i="1"/>
  <c r="AZ25" i="1" s="1"/>
  <c r="AL22" i="1"/>
  <c r="AN23" i="1"/>
  <c r="BL22" i="1"/>
  <c r="BL25" i="1" s="1"/>
  <c r="AY22" i="1"/>
  <c r="BE44" i="1"/>
  <c r="BE45" i="1" s="1"/>
  <c r="BK22" i="1"/>
  <c r="AX22" i="1"/>
  <c r="AU22" i="1"/>
  <c r="AU25" i="1" s="1"/>
  <c r="BM118" i="1"/>
  <c r="BA118" i="1"/>
  <c r="BJ22" i="1"/>
  <c r="AT22" i="1"/>
  <c r="AT25" i="1" s="1"/>
  <c r="AN125" i="1"/>
  <c r="BL118" i="1"/>
  <c r="AZ118" i="1"/>
  <c r="BC44" i="1"/>
  <c r="BC49" i="1" s="1"/>
  <c r="BO124" i="1"/>
  <c r="BO125" i="1" s="1"/>
  <c r="BC124" i="1"/>
  <c r="BC125" i="1" s="1"/>
  <c r="AQ124" i="1"/>
  <c r="AQ125" i="1" s="1"/>
  <c r="BG25" i="1"/>
  <c r="BG44" i="1"/>
  <c r="AH25" i="1"/>
  <c r="AH44" i="1"/>
  <c r="AT23" i="1"/>
  <c r="AD58" i="1"/>
  <c r="R58" i="1"/>
  <c r="AU23" i="1"/>
  <c r="AC58" i="1"/>
  <c r="Q58" i="1"/>
  <c r="AB58" i="1"/>
  <c r="P58" i="1"/>
  <c r="Z58" i="1"/>
  <c r="N58" i="1"/>
  <c r="Y58" i="1"/>
  <c r="V58" i="1"/>
  <c r="J58" i="1"/>
  <c r="BB118" i="1"/>
  <c r="AP118" i="1"/>
  <c r="AI70" i="1"/>
  <c r="AI109" i="1" s="1"/>
  <c r="AI111" i="1" s="1"/>
  <c r="AH109" i="1"/>
  <c r="AH111" i="1" s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BN25" i="1" l="1"/>
  <c r="AI96" i="1"/>
  <c r="AI106" i="1" s="1"/>
  <c r="BB49" i="1"/>
  <c r="BB53" i="1" s="1"/>
  <c r="BB59" i="1" s="1"/>
  <c r="BB60" i="1" s="1"/>
  <c r="AI45" i="1"/>
  <c r="AI53" i="1"/>
  <c r="BO44" i="1"/>
  <c r="BO45" i="1" s="1"/>
  <c r="BZ3" i="1"/>
  <c r="CA4" i="1"/>
  <c r="BZ2" i="1"/>
  <c r="BU4" i="1"/>
  <c r="AQ44" i="1"/>
  <c r="AQ45" i="1" s="1"/>
  <c r="AW44" i="1"/>
  <c r="AW49" i="1" s="1"/>
  <c r="AW50" i="1" s="1"/>
  <c r="AR49" i="1"/>
  <c r="AJ125" i="1"/>
  <c r="AI59" i="1"/>
  <c r="AI60" i="1" s="1"/>
  <c r="BH125" i="1"/>
  <c r="AZ125" i="1"/>
  <c r="BT3" i="1"/>
  <c r="AR25" i="1"/>
  <c r="BL125" i="1"/>
  <c r="BE125" i="1"/>
  <c r="AV125" i="1"/>
  <c r="AV96" i="1"/>
  <c r="AV106" i="1" s="1"/>
  <c r="BF125" i="1"/>
  <c r="AV45" i="1"/>
  <c r="AV53" i="1"/>
  <c r="AV59" i="1" s="1"/>
  <c r="AV60" i="1" s="1"/>
  <c r="BK125" i="1"/>
  <c r="AX125" i="1"/>
  <c r="AF49" i="1"/>
  <c r="AF96" i="1" s="1"/>
  <c r="AF106" i="1" s="1"/>
  <c r="AF128" i="1" s="1"/>
  <c r="BA44" i="1"/>
  <c r="BA49" i="1" s="1"/>
  <c r="AS44" i="1"/>
  <c r="AS49" i="1" s="1"/>
  <c r="AS53" i="1" s="1"/>
  <c r="AS59" i="1" s="1"/>
  <c r="AS60" i="1" s="1"/>
  <c r="BH59" i="1"/>
  <c r="BH60" i="1" s="1"/>
  <c r="BL44" i="1"/>
  <c r="BL49" i="1" s="1"/>
  <c r="BL96" i="1" s="1"/>
  <c r="BL106" i="1" s="1"/>
  <c r="BA125" i="1"/>
  <c r="AS125" i="1"/>
  <c r="AY125" i="1"/>
  <c r="BD44" i="1"/>
  <c r="BC45" i="1"/>
  <c r="BH45" i="1"/>
  <c r="AU44" i="1"/>
  <c r="AU49" i="1" s="1"/>
  <c r="AK44" i="1"/>
  <c r="BI44" i="1"/>
  <c r="BI49" i="1" s="1"/>
  <c r="BI53" i="1" s="1"/>
  <c r="BI59" i="1" s="1"/>
  <c r="BI60" i="1" s="1"/>
  <c r="AU125" i="1"/>
  <c r="AG96" i="1"/>
  <c r="AG106" i="1" s="1"/>
  <c r="AG128" i="1" s="1"/>
  <c r="AG53" i="1"/>
  <c r="AG59" i="1" s="1"/>
  <c r="AG60" i="1" s="1"/>
  <c r="AP45" i="1"/>
  <c r="AP49" i="1"/>
  <c r="AP53" i="1" s="1"/>
  <c r="AP59" i="1" s="1"/>
  <c r="AP60" i="1" s="1"/>
  <c r="AN44" i="1"/>
  <c r="AT125" i="1"/>
  <c r="AP125" i="1"/>
  <c r="BB125" i="1"/>
  <c r="AT44" i="1"/>
  <c r="AT49" i="1" s="1"/>
  <c r="BH50" i="1"/>
  <c r="AJ45" i="1"/>
  <c r="AP25" i="1"/>
  <c r="BH96" i="1"/>
  <c r="BH106" i="1" s="1"/>
  <c r="BM125" i="1"/>
  <c r="AG45" i="1"/>
  <c r="BF49" i="1"/>
  <c r="BF50" i="1" s="1"/>
  <c r="BN49" i="1"/>
  <c r="BN53" i="1" s="1"/>
  <c r="BN59" i="1" s="1"/>
  <c r="BN60" i="1" s="1"/>
  <c r="BB25" i="1"/>
  <c r="AO44" i="1"/>
  <c r="AO45" i="1" s="1"/>
  <c r="AG50" i="1"/>
  <c r="AJ50" i="1"/>
  <c r="AJ53" i="1"/>
  <c r="AJ59" i="1" s="1"/>
  <c r="AJ60" i="1" s="1"/>
  <c r="AJ96" i="1"/>
  <c r="AJ106" i="1" s="1"/>
  <c r="BM25" i="1"/>
  <c r="BM44" i="1"/>
  <c r="BO49" i="1"/>
  <c r="AI128" i="1"/>
  <c r="BK44" i="1"/>
  <c r="BK25" i="1"/>
  <c r="AX44" i="1"/>
  <c r="AX25" i="1"/>
  <c r="AE25" i="1"/>
  <c r="AZ44" i="1"/>
  <c r="AY25" i="1"/>
  <c r="AY44" i="1"/>
  <c r="BJ44" i="1"/>
  <c r="BJ25" i="1"/>
  <c r="M125" i="1"/>
  <c r="BE49" i="1"/>
  <c r="BE96" i="1" s="1"/>
  <c r="BE106" i="1" s="1"/>
  <c r="AM25" i="1"/>
  <c r="AM44" i="1"/>
  <c r="AL25" i="1"/>
  <c r="AL44" i="1"/>
  <c r="AH49" i="1"/>
  <c r="AH45" i="1"/>
  <c r="BC96" i="1"/>
  <c r="BC106" i="1" s="1"/>
  <c r="BC50" i="1"/>
  <c r="BC53" i="1"/>
  <c r="BC59" i="1" s="1"/>
  <c r="BC60" i="1" s="1"/>
  <c r="BB50" i="1"/>
  <c r="BB96" i="1"/>
  <c r="BB106" i="1" s="1"/>
  <c r="BG49" i="1"/>
  <c r="BG45" i="1"/>
  <c r="AJ70" i="1"/>
  <c r="AJ109" i="1" s="1"/>
  <c r="AJ111" i="1" s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Q49" i="1" l="1"/>
  <c r="AQ96" i="1" s="1"/>
  <c r="AQ106" i="1" s="1"/>
  <c r="AW45" i="1"/>
  <c r="BL53" i="1"/>
  <c r="BL59" i="1" s="1"/>
  <c r="AS50" i="1"/>
  <c r="AW96" i="1"/>
  <c r="AW106" i="1" s="1"/>
  <c r="AS96" i="1"/>
  <c r="AS106" i="1" s="1"/>
  <c r="AW53" i="1"/>
  <c r="AW59" i="1" s="1"/>
  <c r="AW60" i="1" s="1"/>
  <c r="BF96" i="1"/>
  <c r="BF106" i="1" s="1"/>
  <c r="CA3" i="1"/>
  <c r="CA2" i="1"/>
  <c r="BV4" i="1"/>
  <c r="AR53" i="1"/>
  <c r="AR59" i="1" s="1"/>
  <c r="AR60" i="1" s="1"/>
  <c r="AR96" i="1"/>
  <c r="AR106" i="1" s="1"/>
  <c r="AR50" i="1"/>
  <c r="AQ50" i="1"/>
  <c r="BL50" i="1"/>
  <c r="BV3" i="1"/>
  <c r="BU3" i="1"/>
  <c r="BF53" i="1"/>
  <c r="BF59" i="1" s="1"/>
  <c r="BF60" i="1" s="1"/>
  <c r="BA45" i="1"/>
  <c r="AU45" i="1"/>
  <c r="AO49" i="1"/>
  <c r="AO53" i="1" s="1"/>
  <c r="AO59" i="1" s="1"/>
  <c r="AO60" i="1" s="1"/>
  <c r="AQ53" i="1"/>
  <c r="AQ59" i="1" s="1"/>
  <c r="AQ60" i="1" s="1"/>
  <c r="AF53" i="1"/>
  <c r="AF59" i="1" s="1"/>
  <c r="AF60" i="1" s="1"/>
  <c r="AF87" i="1"/>
  <c r="AF50" i="1"/>
  <c r="BD45" i="1"/>
  <c r="BD49" i="1"/>
  <c r="AJ128" i="1"/>
  <c r="BL45" i="1"/>
  <c r="BE53" i="1"/>
  <c r="BE59" i="1" s="1"/>
  <c r="BE60" i="1" s="1"/>
  <c r="BI45" i="1"/>
  <c r="AS45" i="1"/>
  <c r="AK45" i="1"/>
  <c r="AK49" i="1"/>
  <c r="AT45" i="1"/>
  <c r="AP96" i="1"/>
  <c r="AP106" i="1" s="1"/>
  <c r="BN50" i="1"/>
  <c r="BI96" i="1"/>
  <c r="BI106" i="1" s="1"/>
  <c r="AP50" i="1"/>
  <c r="BI50" i="1"/>
  <c r="AN49" i="1"/>
  <c r="AN45" i="1"/>
  <c r="BN96" i="1"/>
  <c r="BN106" i="1" s="1"/>
  <c r="BE50" i="1"/>
  <c r="AX49" i="1"/>
  <c r="AX45" i="1"/>
  <c r="BK45" i="1"/>
  <c r="BK49" i="1"/>
  <c r="AM49" i="1"/>
  <c r="AM45" i="1"/>
  <c r="BO50" i="1"/>
  <c r="BO53" i="1"/>
  <c r="BO59" i="1" s="1"/>
  <c r="BO60" i="1" s="1"/>
  <c r="BO96" i="1"/>
  <c r="BO106" i="1" s="1"/>
  <c r="BM49" i="1"/>
  <c r="BM45" i="1"/>
  <c r="AZ49" i="1"/>
  <c r="AZ45" i="1"/>
  <c r="BA50" i="1"/>
  <c r="BA96" i="1"/>
  <c r="BA106" i="1" s="1"/>
  <c r="BA53" i="1"/>
  <c r="BA59" i="1" s="1"/>
  <c r="BA60" i="1" s="1"/>
  <c r="BJ45" i="1"/>
  <c r="BJ49" i="1"/>
  <c r="AL49" i="1"/>
  <c r="AL45" i="1"/>
  <c r="AY49" i="1"/>
  <c r="AY45" i="1"/>
  <c r="BG53" i="1"/>
  <c r="BG59" i="1" s="1"/>
  <c r="BG96" i="1"/>
  <c r="BG106" i="1" s="1"/>
  <c r="BG50" i="1"/>
  <c r="AU53" i="1"/>
  <c r="AU59" i="1" s="1"/>
  <c r="AU60" i="1" s="1"/>
  <c r="AU96" i="1"/>
  <c r="AU106" i="1" s="1"/>
  <c r="AU50" i="1"/>
  <c r="AT53" i="1"/>
  <c r="AT59" i="1" s="1"/>
  <c r="AT60" i="1" s="1"/>
  <c r="AT96" i="1"/>
  <c r="AT106" i="1" s="1"/>
  <c r="AT50" i="1"/>
  <c r="Z60" i="1"/>
  <c r="AH53" i="1"/>
  <c r="AH59" i="1" s="1"/>
  <c r="AH60" i="1" s="1"/>
  <c r="AH50" i="1"/>
  <c r="AH96" i="1"/>
  <c r="AH106" i="1" s="1"/>
  <c r="AH128" i="1" s="1"/>
  <c r="AK70" i="1"/>
  <c r="AK109" i="1" s="1"/>
  <c r="AK111" i="1" s="1"/>
  <c r="BL60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O50" i="1" l="1"/>
  <c r="AO96" i="1"/>
  <c r="AO106" i="1" s="1"/>
  <c r="AG87" i="1"/>
  <c r="AF89" i="1"/>
  <c r="AF91" i="1" s="1"/>
  <c r="BD96" i="1"/>
  <c r="BD106" i="1" s="1"/>
  <c r="BD50" i="1"/>
  <c r="BD53" i="1"/>
  <c r="BD59" i="1" s="1"/>
  <c r="BD60" i="1" s="1"/>
  <c r="AK53" i="1"/>
  <c r="AK59" i="1" s="1"/>
  <c r="AK60" i="1" s="1"/>
  <c r="AK96" i="1"/>
  <c r="AK106" i="1" s="1"/>
  <c r="AK128" i="1" s="1"/>
  <c r="AK50" i="1"/>
  <c r="AN96" i="1"/>
  <c r="AN106" i="1" s="1"/>
  <c r="AN50" i="1"/>
  <c r="AN53" i="1"/>
  <c r="AN59" i="1" s="1"/>
  <c r="AN60" i="1" s="1"/>
  <c r="AZ53" i="1"/>
  <c r="AZ59" i="1" s="1"/>
  <c r="AZ50" i="1"/>
  <c r="AZ96" i="1"/>
  <c r="AZ106" i="1" s="1"/>
  <c r="BM96" i="1"/>
  <c r="BM106" i="1" s="1"/>
  <c r="BM53" i="1"/>
  <c r="BM59" i="1" s="1"/>
  <c r="BM60" i="1" s="1"/>
  <c r="BM50" i="1"/>
  <c r="AL53" i="1"/>
  <c r="AL59" i="1" s="1"/>
  <c r="AL50" i="1"/>
  <c r="AL96" i="1"/>
  <c r="AL106" i="1" s="1"/>
  <c r="AX50" i="1"/>
  <c r="AX53" i="1"/>
  <c r="AX59" i="1" s="1"/>
  <c r="AX96" i="1"/>
  <c r="AX106" i="1" s="1"/>
  <c r="BJ96" i="1"/>
  <c r="BJ106" i="1" s="1"/>
  <c r="BJ53" i="1"/>
  <c r="BJ59" i="1" s="1"/>
  <c r="BJ50" i="1"/>
  <c r="AM50" i="1"/>
  <c r="AM96" i="1"/>
  <c r="AM106" i="1" s="1"/>
  <c r="AM53" i="1"/>
  <c r="AM59" i="1" s="1"/>
  <c r="AM60" i="1" s="1"/>
  <c r="BK50" i="1"/>
  <c r="BK53" i="1"/>
  <c r="BK59" i="1" s="1"/>
  <c r="BK60" i="1" s="1"/>
  <c r="BK96" i="1"/>
  <c r="BK106" i="1" s="1"/>
  <c r="AY96" i="1"/>
  <c r="AY106" i="1" s="1"/>
  <c r="AY50" i="1"/>
  <c r="AY53" i="1"/>
  <c r="AY59" i="1" s="1"/>
  <c r="V60" i="1"/>
  <c r="AG61" i="1"/>
  <c r="AG62" i="1" s="1"/>
  <c r="X60" i="1"/>
  <c r="AI61" i="1"/>
  <c r="AI62" i="1" s="1"/>
  <c r="W60" i="1"/>
  <c r="AH61" i="1"/>
  <c r="AH62" i="1" s="1"/>
  <c r="Y60" i="1"/>
  <c r="AJ61" i="1"/>
  <c r="AJ62" i="1" s="1"/>
  <c r="AB60" i="1"/>
  <c r="U60" i="1"/>
  <c r="AF61" i="1"/>
  <c r="AF62" i="1" s="1"/>
  <c r="BG60" i="1"/>
  <c r="AD61" i="1"/>
  <c r="AD62" i="1" s="1"/>
  <c r="AA60" i="1"/>
  <c r="AL70" i="1"/>
  <c r="AL109" i="1" s="1"/>
  <c r="AL111" i="1" s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H59" i="1" l="1"/>
  <c r="AK61" i="1"/>
  <c r="AK62" i="1" s="1"/>
  <c r="AH87" i="1"/>
  <c r="AG89" i="1"/>
  <c r="AG91" i="1" s="1"/>
  <c r="BC61" i="1"/>
  <c r="BC62" i="1" s="1"/>
  <c r="AO61" i="1"/>
  <c r="AO62" i="1" s="1"/>
  <c r="BL61" i="1"/>
  <c r="BL62" i="1" s="1"/>
  <c r="AM61" i="1"/>
  <c r="AM62" i="1" s="1"/>
  <c r="BM61" i="1"/>
  <c r="BM62" i="1" s="1"/>
  <c r="AL128" i="1"/>
  <c r="BK61" i="1"/>
  <c r="BK62" i="1" s="1"/>
  <c r="AZ60" i="1"/>
  <c r="AN61" i="1"/>
  <c r="AN62" i="1" s="1"/>
  <c r="AX60" i="1"/>
  <c r="BB61" i="1"/>
  <c r="BB62" i="1" s="1"/>
  <c r="BG61" i="1"/>
  <c r="BG62" i="1" s="1"/>
  <c r="BF61" i="1"/>
  <c r="BF62" i="1" s="1"/>
  <c r="BH61" i="1"/>
  <c r="BH62" i="1" s="1"/>
  <c r="BI61" i="1"/>
  <c r="BI62" i="1" s="1"/>
  <c r="BE61" i="1"/>
  <c r="BE62" i="1" s="1"/>
  <c r="AV61" i="1"/>
  <c r="AV62" i="1" s="1"/>
  <c r="AZ61" i="1"/>
  <c r="AZ62" i="1" s="1"/>
  <c r="BA61" i="1"/>
  <c r="BA62" i="1" s="1"/>
  <c r="BD61" i="1"/>
  <c r="BD62" i="1" s="1"/>
  <c r="AL60" i="1"/>
  <c r="AP61" i="1"/>
  <c r="AP62" i="1" s="1"/>
  <c r="AQ61" i="1"/>
  <c r="AQ62" i="1" s="1"/>
  <c r="AR61" i="1"/>
  <c r="AR62" i="1" s="1"/>
  <c r="AS61" i="1"/>
  <c r="AS62" i="1" s="1"/>
  <c r="AT61" i="1"/>
  <c r="AT62" i="1" s="1"/>
  <c r="AW61" i="1"/>
  <c r="AW62" i="1" s="1"/>
  <c r="AY61" i="1"/>
  <c r="AY62" i="1" s="1"/>
  <c r="AU61" i="1"/>
  <c r="AU62" i="1" s="1"/>
  <c r="AL61" i="1"/>
  <c r="AL62" i="1" s="1"/>
  <c r="AY60" i="1"/>
  <c r="BJ61" i="1"/>
  <c r="BJ62" i="1" s="1"/>
  <c r="AX61" i="1"/>
  <c r="AX62" i="1" s="1"/>
  <c r="BJ60" i="1"/>
  <c r="BO61" i="1"/>
  <c r="BO62" i="1" s="1"/>
  <c r="BN61" i="1"/>
  <c r="BN62" i="1" s="1"/>
  <c r="AM70" i="1"/>
  <c r="S61" i="1"/>
  <c r="S62" i="1" s="1"/>
  <c r="H60" i="1"/>
  <c r="J127" i="1"/>
  <c r="J129" i="1" s="1"/>
  <c r="I130" i="1"/>
  <c r="J59" i="2"/>
  <c r="O4" i="1"/>
  <c r="N3" i="1"/>
  <c r="AI87" i="1" l="1"/>
  <c r="AH89" i="1"/>
  <c r="AH91" i="1" s="1"/>
  <c r="AN70" i="1"/>
  <c r="AM109" i="1"/>
  <c r="AM111" i="1" s="1"/>
  <c r="AM128" i="1" s="1"/>
  <c r="K127" i="1"/>
  <c r="K129" i="1" s="1"/>
  <c r="J130" i="1"/>
  <c r="K59" i="2"/>
  <c r="P4" i="1"/>
  <c r="O3" i="1"/>
  <c r="AI89" i="1" l="1"/>
  <c r="AI91" i="1" s="1"/>
  <c r="AJ87" i="1"/>
  <c r="AO70" i="1"/>
  <c r="AN109" i="1"/>
  <c r="AN111" i="1" s="1"/>
  <c r="AN128" i="1" s="1"/>
  <c r="L127" i="1"/>
  <c r="L129" i="1" s="1"/>
  <c r="K130" i="1"/>
  <c r="L59" i="2"/>
  <c r="Q4" i="1"/>
  <c r="P3" i="1"/>
  <c r="AK87" i="1" l="1"/>
  <c r="AJ89" i="1"/>
  <c r="AJ91" i="1" s="1"/>
  <c r="AP70" i="1"/>
  <c r="AO109" i="1"/>
  <c r="AO111" i="1" s="1"/>
  <c r="AO128" i="1" s="1"/>
  <c r="M127" i="1"/>
  <c r="M129" i="1" s="1"/>
  <c r="L130" i="1"/>
  <c r="M59" i="2"/>
  <c r="R4" i="1"/>
  <c r="Q3" i="1"/>
  <c r="AL87" i="1" l="1"/>
  <c r="AK89" i="1"/>
  <c r="AK91" i="1" s="1"/>
  <c r="AQ70" i="1"/>
  <c r="AQ109" i="1" s="1"/>
  <c r="AQ111" i="1" s="1"/>
  <c r="AQ128" i="1" s="1"/>
  <c r="AP109" i="1"/>
  <c r="AP111" i="1" s="1"/>
  <c r="AP128" i="1" s="1"/>
  <c r="N127" i="1"/>
  <c r="N129" i="1" s="1"/>
  <c r="M130" i="1"/>
  <c r="N59" i="2"/>
  <c r="S4" i="1"/>
  <c r="R3" i="1"/>
  <c r="AL89" i="1" l="1"/>
  <c r="AL91" i="1" s="1"/>
  <c r="AM87" i="1"/>
  <c r="AR70" i="1"/>
  <c r="O127" i="1"/>
  <c r="O129" i="1" s="1"/>
  <c r="N130" i="1"/>
  <c r="O59" i="2"/>
  <c r="T4" i="1"/>
  <c r="S3" i="1"/>
  <c r="AM89" i="1" l="1"/>
  <c r="AM91" i="1" s="1"/>
  <c r="AN87" i="1"/>
  <c r="AS70" i="1"/>
  <c r="AS109" i="1" s="1"/>
  <c r="AS111" i="1" s="1"/>
  <c r="AS128" i="1" s="1"/>
  <c r="AR109" i="1"/>
  <c r="AR111" i="1" s="1"/>
  <c r="AR128" i="1" s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O87" i="1" l="1"/>
  <c r="AN89" i="1"/>
  <c r="AN91" i="1" s="1"/>
  <c r="AT70" i="1"/>
  <c r="AT109" i="1" s="1"/>
  <c r="AT111" i="1" s="1"/>
  <c r="AT128" i="1" s="1"/>
  <c r="Q127" i="1"/>
  <c r="Q129" i="1" s="1"/>
  <c r="P130" i="1"/>
  <c r="Q59" i="2"/>
  <c r="S2" i="2"/>
  <c r="S59" i="2" s="1"/>
  <c r="V4" i="1"/>
  <c r="U3" i="1"/>
  <c r="AO89" i="1" l="1"/>
  <c r="AO91" i="1" s="1"/>
  <c r="AP87" i="1"/>
  <c r="AU70" i="1"/>
  <c r="AU109" i="1" s="1"/>
  <c r="AU111" i="1" s="1"/>
  <c r="AU128" i="1" s="1"/>
  <c r="R127" i="1"/>
  <c r="R129" i="1" s="1"/>
  <c r="Q130" i="1"/>
  <c r="V3" i="1"/>
  <c r="W4" i="1"/>
  <c r="AQ87" i="1" l="1"/>
  <c r="AP89" i="1"/>
  <c r="AP91" i="1" s="1"/>
  <c r="AV70" i="1"/>
  <c r="AV109" i="1" s="1"/>
  <c r="AV111" i="1" s="1"/>
  <c r="AV128" i="1" s="1"/>
  <c r="S127" i="1"/>
  <c r="S129" i="1" s="1"/>
  <c r="R130" i="1"/>
  <c r="X4" i="1"/>
  <c r="W3" i="1"/>
  <c r="AQ89" i="1" l="1"/>
  <c r="AQ91" i="1" s="1"/>
  <c r="AR87" i="1"/>
  <c r="AW70" i="1"/>
  <c r="T127" i="1"/>
  <c r="T129" i="1" s="1"/>
  <c r="S130" i="1"/>
  <c r="Y4" i="1"/>
  <c r="X3" i="1"/>
  <c r="AR89" i="1" l="1"/>
  <c r="AR91" i="1" s="1"/>
  <c r="AS87" i="1"/>
  <c r="AX70" i="1"/>
  <c r="AX109" i="1" s="1"/>
  <c r="AX111" i="1" s="1"/>
  <c r="AX128" i="1" s="1"/>
  <c r="AW109" i="1"/>
  <c r="AW111" i="1" s="1"/>
  <c r="AW128" i="1" s="1"/>
  <c r="U127" i="1"/>
  <c r="U129" i="1" s="1"/>
  <c r="T130" i="1"/>
  <c r="Z4" i="1"/>
  <c r="Y3" i="1"/>
  <c r="AT87" i="1" l="1"/>
  <c r="AS89" i="1"/>
  <c r="AS91" i="1" s="1"/>
  <c r="AY70" i="1"/>
  <c r="V127" i="1"/>
  <c r="V129" i="1" s="1"/>
  <c r="U130" i="1"/>
  <c r="AA4" i="1"/>
  <c r="Z3" i="1"/>
  <c r="AU87" i="1" l="1"/>
  <c r="AT89" i="1"/>
  <c r="AT91" i="1" s="1"/>
  <c r="AZ70" i="1"/>
  <c r="AY109" i="1"/>
  <c r="AY111" i="1" s="1"/>
  <c r="AY128" i="1" s="1"/>
  <c r="W127" i="1"/>
  <c r="W129" i="1" s="1"/>
  <c r="V130" i="1"/>
  <c r="AB4" i="1"/>
  <c r="AA3" i="1"/>
  <c r="AV87" i="1" l="1"/>
  <c r="AU89" i="1"/>
  <c r="AU91" i="1" s="1"/>
  <c r="BA70" i="1"/>
  <c r="AZ109" i="1"/>
  <c r="AZ111" i="1" s="1"/>
  <c r="AZ128" i="1" s="1"/>
  <c r="X127" i="1"/>
  <c r="X129" i="1" s="1"/>
  <c r="W130" i="1"/>
  <c r="AC4" i="1"/>
  <c r="AB3" i="1"/>
  <c r="AW87" i="1" l="1"/>
  <c r="AV89" i="1"/>
  <c r="AV91" i="1" s="1"/>
  <c r="BB70" i="1"/>
  <c r="BA109" i="1"/>
  <c r="BA111" i="1" s="1"/>
  <c r="BA128" i="1" s="1"/>
  <c r="Y127" i="1"/>
  <c r="Y129" i="1" s="1"/>
  <c r="X130" i="1"/>
  <c r="AD4" i="1"/>
  <c r="AC3" i="1"/>
  <c r="AW89" i="1" l="1"/>
  <c r="AW91" i="1" s="1"/>
  <c r="AX87" i="1"/>
  <c r="BC70" i="1"/>
  <c r="BB109" i="1"/>
  <c r="BB111" i="1" s="1"/>
  <c r="BB128" i="1" s="1"/>
  <c r="Z127" i="1"/>
  <c r="Z129" i="1" s="1"/>
  <c r="Y130" i="1"/>
  <c r="AE4" i="1"/>
  <c r="AD3" i="1"/>
  <c r="AX89" i="1" l="1"/>
  <c r="AX91" i="1" s="1"/>
  <c r="AY87" i="1"/>
  <c r="AE3" i="1"/>
  <c r="AF4" i="1"/>
  <c r="BD70" i="1"/>
  <c r="BC109" i="1"/>
  <c r="BC111" i="1" s="1"/>
  <c r="BC128" i="1" s="1"/>
  <c r="AA127" i="1"/>
  <c r="AA129" i="1" s="1"/>
  <c r="Z130" i="1"/>
  <c r="AY89" i="1" l="1"/>
  <c r="AY91" i="1" s="1"/>
  <c r="AZ87" i="1"/>
  <c r="AF3" i="1"/>
  <c r="AG4" i="1"/>
  <c r="BE70" i="1"/>
  <c r="BE109" i="1" s="1"/>
  <c r="BE111" i="1" s="1"/>
  <c r="BE128" i="1" s="1"/>
  <c r="BD109" i="1"/>
  <c r="BD111" i="1" s="1"/>
  <c r="BD128" i="1" s="1"/>
  <c r="AB127" i="1"/>
  <c r="AB129" i="1" s="1"/>
  <c r="AA130" i="1"/>
  <c r="BA87" i="1" l="1"/>
  <c r="AZ89" i="1"/>
  <c r="AZ91" i="1" s="1"/>
  <c r="AH4" i="1"/>
  <c r="AG3" i="1"/>
  <c r="BF70" i="1"/>
  <c r="BF109" i="1" s="1"/>
  <c r="BF111" i="1" s="1"/>
  <c r="BF128" i="1" s="1"/>
  <c r="AC127" i="1"/>
  <c r="AC129" i="1" s="1"/>
  <c r="AB130" i="1"/>
  <c r="BB87" i="1" l="1"/>
  <c r="BA89" i="1"/>
  <c r="BA91" i="1" s="1"/>
  <c r="AH3" i="1"/>
  <c r="AI4" i="1"/>
  <c r="BG70" i="1"/>
  <c r="BG109" i="1" s="1"/>
  <c r="BG111" i="1" s="1"/>
  <c r="BG128" i="1" s="1"/>
  <c r="AD127" i="1"/>
  <c r="AD129" i="1" s="1"/>
  <c r="AC130" i="1"/>
  <c r="BC87" i="1" l="1"/>
  <c r="BB89" i="1"/>
  <c r="BB91" i="1" s="1"/>
  <c r="AI3" i="1"/>
  <c r="AJ4" i="1"/>
  <c r="BH70" i="1"/>
  <c r="AE127" i="1"/>
  <c r="AE129" i="1" s="1"/>
  <c r="AD130" i="1"/>
  <c r="BD87" i="1" l="1"/>
  <c r="BC89" i="1"/>
  <c r="BC91" i="1" s="1"/>
  <c r="AK4" i="1"/>
  <c r="AJ3" i="1"/>
  <c r="AE130" i="1"/>
  <c r="AF127" i="1"/>
  <c r="AF129" i="1" s="1"/>
  <c r="BI70" i="1"/>
  <c r="BI109" i="1" s="1"/>
  <c r="BI111" i="1" s="1"/>
  <c r="BI128" i="1" s="1"/>
  <c r="BH109" i="1"/>
  <c r="BH111" i="1" s="1"/>
  <c r="BH128" i="1" s="1"/>
  <c r="BE87" i="1" l="1"/>
  <c r="BD89" i="1"/>
  <c r="BD91" i="1" s="1"/>
  <c r="AG127" i="1"/>
  <c r="AG129" i="1" s="1"/>
  <c r="AF66" i="1"/>
  <c r="AK3" i="1"/>
  <c r="AL4" i="1"/>
  <c r="BJ70" i="1"/>
  <c r="BJ109" i="1" s="1"/>
  <c r="BJ111" i="1" s="1"/>
  <c r="BJ128" i="1" s="1"/>
  <c r="BE89" i="1" l="1"/>
  <c r="BE91" i="1" s="1"/>
  <c r="BF87" i="1"/>
  <c r="AM4" i="1"/>
  <c r="AL3" i="1"/>
  <c r="AF130" i="1"/>
  <c r="AF72" i="1"/>
  <c r="AF92" i="1" s="1"/>
  <c r="AG66" i="1"/>
  <c r="AH127" i="1"/>
  <c r="AH129" i="1" s="1"/>
  <c r="BK70" i="1"/>
  <c r="BF89" i="1" l="1"/>
  <c r="BF91" i="1" s="1"/>
  <c r="BG87" i="1"/>
  <c r="AH66" i="1"/>
  <c r="AI127" i="1"/>
  <c r="AI129" i="1" s="1"/>
  <c r="AG72" i="1"/>
  <c r="AG92" i="1" s="1"/>
  <c r="AG130" i="1"/>
  <c r="AN4" i="1"/>
  <c r="AM3" i="1"/>
  <c r="BL70" i="1"/>
  <c r="BK109" i="1"/>
  <c r="BK111" i="1" s="1"/>
  <c r="BK128" i="1" s="1"/>
  <c r="BH87" i="1" l="1"/>
  <c r="BG89" i="1"/>
  <c r="BG91" i="1" s="1"/>
  <c r="AN3" i="1"/>
  <c r="AO4" i="1"/>
  <c r="AI66" i="1"/>
  <c r="AJ127" i="1"/>
  <c r="AJ129" i="1" s="1"/>
  <c r="AH72" i="1"/>
  <c r="AH92" i="1" s="1"/>
  <c r="AH130" i="1"/>
  <c r="BM70" i="1"/>
  <c r="BL109" i="1"/>
  <c r="BL111" i="1" s="1"/>
  <c r="BL128" i="1" s="1"/>
  <c r="BH89" i="1" l="1"/>
  <c r="BH91" i="1" s="1"/>
  <c r="BI87" i="1"/>
  <c r="AJ66" i="1"/>
  <c r="AK127" i="1"/>
  <c r="AK129" i="1" s="1"/>
  <c r="AI72" i="1"/>
  <c r="AI92" i="1" s="1"/>
  <c r="AI130" i="1"/>
  <c r="AP4" i="1"/>
  <c r="AO3" i="1"/>
  <c r="BN70" i="1"/>
  <c r="BM109" i="1"/>
  <c r="BM111" i="1" s="1"/>
  <c r="BM128" i="1" s="1"/>
  <c r="BJ87" i="1" l="1"/>
  <c r="BI89" i="1"/>
  <c r="BI91" i="1" s="1"/>
  <c r="AQ4" i="1"/>
  <c r="AP3" i="1"/>
  <c r="AK66" i="1"/>
  <c r="AL127" i="1"/>
  <c r="AL129" i="1" s="1"/>
  <c r="AJ72" i="1"/>
  <c r="AJ92" i="1" s="1"/>
  <c r="AJ130" i="1"/>
  <c r="BO70" i="1"/>
  <c r="BO109" i="1" s="1"/>
  <c r="BO111" i="1" s="1"/>
  <c r="BO128" i="1" s="1"/>
  <c r="BN109" i="1"/>
  <c r="BN111" i="1" s="1"/>
  <c r="BN128" i="1" s="1"/>
  <c r="BK87" i="1" l="1"/>
  <c r="BJ89" i="1"/>
  <c r="BJ91" i="1" s="1"/>
  <c r="AL66" i="1"/>
  <c r="AM127" i="1"/>
  <c r="AM129" i="1" s="1"/>
  <c r="AK72" i="1"/>
  <c r="AK92" i="1" s="1"/>
  <c r="AK130" i="1"/>
  <c r="AQ3" i="1"/>
  <c r="AR4" i="1"/>
  <c r="BL87" i="1" l="1"/>
  <c r="BK89" i="1"/>
  <c r="BK91" i="1" s="1"/>
  <c r="AR3" i="1"/>
  <c r="AS4" i="1"/>
  <c r="AM66" i="1"/>
  <c r="AN127" i="1"/>
  <c r="AN129" i="1" s="1"/>
  <c r="AL72" i="1"/>
  <c r="AL92" i="1" s="1"/>
  <c r="AL130" i="1"/>
  <c r="BM87" i="1" l="1"/>
  <c r="BL89" i="1"/>
  <c r="BL91" i="1" s="1"/>
  <c r="AT4" i="1"/>
  <c r="AS3" i="1"/>
  <c r="AN66" i="1"/>
  <c r="AO127" i="1"/>
  <c r="AO129" i="1" s="1"/>
  <c r="AM72" i="1"/>
  <c r="AM92" i="1" s="1"/>
  <c r="AM130" i="1"/>
  <c r="BN87" i="1" l="1"/>
  <c r="BM89" i="1"/>
  <c r="BM91" i="1" s="1"/>
  <c r="AO66" i="1"/>
  <c r="AP127" i="1"/>
  <c r="AP129" i="1" s="1"/>
  <c r="AN72" i="1"/>
  <c r="AN92" i="1" s="1"/>
  <c r="AN130" i="1"/>
  <c r="AU4" i="1"/>
  <c r="AT3" i="1"/>
  <c r="BN89" i="1" l="1"/>
  <c r="BN91" i="1" s="1"/>
  <c r="BO87" i="1"/>
  <c r="BO89" i="1" s="1"/>
  <c r="BO91" i="1" s="1"/>
  <c r="AU3" i="1"/>
  <c r="AV4" i="1"/>
  <c r="AP66" i="1"/>
  <c r="AQ127" i="1"/>
  <c r="AQ129" i="1" s="1"/>
  <c r="AO72" i="1"/>
  <c r="AO92" i="1" s="1"/>
  <c r="AO130" i="1"/>
  <c r="AP72" i="1" l="1"/>
  <c r="AP92" i="1" s="1"/>
  <c r="AP130" i="1"/>
  <c r="AV3" i="1"/>
  <c r="AW4" i="1"/>
  <c r="AQ66" i="1"/>
  <c r="AR127" i="1"/>
  <c r="AR129" i="1" s="1"/>
  <c r="AQ72" i="1" l="1"/>
  <c r="AQ92" i="1" s="1"/>
  <c r="AQ130" i="1"/>
  <c r="AR66" i="1"/>
  <c r="AS127" i="1"/>
  <c r="AS129" i="1" s="1"/>
  <c r="AX4" i="1"/>
  <c r="AW3" i="1"/>
  <c r="AY4" i="1" l="1"/>
  <c r="AX3" i="1"/>
  <c r="AS66" i="1"/>
  <c r="AT127" i="1"/>
  <c r="AT129" i="1" s="1"/>
  <c r="AR72" i="1"/>
  <c r="AR92" i="1" s="1"/>
  <c r="AR130" i="1"/>
  <c r="AT66" i="1" l="1"/>
  <c r="AU127" i="1"/>
  <c r="AU129" i="1" s="1"/>
  <c r="AS72" i="1"/>
  <c r="AS92" i="1" s="1"/>
  <c r="AS130" i="1"/>
  <c r="AY3" i="1"/>
  <c r="AZ4" i="1"/>
  <c r="BA4" i="1" l="1"/>
  <c r="AZ3" i="1"/>
  <c r="AU66" i="1"/>
  <c r="AV127" i="1"/>
  <c r="AV129" i="1" s="1"/>
  <c r="AT72" i="1"/>
  <c r="AT92" i="1" s="1"/>
  <c r="AT130" i="1"/>
  <c r="AV66" i="1" l="1"/>
  <c r="AW127" i="1"/>
  <c r="AW129" i="1" s="1"/>
  <c r="AU72" i="1"/>
  <c r="AU92" i="1" s="1"/>
  <c r="AU130" i="1"/>
  <c r="BB4" i="1"/>
  <c r="BA3" i="1"/>
  <c r="BB3" i="1" l="1"/>
  <c r="BC4" i="1"/>
  <c r="AW66" i="1"/>
  <c r="AX127" i="1"/>
  <c r="AX129" i="1" s="1"/>
  <c r="AV72" i="1"/>
  <c r="AV92" i="1" s="1"/>
  <c r="AV130" i="1"/>
  <c r="AW72" i="1" l="1"/>
  <c r="AW92" i="1" s="1"/>
  <c r="AW130" i="1"/>
  <c r="AX66" i="1"/>
  <c r="AY127" i="1"/>
  <c r="AY129" i="1" s="1"/>
  <c r="BD4" i="1"/>
  <c r="BC3" i="1"/>
  <c r="BE4" i="1" l="1"/>
  <c r="BD3" i="1"/>
  <c r="AY66" i="1"/>
  <c r="AZ127" i="1"/>
  <c r="AZ129" i="1" s="1"/>
  <c r="AX72" i="1"/>
  <c r="AX92" i="1" s="1"/>
  <c r="AX130" i="1"/>
  <c r="AZ66" i="1" l="1"/>
  <c r="BA127" i="1"/>
  <c r="BA129" i="1" s="1"/>
  <c r="AY72" i="1"/>
  <c r="AY92" i="1" s="1"/>
  <c r="AY130" i="1"/>
  <c r="BF4" i="1"/>
  <c r="BE3" i="1"/>
  <c r="BG4" i="1" l="1"/>
  <c r="BF3" i="1"/>
  <c r="BA66" i="1"/>
  <c r="BB127" i="1"/>
  <c r="BB129" i="1" s="1"/>
  <c r="AZ72" i="1"/>
  <c r="AZ92" i="1" s="1"/>
  <c r="AZ130" i="1"/>
  <c r="BB66" i="1" l="1"/>
  <c r="BC127" i="1"/>
  <c r="BC129" i="1" s="1"/>
  <c r="BA72" i="1"/>
  <c r="BA92" i="1" s="1"/>
  <c r="BA130" i="1"/>
  <c r="BH4" i="1"/>
  <c r="BG3" i="1"/>
  <c r="BH3" i="1" l="1"/>
  <c r="BI4" i="1"/>
  <c r="BC66" i="1"/>
  <c r="BD127" i="1"/>
  <c r="BD129" i="1" s="1"/>
  <c r="BB72" i="1"/>
  <c r="BB92" i="1" s="1"/>
  <c r="BB130" i="1"/>
  <c r="BC72" i="1" l="1"/>
  <c r="BC92" i="1" s="1"/>
  <c r="BC130" i="1"/>
  <c r="BI3" i="1"/>
  <c r="BJ4" i="1"/>
  <c r="BD66" i="1"/>
  <c r="BE127" i="1"/>
  <c r="BE129" i="1" s="1"/>
  <c r="BE66" i="1" l="1"/>
  <c r="BF127" i="1"/>
  <c r="BF129" i="1" s="1"/>
  <c r="BD72" i="1"/>
  <c r="BD92" i="1" s="1"/>
  <c r="BD130" i="1"/>
  <c r="BJ3" i="1"/>
  <c r="BK4" i="1"/>
  <c r="BL4" i="1" l="1"/>
  <c r="BK3" i="1"/>
  <c r="BE72" i="1"/>
  <c r="BE92" i="1" s="1"/>
  <c r="BE130" i="1"/>
  <c r="BF66" i="1"/>
  <c r="BG127" i="1"/>
  <c r="BG129" i="1" s="1"/>
  <c r="BF72" i="1" l="1"/>
  <c r="BF92" i="1" s="1"/>
  <c r="BF130" i="1"/>
  <c r="BG66" i="1"/>
  <c r="BH127" i="1"/>
  <c r="BH129" i="1" s="1"/>
  <c r="BM4" i="1"/>
  <c r="BL3" i="1"/>
  <c r="BG72" i="1" l="1"/>
  <c r="BG92" i="1" s="1"/>
  <c r="BG130" i="1"/>
  <c r="BH66" i="1"/>
  <c r="BI127" i="1"/>
  <c r="BI129" i="1" s="1"/>
  <c r="BN4" i="1"/>
  <c r="BM3" i="1"/>
  <c r="BO4" i="1" l="1"/>
  <c r="BN3" i="1"/>
  <c r="BI66" i="1"/>
  <c r="BJ127" i="1"/>
  <c r="BJ129" i="1" s="1"/>
  <c r="BH72" i="1"/>
  <c r="BH92" i="1" s="1"/>
  <c r="BH130" i="1"/>
  <c r="BO3" i="1" l="1"/>
  <c r="BS85" i="1"/>
  <c r="BS70" i="1"/>
  <c r="BS69" i="1"/>
  <c r="BR91" i="1"/>
  <c r="BS87" i="1"/>
  <c r="BS89" i="1"/>
  <c r="BS91" i="1"/>
  <c r="BX91" i="1" s="1"/>
  <c r="BS79" i="1"/>
  <c r="BS77" i="1"/>
  <c r="BS67" i="1"/>
  <c r="BS72" i="1"/>
  <c r="BS78" i="1"/>
  <c r="BS86" i="1"/>
  <c r="BS76" i="1"/>
  <c r="BS82" i="1"/>
  <c r="BS80" i="1"/>
  <c r="BS2" i="1"/>
  <c r="BR85" i="1"/>
  <c r="BS75" i="1"/>
  <c r="BS101" i="1" s="1"/>
  <c r="BR72" i="1"/>
  <c r="BR92" i="1" s="1"/>
  <c r="BR86" i="1"/>
  <c r="BT67" i="1"/>
  <c r="BU98" i="1" s="1"/>
  <c r="BR66" i="1"/>
  <c r="BT75" i="1"/>
  <c r="BR2" i="1"/>
  <c r="BR68" i="1"/>
  <c r="BR75" i="1"/>
  <c r="BR69" i="1"/>
  <c r="BT69" i="1"/>
  <c r="BT87" i="1"/>
  <c r="BR89" i="1"/>
  <c r="BU69" i="1"/>
  <c r="BV100" i="1" s="1"/>
  <c r="BR78" i="1"/>
  <c r="BS66" i="1"/>
  <c r="BT80" i="1"/>
  <c r="BT116" i="1" s="1"/>
  <c r="BS68" i="1"/>
  <c r="BT86" i="1"/>
  <c r="BT91" i="1"/>
  <c r="BR70" i="1"/>
  <c r="BR67" i="1"/>
  <c r="BR87" i="1"/>
  <c r="BT85" i="1"/>
  <c r="BT121" i="1" s="1"/>
  <c r="BT76" i="1"/>
  <c r="BT102" i="1" s="1"/>
  <c r="BR80" i="1"/>
  <c r="BT2" i="1"/>
  <c r="BR77" i="1"/>
  <c r="BR82" i="1"/>
  <c r="BR79" i="1"/>
  <c r="BT66" i="1"/>
  <c r="BT79" i="1"/>
  <c r="BT70" i="1"/>
  <c r="BT68" i="1"/>
  <c r="BU70" i="1"/>
  <c r="BU77" i="1"/>
  <c r="BU103" i="1" s="1"/>
  <c r="BU76" i="1"/>
  <c r="BU102" i="1" s="1"/>
  <c r="BU80" i="1"/>
  <c r="BU116" i="1" s="1"/>
  <c r="BU2" i="1"/>
  <c r="BU86" i="1"/>
  <c r="BU72" i="1"/>
  <c r="BT72" i="1"/>
  <c r="BU85" i="1"/>
  <c r="BU66" i="1"/>
  <c r="BZ66" i="1" s="1"/>
  <c r="BU82" i="1"/>
  <c r="BU68" i="1"/>
  <c r="BT78" i="1"/>
  <c r="BT104" i="1" s="1"/>
  <c r="BU67" i="1"/>
  <c r="BT77" i="1"/>
  <c r="BU87" i="1"/>
  <c r="BZ87" i="1" s="1"/>
  <c r="BU78" i="1"/>
  <c r="BU104" i="1" s="1"/>
  <c r="BU91" i="1"/>
  <c r="BZ91" i="1" s="1"/>
  <c r="BT89" i="1"/>
  <c r="BY89" i="1" s="1"/>
  <c r="BT82" i="1"/>
  <c r="BR76" i="1"/>
  <c r="BU79" i="1"/>
  <c r="BU89" i="1"/>
  <c r="BV80" i="1"/>
  <c r="BV68" i="1"/>
  <c r="BV76" i="1"/>
  <c r="BV102" i="1" s="1"/>
  <c r="BV2" i="1"/>
  <c r="BV89" i="1"/>
  <c r="CA89" i="1" s="1"/>
  <c r="BU75" i="1"/>
  <c r="BU101" i="1" s="1"/>
  <c r="BV86" i="1"/>
  <c r="BV122" i="1" s="1"/>
  <c r="BV69" i="1"/>
  <c r="BV91" i="1"/>
  <c r="BV78" i="1"/>
  <c r="BV70" i="1"/>
  <c r="BV75" i="1"/>
  <c r="BV87" i="1"/>
  <c r="BV85" i="1"/>
  <c r="BV121" i="1" s="1"/>
  <c r="BV77" i="1"/>
  <c r="BV103" i="1" s="1"/>
  <c r="BV79" i="1"/>
  <c r="BV82" i="1"/>
  <c r="BV67" i="1"/>
  <c r="BJ66" i="1"/>
  <c r="BK127" i="1"/>
  <c r="BK129" i="1" s="1"/>
  <c r="BI72" i="1"/>
  <c r="BI92" i="1" s="1"/>
  <c r="BI130" i="1"/>
  <c r="BZ72" i="1" l="1"/>
  <c r="BZ92" i="1" s="1"/>
  <c r="BY87" i="1"/>
  <c r="BX66" i="1"/>
  <c r="BS92" i="1"/>
  <c r="BX72" i="1"/>
  <c r="BX92" i="1" s="1"/>
  <c r="BX89" i="1"/>
  <c r="BX87" i="1"/>
  <c r="CA87" i="1"/>
  <c r="BZ89" i="1"/>
  <c r="BY91" i="1"/>
  <c r="BY66" i="1"/>
  <c r="CA91" i="1"/>
  <c r="BT92" i="1"/>
  <c r="BY72" i="1"/>
  <c r="BU92" i="1"/>
  <c r="BR129" i="1"/>
  <c r="BS127" i="1" s="1"/>
  <c r="BT103" i="1"/>
  <c r="BS103" i="1"/>
  <c r="BT115" i="1"/>
  <c r="BT118" i="1" s="1"/>
  <c r="BS115" i="1"/>
  <c r="BS118" i="1" s="1"/>
  <c r="BT98" i="1"/>
  <c r="BU100" i="1"/>
  <c r="BV124" i="1"/>
  <c r="BV116" i="1"/>
  <c r="BV99" i="1"/>
  <c r="BU99" i="1"/>
  <c r="BS98" i="1"/>
  <c r="BS116" i="1"/>
  <c r="BV101" i="1"/>
  <c r="BS100" i="1"/>
  <c r="BT100" i="1"/>
  <c r="BV104" i="1"/>
  <c r="BV115" i="1"/>
  <c r="BV118" i="1" s="1"/>
  <c r="BU115" i="1"/>
  <c r="BU118" i="1" s="1"/>
  <c r="BS99" i="1"/>
  <c r="BS102" i="1"/>
  <c r="BV98" i="1"/>
  <c r="BU121" i="1"/>
  <c r="BU124" i="1" s="1"/>
  <c r="BU122" i="1"/>
  <c r="BT122" i="1"/>
  <c r="BT124" i="1" s="1"/>
  <c r="BS122" i="1"/>
  <c r="BS121" i="1"/>
  <c r="BT99" i="1"/>
  <c r="BT101" i="1"/>
  <c r="BS104" i="1"/>
  <c r="BR14" i="1"/>
  <c r="BS59" i="1"/>
  <c r="BR44" i="1"/>
  <c r="BR45" i="1" s="1"/>
  <c r="BT35" i="1"/>
  <c r="BR47" i="1"/>
  <c r="BR29" i="1"/>
  <c r="BR56" i="1"/>
  <c r="BR42" i="1"/>
  <c r="BS42" i="1"/>
  <c r="BS36" i="1"/>
  <c r="BR28" i="1"/>
  <c r="BR10" i="1"/>
  <c r="BS13" i="1"/>
  <c r="BX13" i="1" s="1"/>
  <c r="BR7" i="1"/>
  <c r="BR49" i="1"/>
  <c r="BR50" i="1" s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X19" i="1" s="1"/>
  <c r="BS35" i="1"/>
  <c r="BT13" i="1"/>
  <c r="BS29" i="1"/>
  <c r="BX29" i="1" s="1"/>
  <c r="BT53" i="1"/>
  <c r="BS49" i="1"/>
  <c r="BT57" i="1"/>
  <c r="BS53" i="1"/>
  <c r="BS34" i="1"/>
  <c r="BT56" i="1"/>
  <c r="BR16" i="1"/>
  <c r="BR40" i="1"/>
  <c r="BR39" i="1"/>
  <c r="BS31" i="1"/>
  <c r="BT34" i="1"/>
  <c r="BR55" i="1"/>
  <c r="BS38" i="1"/>
  <c r="BR57" i="1"/>
  <c r="BS54" i="1"/>
  <c r="BR20" i="1"/>
  <c r="BR24" i="1" s="1"/>
  <c r="BR19" i="1"/>
  <c r="BR30" i="1"/>
  <c r="BS14" i="1"/>
  <c r="BS44" i="1"/>
  <c r="BR37" i="1"/>
  <c r="BS56" i="1"/>
  <c r="BU31" i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T47" i="1"/>
  <c r="BT40" i="1"/>
  <c r="BT97" i="1" s="1"/>
  <c r="BT30" i="1"/>
  <c r="BY30" i="1" s="1"/>
  <c r="BT58" i="1"/>
  <c r="BT8" i="1"/>
  <c r="BY8" i="1" s="1"/>
  <c r="BU20" i="1"/>
  <c r="BZ20" i="1" s="1"/>
  <c r="BV58" i="1"/>
  <c r="BV19" i="1"/>
  <c r="BS8" i="1"/>
  <c r="BX8" i="1" s="1"/>
  <c r="BU14" i="1"/>
  <c r="BV8" i="1"/>
  <c r="BV32" i="1"/>
  <c r="BV37" i="1"/>
  <c r="BS22" i="1"/>
  <c r="BU22" i="1"/>
  <c r="BV42" i="1"/>
  <c r="BR59" i="1"/>
  <c r="BR22" i="1"/>
  <c r="BR25" i="1" s="1"/>
  <c r="BS40" i="1"/>
  <c r="BS97" i="1" s="1"/>
  <c r="BV20" i="1"/>
  <c r="BT32" i="1"/>
  <c r="BY32" i="1" s="1"/>
  <c r="BV49" i="1"/>
  <c r="BT33" i="1"/>
  <c r="BS20" i="1"/>
  <c r="BT44" i="1"/>
  <c r="BT29" i="1"/>
  <c r="BY29" i="1" s="1"/>
  <c r="BT49" i="1"/>
  <c r="BY49" i="1" s="1"/>
  <c r="BU58" i="1"/>
  <c r="BU40" i="1"/>
  <c r="BU97" i="1" s="1"/>
  <c r="BU47" i="1"/>
  <c r="BV47" i="1"/>
  <c r="BR53" i="1"/>
  <c r="BU8" i="1"/>
  <c r="BZ8" i="1" s="1"/>
  <c r="BU32" i="1"/>
  <c r="BZ32" i="1" s="1"/>
  <c r="BU7" i="1"/>
  <c r="BU33" i="1"/>
  <c r="BT54" i="1"/>
  <c r="BV33" i="1"/>
  <c r="BU29" i="1"/>
  <c r="BZ29" i="1" s="1"/>
  <c r="BU16" i="1"/>
  <c r="BU42" i="1"/>
  <c r="BV30" i="1"/>
  <c r="BU44" i="1"/>
  <c r="BZ44" i="1" s="1"/>
  <c r="BU54" i="1"/>
  <c r="BV40" i="1"/>
  <c r="BV97" i="1" s="1"/>
  <c r="BU28" i="1"/>
  <c r="BV28" i="1"/>
  <c r="BU57" i="1"/>
  <c r="BU38" i="1"/>
  <c r="BV10" i="1"/>
  <c r="BV57" i="1"/>
  <c r="BU30" i="1"/>
  <c r="BZ30" i="1" s="1"/>
  <c r="BV38" i="1"/>
  <c r="BU36" i="1"/>
  <c r="BV14" i="1"/>
  <c r="CA14" i="1" s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Z13" i="1" s="1"/>
  <c r="BU56" i="1"/>
  <c r="BV13" i="1"/>
  <c r="BV39" i="1"/>
  <c r="BU39" i="1"/>
  <c r="BV36" i="1"/>
  <c r="BV31" i="1"/>
  <c r="BV59" i="1"/>
  <c r="CA59" i="1" s="1"/>
  <c r="BU19" i="1"/>
  <c r="BV54" i="1"/>
  <c r="BV16" i="1"/>
  <c r="BU49" i="1"/>
  <c r="BU10" i="1"/>
  <c r="BZ10" i="1" s="1"/>
  <c r="BK66" i="1"/>
  <c r="BL127" i="1"/>
  <c r="BL129" i="1" s="1"/>
  <c r="BJ72" i="1"/>
  <c r="BJ92" i="1" s="1"/>
  <c r="BJ130" i="1"/>
  <c r="BY42" i="1" l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V125" i="1"/>
  <c r="BV50" i="1"/>
  <c r="BV96" i="1"/>
  <c r="BV106" i="1" s="1"/>
  <c r="BS96" i="1"/>
  <c r="BS106" i="1" s="1"/>
  <c r="BS128" i="1" s="1"/>
  <c r="BS129" i="1" s="1"/>
  <c r="BS50" i="1"/>
  <c r="BV109" i="1"/>
  <c r="BV111" i="1" s="1"/>
  <c r="BU96" i="1"/>
  <c r="BU106" i="1" s="1"/>
  <c r="BU128" i="1" s="1"/>
  <c r="BU50" i="1"/>
  <c r="BS109" i="1"/>
  <c r="BS111" i="1" s="1"/>
  <c r="BV61" i="1"/>
  <c r="BV60" i="1"/>
  <c r="BV62" i="1" s="1"/>
  <c r="BV23" i="1"/>
  <c r="BU109" i="1"/>
  <c r="BU111" i="1" s="1"/>
  <c r="BS125" i="1"/>
  <c r="BU45" i="1"/>
  <c r="BT12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T106" i="1" s="1"/>
  <c r="BT128" i="1" s="1"/>
  <c r="BU25" i="1"/>
  <c r="BT61" i="1"/>
  <c r="BT60" i="1"/>
  <c r="BT62" i="1" s="1"/>
  <c r="BT24" i="1"/>
  <c r="BU125" i="1"/>
  <c r="BL66" i="1"/>
  <c r="BM127" i="1"/>
  <c r="BM129" i="1" s="1"/>
  <c r="BK72" i="1"/>
  <c r="BK92" i="1" s="1"/>
  <c r="BK130" i="1"/>
  <c r="CA61" i="1" l="1"/>
  <c r="BV128" i="1"/>
  <c r="BZ61" i="1"/>
  <c r="BY61" i="1"/>
  <c r="BX61" i="1"/>
  <c r="BT127" i="1"/>
  <c r="BT129" i="1" s="1"/>
  <c r="BS130" i="1"/>
  <c r="BM66" i="1"/>
  <c r="BN127" i="1"/>
  <c r="BN129" i="1" s="1"/>
  <c r="BL72" i="1"/>
  <c r="BL92" i="1" s="1"/>
  <c r="BL130" i="1"/>
  <c r="BU127" i="1" l="1"/>
  <c r="BU129" i="1" s="1"/>
  <c r="BT130" i="1"/>
  <c r="BN66" i="1"/>
  <c r="BO127" i="1"/>
  <c r="BO129" i="1" s="1"/>
  <c r="BO66" i="1" s="1"/>
  <c r="BV66" i="1" s="1"/>
  <c r="CA66" i="1" s="1"/>
  <c r="BM72" i="1"/>
  <c r="BM92" i="1" s="1"/>
  <c r="BM130" i="1"/>
  <c r="BV127" i="1" l="1"/>
  <c r="BV129" i="1" s="1"/>
  <c r="BV130" i="1" s="1"/>
  <c r="BU130" i="1"/>
  <c r="BO72" i="1"/>
  <c r="BO130" i="1"/>
  <c r="BN72" i="1"/>
  <c r="BN92" i="1" s="1"/>
  <c r="BN130" i="1"/>
  <c r="BO92" i="1" l="1"/>
  <c r="BV72" i="1"/>
  <c r="B7" i="4"/>
  <c r="BV92" i="1" l="1"/>
  <c r="CA72" i="1"/>
  <c r="CA92" i="1" s="1"/>
  <c r="B6" i="4" l="1"/>
  <c r="B4" i="4" s="1"/>
  <c r="B3" i="1" s="1"/>
</calcChain>
</file>

<file path=xl/sharedStrings.xml><?xml version="1.0" encoding="utf-8"?>
<sst xmlns="http://schemas.openxmlformats.org/spreadsheetml/2006/main" count="276" uniqueCount="147">
  <si>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</si>
  <si>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</si>
  <si>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</si>
  <si>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</si>
  <si>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</si>
  <si>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</si>
  <si>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</si>
  <si>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</si>
  <si>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</si>
  <si>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</si>
  <si>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</si>
  <si>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</si>
  <si>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</si>
  <si>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</si>
  <si>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</si>
  <si>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</si>
  <si>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</si>
  <si>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</si>
  <si>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</si>
  <si>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</si>
  <si>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</si>
  <si>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</si>
  <si>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</si>
  <si>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</si>
  <si>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</si>
  <si>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</si>
  <si>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</si>
  <si>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</si>
  <si>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</si>
  <si>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</si>
  <si>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</si>
  <si>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</si>
  <si>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</si>
  <si>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</si>
  <si>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</si>
  <si>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</si>
  <si>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</si>
  <si>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</si>
  <si>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</si>
  <si>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</si>
  <si>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</si>
  <si>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</si>
  <si>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</si>
  <si>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</si>
  <si>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</si>
  <si>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</si>
  <si>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</si>
  <si>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</si>
  <si>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</si>
  <si>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</si>
  <si>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</si>
  <si>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</si>
  <si>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</si>
  <si>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</si>
  <si>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</si>
  <si>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</si>
  <si>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</si>
  <si>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</si>
  <si>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</si>
  <si>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</si>
  <si>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</si>
  <si>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</si>
  <si>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</si>
  <si>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see schedule; 3% growth on run rate then 3% YoY thereafter</t>
  </si>
  <si>
    <t>YoY growth; pls calc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</si>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</sst>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&quot;$&quot;#,##0.0_);\(&quot;$&quot;#,##0.0\)"/>
  </numFmts>
  <fonts count="19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5" fontId="10" fillId="3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167" fontId="10" fillId="4" borderId="2" xfId="1" applyNumberFormat="1" applyFont="1" applyFill="1" applyBorder="1" applyAlignment="1">
      <alignment horizontal="right"/>
    </xf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8"/>
  <sheetViews>
    <sheetView workbookViewId="0">
      <selection activeCell="B18" sqref="B18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100</v>
      </c>
      <c r="C2" s="39"/>
    </row>
    <row r="4" spans="2:3" ht="13" customHeight="1" x14ac:dyDescent="0.3">
      <c r="B4" s="35">
        <f>SUM(B5:B9)</f>
        <v>0</v>
      </c>
      <c r="C4" t="s">
        <v>101</v>
      </c>
    </row>
    <row r="6" spans="2:3" ht="13" customHeight="1" x14ac:dyDescent="0.3">
      <c r="B6" s="35">
        <f>SUM('Operating Model'!92:92)</f>
        <v>0</v>
      </c>
      <c r="C6" t="s">
        <v>102</v>
      </c>
    </row>
    <row r="7" spans="2:3" ht="13" customHeight="1" x14ac:dyDescent="0.3">
      <c r="B7" s="35">
        <f>SUM('Operating Model'!130:130)</f>
        <v>0</v>
      </c>
      <c r="C7" t="s">
        <v>131</v>
      </c>
    </row>
    <row r="9" spans="2:3" ht="13" customHeight="1" x14ac:dyDescent="0.3">
      <c r="B9" s="34"/>
      <c r="C9" s="34" t="s">
        <v>103</v>
      </c>
    </row>
    <row r="11" spans="2:3" ht="13" customHeight="1" x14ac:dyDescent="0.45">
      <c r="B11" s="40" t="s">
        <v>104</v>
      </c>
      <c r="C11" s="40"/>
    </row>
    <row r="12" spans="2:3" ht="13" customHeight="1" x14ac:dyDescent="0.45">
      <c r="B12" s="40" t="s">
        <v>105</v>
      </c>
      <c r="C12" s="40" t="s">
        <v>106</v>
      </c>
    </row>
    <row r="13" spans="2:3" ht="13" customHeight="1" x14ac:dyDescent="0.3">
      <c r="B13" s="27">
        <v>1000</v>
      </c>
      <c r="C13" t="s">
        <v>107</v>
      </c>
    </row>
    <row r="14" spans="2:3" ht="13" customHeight="1" x14ac:dyDescent="0.3">
      <c r="B14" s="37">
        <v>1000</v>
      </c>
      <c r="C14" t="s">
        <v>108</v>
      </c>
    </row>
    <row r="15" spans="2:3" ht="13" customHeight="1" x14ac:dyDescent="0.3">
      <c r="B15" s="38"/>
      <c r="C15" t="s">
        <v>109</v>
      </c>
    </row>
    <row r="16" spans="2:3" ht="13" customHeight="1" x14ac:dyDescent="0.3">
      <c r="B16" s="33">
        <v>1000</v>
      </c>
      <c r="C16" t="s">
        <v>110</v>
      </c>
    </row>
    <row r="17" spans="2:3" ht="13" customHeight="1" x14ac:dyDescent="0.3">
      <c r="B17" s="46"/>
      <c r="C17" t="s">
        <v>130</v>
      </c>
    </row>
    <row r="18" spans="2:3" ht="13" customHeight="1" x14ac:dyDescent="0.3">
      <c r="B18" s="94">
        <v>1000</v>
      </c>
      <c r="C18" t="s">
        <v>142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130"/>
  <sheetViews>
    <sheetView tabSelected="1" zoomScaleNormal="100" workbookViewId="0">
      <pane xSplit="7" ySplit="5" topLeftCell="AC12" activePane="bottomRight" state="frozen"/>
      <selection pane="topRight" activeCell="H1" sqref="H1"/>
      <selection pane="bottomLeft" activeCell="A5" sqref="A5"/>
      <selection pane="bottomRight" activeCell="AF30" sqref="AF30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139</v>
      </c>
      <c r="BS1" s="40"/>
      <c r="BT1" s="40"/>
      <c r="BU1" s="40"/>
      <c r="BV1" s="40"/>
      <c r="BX1" s="40" t="s">
        <v>141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137</v>
      </c>
      <c r="AG2" s="2" t="s">
        <v>137</v>
      </c>
      <c r="AH2" s="2" t="s">
        <v>137</v>
      </c>
      <c r="AI2" s="2" t="s">
        <v>137</v>
      </c>
      <c r="AJ2" s="2" t="s">
        <v>137</v>
      </c>
      <c r="AK2" s="2" t="s">
        <v>137</v>
      </c>
      <c r="AL2" s="2" t="s">
        <v>137</v>
      </c>
      <c r="AM2" s="2" t="s">
        <v>137</v>
      </c>
      <c r="AN2" s="2" t="s">
        <v>137</v>
      </c>
      <c r="AO2" s="2" t="s">
        <v>137</v>
      </c>
      <c r="AP2" s="2" t="s">
        <v>137</v>
      </c>
      <c r="AQ2" s="2" t="s">
        <v>137</v>
      </c>
      <c r="AR2" s="2" t="s">
        <v>137</v>
      </c>
      <c r="AS2" s="2" t="s">
        <v>137</v>
      </c>
      <c r="AT2" s="2" t="s">
        <v>137</v>
      </c>
      <c r="AU2" s="2" t="s">
        <v>137</v>
      </c>
      <c r="AV2" s="2" t="s">
        <v>137</v>
      </c>
      <c r="AW2" s="2" t="s">
        <v>137</v>
      </c>
      <c r="AX2" s="2" t="s">
        <v>137</v>
      </c>
      <c r="AY2" s="2" t="s">
        <v>137</v>
      </c>
      <c r="AZ2" s="2" t="s">
        <v>137</v>
      </c>
      <c r="BA2" s="2" t="s">
        <v>137</v>
      </c>
      <c r="BB2" s="2" t="s">
        <v>137</v>
      </c>
      <c r="BC2" s="2" t="s">
        <v>137</v>
      </c>
      <c r="BD2" s="2" t="s">
        <v>137</v>
      </c>
      <c r="BE2" s="2" t="s">
        <v>137</v>
      </c>
      <c r="BF2" s="2" t="s">
        <v>137</v>
      </c>
      <c r="BG2" s="2" t="s">
        <v>137</v>
      </c>
      <c r="BH2" s="2" t="s">
        <v>137</v>
      </c>
      <c r="BI2" s="2" t="s">
        <v>137</v>
      </c>
      <c r="BJ2" s="2" t="s">
        <v>137</v>
      </c>
      <c r="BK2" s="2" t="s">
        <v>137</v>
      </c>
      <c r="BL2" s="2" t="s">
        <v>137</v>
      </c>
      <c r="BM2" s="2" t="s">
        <v>137</v>
      </c>
      <c r="BN2" s="2" t="s">
        <v>137</v>
      </c>
      <c r="BO2" s="2" t="s">
        <v>137</v>
      </c>
      <c r="BP2" s="64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101</v>
      </c>
      <c r="B3" s="36">
        <f>'Control Panel'!$B$4</f>
        <v>0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5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6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6" t="s">
        <v>140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7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3">
        <v>1.4999999999999999E-2</v>
      </c>
      <c r="C7" s="8"/>
      <c r="D7" s="8"/>
      <c r="E7" s="8"/>
      <c r="F7" s="13" t="s">
        <v>141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8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1">
        <f>IFERROR(BS7/BR7-1,0)</f>
        <v>1.4999999999999902E-2</v>
      </c>
      <c r="BY7" s="81">
        <f t="shared" ref="BY7:BY8" si="46">IFERROR(BT7/BS7-1,0)</f>
        <v>1.4999999999999902E-2</v>
      </c>
      <c r="BZ7" s="81">
        <f t="shared" ref="BZ7:BZ8" si="47">IFERROR(BU7/BT7-1,0)</f>
        <v>1.5000000000000124E-2</v>
      </c>
      <c r="CA7" s="81">
        <f t="shared" ref="CA7:CA8" si="48">IFERROR(BV7/BU7-1,0)</f>
        <v>1.4999999999999902E-2</v>
      </c>
    </row>
    <row r="8" spans="1:79" x14ac:dyDescent="0.3">
      <c r="A8" s="8" t="s">
        <v>10</v>
      </c>
      <c r="B8" s="93">
        <v>0.2</v>
      </c>
      <c r="C8" s="8"/>
      <c r="D8" s="8"/>
      <c r="E8" s="8"/>
      <c r="F8" s="13" t="s">
        <v>141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8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1">
        <f t="shared" ref="BX8" si="85">IFERROR(BS8/BR8-1,0)</f>
        <v>5.899707213926364E-2</v>
      </c>
      <c r="BY8" s="81">
        <f t="shared" si="46"/>
        <v>0.20000000000000018</v>
      </c>
      <c r="BZ8" s="81">
        <f t="shared" si="47"/>
        <v>0.19999999999999973</v>
      </c>
      <c r="CA8" s="81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8"/>
      <c r="BR9" s="37"/>
      <c r="BS9" s="37"/>
      <c r="BT9" s="37"/>
      <c r="BU9" s="37"/>
      <c r="BV9" s="37"/>
      <c r="BX9" s="81"/>
      <c r="BY9" s="81"/>
      <c r="BZ9" s="81"/>
      <c r="CA9" s="81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9"/>
      <c r="BR10" s="77">
        <f t="shared" ref="BR10:BV10" si="88">SUMIFS($H10:$BP10,$H$3:$BP$3,BR$3)</f>
        <v>51635689.030000001</v>
      </c>
      <c r="BS10" s="77">
        <f t="shared" si="88"/>
        <v>52711319.907250002</v>
      </c>
      <c r="BT10" s="77">
        <f t="shared" si="88"/>
        <v>54842737.330958746</v>
      </c>
      <c r="BU10" s="77">
        <f t="shared" si="88"/>
        <v>57274275.541043118</v>
      </c>
      <c r="BV10" s="77">
        <f t="shared" si="88"/>
        <v>60064066.254302755</v>
      </c>
      <c r="BX10" s="83">
        <f t="shared" ref="BX10:CA10" si="89">IFERROR(BS10/BR10-1,0)</f>
        <v>2.0831151814882709E-2</v>
      </c>
      <c r="BY10" s="83">
        <f t="shared" si="89"/>
        <v>4.0435667850077683E-2</v>
      </c>
      <c r="BZ10" s="83">
        <f t="shared" si="89"/>
        <v>4.4336558100862122E-2</v>
      </c>
      <c r="CA10" s="83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9"/>
      <c r="BR11" s="37"/>
      <c r="BS11" s="37"/>
      <c r="BT11" s="37"/>
      <c r="BU11" s="37"/>
      <c r="BV11" s="37"/>
      <c r="BX11" s="81"/>
      <c r="BY11" s="81"/>
      <c r="BZ11" s="81"/>
      <c r="CA11" s="81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9"/>
      <c r="BR12" s="37"/>
      <c r="BS12" s="37"/>
      <c r="BT12" s="37"/>
      <c r="BU12" s="37"/>
      <c r="BV12" s="37"/>
      <c r="BX12" s="81"/>
      <c r="BY12" s="81"/>
      <c r="BZ12" s="81"/>
      <c r="CA12" s="81"/>
    </row>
    <row r="13" spans="1:79" x14ac:dyDescent="0.3">
      <c r="A13" s="8" t="s">
        <v>13</v>
      </c>
      <c r="B13" s="8"/>
      <c r="C13" s="8"/>
      <c r="D13" s="8"/>
      <c r="E13" s="8"/>
      <c r="F13" s="95" t="s">
        <v>143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8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1">
        <f t="shared" ref="BX13:BX14" si="92">IFERROR(BS13/BR13-1,0)</f>
        <v>4.742400864978169E-2</v>
      </c>
      <c r="BY13" s="81">
        <f t="shared" ref="BY13:BY14" si="93">IFERROR(BT13/BS13-1,0)</f>
        <v>-1.0221342534799671E-3</v>
      </c>
      <c r="BZ13" s="81">
        <f t="shared" ref="BZ13:BZ14" si="94">IFERROR(BU13/BT13-1,0)</f>
        <v>1.4999999999999902E-2</v>
      </c>
      <c r="CA13" s="81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95" t="s">
        <v>143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8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1">
        <f t="shared" si="92"/>
        <v>6.5618161893527427E-2</v>
      </c>
      <c r="BY14" s="81">
        <f t="shared" si="93"/>
        <v>0.22007649196474599</v>
      </c>
      <c r="BZ14" s="81">
        <f t="shared" si="94"/>
        <v>0.19999999999999973</v>
      </c>
      <c r="CA14" s="81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8"/>
      <c r="BR15" s="37"/>
      <c r="BS15" s="37"/>
      <c r="BT15" s="37"/>
      <c r="BU15" s="37"/>
      <c r="BV15" s="37"/>
      <c r="BX15" s="81"/>
      <c r="BY15" s="81"/>
      <c r="BZ15" s="81"/>
      <c r="CA15" s="81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9"/>
      <c r="BR16" s="77">
        <f t="shared" ref="BR16:BV16" si="99">SUMIFS($H16:$BP16,$H$3:$BP$3,BR$3)</f>
        <v>34215763.027296916</v>
      </c>
      <c r="BS16" s="77">
        <f t="shared" si="99"/>
        <v>35899262.95123399</v>
      </c>
      <c r="BT16" s="77">
        <f t="shared" si="99"/>
        <v>36650567.861271121</v>
      </c>
      <c r="BU16" s="77">
        <f t="shared" si="99"/>
        <v>38004774.954250179</v>
      </c>
      <c r="BV16" s="77">
        <f t="shared" si="99"/>
        <v>39540184.86863593</v>
      </c>
      <c r="BX16" s="83">
        <f t="shared" ref="BX16:CA16" si="100">IFERROR(BS16/BR16-1,0)</f>
        <v>4.9202466202317385E-2</v>
      </c>
      <c r="BY16" s="83">
        <f t="shared" si="100"/>
        <v>2.0928143038972946E-2</v>
      </c>
      <c r="BZ16" s="83">
        <f t="shared" si="100"/>
        <v>3.6949143546833207E-2</v>
      </c>
      <c r="CA16" s="83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9"/>
      <c r="BR17" s="37"/>
      <c r="BS17" s="37"/>
      <c r="BT17" s="37"/>
      <c r="BU17" s="37"/>
      <c r="BV17" s="37"/>
      <c r="BX17" s="81"/>
      <c r="BY17" s="81"/>
      <c r="BZ17" s="81"/>
      <c r="CA17" s="81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9"/>
      <c r="BR18" s="37"/>
      <c r="BS18" s="37"/>
      <c r="BT18" s="37"/>
      <c r="BU18" s="37"/>
      <c r="BV18" s="37"/>
      <c r="BX18" s="81"/>
      <c r="BY18" s="81"/>
      <c r="BZ18" s="81"/>
      <c r="CA18" s="81"/>
    </row>
    <row r="19" spans="1:79" x14ac:dyDescent="0.3">
      <c r="A19" s="8" t="s">
        <v>17</v>
      </c>
      <c r="B19" s="8"/>
      <c r="C19" s="8"/>
      <c r="D19" s="8"/>
      <c r="E19" s="8"/>
      <c r="F19" s="13" t="s">
        <v>144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9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1">
        <f t="shared" ref="BX19:BX20" si="104">IFERROR(BS19/BR19-1,0)</f>
        <v>-5.6903787741643841E-2</v>
      </c>
      <c r="BY19" s="81">
        <f t="shared" ref="BY19:BY20" si="105">IFERROR(BT19/BS19-1,0)</f>
        <v>5.4461351246615441E-2</v>
      </c>
      <c r="BZ19" s="81">
        <f t="shared" ref="BZ19:BZ20" si="106">IFERROR(BU19/BT19-1,0)</f>
        <v>1.499999999999968E-2</v>
      </c>
      <c r="CA19" s="81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144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9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1">
        <f t="shared" si="104"/>
        <v>5.2668214100900501E-2</v>
      </c>
      <c r="BY20" s="81">
        <f t="shared" si="105"/>
        <v>0.18057353353184014</v>
      </c>
      <c r="BZ20" s="81">
        <f t="shared" si="106"/>
        <v>0.19999999999999973</v>
      </c>
      <c r="CA20" s="81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9"/>
      <c r="BR21" s="37"/>
      <c r="BS21" s="37"/>
      <c r="BT21" s="37"/>
      <c r="BU21" s="37"/>
      <c r="BV21" s="37"/>
      <c r="BX21" s="81"/>
      <c r="BY21" s="81"/>
      <c r="BZ21" s="81"/>
      <c r="CA21" s="81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9"/>
      <c r="BR22" s="77">
        <f t="shared" ref="BR22:BV22" si="112">SUMIFS($H22:$BP22,$H$3:$BP$3,BR$3)</f>
        <v>17419926.002703074</v>
      </c>
      <c r="BS22" s="77">
        <f t="shared" si="112"/>
        <v>16812056.956016</v>
      </c>
      <c r="BT22" s="77">
        <f t="shared" si="112"/>
        <v>18192169.469687622</v>
      </c>
      <c r="BU22" s="77">
        <f t="shared" si="112"/>
        <v>19269500.586792935</v>
      </c>
      <c r="BV22" s="77">
        <f t="shared" si="112"/>
        <v>20523881.385666832</v>
      </c>
      <c r="BX22" s="83">
        <f t="shared" ref="BX22:CA22" si="113">IFERROR(BS22/BR22-1,0)</f>
        <v>-3.4895041838452712E-2</v>
      </c>
      <c r="BY22" s="83">
        <f t="shared" si="113"/>
        <v>8.2090639906960527E-2</v>
      </c>
      <c r="BZ22" s="83">
        <f t="shared" si="113"/>
        <v>5.9219496547698425E-2</v>
      </c>
      <c r="CA22" s="83">
        <f t="shared" si="113"/>
        <v>6.5096694811781264E-2</v>
      </c>
    </row>
    <row r="23" spans="1:79" x14ac:dyDescent="0.3">
      <c r="A23" s="8" t="s">
        <v>20</v>
      </c>
      <c r="B23" s="93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70"/>
      <c r="BR23" s="78">
        <f t="shared" ref="BR23:BV23" si="116">BR19/BR7</f>
        <v>0.31078973937234161</v>
      </c>
      <c r="BS23" s="78">
        <f t="shared" si="116"/>
        <v>0.28877303055252918</v>
      </c>
      <c r="BT23" s="78">
        <f t="shared" si="116"/>
        <v>0.30000000000000004</v>
      </c>
      <c r="BU23" s="78">
        <f t="shared" si="116"/>
        <v>0.3</v>
      </c>
      <c r="BV23" s="78">
        <f t="shared" si="116"/>
        <v>0.3</v>
      </c>
      <c r="BX23" s="91"/>
      <c r="BY23" s="91"/>
      <c r="BZ23" s="91"/>
      <c r="CA23" s="91"/>
    </row>
    <row r="24" spans="1:79" x14ac:dyDescent="0.3">
      <c r="A24" s="8" t="s">
        <v>21</v>
      </c>
      <c r="B24" s="93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70"/>
      <c r="BR24" s="78">
        <f t="shared" ref="BR24:BV24" si="119">BR20/BR8</f>
        <v>0.51128312332141468</v>
      </c>
      <c r="BS24" s="78">
        <f t="shared" si="119"/>
        <v>0.50822755462340541</v>
      </c>
      <c r="BT24" s="78">
        <f t="shared" si="119"/>
        <v>0.5</v>
      </c>
      <c r="BU24" s="78">
        <f t="shared" si="119"/>
        <v>0.5</v>
      </c>
      <c r="BV24" s="78">
        <f t="shared" si="119"/>
        <v>0.5</v>
      </c>
      <c r="BX24" s="91"/>
      <c r="BY24" s="91"/>
      <c r="BZ24" s="91"/>
      <c r="CA24" s="91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70"/>
      <c r="BR25" s="78">
        <f t="shared" ref="BR25:BV25" si="122">BR22/BR10</f>
        <v>0.33736212937106758</v>
      </c>
      <c r="BS25" s="78">
        <f t="shared" si="122"/>
        <v>0.31894585424152205</v>
      </c>
      <c r="BT25" s="78">
        <f t="shared" si="122"/>
        <v>0.33171519794687809</v>
      </c>
      <c r="BU25" s="78">
        <f t="shared" si="122"/>
        <v>0.3364425024107775</v>
      </c>
      <c r="BV25" s="78">
        <f t="shared" si="122"/>
        <v>0.34169983262158149</v>
      </c>
      <c r="BX25" s="91"/>
      <c r="BY25" s="91"/>
      <c r="BZ25" s="91"/>
      <c r="CA25" s="91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9"/>
      <c r="BR26" s="37"/>
      <c r="BS26" s="37"/>
      <c r="BT26" s="37"/>
      <c r="BU26" s="37"/>
      <c r="BV26" s="37"/>
      <c r="BX26" s="81"/>
      <c r="BY26" s="81"/>
      <c r="BZ26" s="81"/>
      <c r="CA26" s="81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9"/>
      <c r="BR27" s="37"/>
      <c r="BS27" s="37"/>
      <c r="BT27" s="37"/>
      <c r="BU27" s="37"/>
      <c r="BV27" s="37"/>
      <c r="BX27" s="81"/>
      <c r="BY27" s="81"/>
      <c r="BZ27" s="81"/>
      <c r="CA27" s="81"/>
    </row>
    <row r="28" spans="1:79" x14ac:dyDescent="0.3">
      <c r="A28" s="8" t="s">
        <v>24</v>
      </c>
      <c r="B28" s="8"/>
      <c r="C28" s="8"/>
      <c r="D28" s="8"/>
      <c r="E28" s="8"/>
      <c r="F28" s="9" t="s">
        <v>63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27">
        <v>420000</v>
      </c>
      <c r="AG28" s="27">
        <v>420000</v>
      </c>
      <c r="AH28" s="27">
        <v>420000</v>
      </c>
      <c r="AI28" s="27">
        <v>420000</v>
      </c>
      <c r="AJ28" s="27">
        <v>420000</v>
      </c>
      <c r="AK28" s="27">
        <v>420000</v>
      </c>
      <c r="AL28" s="27">
        <v>420000</v>
      </c>
      <c r="AM28" s="27">
        <v>420000</v>
      </c>
      <c r="AN28" s="27">
        <v>420000</v>
      </c>
      <c r="AO28" s="27">
        <v>420000</v>
      </c>
      <c r="AP28" s="27">
        <v>420000</v>
      </c>
      <c r="AQ28" s="27">
        <v>420000</v>
      </c>
      <c r="AR28" s="27">
        <v>420000</v>
      </c>
      <c r="AS28" s="27">
        <v>420000</v>
      </c>
      <c r="AT28" s="27">
        <v>420000</v>
      </c>
      <c r="AU28" s="27">
        <v>420000</v>
      </c>
      <c r="AV28" s="27">
        <v>420000</v>
      </c>
      <c r="AW28" s="27">
        <v>420000</v>
      </c>
      <c r="AX28" s="27">
        <v>420000</v>
      </c>
      <c r="AY28" s="27">
        <v>420000</v>
      </c>
      <c r="AZ28" s="27">
        <v>420000</v>
      </c>
      <c r="BA28" s="27">
        <v>420000</v>
      </c>
      <c r="BB28" s="27">
        <v>420000</v>
      </c>
      <c r="BC28" s="27">
        <v>420000</v>
      </c>
      <c r="BD28" s="27">
        <v>420000</v>
      </c>
      <c r="BE28" s="27">
        <v>420000</v>
      </c>
      <c r="BF28" s="27">
        <v>420000</v>
      </c>
      <c r="BG28" s="27">
        <v>420000</v>
      </c>
      <c r="BH28" s="27">
        <v>420000</v>
      </c>
      <c r="BI28" s="27">
        <v>420000</v>
      </c>
      <c r="BJ28" s="27">
        <v>420000</v>
      </c>
      <c r="BK28" s="27">
        <v>420000</v>
      </c>
      <c r="BL28" s="27">
        <v>420000</v>
      </c>
      <c r="BM28" s="27">
        <v>420000</v>
      </c>
      <c r="BN28" s="27">
        <v>420000</v>
      </c>
      <c r="BO28" s="27">
        <v>420000</v>
      </c>
      <c r="BP28" s="68"/>
      <c r="BR28" s="37">
        <f t="shared" ref="BR28:BV40" si="123">SUMIFS($H28:$BP28,$H$3:$BP$3,BR$3)</f>
        <v>4800000</v>
      </c>
      <c r="BS28" s="37">
        <f t="shared" si="123"/>
        <v>5040000</v>
      </c>
      <c r="BT28" s="37">
        <f t="shared" si="123"/>
        <v>5040000</v>
      </c>
      <c r="BU28" s="37">
        <f t="shared" si="123"/>
        <v>5040000</v>
      </c>
      <c r="BV28" s="37">
        <f t="shared" si="123"/>
        <v>5040000</v>
      </c>
      <c r="BX28" s="81">
        <f t="shared" ref="BX28:BX40" si="124">IFERROR(BS28/BR28-1,0)</f>
        <v>5.0000000000000044E-2</v>
      </c>
      <c r="BY28" s="81">
        <f t="shared" ref="BY28:BY40" si="125">IFERROR(BT28/BS28-1,0)</f>
        <v>0</v>
      </c>
      <c r="BZ28" s="81">
        <f t="shared" ref="BZ28:BZ40" si="126">IFERROR(BU28/BT28-1,0)</f>
        <v>0</v>
      </c>
      <c r="CA28" s="81">
        <f t="shared" ref="CA28:CA40" si="127">IFERROR(BV28/BU28-1,0)</f>
        <v>0</v>
      </c>
    </row>
    <row r="29" spans="1:79" x14ac:dyDescent="0.3">
      <c r="A29" s="8" t="s">
        <v>25</v>
      </c>
      <c r="B29" s="93">
        <v>0.18</v>
      </c>
      <c r="C29" s="8"/>
      <c r="D29" s="8"/>
      <c r="E29" s="8"/>
      <c r="F29" s="13" t="s">
        <v>145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75600</v>
      </c>
      <c r="AG29" s="37">
        <f t="shared" ref="AG29:BO29" si="128">AG28*$B29</f>
        <v>75600</v>
      </c>
      <c r="AH29" s="37">
        <f t="shared" si="128"/>
        <v>75600</v>
      </c>
      <c r="AI29" s="37">
        <f t="shared" si="128"/>
        <v>75600</v>
      </c>
      <c r="AJ29" s="37">
        <f t="shared" si="128"/>
        <v>75600</v>
      </c>
      <c r="AK29" s="37">
        <f t="shared" si="128"/>
        <v>75600</v>
      </c>
      <c r="AL29" s="37">
        <f t="shared" si="128"/>
        <v>75600</v>
      </c>
      <c r="AM29" s="37">
        <f t="shared" si="128"/>
        <v>75600</v>
      </c>
      <c r="AN29" s="37">
        <f t="shared" si="128"/>
        <v>75600</v>
      </c>
      <c r="AO29" s="37">
        <f t="shared" si="128"/>
        <v>75600</v>
      </c>
      <c r="AP29" s="37">
        <f t="shared" si="128"/>
        <v>75600</v>
      </c>
      <c r="AQ29" s="37">
        <f t="shared" si="128"/>
        <v>75600</v>
      </c>
      <c r="AR29" s="37">
        <f t="shared" si="128"/>
        <v>75600</v>
      </c>
      <c r="AS29" s="37">
        <f t="shared" si="128"/>
        <v>75600</v>
      </c>
      <c r="AT29" s="37">
        <f t="shared" si="128"/>
        <v>75600</v>
      </c>
      <c r="AU29" s="37">
        <f t="shared" si="128"/>
        <v>75600</v>
      </c>
      <c r="AV29" s="37">
        <f t="shared" si="128"/>
        <v>75600</v>
      </c>
      <c r="AW29" s="37">
        <f t="shared" si="128"/>
        <v>75600</v>
      </c>
      <c r="AX29" s="37">
        <f t="shared" si="128"/>
        <v>75600</v>
      </c>
      <c r="AY29" s="37">
        <f t="shared" si="128"/>
        <v>75600</v>
      </c>
      <c r="AZ29" s="37">
        <f t="shared" si="128"/>
        <v>75600</v>
      </c>
      <c r="BA29" s="37">
        <f t="shared" si="128"/>
        <v>75600</v>
      </c>
      <c r="BB29" s="37">
        <f t="shared" si="128"/>
        <v>75600</v>
      </c>
      <c r="BC29" s="37">
        <f t="shared" si="128"/>
        <v>75600</v>
      </c>
      <c r="BD29" s="37">
        <f t="shared" si="128"/>
        <v>75600</v>
      </c>
      <c r="BE29" s="37">
        <f t="shared" si="128"/>
        <v>75600</v>
      </c>
      <c r="BF29" s="37">
        <f t="shared" si="128"/>
        <v>75600</v>
      </c>
      <c r="BG29" s="37">
        <f t="shared" si="128"/>
        <v>75600</v>
      </c>
      <c r="BH29" s="37">
        <f t="shared" si="128"/>
        <v>75600</v>
      </c>
      <c r="BI29" s="37">
        <f t="shared" si="128"/>
        <v>75600</v>
      </c>
      <c r="BJ29" s="37">
        <f t="shared" si="128"/>
        <v>75600</v>
      </c>
      <c r="BK29" s="37">
        <f t="shared" si="128"/>
        <v>75600</v>
      </c>
      <c r="BL29" s="37">
        <f t="shared" si="128"/>
        <v>75600</v>
      </c>
      <c r="BM29" s="37">
        <f t="shared" si="128"/>
        <v>75600</v>
      </c>
      <c r="BN29" s="37">
        <f t="shared" si="128"/>
        <v>75600</v>
      </c>
      <c r="BO29" s="37">
        <f t="shared" si="128"/>
        <v>75600</v>
      </c>
      <c r="BP29" s="68"/>
      <c r="BR29" s="37">
        <f t="shared" si="123"/>
        <v>864000</v>
      </c>
      <c r="BS29" s="37">
        <f t="shared" si="123"/>
        <v>907200</v>
      </c>
      <c r="BT29" s="37">
        <f t="shared" si="123"/>
        <v>907200</v>
      </c>
      <c r="BU29" s="37">
        <f t="shared" si="123"/>
        <v>907200</v>
      </c>
      <c r="BV29" s="37">
        <f t="shared" si="123"/>
        <v>907200</v>
      </c>
      <c r="BX29" s="81">
        <f t="shared" si="124"/>
        <v>5.0000000000000044E-2</v>
      </c>
      <c r="BY29" s="81">
        <f t="shared" si="125"/>
        <v>0</v>
      </c>
      <c r="BZ29" s="81">
        <f t="shared" si="126"/>
        <v>0</v>
      </c>
      <c r="CA29" s="81">
        <f t="shared" si="127"/>
        <v>0</v>
      </c>
    </row>
    <row r="30" spans="1:79" x14ac:dyDescent="0.3">
      <c r="A30" s="8" t="s">
        <v>26</v>
      </c>
      <c r="B30" s="93">
        <v>0.1</v>
      </c>
      <c r="C30" s="8"/>
      <c r="D30" s="8"/>
      <c r="E30" s="8"/>
      <c r="F30" s="13" t="s">
        <v>145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42000</v>
      </c>
      <c r="AG30" s="37">
        <f t="shared" ref="AG30:BO30" si="129">AG28*$B30</f>
        <v>42000</v>
      </c>
      <c r="AH30" s="37">
        <f t="shared" si="129"/>
        <v>42000</v>
      </c>
      <c r="AI30" s="37">
        <f t="shared" si="129"/>
        <v>42000</v>
      </c>
      <c r="AJ30" s="37">
        <f t="shared" si="129"/>
        <v>42000</v>
      </c>
      <c r="AK30" s="37">
        <f t="shared" si="129"/>
        <v>42000</v>
      </c>
      <c r="AL30" s="37">
        <f t="shared" si="129"/>
        <v>42000</v>
      </c>
      <c r="AM30" s="37">
        <f t="shared" si="129"/>
        <v>42000</v>
      </c>
      <c r="AN30" s="37">
        <f t="shared" si="129"/>
        <v>42000</v>
      </c>
      <c r="AO30" s="37">
        <f t="shared" si="129"/>
        <v>42000</v>
      </c>
      <c r="AP30" s="37">
        <f t="shared" si="129"/>
        <v>42000</v>
      </c>
      <c r="AQ30" s="37">
        <f t="shared" si="129"/>
        <v>42000</v>
      </c>
      <c r="AR30" s="37">
        <f t="shared" si="129"/>
        <v>42000</v>
      </c>
      <c r="AS30" s="37">
        <f t="shared" si="129"/>
        <v>42000</v>
      </c>
      <c r="AT30" s="37">
        <f t="shared" si="129"/>
        <v>42000</v>
      </c>
      <c r="AU30" s="37">
        <f t="shared" si="129"/>
        <v>42000</v>
      </c>
      <c r="AV30" s="37">
        <f t="shared" si="129"/>
        <v>42000</v>
      </c>
      <c r="AW30" s="37">
        <f t="shared" si="129"/>
        <v>42000</v>
      </c>
      <c r="AX30" s="37">
        <f t="shared" si="129"/>
        <v>42000</v>
      </c>
      <c r="AY30" s="37">
        <f t="shared" si="129"/>
        <v>42000</v>
      </c>
      <c r="AZ30" s="37">
        <f t="shared" si="129"/>
        <v>42000</v>
      </c>
      <c r="BA30" s="37">
        <f t="shared" si="129"/>
        <v>42000</v>
      </c>
      <c r="BB30" s="37">
        <f t="shared" si="129"/>
        <v>42000</v>
      </c>
      <c r="BC30" s="37">
        <f t="shared" si="129"/>
        <v>42000</v>
      </c>
      <c r="BD30" s="37">
        <f t="shared" si="129"/>
        <v>42000</v>
      </c>
      <c r="BE30" s="37">
        <f t="shared" si="129"/>
        <v>42000</v>
      </c>
      <c r="BF30" s="37">
        <f t="shared" si="129"/>
        <v>42000</v>
      </c>
      <c r="BG30" s="37">
        <f t="shared" si="129"/>
        <v>42000</v>
      </c>
      <c r="BH30" s="37">
        <f t="shared" si="129"/>
        <v>42000</v>
      </c>
      <c r="BI30" s="37">
        <f t="shared" si="129"/>
        <v>42000</v>
      </c>
      <c r="BJ30" s="37">
        <f t="shared" si="129"/>
        <v>42000</v>
      </c>
      <c r="BK30" s="37">
        <f t="shared" si="129"/>
        <v>42000</v>
      </c>
      <c r="BL30" s="37">
        <f t="shared" si="129"/>
        <v>42000</v>
      </c>
      <c r="BM30" s="37">
        <f t="shared" si="129"/>
        <v>42000</v>
      </c>
      <c r="BN30" s="37">
        <f t="shared" si="129"/>
        <v>42000</v>
      </c>
      <c r="BO30" s="37">
        <f t="shared" si="129"/>
        <v>42000</v>
      </c>
      <c r="BP30" s="68"/>
      <c r="BR30" s="37">
        <f t="shared" si="123"/>
        <v>480000</v>
      </c>
      <c r="BS30" s="37">
        <f t="shared" si="123"/>
        <v>504000</v>
      </c>
      <c r="BT30" s="37">
        <f t="shared" si="123"/>
        <v>504000</v>
      </c>
      <c r="BU30" s="37">
        <f t="shared" si="123"/>
        <v>504000</v>
      </c>
      <c r="BV30" s="37">
        <f t="shared" si="123"/>
        <v>504000</v>
      </c>
      <c r="BX30" s="81">
        <f t="shared" si="124"/>
        <v>5.0000000000000044E-2</v>
      </c>
      <c r="BY30" s="81">
        <f t="shared" si="125"/>
        <v>0</v>
      </c>
      <c r="BZ30" s="81">
        <f t="shared" si="126"/>
        <v>0</v>
      </c>
      <c r="CA30" s="81">
        <f t="shared" si="127"/>
        <v>0</v>
      </c>
    </row>
    <row r="31" spans="1:79" x14ac:dyDescent="0.3">
      <c r="A31" s="8" t="s">
        <v>27</v>
      </c>
      <c r="B31" s="8"/>
      <c r="C31" s="8"/>
      <c r="D31" s="8"/>
      <c r="E31" s="8"/>
      <c r="F31" s="9" t="s">
        <v>64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27">
        <v>130624.99999999999</v>
      </c>
      <c r="AG31" s="27">
        <v>130624.99999999999</v>
      </c>
      <c r="AH31" s="27">
        <v>130624.99999999999</v>
      </c>
      <c r="AI31" s="27">
        <v>130624.99999999999</v>
      </c>
      <c r="AJ31" s="27">
        <v>130624.99999999999</v>
      </c>
      <c r="AK31" s="27">
        <v>130624.99999999999</v>
      </c>
      <c r="AL31" s="27">
        <v>130624.99999999999</v>
      </c>
      <c r="AM31" s="27">
        <v>130624.99999999999</v>
      </c>
      <c r="AN31" s="27">
        <v>130624.99999999999</v>
      </c>
      <c r="AO31" s="27">
        <v>130624.99999999999</v>
      </c>
      <c r="AP31" s="27">
        <v>130624.99999999999</v>
      </c>
      <c r="AQ31" s="27">
        <v>130624.99999999999</v>
      </c>
      <c r="AR31" s="27">
        <v>130624.99999999999</v>
      </c>
      <c r="AS31" s="27">
        <v>130624.99999999999</v>
      </c>
      <c r="AT31" s="27">
        <v>130624.99999999999</v>
      </c>
      <c r="AU31" s="27">
        <v>130624.99999999999</v>
      </c>
      <c r="AV31" s="27">
        <v>130624.99999999999</v>
      </c>
      <c r="AW31" s="27">
        <v>130624.99999999999</v>
      </c>
      <c r="AX31" s="27">
        <v>130624.99999999999</v>
      </c>
      <c r="AY31" s="27">
        <v>130624.99999999999</v>
      </c>
      <c r="AZ31" s="27">
        <v>130624.99999999999</v>
      </c>
      <c r="BA31" s="27">
        <v>130624.99999999999</v>
      </c>
      <c r="BB31" s="27">
        <v>130624.99999999999</v>
      </c>
      <c r="BC31" s="27">
        <v>130624.99999999999</v>
      </c>
      <c r="BD31" s="27">
        <v>130624.99999999999</v>
      </c>
      <c r="BE31" s="27">
        <v>130624.99999999999</v>
      </c>
      <c r="BF31" s="27">
        <v>130624.99999999999</v>
      </c>
      <c r="BG31" s="27">
        <v>130624.99999999999</v>
      </c>
      <c r="BH31" s="27">
        <v>130624.99999999999</v>
      </c>
      <c r="BI31" s="27">
        <v>130624.99999999999</v>
      </c>
      <c r="BJ31" s="27">
        <v>130624.99999999999</v>
      </c>
      <c r="BK31" s="27">
        <v>130624.99999999999</v>
      </c>
      <c r="BL31" s="27">
        <v>130624.99999999999</v>
      </c>
      <c r="BM31" s="27">
        <v>130624.99999999999</v>
      </c>
      <c r="BN31" s="27">
        <v>130624.99999999999</v>
      </c>
      <c r="BO31" s="27">
        <v>130624.99999999999</v>
      </c>
      <c r="BP31" s="68"/>
      <c r="BR31" s="37">
        <f t="shared" si="123"/>
        <v>1500000</v>
      </c>
      <c r="BS31" s="37">
        <f t="shared" si="123"/>
        <v>1567499.9999999998</v>
      </c>
      <c r="BT31" s="37">
        <f t="shared" si="123"/>
        <v>1567499.9999999998</v>
      </c>
      <c r="BU31" s="37">
        <f t="shared" si="123"/>
        <v>1567499.9999999998</v>
      </c>
      <c r="BV31" s="37">
        <f t="shared" si="123"/>
        <v>1567499.9999999998</v>
      </c>
      <c r="BX31" s="81">
        <f t="shared" si="124"/>
        <v>4.4999999999999929E-2</v>
      </c>
      <c r="BY31" s="81">
        <f t="shared" si="125"/>
        <v>0</v>
      </c>
      <c r="BZ31" s="81">
        <f t="shared" si="126"/>
        <v>0</v>
      </c>
      <c r="CA31" s="81">
        <f t="shared" si="127"/>
        <v>0</v>
      </c>
    </row>
    <row r="32" spans="1:79" x14ac:dyDescent="0.3">
      <c r="A32" s="8" t="s">
        <v>28</v>
      </c>
      <c r="B32" s="93">
        <v>5.0000000000000001E-3</v>
      </c>
      <c r="C32" s="93">
        <v>0.25</v>
      </c>
      <c r="D32" s="8"/>
      <c r="E32" s="8"/>
      <c r="F32" s="13" t="s">
        <v>146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30">(AG7*$B32)+(AG8*$C32)</f>
        <v>221822.40175451248</v>
      </c>
      <c r="AH32" s="37">
        <f t="shared" si="130"/>
        <v>190027.70268712874</v>
      </c>
      <c r="AI32" s="37">
        <f t="shared" si="130"/>
        <v>187503.04009641375</v>
      </c>
      <c r="AJ32" s="37">
        <f t="shared" si="130"/>
        <v>209147.47436469997</v>
      </c>
      <c r="AK32" s="37">
        <f t="shared" si="130"/>
        <v>184755.47310438752</v>
      </c>
      <c r="AL32" s="37">
        <f t="shared" si="130"/>
        <v>198808.27626144126</v>
      </c>
      <c r="AM32" s="37">
        <f t="shared" si="130"/>
        <v>210093.4914235675</v>
      </c>
      <c r="AN32" s="37">
        <f t="shared" si="130"/>
        <v>207326.3702151975</v>
      </c>
      <c r="AO32" s="37">
        <f t="shared" si="130"/>
        <v>204480.334000445</v>
      </c>
      <c r="AP32" s="37">
        <f t="shared" si="130"/>
        <v>188154.71961401627</v>
      </c>
      <c r="AQ32" s="37">
        <f t="shared" si="130"/>
        <v>218261.602881525</v>
      </c>
      <c r="AR32" s="37">
        <f t="shared" si="130"/>
        <v>218137.09689383063</v>
      </c>
      <c r="AS32" s="37">
        <f t="shared" si="130"/>
        <v>262625.51282583014</v>
      </c>
      <c r="AT32" s="37">
        <f t="shared" si="130"/>
        <v>224376.60598743567</v>
      </c>
      <c r="AU32" s="37">
        <f t="shared" si="130"/>
        <v>221358.04716285996</v>
      </c>
      <c r="AV32" s="37">
        <f t="shared" si="130"/>
        <v>247192.74736517048</v>
      </c>
      <c r="AW32" s="37">
        <f t="shared" si="130"/>
        <v>218151.38219095333</v>
      </c>
      <c r="AX32" s="37">
        <f t="shared" si="130"/>
        <v>235047.55607036286</v>
      </c>
      <c r="AY32" s="37">
        <f t="shared" si="130"/>
        <v>248594.70304492099</v>
      </c>
      <c r="AZ32" s="37">
        <f t="shared" si="130"/>
        <v>245320.48607342545</v>
      </c>
      <c r="BA32" s="37">
        <f t="shared" si="130"/>
        <v>241880.63321545167</v>
      </c>
      <c r="BB32" s="37">
        <f t="shared" si="130"/>
        <v>222346.01114822651</v>
      </c>
      <c r="BC32" s="37">
        <f t="shared" si="130"/>
        <v>258182.55321474787</v>
      </c>
      <c r="BD32" s="37">
        <f t="shared" si="130"/>
        <v>258410.73206323807</v>
      </c>
      <c r="BE32" s="37">
        <f t="shared" si="130"/>
        <v>311535.82557221758</v>
      </c>
      <c r="BF32" s="37">
        <f t="shared" si="130"/>
        <v>265540.4403892472</v>
      </c>
      <c r="BG32" s="37">
        <f t="shared" si="130"/>
        <v>261929.37162830285</v>
      </c>
      <c r="BH32" s="37">
        <f t="shared" si="130"/>
        <v>292790.31163764803</v>
      </c>
      <c r="BI32" s="37">
        <f t="shared" si="130"/>
        <v>258173.14531181761</v>
      </c>
      <c r="BJ32" s="37">
        <f t="shared" si="130"/>
        <v>278481.85620941833</v>
      </c>
      <c r="BK32" s="37">
        <f t="shared" si="130"/>
        <v>294743.39469059475</v>
      </c>
      <c r="BL32" s="37">
        <f t="shared" si="130"/>
        <v>290861.35773052683</v>
      </c>
      <c r="BM32" s="37">
        <f t="shared" si="130"/>
        <v>286708.55575968348</v>
      </c>
      <c r="BN32" s="37">
        <f t="shared" si="130"/>
        <v>263323.96620344988</v>
      </c>
      <c r="BO32" s="37">
        <f t="shared" si="130"/>
        <v>306031.72306096909</v>
      </c>
      <c r="BP32" s="68"/>
      <c r="BR32" s="37">
        <f t="shared" si="123"/>
        <v>1934844.75</v>
      </c>
      <c r="BS32" s="37">
        <f t="shared" si="123"/>
        <v>2049253.84</v>
      </c>
      <c r="BT32" s="37">
        <f t="shared" si="123"/>
        <v>2404915.317894794</v>
      </c>
      <c r="BU32" s="37">
        <f t="shared" si="123"/>
        <v>2843213.3351932154</v>
      </c>
      <c r="BV32" s="37">
        <f t="shared" si="123"/>
        <v>3368530.6802571132</v>
      </c>
      <c r="BX32" s="81">
        <f t="shared" si="124"/>
        <v>5.913088892532592E-2</v>
      </c>
      <c r="BY32" s="81">
        <f t="shared" si="125"/>
        <v>0.1735565750579704</v>
      </c>
      <c r="BZ32" s="81">
        <f t="shared" si="126"/>
        <v>0.18225091504764368</v>
      </c>
      <c r="CA32" s="81">
        <f t="shared" si="127"/>
        <v>0.18476184623979286</v>
      </c>
    </row>
    <row r="33" spans="1:79" x14ac:dyDescent="0.3">
      <c r="A33" s="8" t="s">
        <v>29</v>
      </c>
      <c r="B33" s="8"/>
      <c r="C33" s="8"/>
      <c r="D33" s="8"/>
      <c r="E33" s="8"/>
      <c r="F33" s="9" t="s">
        <v>64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27">
        <v>49308.66</v>
      </c>
      <c r="AG33" s="27">
        <v>49308.66</v>
      </c>
      <c r="AH33" s="27">
        <v>49308.66</v>
      </c>
      <c r="AI33" s="27">
        <v>49308.66</v>
      </c>
      <c r="AJ33" s="27">
        <v>49308.66</v>
      </c>
      <c r="AK33" s="27">
        <v>49308.66</v>
      </c>
      <c r="AL33" s="27">
        <v>49308.66</v>
      </c>
      <c r="AM33" s="27">
        <v>49308.66</v>
      </c>
      <c r="AN33" s="27">
        <v>49308.66</v>
      </c>
      <c r="AO33" s="27">
        <v>49308.66</v>
      </c>
      <c r="AP33" s="27">
        <v>49308.66</v>
      </c>
      <c r="AQ33" s="27">
        <v>49308.66</v>
      </c>
      <c r="AR33" s="27">
        <v>49308.66</v>
      </c>
      <c r="AS33" s="27">
        <v>49308.66</v>
      </c>
      <c r="AT33" s="27">
        <v>49308.66</v>
      </c>
      <c r="AU33" s="27">
        <v>49308.66</v>
      </c>
      <c r="AV33" s="27">
        <v>49308.66</v>
      </c>
      <c r="AW33" s="27">
        <v>49308.66</v>
      </c>
      <c r="AX33" s="27">
        <v>49308.66</v>
      </c>
      <c r="AY33" s="27">
        <v>49308.66</v>
      </c>
      <c r="AZ33" s="27">
        <v>49308.66</v>
      </c>
      <c r="BA33" s="27">
        <v>49308.66</v>
      </c>
      <c r="BB33" s="27">
        <v>49308.66</v>
      </c>
      <c r="BC33" s="27">
        <v>49308.66</v>
      </c>
      <c r="BD33" s="27">
        <v>49308.66</v>
      </c>
      <c r="BE33" s="27">
        <v>49308.66</v>
      </c>
      <c r="BF33" s="27">
        <v>49308.66</v>
      </c>
      <c r="BG33" s="27">
        <v>49308.66</v>
      </c>
      <c r="BH33" s="27">
        <v>49308.66</v>
      </c>
      <c r="BI33" s="27">
        <v>49308.66</v>
      </c>
      <c r="BJ33" s="27">
        <v>49308.66</v>
      </c>
      <c r="BK33" s="27">
        <v>49308.66</v>
      </c>
      <c r="BL33" s="27">
        <v>49308.66</v>
      </c>
      <c r="BM33" s="27">
        <v>49308.66</v>
      </c>
      <c r="BN33" s="27">
        <v>49308.66</v>
      </c>
      <c r="BO33" s="27">
        <v>49308.66</v>
      </c>
      <c r="BP33" s="68"/>
      <c r="BR33" s="37">
        <f t="shared" si="123"/>
        <v>562786</v>
      </c>
      <c r="BS33" s="37">
        <f t="shared" si="123"/>
        <v>597678.73200000008</v>
      </c>
      <c r="BT33" s="37">
        <f t="shared" si="123"/>
        <v>591703.92000000016</v>
      </c>
      <c r="BU33" s="37">
        <f t="shared" si="123"/>
        <v>591703.92000000016</v>
      </c>
      <c r="BV33" s="37">
        <f t="shared" si="123"/>
        <v>591703.92000000016</v>
      </c>
      <c r="BX33" s="81">
        <f t="shared" si="124"/>
        <v>6.2000000000000055E-2</v>
      </c>
      <c r="BY33" s="81">
        <f t="shared" si="125"/>
        <v>-9.996695013735124E-3</v>
      </c>
      <c r="BZ33" s="81">
        <f t="shared" si="126"/>
        <v>0</v>
      </c>
      <c r="CA33" s="81">
        <f t="shared" si="127"/>
        <v>0</v>
      </c>
    </row>
    <row r="34" spans="1:79" x14ac:dyDescent="0.3">
      <c r="A34" s="8" t="s">
        <v>30</v>
      </c>
      <c r="B34" s="8"/>
      <c r="C34" s="8"/>
      <c r="D34" s="8"/>
      <c r="E34" s="8"/>
      <c r="F34" s="9" t="s">
        <v>64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27">
        <v>52149.999999999993</v>
      </c>
      <c r="AG34" s="27">
        <v>52149.999999999993</v>
      </c>
      <c r="AH34" s="27">
        <v>52149.999999999993</v>
      </c>
      <c r="AI34" s="27">
        <v>52149.999999999993</v>
      </c>
      <c r="AJ34" s="27">
        <v>52149.999999999993</v>
      </c>
      <c r="AK34" s="27">
        <v>52149.999999999993</v>
      </c>
      <c r="AL34" s="27">
        <v>52149.999999999993</v>
      </c>
      <c r="AM34" s="27">
        <v>52149.999999999993</v>
      </c>
      <c r="AN34" s="27">
        <v>52149.999999999993</v>
      </c>
      <c r="AO34" s="27">
        <v>52149.999999999993</v>
      </c>
      <c r="AP34" s="27">
        <v>52149.999999999993</v>
      </c>
      <c r="AQ34" s="27">
        <v>52149.999999999993</v>
      </c>
      <c r="AR34" s="27">
        <v>52149.999999999993</v>
      </c>
      <c r="AS34" s="27">
        <v>52149.999999999993</v>
      </c>
      <c r="AT34" s="27">
        <v>52149.999999999993</v>
      </c>
      <c r="AU34" s="27">
        <v>52149.999999999993</v>
      </c>
      <c r="AV34" s="27">
        <v>52149.999999999993</v>
      </c>
      <c r="AW34" s="27">
        <v>52149.999999999993</v>
      </c>
      <c r="AX34" s="27">
        <v>52149.999999999993</v>
      </c>
      <c r="AY34" s="27">
        <v>52149.999999999993</v>
      </c>
      <c r="AZ34" s="27">
        <v>52149.999999999993</v>
      </c>
      <c r="BA34" s="27">
        <v>52149.999999999993</v>
      </c>
      <c r="BB34" s="27">
        <v>52149.999999999993</v>
      </c>
      <c r="BC34" s="27">
        <v>52149.999999999993</v>
      </c>
      <c r="BD34" s="27">
        <v>52149.999999999993</v>
      </c>
      <c r="BE34" s="27">
        <v>52149.999999999993</v>
      </c>
      <c r="BF34" s="27">
        <v>52149.999999999993</v>
      </c>
      <c r="BG34" s="27">
        <v>52149.999999999993</v>
      </c>
      <c r="BH34" s="27">
        <v>52149.999999999993</v>
      </c>
      <c r="BI34" s="27">
        <v>52149.999999999993</v>
      </c>
      <c r="BJ34" s="27">
        <v>52149.999999999993</v>
      </c>
      <c r="BK34" s="27">
        <v>52149.999999999993</v>
      </c>
      <c r="BL34" s="27">
        <v>52149.999999999993</v>
      </c>
      <c r="BM34" s="27">
        <v>52149.999999999993</v>
      </c>
      <c r="BN34" s="27">
        <v>52149.999999999993</v>
      </c>
      <c r="BO34" s="27">
        <v>52149.999999999993</v>
      </c>
      <c r="BP34" s="68"/>
      <c r="BR34" s="37">
        <f t="shared" si="123"/>
        <v>600000</v>
      </c>
      <c r="BS34" s="37">
        <f t="shared" si="123"/>
        <v>625799.99999999988</v>
      </c>
      <c r="BT34" s="37">
        <f t="shared" si="123"/>
        <v>625799.99999999988</v>
      </c>
      <c r="BU34" s="37">
        <f t="shared" si="123"/>
        <v>625799.99999999988</v>
      </c>
      <c r="BV34" s="37">
        <f t="shared" si="123"/>
        <v>625799.99999999988</v>
      </c>
      <c r="BX34" s="81">
        <f t="shared" si="124"/>
        <v>4.2999999999999705E-2</v>
      </c>
      <c r="BY34" s="81">
        <f t="shared" si="125"/>
        <v>0</v>
      </c>
      <c r="BZ34" s="81">
        <f t="shared" si="126"/>
        <v>0</v>
      </c>
      <c r="CA34" s="81">
        <f t="shared" si="127"/>
        <v>0</v>
      </c>
    </row>
    <row r="35" spans="1:79" x14ac:dyDescent="0.3">
      <c r="A35" s="8" t="s">
        <v>31</v>
      </c>
      <c r="B35" s="8"/>
      <c r="C35" s="8"/>
      <c r="D35" s="8"/>
      <c r="E35" s="8"/>
      <c r="F35" s="9" t="s">
        <v>64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27">
        <v>75333.808999999994</v>
      </c>
      <c r="AG35" s="27">
        <v>75333.808999999994</v>
      </c>
      <c r="AH35" s="27">
        <v>75333.808999999994</v>
      </c>
      <c r="AI35" s="27">
        <v>75333.808999999994</v>
      </c>
      <c r="AJ35" s="27">
        <v>75333.808999999994</v>
      </c>
      <c r="AK35" s="27">
        <v>75333.808999999994</v>
      </c>
      <c r="AL35" s="27">
        <v>75333.808999999994</v>
      </c>
      <c r="AM35" s="27">
        <v>75333.808999999994</v>
      </c>
      <c r="AN35" s="27">
        <v>75333.808999999994</v>
      </c>
      <c r="AO35" s="27">
        <v>75333.808999999994</v>
      </c>
      <c r="AP35" s="27">
        <v>75333.808999999994</v>
      </c>
      <c r="AQ35" s="27">
        <v>75333.808999999994</v>
      </c>
      <c r="AR35" s="27">
        <v>75333.808999999994</v>
      </c>
      <c r="AS35" s="27">
        <v>75333.808999999994</v>
      </c>
      <c r="AT35" s="27">
        <v>75333.808999999994</v>
      </c>
      <c r="AU35" s="27">
        <v>75333.808999999994</v>
      </c>
      <c r="AV35" s="27">
        <v>75333.808999999994</v>
      </c>
      <c r="AW35" s="27">
        <v>75333.808999999994</v>
      </c>
      <c r="AX35" s="27">
        <v>75333.808999999994</v>
      </c>
      <c r="AY35" s="27">
        <v>75333.808999999994</v>
      </c>
      <c r="AZ35" s="27">
        <v>75333.808999999994</v>
      </c>
      <c r="BA35" s="27">
        <v>75333.808999999994</v>
      </c>
      <c r="BB35" s="27">
        <v>75333.808999999994</v>
      </c>
      <c r="BC35" s="27">
        <v>75333.808999999994</v>
      </c>
      <c r="BD35" s="27">
        <v>75333.808999999994</v>
      </c>
      <c r="BE35" s="27">
        <v>75333.808999999994</v>
      </c>
      <c r="BF35" s="27">
        <v>75333.808999999994</v>
      </c>
      <c r="BG35" s="27">
        <v>75333.808999999994</v>
      </c>
      <c r="BH35" s="27">
        <v>75333.808999999994</v>
      </c>
      <c r="BI35" s="27">
        <v>75333.808999999994</v>
      </c>
      <c r="BJ35" s="27">
        <v>75333.808999999994</v>
      </c>
      <c r="BK35" s="27">
        <v>75333.808999999994</v>
      </c>
      <c r="BL35" s="27">
        <v>75333.808999999994</v>
      </c>
      <c r="BM35" s="27">
        <v>75333.808999999994</v>
      </c>
      <c r="BN35" s="27">
        <v>75333.808999999994</v>
      </c>
      <c r="BO35" s="27">
        <v>75333.808999999994</v>
      </c>
      <c r="BP35" s="68"/>
      <c r="BR35" s="37">
        <f t="shared" si="123"/>
        <v>778192</v>
      </c>
      <c r="BS35" s="37">
        <f t="shared" si="123"/>
        <v>841225.55200000003</v>
      </c>
      <c r="BT35" s="37">
        <f t="shared" si="123"/>
        <v>904005.70799999998</v>
      </c>
      <c r="BU35" s="37">
        <f t="shared" si="123"/>
        <v>904005.70799999998</v>
      </c>
      <c r="BV35" s="37">
        <f t="shared" si="123"/>
        <v>904005.70799999998</v>
      </c>
      <c r="BX35" s="81">
        <f t="shared" si="124"/>
        <v>8.0999999999999961E-2</v>
      </c>
      <c r="BY35" s="81">
        <f t="shared" si="125"/>
        <v>7.4629397372370843E-2</v>
      </c>
      <c r="BZ35" s="81">
        <f t="shared" si="126"/>
        <v>0</v>
      </c>
      <c r="CA35" s="81">
        <f t="shared" si="127"/>
        <v>0</v>
      </c>
    </row>
    <row r="36" spans="1:79" x14ac:dyDescent="0.3">
      <c r="A36" s="8" t="s">
        <v>32</v>
      </c>
      <c r="B36" s="8"/>
      <c r="C36" s="8"/>
      <c r="D36" s="8"/>
      <c r="E36" s="8"/>
      <c r="F36" s="9" t="s">
        <v>64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27">
        <v>16979.420999999998</v>
      </c>
      <c r="AG36" s="27">
        <v>16979.420999999998</v>
      </c>
      <c r="AH36" s="27">
        <v>16979.420999999998</v>
      </c>
      <c r="AI36" s="27">
        <v>16979.420999999998</v>
      </c>
      <c r="AJ36" s="27">
        <v>16979.420999999998</v>
      </c>
      <c r="AK36" s="27">
        <v>16979.420999999998</v>
      </c>
      <c r="AL36" s="27">
        <v>16979.420999999998</v>
      </c>
      <c r="AM36" s="27">
        <v>16979.420999999998</v>
      </c>
      <c r="AN36" s="27">
        <v>16979.420999999998</v>
      </c>
      <c r="AO36" s="27">
        <v>16979.420999999998</v>
      </c>
      <c r="AP36" s="27">
        <v>16979.420999999998</v>
      </c>
      <c r="AQ36" s="27">
        <v>16979.420999999998</v>
      </c>
      <c r="AR36" s="27">
        <v>16979.420999999998</v>
      </c>
      <c r="AS36" s="27">
        <v>16979.420999999998</v>
      </c>
      <c r="AT36" s="27">
        <v>16979.420999999998</v>
      </c>
      <c r="AU36" s="27">
        <v>16979.420999999998</v>
      </c>
      <c r="AV36" s="27">
        <v>16979.420999999998</v>
      </c>
      <c r="AW36" s="27">
        <v>16979.420999999998</v>
      </c>
      <c r="AX36" s="27">
        <v>16979.420999999998</v>
      </c>
      <c r="AY36" s="27">
        <v>16979.420999999998</v>
      </c>
      <c r="AZ36" s="27">
        <v>16979.420999999998</v>
      </c>
      <c r="BA36" s="27">
        <v>16979.420999999998</v>
      </c>
      <c r="BB36" s="27">
        <v>16979.420999999998</v>
      </c>
      <c r="BC36" s="27">
        <v>16979.420999999998</v>
      </c>
      <c r="BD36" s="27">
        <v>16979.420999999998</v>
      </c>
      <c r="BE36" s="27">
        <v>16979.420999999998</v>
      </c>
      <c r="BF36" s="27">
        <v>16979.420999999998</v>
      </c>
      <c r="BG36" s="27">
        <v>16979.420999999998</v>
      </c>
      <c r="BH36" s="27">
        <v>16979.420999999998</v>
      </c>
      <c r="BI36" s="27">
        <v>16979.420999999998</v>
      </c>
      <c r="BJ36" s="27">
        <v>16979.420999999998</v>
      </c>
      <c r="BK36" s="27">
        <v>16979.420999999998</v>
      </c>
      <c r="BL36" s="27">
        <v>16979.420999999998</v>
      </c>
      <c r="BM36" s="27">
        <v>16979.420999999998</v>
      </c>
      <c r="BN36" s="27">
        <v>16979.420999999998</v>
      </c>
      <c r="BO36" s="27">
        <v>16979.420999999998</v>
      </c>
      <c r="BP36" s="68"/>
      <c r="BR36" s="37">
        <f t="shared" si="123"/>
        <v>211949</v>
      </c>
      <c r="BS36" s="37">
        <f t="shared" si="123"/>
        <v>218943.31699999998</v>
      </c>
      <c r="BT36" s="37">
        <f t="shared" si="123"/>
        <v>203753.052</v>
      </c>
      <c r="BU36" s="37">
        <f t="shared" si="123"/>
        <v>203753.052</v>
      </c>
      <c r="BV36" s="37">
        <f t="shared" si="123"/>
        <v>203753.052</v>
      </c>
      <c r="BX36" s="81">
        <f t="shared" si="124"/>
        <v>3.2999999999999918E-2</v>
      </c>
      <c r="BY36" s="81">
        <f t="shared" si="125"/>
        <v>-6.9379897994328754E-2</v>
      </c>
      <c r="BZ36" s="81">
        <f t="shared" si="126"/>
        <v>0</v>
      </c>
      <c r="CA36" s="81">
        <f t="shared" si="127"/>
        <v>0</v>
      </c>
    </row>
    <row r="37" spans="1:79" x14ac:dyDescent="0.3">
      <c r="A37" s="8" t="s">
        <v>33</v>
      </c>
      <c r="B37" s="8"/>
      <c r="C37" s="8"/>
      <c r="D37" s="8"/>
      <c r="E37" s="8"/>
      <c r="F37" s="9" t="s">
        <v>64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27">
        <v>18637.646999999997</v>
      </c>
      <c r="AG37" s="27">
        <v>18637.646999999997</v>
      </c>
      <c r="AH37" s="27">
        <v>18637.646999999997</v>
      </c>
      <c r="AI37" s="27">
        <v>18637.646999999997</v>
      </c>
      <c r="AJ37" s="27">
        <v>18637.646999999997</v>
      </c>
      <c r="AK37" s="27">
        <v>18637.646999999997</v>
      </c>
      <c r="AL37" s="27">
        <v>18637.646999999997</v>
      </c>
      <c r="AM37" s="27">
        <v>18637.646999999997</v>
      </c>
      <c r="AN37" s="27">
        <v>18637.646999999997</v>
      </c>
      <c r="AO37" s="27">
        <v>18637.646999999997</v>
      </c>
      <c r="AP37" s="27">
        <v>18637.646999999997</v>
      </c>
      <c r="AQ37" s="27">
        <v>18637.646999999997</v>
      </c>
      <c r="AR37" s="27">
        <v>18637.646999999997</v>
      </c>
      <c r="AS37" s="27">
        <v>18637.646999999997</v>
      </c>
      <c r="AT37" s="27">
        <v>18637.646999999997</v>
      </c>
      <c r="AU37" s="27">
        <v>18637.646999999997</v>
      </c>
      <c r="AV37" s="27">
        <v>18637.646999999997</v>
      </c>
      <c r="AW37" s="27">
        <v>18637.646999999997</v>
      </c>
      <c r="AX37" s="27">
        <v>18637.646999999997</v>
      </c>
      <c r="AY37" s="27">
        <v>18637.646999999997</v>
      </c>
      <c r="AZ37" s="27">
        <v>18637.646999999997</v>
      </c>
      <c r="BA37" s="27">
        <v>18637.646999999997</v>
      </c>
      <c r="BB37" s="27">
        <v>18637.646999999997</v>
      </c>
      <c r="BC37" s="27">
        <v>18637.646999999997</v>
      </c>
      <c r="BD37" s="27">
        <v>18637.646999999997</v>
      </c>
      <c r="BE37" s="27">
        <v>18637.646999999997</v>
      </c>
      <c r="BF37" s="27">
        <v>18637.646999999997</v>
      </c>
      <c r="BG37" s="27">
        <v>18637.646999999997</v>
      </c>
      <c r="BH37" s="27">
        <v>18637.646999999997</v>
      </c>
      <c r="BI37" s="27">
        <v>18637.646999999997</v>
      </c>
      <c r="BJ37" s="27">
        <v>18637.646999999997</v>
      </c>
      <c r="BK37" s="27">
        <v>18637.646999999997</v>
      </c>
      <c r="BL37" s="27">
        <v>18637.646999999997</v>
      </c>
      <c r="BM37" s="27">
        <v>18637.646999999997</v>
      </c>
      <c r="BN37" s="27">
        <v>18637.646999999997</v>
      </c>
      <c r="BO37" s="27">
        <v>18637.646999999997</v>
      </c>
      <c r="BP37" s="68"/>
      <c r="BR37" s="37">
        <f t="shared" si="123"/>
        <v>198784</v>
      </c>
      <c r="BS37" s="37">
        <f t="shared" si="123"/>
        <v>208126.84799999997</v>
      </c>
      <c r="BT37" s="37">
        <f t="shared" si="123"/>
        <v>223651.76399999997</v>
      </c>
      <c r="BU37" s="37">
        <f t="shared" si="123"/>
        <v>223651.76399999997</v>
      </c>
      <c r="BV37" s="37">
        <f t="shared" si="123"/>
        <v>223651.76399999997</v>
      </c>
      <c r="BX37" s="81">
        <f t="shared" si="124"/>
        <v>4.6999999999999931E-2</v>
      </c>
      <c r="BY37" s="81">
        <f t="shared" si="125"/>
        <v>7.4593528654217645E-2</v>
      </c>
      <c r="BZ37" s="81">
        <f t="shared" si="126"/>
        <v>0</v>
      </c>
      <c r="CA37" s="81">
        <f t="shared" si="127"/>
        <v>0</v>
      </c>
    </row>
    <row r="38" spans="1:79" x14ac:dyDescent="0.3">
      <c r="A38" s="8" t="s">
        <v>34</v>
      </c>
      <c r="B38" s="8"/>
      <c r="C38" s="8"/>
      <c r="D38" s="8"/>
      <c r="E38" s="8"/>
      <c r="F38" s="9" t="s">
        <v>64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27">
        <v>37273.031999999999</v>
      </c>
      <c r="AG38" s="27">
        <v>37273.031999999999</v>
      </c>
      <c r="AH38" s="27">
        <v>37273.031999999999</v>
      </c>
      <c r="AI38" s="27">
        <v>37273.031999999999</v>
      </c>
      <c r="AJ38" s="27">
        <v>37273.031999999999</v>
      </c>
      <c r="AK38" s="27">
        <v>37273.031999999999</v>
      </c>
      <c r="AL38" s="27">
        <v>37273.031999999999</v>
      </c>
      <c r="AM38" s="27">
        <v>37273.031999999999</v>
      </c>
      <c r="AN38" s="27">
        <v>37273.031999999999</v>
      </c>
      <c r="AO38" s="27">
        <v>37273.031999999999</v>
      </c>
      <c r="AP38" s="27">
        <v>37273.031999999999</v>
      </c>
      <c r="AQ38" s="27">
        <v>37273.031999999999</v>
      </c>
      <c r="AR38" s="27">
        <v>37273.031999999999</v>
      </c>
      <c r="AS38" s="27">
        <v>37273.031999999999</v>
      </c>
      <c r="AT38" s="27">
        <v>37273.031999999999</v>
      </c>
      <c r="AU38" s="27">
        <v>37273.031999999999</v>
      </c>
      <c r="AV38" s="27">
        <v>37273.031999999999</v>
      </c>
      <c r="AW38" s="27">
        <v>37273.031999999999</v>
      </c>
      <c r="AX38" s="27">
        <v>37273.031999999999</v>
      </c>
      <c r="AY38" s="27">
        <v>37273.031999999999</v>
      </c>
      <c r="AZ38" s="27">
        <v>37273.031999999999</v>
      </c>
      <c r="BA38" s="27">
        <v>37273.031999999999</v>
      </c>
      <c r="BB38" s="27">
        <v>37273.031999999999</v>
      </c>
      <c r="BC38" s="27">
        <v>37273.031999999999</v>
      </c>
      <c r="BD38" s="27">
        <v>37273.031999999999</v>
      </c>
      <c r="BE38" s="27">
        <v>37273.031999999999</v>
      </c>
      <c r="BF38" s="27">
        <v>37273.031999999999</v>
      </c>
      <c r="BG38" s="27">
        <v>37273.031999999999</v>
      </c>
      <c r="BH38" s="27">
        <v>37273.031999999999</v>
      </c>
      <c r="BI38" s="27">
        <v>37273.031999999999</v>
      </c>
      <c r="BJ38" s="27">
        <v>37273.031999999999</v>
      </c>
      <c r="BK38" s="27">
        <v>37273.031999999999</v>
      </c>
      <c r="BL38" s="27">
        <v>37273.031999999999</v>
      </c>
      <c r="BM38" s="27">
        <v>37273.031999999999</v>
      </c>
      <c r="BN38" s="27">
        <v>37273.031999999999</v>
      </c>
      <c r="BO38" s="27">
        <v>37273.031999999999</v>
      </c>
      <c r="BP38" s="68"/>
      <c r="BR38" s="37">
        <f t="shared" si="123"/>
        <v>438180</v>
      </c>
      <c r="BS38" s="37">
        <f t="shared" si="123"/>
        <v>465785.33999999997</v>
      </c>
      <c r="BT38" s="37">
        <f t="shared" si="123"/>
        <v>447276.38400000002</v>
      </c>
      <c r="BU38" s="37">
        <f t="shared" si="123"/>
        <v>447276.38400000002</v>
      </c>
      <c r="BV38" s="37">
        <f t="shared" si="123"/>
        <v>447276.38400000002</v>
      </c>
      <c r="BX38" s="81">
        <f t="shared" si="124"/>
        <v>6.2999999999999945E-2</v>
      </c>
      <c r="BY38" s="81">
        <f t="shared" si="125"/>
        <v>-3.973709434478967E-2</v>
      </c>
      <c r="BZ38" s="81">
        <f t="shared" si="126"/>
        <v>0</v>
      </c>
      <c r="CA38" s="81">
        <f t="shared" si="127"/>
        <v>0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65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8"/>
      <c r="BR39" s="37">
        <f t="shared" si="123"/>
        <v>479791.66000000003</v>
      </c>
      <c r="BS39" s="37">
        <f t="shared" si="123"/>
        <v>369541.67000000004</v>
      </c>
      <c r="BT39" s="37">
        <f t="shared" si="123"/>
        <v>321999.96000000014</v>
      </c>
      <c r="BU39" s="37">
        <f t="shared" si="123"/>
        <v>321999.96000000014</v>
      </c>
      <c r="BV39" s="37">
        <f t="shared" si="123"/>
        <v>321999.96000000014</v>
      </c>
      <c r="BX39" s="81">
        <f t="shared" si="124"/>
        <v>-0.22978721639304855</v>
      </c>
      <c r="BY39" s="81">
        <f t="shared" si="125"/>
        <v>-0.12865047127161577</v>
      </c>
      <c r="BZ39" s="81">
        <f t="shared" si="126"/>
        <v>0</v>
      </c>
      <c r="CA39" s="81">
        <f t="shared" si="127"/>
        <v>0</v>
      </c>
    </row>
    <row r="40" spans="1:79" x14ac:dyDescent="0.3">
      <c r="A40" s="8" t="s">
        <v>36</v>
      </c>
      <c r="B40" s="8"/>
      <c r="C40" s="8"/>
      <c r="D40" s="8"/>
      <c r="E40" s="8"/>
      <c r="F40" s="9" t="s">
        <v>66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27">
        <v>24359.63</v>
      </c>
      <c r="AG40" s="27">
        <v>24359.63</v>
      </c>
      <c r="AH40" s="27">
        <v>24359.63</v>
      </c>
      <c r="AI40" s="27">
        <v>24359.63</v>
      </c>
      <c r="AJ40" s="27">
        <v>24359.63</v>
      </c>
      <c r="AK40" s="27">
        <v>24359.63</v>
      </c>
      <c r="AL40" s="27">
        <v>24359.63</v>
      </c>
      <c r="AM40" s="27">
        <v>24359.63</v>
      </c>
      <c r="AN40" s="27">
        <v>24359.63</v>
      </c>
      <c r="AO40" s="27">
        <v>24359.63</v>
      </c>
      <c r="AP40" s="27">
        <v>24359.63</v>
      </c>
      <c r="AQ40" s="27">
        <v>24359.63</v>
      </c>
      <c r="AR40" s="27">
        <v>24359.63</v>
      </c>
      <c r="AS40" s="27">
        <v>24359.63</v>
      </c>
      <c r="AT40" s="27">
        <v>24359.63</v>
      </c>
      <c r="AU40" s="27">
        <v>24359.63</v>
      </c>
      <c r="AV40" s="27">
        <v>24359.63</v>
      </c>
      <c r="AW40" s="27">
        <v>24359.63</v>
      </c>
      <c r="AX40" s="27">
        <v>24359.63</v>
      </c>
      <c r="AY40" s="27">
        <v>24359.63</v>
      </c>
      <c r="AZ40" s="27">
        <v>24359.63</v>
      </c>
      <c r="BA40" s="27">
        <v>24359.63</v>
      </c>
      <c r="BB40" s="27">
        <v>24359.63</v>
      </c>
      <c r="BC40" s="27">
        <v>24359.63</v>
      </c>
      <c r="BD40" s="27">
        <v>24359.63</v>
      </c>
      <c r="BE40" s="27">
        <v>24359.63</v>
      </c>
      <c r="BF40" s="27">
        <v>24359.63</v>
      </c>
      <c r="BG40" s="27">
        <v>24359.63</v>
      </c>
      <c r="BH40" s="27">
        <v>24359.63</v>
      </c>
      <c r="BI40" s="27">
        <v>24359.63</v>
      </c>
      <c r="BJ40" s="27">
        <v>24359.63</v>
      </c>
      <c r="BK40" s="27">
        <v>24359.63</v>
      </c>
      <c r="BL40" s="27">
        <v>24359.63</v>
      </c>
      <c r="BM40" s="27">
        <v>24359.63</v>
      </c>
      <c r="BN40" s="27">
        <v>24359.63</v>
      </c>
      <c r="BO40" s="27">
        <v>24359.63</v>
      </c>
      <c r="BP40" s="68"/>
      <c r="BR40" s="37">
        <f t="shared" si="123"/>
        <v>239923.08000000002</v>
      </c>
      <c r="BS40" s="37">
        <f t="shared" si="123"/>
        <v>271618.57</v>
      </c>
      <c r="BT40" s="37">
        <f t="shared" si="123"/>
        <v>292315.56</v>
      </c>
      <c r="BU40" s="37">
        <f t="shared" si="123"/>
        <v>292315.56</v>
      </c>
      <c r="BV40" s="37">
        <f t="shared" si="123"/>
        <v>292315.56</v>
      </c>
      <c r="BX40" s="81">
        <f t="shared" si="124"/>
        <v>0.13210688192232278</v>
      </c>
      <c r="BY40" s="81">
        <f t="shared" si="125"/>
        <v>7.6198729711300706E-2</v>
      </c>
      <c r="BZ40" s="81">
        <f t="shared" si="126"/>
        <v>0</v>
      </c>
      <c r="CA40" s="81">
        <f t="shared" si="127"/>
        <v>0</v>
      </c>
    </row>
    <row r="41" spans="1:79" x14ac:dyDescent="0.3">
      <c r="A41" s="8"/>
      <c r="B41" s="8"/>
      <c r="C41" s="8"/>
      <c r="D41" s="8"/>
      <c r="E41" s="8"/>
      <c r="F41" s="9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8"/>
      <c r="BR41" s="37"/>
      <c r="BS41" s="37"/>
      <c r="BT41" s="37"/>
      <c r="BU41" s="37"/>
      <c r="BV41" s="37"/>
      <c r="BX41" s="81"/>
      <c r="BY41" s="81"/>
      <c r="BZ41" s="81"/>
      <c r="CA41" s="81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131">SUM(I28:I41)</f>
        <v>1078697.27</v>
      </c>
      <c r="J42" s="28">
        <f t="shared" si="131"/>
        <v>1104198.1099999999</v>
      </c>
      <c r="K42" s="28">
        <f t="shared" si="131"/>
        <v>1087887.5900000001</v>
      </c>
      <c r="L42" s="28">
        <f t="shared" si="131"/>
        <v>1096184.28</v>
      </c>
      <c r="M42" s="28">
        <f t="shared" si="131"/>
        <v>1099331.0599999998</v>
      </c>
      <c r="N42" s="28">
        <f t="shared" si="131"/>
        <v>1113691.3600000001</v>
      </c>
      <c r="O42" s="28">
        <f t="shared" si="131"/>
        <v>1096675.8800000001</v>
      </c>
      <c r="P42" s="28">
        <f t="shared" si="131"/>
        <v>1099673.01</v>
      </c>
      <c r="Q42" s="28">
        <f t="shared" si="131"/>
        <v>1064022.8400000001</v>
      </c>
      <c r="R42" s="28">
        <f t="shared" si="131"/>
        <v>1074652.0499999998</v>
      </c>
      <c r="S42" s="28">
        <f t="shared" si="131"/>
        <v>1084365.82</v>
      </c>
      <c r="T42" s="28">
        <f t="shared" si="131"/>
        <v>1130581.0290000001</v>
      </c>
      <c r="U42" s="28">
        <f t="shared" si="131"/>
        <v>1162311.6689999998</v>
      </c>
      <c r="V42" s="28">
        <f t="shared" si="131"/>
        <v>1130100.493</v>
      </c>
      <c r="W42" s="28">
        <f t="shared" si="131"/>
        <v>1124652.6869999997</v>
      </c>
      <c r="X42" s="28">
        <f t="shared" si="131"/>
        <v>1144051.5109999999</v>
      </c>
      <c r="Y42" s="28">
        <f t="shared" si="131"/>
        <v>1124084.8629999999</v>
      </c>
      <c r="Z42" s="28">
        <f t="shared" si="131"/>
        <v>1139460.818</v>
      </c>
      <c r="AA42" s="28">
        <f t="shared" si="131"/>
        <v>1146876.7470000002</v>
      </c>
      <c r="AB42" s="28">
        <f t="shared" si="131"/>
        <v>1147342.53</v>
      </c>
      <c r="AC42" s="28">
        <f t="shared" si="131"/>
        <v>1131285.6670000001</v>
      </c>
      <c r="AD42" s="28">
        <f t="shared" si="131"/>
        <v>1131467.7760000001</v>
      </c>
      <c r="AE42" s="28">
        <f t="shared" si="131"/>
        <v>1154458.0789999999</v>
      </c>
      <c r="AF42" s="28">
        <f t="shared" ref="AF42:BO42" si="132">SUM(AF28:AF41)</f>
        <v>1153634.9604914587</v>
      </c>
      <c r="AG42" s="28">
        <f t="shared" si="132"/>
        <v>1190922.9307545123</v>
      </c>
      <c r="AH42" s="28">
        <f t="shared" si="132"/>
        <v>1159128.2316871288</v>
      </c>
      <c r="AI42" s="28">
        <f t="shared" si="132"/>
        <v>1156603.5690964137</v>
      </c>
      <c r="AJ42" s="28">
        <f t="shared" si="132"/>
        <v>1178248.0033647001</v>
      </c>
      <c r="AK42" s="28">
        <f t="shared" si="132"/>
        <v>1153856.0021043874</v>
      </c>
      <c r="AL42" s="28">
        <f t="shared" si="132"/>
        <v>1167908.8052614413</v>
      </c>
      <c r="AM42" s="28">
        <f t="shared" si="132"/>
        <v>1179194.0204235676</v>
      </c>
      <c r="AN42" s="28">
        <f t="shared" si="132"/>
        <v>1176426.8992151974</v>
      </c>
      <c r="AO42" s="28">
        <f t="shared" si="132"/>
        <v>1173580.8630004448</v>
      </c>
      <c r="AP42" s="28">
        <f t="shared" si="132"/>
        <v>1157255.2486140162</v>
      </c>
      <c r="AQ42" s="28">
        <f t="shared" si="132"/>
        <v>1187362.131881525</v>
      </c>
      <c r="AR42" s="28">
        <f t="shared" si="132"/>
        <v>1187237.6258938306</v>
      </c>
      <c r="AS42" s="28">
        <f t="shared" si="132"/>
        <v>1231726.0418258302</v>
      </c>
      <c r="AT42" s="28">
        <f t="shared" si="132"/>
        <v>1193477.1349874355</v>
      </c>
      <c r="AU42" s="28">
        <f t="shared" si="132"/>
        <v>1190458.57616286</v>
      </c>
      <c r="AV42" s="28">
        <f t="shared" si="132"/>
        <v>1216293.2763651705</v>
      </c>
      <c r="AW42" s="28">
        <f t="shared" si="132"/>
        <v>1187251.9111909533</v>
      </c>
      <c r="AX42" s="28">
        <f t="shared" si="132"/>
        <v>1204148.085070363</v>
      </c>
      <c r="AY42" s="28">
        <f t="shared" si="132"/>
        <v>1217695.232044921</v>
      </c>
      <c r="AZ42" s="28">
        <f t="shared" si="132"/>
        <v>1214421.0150734254</v>
      </c>
      <c r="BA42" s="28">
        <f t="shared" si="132"/>
        <v>1210981.1622154515</v>
      </c>
      <c r="BB42" s="28">
        <f t="shared" si="132"/>
        <v>1191446.5401482263</v>
      </c>
      <c r="BC42" s="28">
        <f t="shared" si="132"/>
        <v>1227283.0822147478</v>
      </c>
      <c r="BD42" s="28">
        <f t="shared" si="132"/>
        <v>1227511.2610632379</v>
      </c>
      <c r="BE42" s="28">
        <f t="shared" si="132"/>
        <v>1280636.3545722172</v>
      </c>
      <c r="BF42" s="28">
        <f t="shared" si="132"/>
        <v>1234640.969389247</v>
      </c>
      <c r="BG42" s="28">
        <f t="shared" si="132"/>
        <v>1231029.9006283029</v>
      </c>
      <c r="BH42" s="28">
        <f t="shared" si="132"/>
        <v>1261890.8406376478</v>
      </c>
      <c r="BI42" s="28">
        <f t="shared" si="132"/>
        <v>1227273.6743118174</v>
      </c>
      <c r="BJ42" s="28">
        <f t="shared" si="132"/>
        <v>1247582.3852094181</v>
      </c>
      <c r="BK42" s="28">
        <f t="shared" si="132"/>
        <v>1263843.9236905945</v>
      </c>
      <c r="BL42" s="28">
        <f t="shared" si="132"/>
        <v>1259961.8867305268</v>
      </c>
      <c r="BM42" s="28">
        <f t="shared" si="132"/>
        <v>1255809.0847596831</v>
      </c>
      <c r="BN42" s="28">
        <f t="shared" si="132"/>
        <v>1232424.4952034496</v>
      </c>
      <c r="BO42" s="28">
        <f t="shared" si="132"/>
        <v>1275132.2520609687</v>
      </c>
      <c r="BP42" s="69"/>
      <c r="BR42" s="77">
        <f t="shared" ref="BR42:BV42" si="133">SUMIFS($H42:$BP42,$H$3:$BP$3,BR$3)</f>
        <v>13088450.490000002</v>
      </c>
      <c r="BS42" s="77">
        <f t="shared" si="133"/>
        <v>13666673.868999999</v>
      </c>
      <c r="BT42" s="77">
        <f t="shared" si="133"/>
        <v>14034121.665894795</v>
      </c>
      <c r="BU42" s="77">
        <f t="shared" si="133"/>
        <v>14472419.683193214</v>
      </c>
      <c r="BV42" s="77">
        <f t="shared" si="133"/>
        <v>14997737.028257113</v>
      </c>
      <c r="BX42" s="83">
        <f t="shared" ref="BX42:CA42" si="134">IFERROR(BS42/BR42-1,0)</f>
        <v>4.4178138538383704E-2</v>
      </c>
      <c r="BY42" s="83">
        <f t="shared" si="134"/>
        <v>2.688640999389591E-2</v>
      </c>
      <c r="BZ42" s="83">
        <f t="shared" si="134"/>
        <v>3.1230883394972597E-2</v>
      </c>
      <c r="CA42" s="83">
        <f t="shared" si="134"/>
        <v>3.6297824176142912E-2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9"/>
      <c r="BR43" s="37"/>
      <c r="BS43" s="37"/>
      <c r="BT43" s="37"/>
      <c r="BU43" s="37"/>
      <c r="BV43" s="37"/>
      <c r="BX43" s="81"/>
      <c r="BY43" s="81"/>
      <c r="BZ43" s="81"/>
      <c r="CA43" s="81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135">H22-H42</f>
        <v>281984.46375180129</v>
      </c>
      <c r="I44" s="28">
        <f t="shared" si="135"/>
        <v>360847.07695553033</v>
      </c>
      <c r="J44" s="28">
        <f t="shared" si="135"/>
        <v>406170.54699987383</v>
      </c>
      <c r="K44" s="28">
        <f t="shared" si="135"/>
        <v>383073.18202828965</v>
      </c>
      <c r="L44" s="28">
        <f t="shared" si="135"/>
        <v>446325.70993441553</v>
      </c>
      <c r="M44" s="28">
        <f t="shared" si="135"/>
        <v>364637.07883360097</v>
      </c>
      <c r="N44" s="28">
        <f t="shared" si="135"/>
        <v>350193.79696557065</v>
      </c>
      <c r="O44" s="28">
        <f t="shared" si="135"/>
        <v>373329.6644133837</v>
      </c>
      <c r="P44" s="28">
        <f t="shared" si="135"/>
        <v>305446.53415252152</v>
      </c>
      <c r="Q44" s="28">
        <f t="shared" si="135"/>
        <v>334633.62918754737</v>
      </c>
      <c r="R44" s="28">
        <f t="shared" si="135"/>
        <v>327281.46612681099</v>
      </c>
      <c r="S44" s="28">
        <f t="shared" si="135"/>
        <v>397552.36335372971</v>
      </c>
      <c r="T44" s="28">
        <f t="shared" si="135"/>
        <v>180387.53431555023</v>
      </c>
      <c r="U44" s="28">
        <f t="shared" si="135"/>
        <v>367336.87468473474</v>
      </c>
      <c r="V44" s="28">
        <f t="shared" si="135"/>
        <v>178418.50980985654</v>
      </c>
      <c r="W44" s="28">
        <f t="shared" si="135"/>
        <v>293997.9229139688</v>
      </c>
      <c r="X44" s="28">
        <f t="shared" si="135"/>
        <v>294840.85684731835</v>
      </c>
      <c r="Y44" s="28">
        <f t="shared" si="135"/>
        <v>227863.47930474882</v>
      </c>
      <c r="Z44" s="28">
        <f t="shared" si="135"/>
        <v>196460.94845760544</v>
      </c>
      <c r="AA44" s="28">
        <f t="shared" si="135"/>
        <v>266463.53899867996</v>
      </c>
      <c r="AB44" s="28">
        <f t="shared" si="135"/>
        <v>205458.77508449089</v>
      </c>
      <c r="AC44" s="28">
        <f t="shared" si="135"/>
        <v>288433.05471111997</v>
      </c>
      <c r="AD44" s="28">
        <f t="shared" si="135"/>
        <v>282433.66777954111</v>
      </c>
      <c r="AE44" s="28">
        <f t="shared" si="135"/>
        <v>363287.92410838697</v>
      </c>
      <c r="AF44" s="28">
        <f t="shared" ref="AF44:BO44" si="136">AF22-AF42</f>
        <v>251351.80499606603</v>
      </c>
      <c r="AG44" s="28">
        <f t="shared" si="136"/>
        <v>369259.26851623761</v>
      </c>
      <c r="AH44" s="28">
        <f t="shared" si="136"/>
        <v>367332.361540596</v>
      </c>
      <c r="AI44" s="28">
        <f t="shared" si="136"/>
        <v>361347.67468841141</v>
      </c>
      <c r="AJ44" s="28">
        <f t="shared" si="136"/>
        <v>426451.64051729999</v>
      </c>
      <c r="AK44" s="28">
        <f t="shared" si="136"/>
        <v>330253.65215886221</v>
      </c>
      <c r="AL44" s="28">
        <f t="shared" si="136"/>
        <v>334020.04842503346</v>
      </c>
      <c r="AM44" s="28">
        <f t="shared" si="136"/>
        <v>343772.56499048253</v>
      </c>
      <c r="AN44" s="28">
        <f t="shared" si="136"/>
        <v>326480.83969665272</v>
      </c>
      <c r="AO44" s="28">
        <f t="shared" si="136"/>
        <v>331350.18302625534</v>
      </c>
      <c r="AP44" s="28">
        <f t="shared" si="136"/>
        <v>297431.69622695842</v>
      </c>
      <c r="AQ44" s="28">
        <f t="shared" si="136"/>
        <v>418996.06900997483</v>
      </c>
      <c r="AR44" s="28">
        <f t="shared" si="136"/>
        <v>300493.23893600726</v>
      </c>
      <c r="AS44" s="28">
        <f t="shared" si="136"/>
        <v>426810.44052398088</v>
      </c>
      <c r="AT44" s="28">
        <f t="shared" si="136"/>
        <v>418877.34265870531</v>
      </c>
      <c r="AU44" s="28">
        <f t="shared" si="136"/>
        <v>412346.85920873703</v>
      </c>
      <c r="AV44" s="28">
        <f t="shared" si="136"/>
        <v>482292.98394505936</v>
      </c>
      <c r="AW44" s="28">
        <f t="shared" si="136"/>
        <v>380368.54186624521</v>
      </c>
      <c r="AX44" s="28">
        <f t="shared" si="136"/>
        <v>386824.01275140885</v>
      </c>
      <c r="AY44" s="28">
        <f t="shared" si="136"/>
        <v>398815.4706503395</v>
      </c>
      <c r="AZ44" s="28">
        <f t="shared" si="136"/>
        <v>380798.78053210233</v>
      </c>
      <c r="BA44" s="28">
        <f t="shared" si="136"/>
        <v>385190.03791164863</v>
      </c>
      <c r="BB44" s="28">
        <f t="shared" si="136"/>
        <v>347798.65034536319</v>
      </c>
      <c r="BC44" s="28">
        <f t="shared" si="136"/>
        <v>476464.54427012452</v>
      </c>
      <c r="BD44" s="28">
        <f t="shared" si="136"/>
        <v>356538.7241710471</v>
      </c>
      <c r="BE44" s="28">
        <f t="shared" si="136"/>
        <v>492720.03512084088</v>
      </c>
      <c r="BF44" s="28">
        <f t="shared" si="136"/>
        <v>477495.19604558568</v>
      </c>
      <c r="BG44" s="28">
        <f t="shared" si="136"/>
        <v>470319.52378986799</v>
      </c>
      <c r="BH44" s="28">
        <f t="shared" si="136"/>
        <v>545953.55970123527</v>
      </c>
      <c r="BI44" s="28">
        <f t="shared" si="136"/>
        <v>437360.07031723903</v>
      </c>
      <c r="BJ44" s="28">
        <f t="shared" si="136"/>
        <v>447071.46767568006</v>
      </c>
      <c r="BK44" s="28">
        <f t="shared" si="136"/>
        <v>461753.98174509476</v>
      </c>
      <c r="BL44" s="28">
        <f t="shared" si="136"/>
        <v>442908.33454108355</v>
      </c>
      <c r="BM44" s="28">
        <f t="shared" si="136"/>
        <v>446704.10946132359</v>
      </c>
      <c r="BN44" s="28">
        <f t="shared" si="136"/>
        <v>405194.90292354347</v>
      </c>
      <c r="BO44" s="28">
        <f t="shared" si="136"/>
        <v>542124.45191717683</v>
      </c>
      <c r="BP44" s="69"/>
      <c r="BR44" s="77">
        <f t="shared" ref="BR44:BV44" si="137">SUMIFS($H44:$BP44,$H$3:$BP$3,BR$3)</f>
        <v>4331475.512703076</v>
      </c>
      <c r="BS44" s="77">
        <f t="shared" si="137"/>
        <v>3145383.0870160018</v>
      </c>
      <c r="BT44" s="77">
        <f t="shared" si="137"/>
        <v>4158047.8037928306</v>
      </c>
      <c r="BU44" s="77">
        <f t="shared" si="137"/>
        <v>4797080.9035997223</v>
      </c>
      <c r="BV44" s="77">
        <f t="shared" si="137"/>
        <v>5526144.3574097175</v>
      </c>
      <c r="BX44" s="83">
        <f t="shared" ref="BX44:CA44" si="138">IFERROR(BS44/BR44-1,0)</f>
        <v>-0.27383103568485556</v>
      </c>
      <c r="BY44" s="83">
        <f t="shared" si="138"/>
        <v>0.32195274431183352</v>
      </c>
      <c r="BZ44" s="83">
        <f t="shared" si="138"/>
        <v>0.15368584729208434</v>
      </c>
      <c r="CA44" s="83">
        <f t="shared" si="138"/>
        <v>0.1519806458262789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139">H44/H10</f>
        <v>6.9940442618369514E-2</v>
      </c>
      <c r="I45" s="32">
        <f t="shared" si="139"/>
        <v>8.4969423664868315E-2</v>
      </c>
      <c r="J45" s="32">
        <f t="shared" si="139"/>
        <v>9.1032992266758914E-2</v>
      </c>
      <c r="K45" s="32">
        <f t="shared" si="139"/>
        <v>8.7117557345295318E-2</v>
      </c>
      <c r="L45" s="32">
        <f t="shared" si="139"/>
        <v>9.7784131508460589E-2</v>
      </c>
      <c r="M45" s="32">
        <f t="shared" si="139"/>
        <v>8.4056407841749503E-2</v>
      </c>
      <c r="N45" s="32">
        <f t="shared" si="139"/>
        <v>8.0531455243423408E-2</v>
      </c>
      <c r="O45" s="32">
        <f t="shared" si="139"/>
        <v>8.6982584775299063E-2</v>
      </c>
      <c r="P45" s="32">
        <f t="shared" si="139"/>
        <v>7.2116238215607018E-2</v>
      </c>
      <c r="Q45" s="32">
        <f t="shared" si="139"/>
        <v>8.0275592812330335E-2</v>
      </c>
      <c r="R45" s="32">
        <f t="shared" si="139"/>
        <v>7.9792734017837486E-2</v>
      </c>
      <c r="S45" s="32">
        <f t="shared" si="139"/>
        <v>8.9347516474569316E-2</v>
      </c>
      <c r="T45" s="32">
        <f t="shared" si="139"/>
        <v>4.4267750282228867E-2</v>
      </c>
      <c r="U45" s="32">
        <f t="shared" si="139"/>
        <v>8.2206415328527488E-2</v>
      </c>
      <c r="V45" s="32">
        <f t="shared" si="139"/>
        <v>3.9984058236695173E-2</v>
      </c>
      <c r="W45" s="32">
        <f t="shared" si="139"/>
        <v>6.6181917238693266E-2</v>
      </c>
      <c r="X45" s="32">
        <f t="shared" si="139"/>
        <v>6.3276465088457745E-2</v>
      </c>
      <c r="Y45" s="32">
        <f t="shared" si="139"/>
        <v>5.2522004815108617E-2</v>
      </c>
      <c r="Z45" s="32">
        <f t="shared" si="139"/>
        <v>4.5153824241305179E-2</v>
      </c>
      <c r="AA45" s="32">
        <f t="shared" si="139"/>
        <v>6.0788897768646807E-2</v>
      </c>
      <c r="AB45" s="32">
        <f t="shared" si="139"/>
        <v>4.7497333146796425E-2</v>
      </c>
      <c r="AC45" s="32">
        <f t="shared" si="139"/>
        <v>6.6429043125643933E-2</v>
      </c>
      <c r="AD45" s="32">
        <f t="shared" si="139"/>
        <v>6.6788199339474164E-2</v>
      </c>
      <c r="AE45" s="32">
        <f t="shared" si="139"/>
        <v>7.8385933746370123E-2</v>
      </c>
      <c r="AF45" s="32">
        <f t="shared" ref="AF45:BO45" si="140">AF44/AF10</f>
        <v>5.9297507433731043E-2</v>
      </c>
      <c r="AG45" s="32">
        <f t="shared" si="140"/>
        <v>7.9233113564938923E-2</v>
      </c>
      <c r="AH45" s="32">
        <f t="shared" si="140"/>
        <v>7.9266057054894062E-2</v>
      </c>
      <c r="AI45" s="32">
        <f t="shared" si="140"/>
        <v>7.8343021673206864E-2</v>
      </c>
      <c r="AJ45" s="32">
        <f t="shared" si="140"/>
        <v>8.8004028112551605E-2</v>
      </c>
      <c r="AK45" s="32">
        <f t="shared" si="140"/>
        <v>7.3298536046500107E-2</v>
      </c>
      <c r="AL45" s="32">
        <f t="shared" si="140"/>
        <v>7.3783206118876912E-2</v>
      </c>
      <c r="AM45" s="32">
        <f t="shared" si="140"/>
        <v>7.5273029630039831E-2</v>
      </c>
      <c r="AN45" s="32">
        <f t="shared" si="140"/>
        <v>7.244091618565314E-2</v>
      </c>
      <c r="AO45" s="32">
        <f t="shared" si="140"/>
        <v>7.3282507585049006E-2</v>
      </c>
      <c r="AP45" s="32">
        <f t="shared" si="140"/>
        <v>6.7647447158000681E-2</v>
      </c>
      <c r="AQ45" s="32">
        <f t="shared" si="140"/>
        <v>8.6815498270358019E-2</v>
      </c>
      <c r="AR45" s="32">
        <f t="shared" si="140"/>
        <v>6.7896617899606063E-2</v>
      </c>
      <c r="AS45" s="32">
        <f t="shared" si="140"/>
        <v>8.7457117785680397E-2</v>
      </c>
      <c r="AT45" s="32">
        <f t="shared" si="140"/>
        <v>8.6729901493740699E-2</v>
      </c>
      <c r="AU45" s="32">
        <f t="shared" si="140"/>
        <v>8.5803094937837068E-2</v>
      </c>
      <c r="AV45" s="32">
        <f t="shared" si="140"/>
        <v>9.5349885599820175E-2</v>
      </c>
      <c r="AW45" s="32">
        <f t="shared" si="140"/>
        <v>8.1003947241116189E-2</v>
      </c>
      <c r="AX45" s="32">
        <f t="shared" si="140"/>
        <v>8.1815891098522081E-2</v>
      </c>
      <c r="AY45" s="32">
        <f t="shared" si="140"/>
        <v>8.3488119473468431E-2</v>
      </c>
      <c r="AZ45" s="32">
        <f t="shared" si="140"/>
        <v>8.0780453132658928E-2</v>
      </c>
      <c r="BA45" s="32">
        <f t="shared" si="140"/>
        <v>8.1492365109967407E-2</v>
      </c>
      <c r="BB45" s="32">
        <f t="shared" si="140"/>
        <v>7.580254097966381E-2</v>
      </c>
      <c r="BC45" s="32">
        <f t="shared" si="140"/>
        <v>9.4437976094859835E-2</v>
      </c>
      <c r="BD45" s="32">
        <f t="shared" si="140"/>
        <v>7.6837935319792994E-2</v>
      </c>
      <c r="BE45" s="32">
        <f t="shared" si="140"/>
        <v>9.5984813493881133E-2</v>
      </c>
      <c r="BF45" s="32">
        <f t="shared" si="140"/>
        <v>9.4491493370680718E-2</v>
      </c>
      <c r="BG45" s="32">
        <f t="shared" si="140"/>
        <v>9.356196490772932E-2</v>
      </c>
      <c r="BH45" s="32">
        <f t="shared" si="140"/>
        <v>0.10297960280298188</v>
      </c>
      <c r="BI45" s="32">
        <f t="shared" si="140"/>
        <v>8.9018945173552924E-2</v>
      </c>
      <c r="BJ45" s="32">
        <f t="shared" si="140"/>
        <v>9.0161998227674942E-2</v>
      </c>
      <c r="BK45" s="32">
        <f t="shared" si="140"/>
        <v>9.2015022011229936E-2</v>
      </c>
      <c r="BL45" s="32">
        <f t="shared" si="140"/>
        <v>8.9437570227830096E-2</v>
      </c>
      <c r="BM45" s="32">
        <f t="shared" si="140"/>
        <v>9.0017750050494602E-2</v>
      </c>
      <c r="BN45" s="32">
        <f t="shared" si="140"/>
        <v>8.4281926060374393E-2</v>
      </c>
      <c r="BO45" s="32">
        <f t="shared" si="140"/>
        <v>0.10234848274210169</v>
      </c>
      <c r="BP45" s="70"/>
      <c r="BR45" s="78">
        <f t="shared" ref="BR45:BV45" si="141">BR44/BR10</f>
        <v>8.3885304797356661E-2</v>
      </c>
      <c r="BS45" s="78">
        <f t="shared" si="141"/>
        <v>5.9671871099994604E-2</v>
      </c>
      <c r="BT45" s="78">
        <f t="shared" si="141"/>
        <v>7.5817656195756866E-2</v>
      </c>
      <c r="BU45" s="78">
        <f t="shared" si="141"/>
        <v>8.3756291254388771E-2</v>
      </c>
      <c r="BV45" s="78">
        <f t="shared" si="141"/>
        <v>9.2004166584606584E-2</v>
      </c>
      <c r="BX45" s="91"/>
      <c r="BY45" s="91"/>
      <c r="BZ45" s="91"/>
      <c r="CA45" s="91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1"/>
      <c r="BR46" s="79"/>
      <c r="BS46" s="79"/>
      <c r="BT46" s="79"/>
      <c r="BU46" s="79"/>
      <c r="BV46" s="79"/>
      <c r="BX46" s="81"/>
      <c r="BY46" s="81"/>
      <c r="BZ46" s="81"/>
      <c r="CA46" s="81"/>
    </row>
    <row r="47" spans="1:79" x14ac:dyDescent="0.3">
      <c r="A47" s="8" t="s">
        <v>40</v>
      </c>
      <c r="B47" s="8"/>
      <c r="C47" s="8"/>
      <c r="D47" s="8"/>
      <c r="E47" s="8"/>
      <c r="F47" s="9" t="s">
        <v>67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27">
        <v>108986.37723251608</v>
      </c>
      <c r="AG47" s="27">
        <v>108986.37723251608</v>
      </c>
      <c r="AH47" s="27">
        <v>108986.37723251608</v>
      </c>
      <c r="AI47" s="27">
        <v>108986.37723251608</v>
      </c>
      <c r="AJ47" s="27">
        <v>108986.37723251608</v>
      </c>
      <c r="AK47" s="27">
        <v>108986.37723251608</v>
      </c>
      <c r="AL47" s="27">
        <v>108986.37723251608</v>
      </c>
      <c r="AM47" s="27">
        <v>108986.37723251608</v>
      </c>
      <c r="AN47" s="27">
        <v>108986.37723251608</v>
      </c>
      <c r="AO47" s="27">
        <v>108986.37723251608</v>
      </c>
      <c r="AP47" s="27">
        <v>108986.37723251608</v>
      </c>
      <c r="AQ47" s="27">
        <v>108986.37723251608</v>
      </c>
      <c r="AR47" s="27">
        <v>108986.37723251608</v>
      </c>
      <c r="AS47" s="27">
        <v>108986.37723251608</v>
      </c>
      <c r="AT47" s="27">
        <v>108986.37723251608</v>
      </c>
      <c r="AU47" s="27">
        <v>108986.37723251608</v>
      </c>
      <c r="AV47" s="27">
        <v>108986.37723251608</v>
      </c>
      <c r="AW47" s="27">
        <v>108986.37723251608</v>
      </c>
      <c r="AX47" s="27">
        <v>108986.37723251608</v>
      </c>
      <c r="AY47" s="27">
        <v>108986.37723251608</v>
      </c>
      <c r="AZ47" s="27">
        <v>108986.37723251608</v>
      </c>
      <c r="BA47" s="27">
        <v>108986.37723251608</v>
      </c>
      <c r="BB47" s="27">
        <v>108986.37723251608</v>
      </c>
      <c r="BC47" s="27">
        <v>108986.37723251608</v>
      </c>
      <c r="BD47" s="27">
        <v>108986.37723251608</v>
      </c>
      <c r="BE47" s="27">
        <v>108986.37723251608</v>
      </c>
      <c r="BF47" s="27">
        <v>108986.37723251608</v>
      </c>
      <c r="BG47" s="27">
        <v>108986.37723251608</v>
      </c>
      <c r="BH47" s="27">
        <v>108986.37723251608</v>
      </c>
      <c r="BI47" s="27">
        <v>108986.37723251608</v>
      </c>
      <c r="BJ47" s="27">
        <v>108986.37723251608</v>
      </c>
      <c r="BK47" s="27">
        <v>108986.37723251608</v>
      </c>
      <c r="BL47" s="27">
        <v>108986.37723251608</v>
      </c>
      <c r="BM47" s="27">
        <v>108986.37723251608</v>
      </c>
      <c r="BN47" s="27">
        <v>108986.37723251608</v>
      </c>
      <c r="BO47" s="27">
        <v>108986.37723251608</v>
      </c>
      <c r="BP47" s="68"/>
      <c r="BR47" s="37">
        <f t="shared" ref="BR47:BV47" si="142">SUMIFS($H47:$BP47,$H$3:$BP$3,BR$3)</f>
        <v>1299442.6538109228</v>
      </c>
      <c r="BS47" s="37">
        <f t="shared" si="142"/>
        <v>943614.92610480054</v>
      </c>
      <c r="BT47" s="37">
        <f t="shared" si="142"/>
        <v>1307836.5267901933</v>
      </c>
      <c r="BU47" s="37">
        <f t="shared" si="142"/>
        <v>1307836.5267901933</v>
      </c>
      <c r="BV47" s="37">
        <f t="shared" si="142"/>
        <v>1307836.5267901933</v>
      </c>
      <c r="BX47" s="81">
        <f t="shared" ref="BX47:CA47" si="143">IFERROR(BS47/BR47-1,0)</f>
        <v>-0.27383103568485556</v>
      </c>
      <c r="BY47" s="81">
        <f t="shared" si="143"/>
        <v>0.38598541694214505</v>
      </c>
      <c r="BZ47" s="81">
        <f t="shared" si="143"/>
        <v>0</v>
      </c>
      <c r="CA47" s="81">
        <f t="shared" si="143"/>
        <v>0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1"/>
      <c r="BR48" s="79"/>
      <c r="BS48" s="79"/>
      <c r="BT48" s="79"/>
      <c r="BU48" s="79"/>
      <c r="BV48" s="79"/>
      <c r="BX48" s="81"/>
      <c r="BY48" s="81"/>
      <c r="BZ48" s="81"/>
      <c r="CA48" s="81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144">H44-H47</f>
        <v>197389.12462626089</v>
      </c>
      <c r="I49" s="28">
        <f t="shared" si="144"/>
        <v>252592.95386887123</v>
      </c>
      <c r="J49" s="28">
        <f t="shared" si="144"/>
        <v>284319.38289991167</v>
      </c>
      <c r="K49" s="28">
        <f t="shared" si="144"/>
        <v>268151.22741980274</v>
      </c>
      <c r="L49" s="28">
        <f t="shared" si="144"/>
        <v>312427.99695409089</v>
      </c>
      <c r="M49" s="28">
        <f t="shared" si="144"/>
        <v>255245.95518352068</v>
      </c>
      <c r="N49" s="28">
        <f t="shared" si="144"/>
        <v>245135.65787589946</v>
      </c>
      <c r="O49" s="28">
        <f t="shared" si="144"/>
        <v>261330.76508936859</v>
      </c>
      <c r="P49" s="28">
        <f t="shared" si="144"/>
        <v>213812.57390676509</v>
      </c>
      <c r="Q49" s="28">
        <f t="shared" si="144"/>
        <v>234243.54043128318</v>
      </c>
      <c r="R49" s="28">
        <f t="shared" si="144"/>
        <v>229097.02628876769</v>
      </c>
      <c r="S49" s="28">
        <f t="shared" si="144"/>
        <v>278286.65434761078</v>
      </c>
      <c r="T49" s="28">
        <f t="shared" si="144"/>
        <v>126271.27402088518</v>
      </c>
      <c r="U49" s="28">
        <f t="shared" si="144"/>
        <v>257135.81227931433</v>
      </c>
      <c r="V49" s="28">
        <f t="shared" si="144"/>
        <v>124892.95686689958</v>
      </c>
      <c r="W49" s="28">
        <f t="shared" si="144"/>
        <v>205798.54603977816</v>
      </c>
      <c r="X49" s="28">
        <f t="shared" si="144"/>
        <v>206388.59979312285</v>
      </c>
      <c r="Y49" s="28">
        <f t="shared" si="144"/>
        <v>159504.43551332416</v>
      </c>
      <c r="Z49" s="28">
        <f t="shared" si="144"/>
        <v>137522.6639203238</v>
      </c>
      <c r="AA49" s="28">
        <f t="shared" si="144"/>
        <v>186524.47729907598</v>
      </c>
      <c r="AB49" s="28">
        <f t="shared" si="144"/>
        <v>143821.14255914363</v>
      </c>
      <c r="AC49" s="28">
        <f t="shared" si="144"/>
        <v>201903.13829778397</v>
      </c>
      <c r="AD49" s="28">
        <f t="shared" si="144"/>
        <v>197703.56744567878</v>
      </c>
      <c r="AE49" s="28">
        <f t="shared" si="144"/>
        <v>254301.5468758709</v>
      </c>
      <c r="AF49" s="28">
        <f t="shared" ref="AF49:BO49" si="145">AF44-AF47</f>
        <v>142365.42776354996</v>
      </c>
      <c r="AG49" s="28">
        <f t="shared" si="145"/>
        <v>260272.89128372155</v>
      </c>
      <c r="AH49" s="28">
        <f t="shared" si="145"/>
        <v>258345.98430807993</v>
      </c>
      <c r="AI49" s="28">
        <f t="shared" si="145"/>
        <v>252361.29745589534</v>
      </c>
      <c r="AJ49" s="28">
        <f t="shared" si="145"/>
        <v>317465.26328478393</v>
      </c>
      <c r="AK49" s="28">
        <f t="shared" si="145"/>
        <v>221267.27492634614</v>
      </c>
      <c r="AL49" s="28">
        <f t="shared" si="145"/>
        <v>225033.67119251739</v>
      </c>
      <c r="AM49" s="28">
        <f t="shared" si="145"/>
        <v>234786.18775796646</v>
      </c>
      <c r="AN49" s="28">
        <f t="shared" si="145"/>
        <v>217494.46246413665</v>
      </c>
      <c r="AO49" s="28">
        <f t="shared" si="145"/>
        <v>222363.80579373927</v>
      </c>
      <c r="AP49" s="28">
        <f t="shared" si="145"/>
        <v>188445.31899444235</v>
      </c>
      <c r="AQ49" s="28">
        <f t="shared" si="145"/>
        <v>310009.69177745876</v>
      </c>
      <c r="AR49" s="28">
        <f t="shared" si="145"/>
        <v>191506.86170349119</v>
      </c>
      <c r="AS49" s="28">
        <f t="shared" si="145"/>
        <v>317824.06329146482</v>
      </c>
      <c r="AT49" s="28">
        <f t="shared" si="145"/>
        <v>309890.96542618924</v>
      </c>
      <c r="AU49" s="28">
        <f t="shared" si="145"/>
        <v>303360.48197622097</v>
      </c>
      <c r="AV49" s="28">
        <f t="shared" si="145"/>
        <v>373306.60671254329</v>
      </c>
      <c r="AW49" s="28">
        <f t="shared" si="145"/>
        <v>271382.16463372915</v>
      </c>
      <c r="AX49" s="28">
        <f t="shared" si="145"/>
        <v>277837.63551889278</v>
      </c>
      <c r="AY49" s="28">
        <f t="shared" si="145"/>
        <v>289829.09341782343</v>
      </c>
      <c r="AZ49" s="28">
        <f t="shared" si="145"/>
        <v>271812.40329958627</v>
      </c>
      <c r="BA49" s="28">
        <f t="shared" si="145"/>
        <v>276203.66067913256</v>
      </c>
      <c r="BB49" s="28">
        <f t="shared" si="145"/>
        <v>238812.27311284712</v>
      </c>
      <c r="BC49" s="28">
        <f t="shared" si="145"/>
        <v>367478.16703760845</v>
      </c>
      <c r="BD49" s="28">
        <f t="shared" si="145"/>
        <v>247552.34693853103</v>
      </c>
      <c r="BE49" s="28">
        <f t="shared" si="145"/>
        <v>383733.65788832481</v>
      </c>
      <c r="BF49" s="28">
        <f t="shared" si="145"/>
        <v>368508.81881306961</v>
      </c>
      <c r="BG49" s="28">
        <f t="shared" si="145"/>
        <v>361333.14655735192</v>
      </c>
      <c r="BH49" s="28">
        <f t="shared" si="145"/>
        <v>436967.1824687192</v>
      </c>
      <c r="BI49" s="28">
        <f t="shared" si="145"/>
        <v>328373.69308472297</v>
      </c>
      <c r="BJ49" s="28">
        <f t="shared" si="145"/>
        <v>338085.09044316399</v>
      </c>
      <c r="BK49" s="28">
        <f t="shared" si="145"/>
        <v>352767.60451257869</v>
      </c>
      <c r="BL49" s="28">
        <f t="shared" si="145"/>
        <v>333921.95730856748</v>
      </c>
      <c r="BM49" s="28">
        <f t="shared" si="145"/>
        <v>337717.73222880752</v>
      </c>
      <c r="BN49" s="28">
        <f t="shared" si="145"/>
        <v>296208.5256910274</v>
      </c>
      <c r="BO49" s="28">
        <f t="shared" si="145"/>
        <v>433138.07468466077</v>
      </c>
      <c r="BP49" s="69"/>
      <c r="BR49" s="77">
        <f t="shared" ref="BR49:BV49" si="146">SUMIFS($H49:$BP49,$H$3:$BP$3,BR$3)</f>
        <v>3032032.8588921535</v>
      </c>
      <c r="BS49" s="77">
        <f t="shared" si="146"/>
        <v>2201768.1609112015</v>
      </c>
      <c r="BT49" s="77">
        <f t="shared" si="146"/>
        <v>2850211.2770026382</v>
      </c>
      <c r="BU49" s="77">
        <f t="shared" si="146"/>
        <v>3489244.376809529</v>
      </c>
      <c r="BV49" s="77">
        <f t="shared" si="146"/>
        <v>4218307.8306195252</v>
      </c>
      <c r="BX49" s="83">
        <f t="shared" ref="BX49:CA49" si="147">IFERROR(BS49/BR49-1,0)</f>
        <v>-0.27383103568485556</v>
      </c>
      <c r="BY49" s="83">
        <f t="shared" si="147"/>
        <v>0.29451017032741467</v>
      </c>
      <c r="BZ49" s="83">
        <f t="shared" si="147"/>
        <v>0.22420551941641187</v>
      </c>
      <c r="CA49" s="83">
        <f t="shared" si="147"/>
        <v>0.20894594218036167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148">H49/H$10</f>
        <v>4.8958309832858656E-2</v>
      </c>
      <c r="I50" s="32">
        <f t="shared" si="148"/>
        <v>5.9478596565407826E-2</v>
      </c>
      <c r="J50" s="32">
        <f t="shared" si="148"/>
        <v>6.3723094586731241E-2</v>
      </c>
      <c r="K50" s="32">
        <f t="shared" si="148"/>
        <v>6.0982290141706717E-2</v>
      </c>
      <c r="L50" s="32">
        <f t="shared" si="148"/>
        <v>6.8448892055922417E-2</v>
      </c>
      <c r="M50" s="32">
        <f t="shared" si="148"/>
        <v>5.8839485489224658E-2</v>
      </c>
      <c r="N50" s="32">
        <f t="shared" si="148"/>
        <v>5.637201867039638E-2</v>
      </c>
      <c r="O50" s="32">
        <f t="shared" si="148"/>
        <v>6.0887809342709348E-2</v>
      </c>
      <c r="P50" s="32">
        <f t="shared" si="148"/>
        <v>5.0481366750924919E-2</v>
      </c>
      <c r="Q50" s="32">
        <f t="shared" si="148"/>
        <v>5.6192914968631241E-2</v>
      </c>
      <c r="R50" s="32">
        <f t="shared" si="148"/>
        <v>5.5854913812486237E-2</v>
      </c>
      <c r="S50" s="32">
        <f t="shared" si="148"/>
        <v>6.254326153219851E-2</v>
      </c>
      <c r="T50" s="32">
        <f t="shared" si="148"/>
        <v>3.098742519756021E-2</v>
      </c>
      <c r="U50" s="32">
        <f t="shared" si="148"/>
        <v>5.7544490729969248E-2</v>
      </c>
      <c r="V50" s="32">
        <f t="shared" si="148"/>
        <v>2.7988840765686623E-2</v>
      </c>
      <c r="W50" s="32">
        <f t="shared" si="148"/>
        <v>4.6327342067085282E-2</v>
      </c>
      <c r="X50" s="32">
        <f t="shared" si="148"/>
        <v>4.429352556192042E-2</v>
      </c>
      <c r="Y50" s="32">
        <f t="shared" si="148"/>
        <v>3.676540337057603E-2</v>
      </c>
      <c r="Z50" s="32">
        <f t="shared" si="148"/>
        <v>3.1607676968913624E-2</v>
      </c>
      <c r="AA50" s="32">
        <f t="shared" si="148"/>
        <v>4.2552228438052772E-2</v>
      </c>
      <c r="AB50" s="32">
        <f t="shared" si="148"/>
        <v>3.3248133202757497E-2</v>
      </c>
      <c r="AC50" s="32">
        <f t="shared" si="148"/>
        <v>4.6500330187950752E-2</v>
      </c>
      <c r="AD50" s="32">
        <f t="shared" si="148"/>
        <v>4.6751739537631919E-2</v>
      </c>
      <c r="AE50" s="32">
        <f t="shared" si="148"/>
        <v>5.4870153622459089E-2</v>
      </c>
      <c r="AF50" s="32">
        <f t="shared" ref="AF50:BO50" si="149">AF49/AF$10</f>
        <v>3.3586052868200135E-2</v>
      </c>
      <c r="AG50" s="32">
        <f t="shared" si="149"/>
        <v>5.5847566496631564E-2</v>
      </c>
      <c r="AH50" s="32">
        <f t="shared" si="149"/>
        <v>5.5748062724944217E-2</v>
      </c>
      <c r="AI50" s="32">
        <f t="shared" si="149"/>
        <v>5.47139167648278E-2</v>
      </c>
      <c r="AJ50" s="32">
        <f t="shared" si="149"/>
        <v>6.5513224245034515E-2</v>
      </c>
      <c r="AK50" s="32">
        <f t="shared" si="149"/>
        <v>4.9109426106506766E-2</v>
      </c>
      <c r="AL50" s="32">
        <f t="shared" si="149"/>
        <v>4.9708710071669764E-2</v>
      </c>
      <c r="AM50" s="32">
        <f t="shared" si="149"/>
        <v>5.1409185803756002E-2</v>
      </c>
      <c r="AN50" s="32">
        <f t="shared" si="149"/>
        <v>4.8258568989369525E-2</v>
      </c>
      <c r="AO50" s="32">
        <f t="shared" si="149"/>
        <v>4.9178718224606684E-2</v>
      </c>
      <c r="AP50" s="32">
        <f t="shared" si="149"/>
        <v>4.2859738624231029E-2</v>
      </c>
      <c r="AQ50" s="32">
        <f t="shared" si="149"/>
        <v>6.4233647642311112E-2</v>
      </c>
      <c r="AR50" s="32">
        <f t="shared" si="149"/>
        <v>4.3271084102506803E-2</v>
      </c>
      <c r="AS50" s="32">
        <f t="shared" si="149"/>
        <v>6.5124874884224929E-2</v>
      </c>
      <c r="AT50" s="32">
        <f t="shared" si="149"/>
        <v>6.416392143490178E-2</v>
      </c>
      <c r="AU50" s="32">
        <f t="shared" si="149"/>
        <v>6.3124691395350818E-2</v>
      </c>
      <c r="AV50" s="32">
        <f t="shared" si="149"/>
        <v>7.380315167046439E-2</v>
      </c>
      <c r="AW50" s="32">
        <f t="shared" si="149"/>
        <v>5.7794018501931561E-2</v>
      </c>
      <c r="AX50" s="32">
        <f t="shared" si="149"/>
        <v>5.8764536278395271E-2</v>
      </c>
      <c r="AY50" s="32">
        <f t="shared" si="149"/>
        <v>6.0672886983788046E-2</v>
      </c>
      <c r="AZ50" s="32">
        <f t="shared" si="149"/>
        <v>5.76607127652463E-2</v>
      </c>
      <c r="BA50" s="32">
        <f t="shared" si="149"/>
        <v>5.8434765558335156E-2</v>
      </c>
      <c r="BB50" s="32">
        <f t="shared" si="149"/>
        <v>5.2049014857037092E-2</v>
      </c>
      <c r="BC50" s="32">
        <f t="shared" si="149"/>
        <v>7.2836257747660893E-2</v>
      </c>
      <c r="BD50" s="32">
        <f t="shared" si="149"/>
        <v>5.3350197139316644E-2</v>
      </c>
      <c r="BE50" s="32">
        <f t="shared" si="149"/>
        <v>7.4753614544418423E-2</v>
      </c>
      <c r="BF50" s="32">
        <f t="shared" si="149"/>
        <v>7.2924186250008363E-2</v>
      </c>
      <c r="BG50" s="32">
        <f t="shared" si="149"/>
        <v>7.1881003165207485E-2</v>
      </c>
      <c r="BH50" s="32">
        <f t="shared" si="149"/>
        <v>8.2422224544504596E-2</v>
      </c>
      <c r="BI50" s="32">
        <f t="shared" si="149"/>
        <v>6.6836187766164845E-2</v>
      </c>
      <c r="BJ50" s="32">
        <f t="shared" si="149"/>
        <v>6.8182448510565208E-2</v>
      </c>
      <c r="BK50" s="32">
        <f t="shared" si="149"/>
        <v>7.0296998352670101E-2</v>
      </c>
      <c r="BL50" s="32">
        <f t="shared" si="149"/>
        <v>6.7429682799588941E-2</v>
      </c>
      <c r="BM50" s="32">
        <f t="shared" si="149"/>
        <v>6.8055318416596747E-2</v>
      </c>
      <c r="BN50" s="32">
        <f t="shared" si="149"/>
        <v>6.1612386731958346E-2</v>
      </c>
      <c r="BO50" s="32">
        <f t="shared" si="149"/>
        <v>8.1772782255139523E-2</v>
      </c>
      <c r="BP50" s="70"/>
      <c r="BR50" s="78">
        <f t="shared" ref="BR50:BV50" si="150">BR49/BR$10</f>
        <v>5.8719713358149669E-2</v>
      </c>
      <c r="BS50" s="78">
        <f t="shared" si="150"/>
        <v>4.1770309769996232E-2</v>
      </c>
      <c r="BT50" s="78">
        <f t="shared" si="150"/>
        <v>5.1970623927877733E-2</v>
      </c>
      <c r="BU50" s="78">
        <f t="shared" si="150"/>
        <v>6.0921667604666843E-2</v>
      </c>
      <c r="BV50" s="78">
        <f t="shared" si="150"/>
        <v>7.0230140809311961E-2</v>
      </c>
      <c r="BX50" s="91"/>
      <c r="BY50" s="91"/>
      <c r="BZ50" s="91"/>
      <c r="CA50" s="91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9"/>
      <c r="BR51" s="29"/>
      <c r="BS51" s="29"/>
      <c r="BT51" s="29"/>
      <c r="BU51" s="29"/>
      <c r="BV51" s="29"/>
      <c r="BX51" s="82"/>
      <c r="BY51" s="82"/>
      <c r="BZ51" s="82"/>
      <c r="CA51" s="82"/>
    </row>
    <row r="52" spans="1:79" x14ac:dyDescent="0.3">
      <c r="A52" s="5" t="s">
        <v>132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4"/>
      <c r="BY52" s="84"/>
      <c r="BZ52" s="84"/>
      <c r="CA52" s="84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151">I49</f>
        <v>252592.95386887123</v>
      </c>
      <c r="J53" s="29">
        <f t="shared" si="151"/>
        <v>284319.38289991167</v>
      </c>
      <c r="K53" s="29">
        <f t="shared" si="151"/>
        <v>268151.22741980274</v>
      </c>
      <c r="L53" s="29">
        <f t="shared" si="151"/>
        <v>312427.99695409089</v>
      </c>
      <c r="M53" s="29">
        <f t="shared" si="151"/>
        <v>255245.95518352068</v>
      </c>
      <c r="N53" s="29">
        <f t="shared" si="151"/>
        <v>245135.65787589946</v>
      </c>
      <c r="O53" s="29">
        <f t="shared" si="151"/>
        <v>261330.76508936859</v>
      </c>
      <c r="P53" s="29">
        <f t="shared" si="151"/>
        <v>213812.57390676509</v>
      </c>
      <c r="Q53" s="29">
        <f t="shared" si="151"/>
        <v>234243.54043128318</v>
      </c>
      <c r="R53" s="29">
        <f t="shared" si="151"/>
        <v>229097.02628876769</v>
      </c>
      <c r="S53" s="29">
        <f t="shared" si="151"/>
        <v>278286.65434761078</v>
      </c>
      <c r="T53" s="29">
        <f t="shared" si="151"/>
        <v>126271.27402088518</v>
      </c>
      <c r="U53" s="29">
        <f t="shared" si="151"/>
        <v>257135.81227931433</v>
      </c>
      <c r="V53" s="29">
        <f t="shared" si="151"/>
        <v>124892.95686689958</v>
      </c>
      <c r="W53" s="29">
        <f t="shared" si="151"/>
        <v>205798.54603977816</v>
      </c>
      <c r="X53" s="29">
        <f t="shared" si="151"/>
        <v>206388.59979312285</v>
      </c>
      <c r="Y53" s="29">
        <f t="shared" si="151"/>
        <v>159504.43551332416</v>
      </c>
      <c r="Z53" s="29">
        <f t="shared" si="151"/>
        <v>137522.6639203238</v>
      </c>
      <c r="AA53" s="29">
        <f t="shared" si="151"/>
        <v>186524.47729907598</v>
      </c>
      <c r="AB53" s="29">
        <f t="shared" si="151"/>
        <v>143821.14255914363</v>
      </c>
      <c r="AC53" s="29">
        <f t="shared" si="151"/>
        <v>201903.13829778397</v>
      </c>
      <c r="AD53" s="29">
        <f t="shared" si="151"/>
        <v>197703.56744567878</v>
      </c>
      <c r="AE53" s="29">
        <f t="shared" si="151"/>
        <v>254301.5468758709</v>
      </c>
      <c r="AF53" s="29">
        <f t="shared" ref="AF53:BO53" si="152">AF49</f>
        <v>142365.42776354996</v>
      </c>
      <c r="AG53" s="29">
        <f t="shared" si="152"/>
        <v>260272.89128372155</v>
      </c>
      <c r="AH53" s="29">
        <f t="shared" si="152"/>
        <v>258345.98430807993</v>
      </c>
      <c r="AI53" s="29">
        <f t="shared" si="152"/>
        <v>252361.29745589534</v>
      </c>
      <c r="AJ53" s="29">
        <f t="shared" si="152"/>
        <v>317465.26328478393</v>
      </c>
      <c r="AK53" s="29">
        <f t="shared" si="152"/>
        <v>221267.27492634614</v>
      </c>
      <c r="AL53" s="29">
        <f t="shared" si="152"/>
        <v>225033.67119251739</v>
      </c>
      <c r="AM53" s="29">
        <f t="shared" si="152"/>
        <v>234786.18775796646</v>
      </c>
      <c r="AN53" s="29">
        <f t="shared" si="152"/>
        <v>217494.46246413665</v>
      </c>
      <c r="AO53" s="29">
        <f t="shared" si="152"/>
        <v>222363.80579373927</v>
      </c>
      <c r="AP53" s="29">
        <f t="shared" si="152"/>
        <v>188445.31899444235</v>
      </c>
      <c r="AQ53" s="29">
        <f t="shared" si="152"/>
        <v>310009.69177745876</v>
      </c>
      <c r="AR53" s="29">
        <f t="shared" si="152"/>
        <v>191506.86170349119</v>
      </c>
      <c r="AS53" s="29">
        <f t="shared" si="152"/>
        <v>317824.06329146482</v>
      </c>
      <c r="AT53" s="29">
        <f t="shared" si="152"/>
        <v>309890.96542618924</v>
      </c>
      <c r="AU53" s="29">
        <f t="shared" si="152"/>
        <v>303360.48197622097</v>
      </c>
      <c r="AV53" s="29">
        <f t="shared" si="152"/>
        <v>373306.60671254329</v>
      </c>
      <c r="AW53" s="29">
        <f t="shared" si="152"/>
        <v>271382.16463372915</v>
      </c>
      <c r="AX53" s="29">
        <f t="shared" si="152"/>
        <v>277837.63551889278</v>
      </c>
      <c r="AY53" s="29">
        <f t="shared" si="152"/>
        <v>289829.09341782343</v>
      </c>
      <c r="AZ53" s="29">
        <f t="shared" si="152"/>
        <v>271812.40329958627</v>
      </c>
      <c r="BA53" s="29">
        <f t="shared" si="152"/>
        <v>276203.66067913256</v>
      </c>
      <c r="BB53" s="29">
        <f t="shared" si="152"/>
        <v>238812.27311284712</v>
      </c>
      <c r="BC53" s="29">
        <f t="shared" si="152"/>
        <v>367478.16703760845</v>
      </c>
      <c r="BD53" s="29">
        <f t="shared" si="152"/>
        <v>247552.34693853103</v>
      </c>
      <c r="BE53" s="29">
        <f t="shared" si="152"/>
        <v>383733.65788832481</v>
      </c>
      <c r="BF53" s="29">
        <f t="shared" si="152"/>
        <v>368508.81881306961</v>
      </c>
      <c r="BG53" s="29">
        <f t="shared" si="152"/>
        <v>361333.14655735192</v>
      </c>
      <c r="BH53" s="29">
        <f t="shared" si="152"/>
        <v>436967.1824687192</v>
      </c>
      <c r="BI53" s="29">
        <f t="shared" si="152"/>
        <v>328373.69308472297</v>
      </c>
      <c r="BJ53" s="29">
        <f t="shared" si="152"/>
        <v>338085.09044316399</v>
      </c>
      <c r="BK53" s="29">
        <f t="shared" si="152"/>
        <v>352767.60451257869</v>
      </c>
      <c r="BL53" s="29">
        <f t="shared" si="152"/>
        <v>333921.95730856748</v>
      </c>
      <c r="BM53" s="29">
        <f t="shared" si="152"/>
        <v>337717.73222880752</v>
      </c>
      <c r="BN53" s="29">
        <f t="shared" si="152"/>
        <v>296208.5256910274</v>
      </c>
      <c r="BO53" s="29">
        <f t="shared" si="152"/>
        <v>433138.07468466077</v>
      </c>
      <c r="BP53" s="69"/>
      <c r="BR53" s="29">
        <f t="shared" ref="BR53:BV59" si="153">SUMIFS($H53:$BP53,$H$3:$BP$3,BR$3)</f>
        <v>3032032.8588921535</v>
      </c>
      <c r="BS53" s="29">
        <f t="shared" si="153"/>
        <v>2201768.1609112015</v>
      </c>
      <c r="BT53" s="29">
        <f t="shared" si="153"/>
        <v>2850211.2770026382</v>
      </c>
      <c r="BU53" s="29">
        <f t="shared" si="153"/>
        <v>3489244.376809529</v>
      </c>
      <c r="BV53" s="29">
        <f t="shared" si="153"/>
        <v>4218307.8306195252</v>
      </c>
      <c r="BX53" s="82">
        <f t="shared" ref="BX53:BX59" si="154">IFERROR(BS53/BR53-1,0)</f>
        <v>-0.27383103568485556</v>
      </c>
      <c r="BY53" s="82">
        <f t="shared" ref="BY53:BY59" si="155">IFERROR(BT53/BS53-1,0)</f>
        <v>0.29451017032741467</v>
      </c>
      <c r="BZ53" s="82">
        <f t="shared" ref="BZ53:BZ59" si="156">IFERROR(BU53/BT53-1,0)</f>
        <v>0.22420551941641187</v>
      </c>
      <c r="CA53" s="82">
        <f t="shared" ref="CA53:CA59" si="157">IFERROR(BV53/BU53-1,0)</f>
        <v>0.20894594218036167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158">I39</f>
        <v>42729.17</v>
      </c>
      <c r="J54" s="29">
        <f t="shared" si="158"/>
        <v>42729.17</v>
      </c>
      <c r="K54" s="29">
        <f t="shared" si="158"/>
        <v>41708.33</v>
      </c>
      <c r="L54" s="29">
        <f t="shared" si="158"/>
        <v>41708.33</v>
      </c>
      <c r="M54" s="29">
        <f t="shared" si="158"/>
        <v>41708.33</v>
      </c>
      <c r="N54" s="29">
        <f t="shared" si="158"/>
        <v>40687.5</v>
      </c>
      <c r="O54" s="29">
        <f t="shared" si="158"/>
        <v>37770.83</v>
      </c>
      <c r="P54" s="29">
        <f t="shared" si="158"/>
        <v>37770.83</v>
      </c>
      <c r="Q54" s="29">
        <f t="shared" si="158"/>
        <v>36750</v>
      </c>
      <c r="R54" s="29">
        <f t="shared" si="158"/>
        <v>36750</v>
      </c>
      <c r="S54" s="29">
        <f t="shared" si="158"/>
        <v>36750</v>
      </c>
      <c r="T54" s="29">
        <f t="shared" si="158"/>
        <v>35729.17</v>
      </c>
      <c r="U54" s="29">
        <f t="shared" si="158"/>
        <v>35729.17</v>
      </c>
      <c r="V54" s="29">
        <f t="shared" si="158"/>
        <v>32812.5</v>
      </c>
      <c r="W54" s="29">
        <f t="shared" si="158"/>
        <v>31791.67</v>
      </c>
      <c r="X54" s="29">
        <f t="shared" si="158"/>
        <v>31791.67</v>
      </c>
      <c r="Y54" s="29">
        <f t="shared" si="158"/>
        <v>31791.67</v>
      </c>
      <c r="Z54" s="29">
        <f t="shared" si="158"/>
        <v>30770.83</v>
      </c>
      <c r="AA54" s="29">
        <f t="shared" si="158"/>
        <v>30770.83</v>
      </c>
      <c r="AB54" s="29">
        <f t="shared" si="158"/>
        <v>27854.17</v>
      </c>
      <c r="AC54" s="29">
        <f t="shared" si="158"/>
        <v>26833.33</v>
      </c>
      <c r="AD54" s="29">
        <f t="shared" si="158"/>
        <v>26833.33</v>
      </c>
      <c r="AE54" s="29">
        <f t="shared" si="158"/>
        <v>26833.33</v>
      </c>
      <c r="AF54" s="29">
        <f t="shared" ref="AF54:BO54" si="159">AF39</f>
        <v>26833.33</v>
      </c>
      <c r="AG54" s="29">
        <f t="shared" si="159"/>
        <v>26833.33</v>
      </c>
      <c r="AH54" s="29">
        <f t="shared" si="159"/>
        <v>26833.33</v>
      </c>
      <c r="AI54" s="29">
        <f t="shared" si="159"/>
        <v>26833.33</v>
      </c>
      <c r="AJ54" s="29">
        <f t="shared" si="159"/>
        <v>26833.33</v>
      </c>
      <c r="AK54" s="29">
        <f t="shared" si="159"/>
        <v>26833.33</v>
      </c>
      <c r="AL54" s="29">
        <f t="shared" si="159"/>
        <v>26833.33</v>
      </c>
      <c r="AM54" s="29">
        <f t="shared" si="159"/>
        <v>26833.33</v>
      </c>
      <c r="AN54" s="29">
        <f t="shared" si="159"/>
        <v>26833.33</v>
      </c>
      <c r="AO54" s="29">
        <f t="shared" si="159"/>
        <v>26833.33</v>
      </c>
      <c r="AP54" s="29">
        <f t="shared" si="159"/>
        <v>26833.33</v>
      </c>
      <c r="AQ54" s="29">
        <f t="shared" si="159"/>
        <v>26833.33</v>
      </c>
      <c r="AR54" s="29">
        <f t="shared" si="159"/>
        <v>26833.33</v>
      </c>
      <c r="AS54" s="29">
        <f t="shared" si="159"/>
        <v>26833.33</v>
      </c>
      <c r="AT54" s="29">
        <f t="shared" si="159"/>
        <v>26833.33</v>
      </c>
      <c r="AU54" s="29">
        <f t="shared" si="159"/>
        <v>26833.33</v>
      </c>
      <c r="AV54" s="29">
        <f t="shared" si="159"/>
        <v>26833.33</v>
      </c>
      <c r="AW54" s="29">
        <f t="shared" si="159"/>
        <v>26833.33</v>
      </c>
      <c r="AX54" s="29">
        <f t="shared" si="159"/>
        <v>26833.33</v>
      </c>
      <c r="AY54" s="29">
        <f t="shared" si="159"/>
        <v>26833.33</v>
      </c>
      <c r="AZ54" s="29">
        <f t="shared" si="159"/>
        <v>26833.33</v>
      </c>
      <c r="BA54" s="29">
        <f t="shared" si="159"/>
        <v>26833.33</v>
      </c>
      <c r="BB54" s="29">
        <f t="shared" si="159"/>
        <v>26833.33</v>
      </c>
      <c r="BC54" s="29">
        <f t="shared" si="159"/>
        <v>26833.33</v>
      </c>
      <c r="BD54" s="29">
        <f t="shared" si="159"/>
        <v>26833.33</v>
      </c>
      <c r="BE54" s="29">
        <f t="shared" si="159"/>
        <v>26833.33</v>
      </c>
      <c r="BF54" s="29">
        <f t="shared" si="159"/>
        <v>26833.33</v>
      </c>
      <c r="BG54" s="29">
        <f t="shared" si="159"/>
        <v>26833.33</v>
      </c>
      <c r="BH54" s="29">
        <f t="shared" si="159"/>
        <v>26833.33</v>
      </c>
      <c r="BI54" s="29">
        <f t="shared" si="159"/>
        <v>26833.33</v>
      </c>
      <c r="BJ54" s="29">
        <f t="shared" si="159"/>
        <v>26833.33</v>
      </c>
      <c r="BK54" s="29">
        <f t="shared" si="159"/>
        <v>26833.33</v>
      </c>
      <c r="BL54" s="29">
        <f t="shared" si="159"/>
        <v>26833.33</v>
      </c>
      <c r="BM54" s="29">
        <f t="shared" si="159"/>
        <v>26833.33</v>
      </c>
      <c r="BN54" s="29">
        <f t="shared" si="159"/>
        <v>26833.33</v>
      </c>
      <c r="BO54" s="29">
        <f t="shared" si="159"/>
        <v>26833.33</v>
      </c>
      <c r="BP54" s="69"/>
      <c r="BR54" s="29">
        <f t="shared" si="153"/>
        <v>479791.66000000003</v>
      </c>
      <c r="BS54" s="29">
        <f t="shared" si="153"/>
        <v>369541.67000000004</v>
      </c>
      <c r="BT54" s="29">
        <f t="shared" si="153"/>
        <v>321999.96000000014</v>
      </c>
      <c r="BU54" s="29">
        <f t="shared" si="153"/>
        <v>321999.96000000014</v>
      </c>
      <c r="BV54" s="29">
        <f t="shared" si="153"/>
        <v>321999.96000000014</v>
      </c>
      <c r="BX54" s="82">
        <f t="shared" si="154"/>
        <v>-0.22978721639304855</v>
      </c>
      <c r="BY54" s="82">
        <f t="shared" si="155"/>
        <v>-0.12865047127161577</v>
      </c>
      <c r="BZ54" s="82">
        <f t="shared" si="156"/>
        <v>0</v>
      </c>
      <c r="CA54" s="82">
        <f t="shared" si="157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160">I47</f>
        <v>108254.12308665909</v>
      </c>
      <c r="J55" s="29">
        <f t="shared" si="160"/>
        <v>121851.16409996214</v>
      </c>
      <c r="K55" s="29">
        <f t="shared" si="160"/>
        <v>114921.95460848689</v>
      </c>
      <c r="L55" s="29">
        <f t="shared" si="160"/>
        <v>133897.71298032466</v>
      </c>
      <c r="M55" s="29">
        <f t="shared" si="160"/>
        <v>109391.12365008029</v>
      </c>
      <c r="N55" s="29">
        <f t="shared" si="160"/>
        <v>105058.1390896712</v>
      </c>
      <c r="O55" s="29">
        <f t="shared" si="160"/>
        <v>111998.8993240151</v>
      </c>
      <c r="P55" s="29">
        <f t="shared" si="160"/>
        <v>91633.960245756447</v>
      </c>
      <c r="Q55" s="29">
        <f t="shared" si="160"/>
        <v>100390.0887562642</v>
      </c>
      <c r="R55" s="29">
        <f t="shared" si="160"/>
        <v>98184.439838043298</v>
      </c>
      <c r="S55" s="29">
        <f t="shared" si="160"/>
        <v>119265.70900611891</v>
      </c>
      <c r="T55" s="29">
        <f t="shared" si="160"/>
        <v>54116.260294665066</v>
      </c>
      <c r="U55" s="29">
        <f t="shared" si="160"/>
        <v>110201.06240542042</v>
      </c>
      <c r="V55" s="29">
        <f t="shared" si="160"/>
        <v>53525.552942956958</v>
      </c>
      <c r="W55" s="29">
        <f t="shared" si="160"/>
        <v>88199.376874190639</v>
      </c>
      <c r="X55" s="29">
        <f t="shared" si="160"/>
        <v>88452.257054195506</v>
      </c>
      <c r="Y55" s="29">
        <f t="shared" si="160"/>
        <v>68359.043791424643</v>
      </c>
      <c r="Z55" s="29">
        <f t="shared" si="160"/>
        <v>58938.28453728163</v>
      </c>
      <c r="AA55" s="29">
        <f t="shared" si="160"/>
        <v>79939.06169960399</v>
      </c>
      <c r="AB55" s="29">
        <f t="shared" si="160"/>
        <v>61637.632525347261</v>
      </c>
      <c r="AC55" s="29">
        <f t="shared" si="160"/>
        <v>86529.916413335988</v>
      </c>
      <c r="AD55" s="29">
        <f t="shared" si="160"/>
        <v>84730.100333862327</v>
      </c>
      <c r="AE55" s="29">
        <f t="shared" si="160"/>
        <v>108986.37723251608</v>
      </c>
      <c r="AF55" s="29">
        <f t="shared" ref="AF55:BO55" si="161">AF47</f>
        <v>108986.37723251608</v>
      </c>
      <c r="AG55" s="29">
        <f t="shared" si="161"/>
        <v>108986.37723251608</v>
      </c>
      <c r="AH55" s="29">
        <f t="shared" si="161"/>
        <v>108986.37723251608</v>
      </c>
      <c r="AI55" s="29">
        <f t="shared" si="161"/>
        <v>108986.37723251608</v>
      </c>
      <c r="AJ55" s="29">
        <f t="shared" si="161"/>
        <v>108986.37723251608</v>
      </c>
      <c r="AK55" s="29">
        <f t="shared" si="161"/>
        <v>108986.37723251608</v>
      </c>
      <c r="AL55" s="29">
        <f t="shared" si="161"/>
        <v>108986.37723251608</v>
      </c>
      <c r="AM55" s="29">
        <f t="shared" si="161"/>
        <v>108986.37723251608</v>
      </c>
      <c r="AN55" s="29">
        <f t="shared" si="161"/>
        <v>108986.37723251608</v>
      </c>
      <c r="AO55" s="29">
        <f t="shared" si="161"/>
        <v>108986.37723251608</v>
      </c>
      <c r="AP55" s="29">
        <f t="shared" si="161"/>
        <v>108986.37723251608</v>
      </c>
      <c r="AQ55" s="29">
        <f t="shared" si="161"/>
        <v>108986.37723251608</v>
      </c>
      <c r="AR55" s="29">
        <f t="shared" si="161"/>
        <v>108986.37723251608</v>
      </c>
      <c r="AS55" s="29">
        <f t="shared" si="161"/>
        <v>108986.37723251608</v>
      </c>
      <c r="AT55" s="29">
        <f t="shared" si="161"/>
        <v>108986.37723251608</v>
      </c>
      <c r="AU55" s="29">
        <f t="shared" si="161"/>
        <v>108986.37723251608</v>
      </c>
      <c r="AV55" s="29">
        <f t="shared" si="161"/>
        <v>108986.37723251608</v>
      </c>
      <c r="AW55" s="29">
        <f t="shared" si="161"/>
        <v>108986.37723251608</v>
      </c>
      <c r="AX55" s="29">
        <f t="shared" si="161"/>
        <v>108986.37723251608</v>
      </c>
      <c r="AY55" s="29">
        <f t="shared" si="161"/>
        <v>108986.37723251608</v>
      </c>
      <c r="AZ55" s="29">
        <f t="shared" si="161"/>
        <v>108986.37723251608</v>
      </c>
      <c r="BA55" s="29">
        <f t="shared" si="161"/>
        <v>108986.37723251608</v>
      </c>
      <c r="BB55" s="29">
        <f t="shared" si="161"/>
        <v>108986.37723251608</v>
      </c>
      <c r="BC55" s="29">
        <f t="shared" si="161"/>
        <v>108986.37723251608</v>
      </c>
      <c r="BD55" s="29">
        <f t="shared" si="161"/>
        <v>108986.37723251608</v>
      </c>
      <c r="BE55" s="29">
        <f t="shared" si="161"/>
        <v>108986.37723251608</v>
      </c>
      <c r="BF55" s="29">
        <f t="shared" si="161"/>
        <v>108986.37723251608</v>
      </c>
      <c r="BG55" s="29">
        <f t="shared" si="161"/>
        <v>108986.37723251608</v>
      </c>
      <c r="BH55" s="29">
        <f t="shared" si="161"/>
        <v>108986.37723251608</v>
      </c>
      <c r="BI55" s="29">
        <f t="shared" si="161"/>
        <v>108986.37723251608</v>
      </c>
      <c r="BJ55" s="29">
        <f t="shared" si="161"/>
        <v>108986.37723251608</v>
      </c>
      <c r="BK55" s="29">
        <f t="shared" si="161"/>
        <v>108986.37723251608</v>
      </c>
      <c r="BL55" s="29">
        <f t="shared" si="161"/>
        <v>108986.37723251608</v>
      </c>
      <c r="BM55" s="29">
        <f t="shared" si="161"/>
        <v>108986.37723251608</v>
      </c>
      <c r="BN55" s="29">
        <f t="shared" si="161"/>
        <v>108986.37723251608</v>
      </c>
      <c r="BO55" s="29">
        <f t="shared" si="161"/>
        <v>108986.37723251608</v>
      </c>
      <c r="BP55" s="69"/>
      <c r="BR55" s="29">
        <f t="shared" si="153"/>
        <v>1299442.6538109228</v>
      </c>
      <c r="BS55" s="29">
        <f t="shared" si="153"/>
        <v>943614.92610480054</v>
      </c>
      <c r="BT55" s="29">
        <f t="shared" si="153"/>
        <v>1307836.5267901933</v>
      </c>
      <c r="BU55" s="29">
        <f t="shared" si="153"/>
        <v>1307836.5267901933</v>
      </c>
      <c r="BV55" s="29">
        <f t="shared" si="153"/>
        <v>1307836.5267901933</v>
      </c>
      <c r="BX55" s="82">
        <f t="shared" si="154"/>
        <v>-0.27383103568485556</v>
      </c>
      <c r="BY55" s="82">
        <f t="shared" si="155"/>
        <v>0.38598541694214505</v>
      </c>
      <c r="BZ55" s="82">
        <f t="shared" si="156"/>
        <v>0</v>
      </c>
      <c r="CA55" s="82">
        <f t="shared" si="157"/>
        <v>0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162">I40</f>
        <v>19035.61</v>
      </c>
      <c r="J56" s="29">
        <f t="shared" si="162"/>
        <v>18720.400000000001</v>
      </c>
      <c r="K56" s="29">
        <f t="shared" si="162"/>
        <v>18411.5</v>
      </c>
      <c r="L56" s="29">
        <f t="shared" si="162"/>
        <v>18981.88</v>
      </c>
      <c r="M56" s="29">
        <f t="shared" si="162"/>
        <v>19528.150000000001</v>
      </c>
      <c r="N56" s="29">
        <f t="shared" si="162"/>
        <v>20104.55</v>
      </c>
      <c r="O56" s="29">
        <f t="shared" si="162"/>
        <v>20664.259999999998</v>
      </c>
      <c r="P56" s="29">
        <f t="shared" si="162"/>
        <v>21250.01</v>
      </c>
      <c r="Q56" s="29">
        <f t="shared" si="162"/>
        <v>20976.37</v>
      </c>
      <c r="R56" s="29">
        <f t="shared" si="162"/>
        <v>21574.46</v>
      </c>
      <c r="S56" s="29">
        <f t="shared" si="162"/>
        <v>22131.79</v>
      </c>
      <c r="T56" s="29">
        <f t="shared" si="162"/>
        <v>22689.54</v>
      </c>
      <c r="U56" s="29">
        <f t="shared" si="162"/>
        <v>22437.15</v>
      </c>
      <c r="V56" s="29">
        <f t="shared" si="162"/>
        <v>22189.8</v>
      </c>
      <c r="W56" s="29">
        <f t="shared" si="162"/>
        <v>21947.4</v>
      </c>
      <c r="X56" s="29">
        <f t="shared" si="162"/>
        <v>21709.85</v>
      </c>
      <c r="Y56" s="29">
        <f t="shared" si="162"/>
        <v>21477.05</v>
      </c>
      <c r="Z56" s="29">
        <f t="shared" si="162"/>
        <v>22074.57</v>
      </c>
      <c r="AA56" s="29">
        <f t="shared" si="162"/>
        <v>22683.26</v>
      </c>
      <c r="AB56" s="29">
        <f t="shared" si="162"/>
        <v>23286</v>
      </c>
      <c r="AC56" s="29">
        <f t="shared" si="162"/>
        <v>23071.27</v>
      </c>
      <c r="AD56" s="29">
        <f t="shared" si="162"/>
        <v>23693.05</v>
      </c>
      <c r="AE56" s="29">
        <f t="shared" si="162"/>
        <v>24359.63</v>
      </c>
      <c r="AF56" s="29">
        <f t="shared" ref="AF56:BO56" si="163">AF40</f>
        <v>24359.63</v>
      </c>
      <c r="AG56" s="29">
        <f t="shared" si="163"/>
        <v>24359.63</v>
      </c>
      <c r="AH56" s="29">
        <f t="shared" si="163"/>
        <v>24359.63</v>
      </c>
      <c r="AI56" s="29">
        <f t="shared" si="163"/>
        <v>24359.63</v>
      </c>
      <c r="AJ56" s="29">
        <f t="shared" si="163"/>
        <v>24359.63</v>
      </c>
      <c r="AK56" s="29">
        <f t="shared" si="163"/>
        <v>24359.63</v>
      </c>
      <c r="AL56" s="29">
        <f t="shared" si="163"/>
        <v>24359.63</v>
      </c>
      <c r="AM56" s="29">
        <f t="shared" si="163"/>
        <v>24359.63</v>
      </c>
      <c r="AN56" s="29">
        <f t="shared" si="163"/>
        <v>24359.63</v>
      </c>
      <c r="AO56" s="29">
        <f t="shared" si="163"/>
        <v>24359.63</v>
      </c>
      <c r="AP56" s="29">
        <f t="shared" si="163"/>
        <v>24359.63</v>
      </c>
      <c r="AQ56" s="29">
        <f t="shared" si="163"/>
        <v>24359.63</v>
      </c>
      <c r="AR56" s="29">
        <f t="shared" si="163"/>
        <v>24359.63</v>
      </c>
      <c r="AS56" s="29">
        <f t="shared" si="163"/>
        <v>24359.63</v>
      </c>
      <c r="AT56" s="29">
        <f t="shared" si="163"/>
        <v>24359.63</v>
      </c>
      <c r="AU56" s="29">
        <f t="shared" si="163"/>
        <v>24359.63</v>
      </c>
      <c r="AV56" s="29">
        <f t="shared" si="163"/>
        <v>24359.63</v>
      </c>
      <c r="AW56" s="29">
        <f t="shared" si="163"/>
        <v>24359.63</v>
      </c>
      <c r="AX56" s="29">
        <f t="shared" si="163"/>
        <v>24359.63</v>
      </c>
      <c r="AY56" s="29">
        <f t="shared" si="163"/>
        <v>24359.63</v>
      </c>
      <c r="AZ56" s="29">
        <f t="shared" si="163"/>
        <v>24359.63</v>
      </c>
      <c r="BA56" s="29">
        <f t="shared" si="163"/>
        <v>24359.63</v>
      </c>
      <c r="BB56" s="29">
        <f t="shared" si="163"/>
        <v>24359.63</v>
      </c>
      <c r="BC56" s="29">
        <f t="shared" si="163"/>
        <v>24359.63</v>
      </c>
      <c r="BD56" s="29">
        <f t="shared" si="163"/>
        <v>24359.63</v>
      </c>
      <c r="BE56" s="29">
        <f t="shared" si="163"/>
        <v>24359.63</v>
      </c>
      <c r="BF56" s="29">
        <f t="shared" si="163"/>
        <v>24359.63</v>
      </c>
      <c r="BG56" s="29">
        <f t="shared" si="163"/>
        <v>24359.63</v>
      </c>
      <c r="BH56" s="29">
        <f t="shared" si="163"/>
        <v>24359.63</v>
      </c>
      <c r="BI56" s="29">
        <f t="shared" si="163"/>
        <v>24359.63</v>
      </c>
      <c r="BJ56" s="29">
        <f t="shared" si="163"/>
        <v>24359.63</v>
      </c>
      <c r="BK56" s="29">
        <f t="shared" si="163"/>
        <v>24359.63</v>
      </c>
      <c r="BL56" s="29">
        <f t="shared" si="163"/>
        <v>24359.63</v>
      </c>
      <c r="BM56" s="29">
        <f t="shared" si="163"/>
        <v>24359.63</v>
      </c>
      <c r="BN56" s="29">
        <f t="shared" si="163"/>
        <v>24359.63</v>
      </c>
      <c r="BO56" s="29">
        <f t="shared" si="163"/>
        <v>24359.63</v>
      </c>
      <c r="BP56" s="69"/>
      <c r="BR56" s="29">
        <f t="shared" si="153"/>
        <v>239923.08000000002</v>
      </c>
      <c r="BS56" s="29">
        <f t="shared" si="153"/>
        <v>271618.57</v>
      </c>
      <c r="BT56" s="29">
        <f t="shared" si="153"/>
        <v>292315.56</v>
      </c>
      <c r="BU56" s="29">
        <f t="shared" si="153"/>
        <v>292315.56</v>
      </c>
      <c r="BV56" s="29">
        <f t="shared" si="153"/>
        <v>292315.56</v>
      </c>
      <c r="BX56" s="82">
        <f t="shared" si="154"/>
        <v>0.13210688192232278</v>
      </c>
      <c r="BY56" s="82">
        <f t="shared" si="155"/>
        <v>7.6198729711300706E-2</v>
      </c>
      <c r="BZ56" s="82">
        <f t="shared" si="156"/>
        <v>0</v>
      </c>
      <c r="CA56" s="82">
        <f t="shared" si="157"/>
        <v>0</v>
      </c>
    </row>
    <row r="57" spans="1:79" x14ac:dyDescent="0.3">
      <c r="A57" s="42" t="s">
        <v>133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8"/>
      <c r="BR57" s="27">
        <f t="shared" si="153"/>
        <v>0</v>
      </c>
      <c r="BS57" s="27">
        <f t="shared" si="153"/>
        <v>0</v>
      </c>
      <c r="BT57" s="27">
        <f t="shared" si="153"/>
        <v>0</v>
      </c>
      <c r="BU57" s="27">
        <f t="shared" si="153"/>
        <v>0</v>
      </c>
      <c r="BV57" s="27">
        <f t="shared" si="153"/>
        <v>0</v>
      </c>
      <c r="BX57" s="81">
        <f t="shared" si="154"/>
        <v>0</v>
      </c>
      <c r="BY57" s="81">
        <f t="shared" si="155"/>
        <v>0</v>
      </c>
      <c r="BZ57" s="81">
        <f t="shared" si="156"/>
        <v>0</v>
      </c>
      <c r="CA57" s="81">
        <f t="shared" si="157"/>
        <v>0</v>
      </c>
    </row>
    <row r="58" spans="1:79" x14ac:dyDescent="0.3">
      <c r="A58" s="34" t="s">
        <v>134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164">SUM(I54:I57)</f>
        <v>170018.90308665909</v>
      </c>
      <c r="J58" s="28">
        <f t="shared" si="164"/>
        <v>183300.73409996214</v>
      </c>
      <c r="K58" s="28">
        <f t="shared" si="164"/>
        <v>175041.78460848689</v>
      </c>
      <c r="L58" s="28">
        <f t="shared" si="164"/>
        <v>194587.92298032466</v>
      </c>
      <c r="M58" s="28">
        <f t="shared" si="164"/>
        <v>170627.6036500803</v>
      </c>
      <c r="N58" s="28">
        <f t="shared" si="164"/>
        <v>165850.18908967118</v>
      </c>
      <c r="O58" s="28">
        <f t="shared" si="164"/>
        <v>170433.9893240151</v>
      </c>
      <c r="P58" s="28">
        <f t="shared" si="164"/>
        <v>150654.80024575646</v>
      </c>
      <c r="Q58" s="28">
        <f t="shared" si="164"/>
        <v>158116.45875626418</v>
      </c>
      <c r="R58" s="28">
        <f t="shared" si="164"/>
        <v>156508.89983804329</v>
      </c>
      <c r="S58" s="28">
        <f t="shared" si="164"/>
        <v>178147.49900611892</v>
      </c>
      <c r="T58" s="28">
        <f t="shared" si="164"/>
        <v>112534.97029466508</v>
      </c>
      <c r="U58" s="28">
        <f t="shared" si="164"/>
        <v>168367.38240542042</v>
      </c>
      <c r="V58" s="28">
        <f t="shared" si="164"/>
        <v>108527.85294295696</v>
      </c>
      <c r="W58" s="28">
        <f t="shared" si="164"/>
        <v>141938.44687419065</v>
      </c>
      <c r="X58" s="28">
        <f t="shared" si="164"/>
        <v>141953.7770541955</v>
      </c>
      <c r="Y58" s="28">
        <f t="shared" si="164"/>
        <v>121627.76379142464</v>
      </c>
      <c r="Z58" s="28">
        <f t="shared" si="164"/>
        <v>111783.68453728163</v>
      </c>
      <c r="AA58" s="28">
        <f t="shared" si="164"/>
        <v>133393.151699604</v>
      </c>
      <c r="AB58" s="28">
        <f t="shared" si="164"/>
        <v>112777.80252534726</v>
      </c>
      <c r="AC58" s="28">
        <f t="shared" si="164"/>
        <v>136434.51641333598</v>
      </c>
      <c r="AD58" s="28">
        <f t="shared" si="164"/>
        <v>135256.48033386233</v>
      </c>
      <c r="AE58" s="28">
        <f t="shared" si="164"/>
        <v>160179.33723251609</v>
      </c>
      <c r="AF58" s="28">
        <f t="shared" ref="AF58" si="165">SUM(AF54:AF57)</f>
        <v>160179.33723251609</v>
      </c>
      <c r="AG58" s="28">
        <f t="shared" ref="AG58" si="166">SUM(AG54:AG57)</f>
        <v>160179.33723251609</v>
      </c>
      <c r="AH58" s="28">
        <f t="shared" ref="AH58" si="167">SUM(AH54:AH57)</f>
        <v>160179.33723251609</v>
      </c>
      <c r="AI58" s="28">
        <f t="shared" ref="AI58" si="168">SUM(AI54:AI57)</f>
        <v>160179.33723251609</v>
      </c>
      <c r="AJ58" s="28">
        <f t="shared" ref="AJ58" si="169">SUM(AJ54:AJ57)</f>
        <v>160179.33723251609</v>
      </c>
      <c r="AK58" s="28">
        <f t="shared" ref="AK58" si="170">SUM(AK54:AK57)</f>
        <v>160179.33723251609</v>
      </c>
      <c r="AL58" s="28">
        <f t="shared" ref="AL58" si="171">SUM(AL54:AL57)</f>
        <v>160179.33723251609</v>
      </c>
      <c r="AM58" s="28">
        <f t="shared" ref="AM58" si="172">SUM(AM54:AM57)</f>
        <v>160179.33723251609</v>
      </c>
      <c r="AN58" s="28">
        <f t="shared" ref="AN58" si="173">SUM(AN54:AN57)</f>
        <v>160179.33723251609</v>
      </c>
      <c r="AO58" s="28">
        <f t="shared" ref="AO58" si="174">SUM(AO54:AO57)</f>
        <v>160179.33723251609</v>
      </c>
      <c r="AP58" s="28">
        <f t="shared" ref="AP58" si="175">SUM(AP54:AP57)</f>
        <v>160179.33723251609</v>
      </c>
      <c r="AQ58" s="28">
        <f t="shared" ref="AQ58" si="176">SUM(AQ54:AQ57)</f>
        <v>160179.33723251609</v>
      </c>
      <c r="AR58" s="28">
        <f t="shared" ref="AR58" si="177">SUM(AR54:AR57)</f>
        <v>160179.33723251609</v>
      </c>
      <c r="AS58" s="28">
        <f t="shared" ref="AS58" si="178">SUM(AS54:AS57)</f>
        <v>160179.33723251609</v>
      </c>
      <c r="AT58" s="28">
        <f t="shared" ref="AT58" si="179">SUM(AT54:AT57)</f>
        <v>160179.33723251609</v>
      </c>
      <c r="AU58" s="28">
        <f t="shared" ref="AU58" si="180">SUM(AU54:AU57)</f>
        <v>160179.33723251609</v>
      </c>
      <c r="AV58" s="28">
        <f t="shared" ref="AV58" si="181">SUM(AV54:AV57)</f>
        <v>160179.33723251609</v>
      </c>
      <c r="AW58" s="28">
        <f t="shared" ref="AW58" si="182">SUM(AW54:AW57)</f>
        <v>160179.33723251609</v>
      </c>
      <c r="AX58" s="28">
        <f t="shared" ref="AX58" si="183">SUM(AX54:AX57)</f>
        <v>160179.33723251609</v>
      </c>
      <c r="AY58" s="28">
        <f t="shared" ref="AY58" si="184">SUM(AY54:AY57)</f>
        <v>160179.33723251609</v>
      </c>
      <c r="AZ58" s="28">
        <f t="shared" ref="AZ58" si="185">SUM(AZ54:AZ57)</f>
        <v>160179.33723251609</v>
      </c>
      <c r="BA58" s="28">
        <f t="shared" ref="BA58" si="186">SUM(BA54:BA57)</f>
        <v>160179.33723251609</v>
      </c>
      <c r="BB58" s="28">
        <f t="shared" ref="BB58" si="187">SUM(BB54:BB57)</f>
        <v>160179.33723251609</v>
      </c>
      <c r="BC58" s="28">
        <f t="shared" ref="BC58" si="188">SUM(BC54:BC57)</f>
        <v>160179.33723251609</v>
      </c>
      <c r="BD58" s="28">
        <f t="shared" ref="BD58" si="189">SUM(BD54:BD57)</f>
        <v>160179.33723251609</v>
      </c>
      <c r="BE58" s="28">
        <f t="shared" ref="BE58" si="190">SUM(BE54:BE57)</f>
        <v>160179.33723251609</v>
      </c>
      <c r="BF58" s="28">
        <f t="shared" ref="BF58" si="191">SUM(BF54:BF57)</f>
        <v>160179.33723251609</v>
      </c>
      <c r="BG58" s="28">
        <f t="shared" ref="BG58" si="192">SUM(BG54:BG57)</f>
        <v>160179.33723251609</v>
      </c>
      <c r="BH58" s="28">
        <f t="shared" ref="BH58" si="193">SUM(BH54:BH57)</f>
        <v>160179.33723251609</v>
      </c>
      <c r="BI58" s="28">
        <f t="shared" ref="BI58" si="194">SUM(BI54:BI57)</f>
        <v>160179.33723251609</v>
      </c>
      <c r="BJ58" s="28">
        <f t="shared" ref="BJ58" si="195">SUM(BJ54:BJ57)</f>
        <v>160179.33723251609</v>
      </c>
      <c r="BK58" s="28">
        <f t="shared" ref="BK58" si="196">SUM(BK54:BK57)</f>
        <v>160179.33723251609</v>
      </c>
      <c r="BL58" s="28">
        <f t="shared" ref="BL58" si="197">SUM(BL54:BL57)</f>
        <v>160179.33723251609</v>
      </c>
      <c r="BM58" s="28">
        <f t="shared" ref="BM58" si="198">SUM(BM54:BM57)</f>
        <v>160179.33723251609</v>
      </c>
      <c r="BN58" s="28">
        <f t="shared" ref="BN58" si="199">SUM(BN54:BN57)</f>
        <v>160179.33723251609</v>
      </c>
      <c r="BO58" s="28">
        <f t="shared" ref="BO58" si="200">SUM(BO54:BO57)</f>
        <v>160179.33723251609</v>
      </c>
      <c r="BP58" s="69"/>
      <c r="BR58" s="28">
        <f t="shared" si="153"/>
        <v>2019157.393810923</v>
      </c>
      <c r="BS58" s="28">
        <f t="shared" si="153"/>
        <v>1584775.1661048005</v>
      </c>
      <c r="BT58" s="28">
        <f t="shared" si="153"/>
        <v>1922152.0467901935</v>
      </c>
      <c r="BU58" s="28">
        <f t="shared" si="153"/>
        <v>1922152.0467901935</v>
      </c>
      <c r="BV58" s="28">
        <f t="shared" si="153"/>
        <v>1922152.0467901935</v>
      </c>
      <c r="BX58" s="85">
        <f t="shared" si="154"/>
        <v>-0.21513044452977337</v>
      </c>
      <c r="BY58" s="85">
        <f t="shared" si="155"/>
        <v>0.21288627428118234</v>
      </c>
      <c r="BZ58" s="85">
        <f t="shared" si="156"/>
        <v>0</v>
      </c>
      <c r="CA58" s="85">
        <f t="shared" si="157"/>
        <v>0</v>
      </c>
    </row>
    <row r="59" spans="1:79" x14ac:dyDescent="0.3">
      <c r="A59" s="53" t="s">
        <v>132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01">SUM(I53,I58)</f>
        <v>422611.85695553035</v>
      </c>
      <c r="J59" s="52">
        <f t="shared" si="201"/>
        <v>467620.11699987378</v>
      </c>
      <c r="K59" s="52">
        <f t="shared" si="201"/>
        <v>443193.01202828961</v>
      </c>
      <c r="L59" s="52">
        <f t="shared" si="201"/>
        <v>507015.91993441555</v>
      </c>
      <c r="M59" s="52">
        <f t="shared" si="201"/>
        <v>425873.55883360095</v>
      </c>
      <c r="N59" s="52">
        <f t="shared" si="201"/>
        <v>410985.84696557064</v>
      </c>
      <c r="O59" s="52">
        <f t="shared" si="201"/>
        <v>431764.75441338366</v>
      </c>
      <c r="P59" s="52">
        <f t="shared" si="201"/>
        <v>364467.37415252154</v>
      </c>
      <c r="Q59" s="52">
        <f t="shared" si="201"/>
        <v>392359.99918754736</v>
      </c>
      <c r="R59" s="52">
        <f t="shared" si="201"/>
        <v>385605.92612681095</v>
      </c>
      <c r="S59" s="52">
        <f t="shared" si="201"/>
        <v>456434.15335372969</v>
      </c>
      <c r="T59" s="52">
        <f t="shared" si="201"/>
        <v>238806.24431555026</v>
      </c>
      <c r="U59" s="52">
        <f t="shared" si="201"/>
        <v>425503.19468473474</v>
      </c>
      <c r="V59" s="52">
        <f t="shared" si="201"/>
        <v>233420.80980985652</v>
      </c>
      <c r="W59" s="52">
        <f t="shared" si="201"/>
        <v>347736.9929139688</v>
      </c>
      <c r="X59" s="52">
        <f t="shared" si="201"/>
        <v>348342.37684731837</v>
      </c>
      <c r="Y59" s="52">
        <f t="shared" si="201"/>
        <v>281132.19930474879</v>
      </c>
      <c r="Z59" s="52">
        <f t="shared" si="201"/>
        <v>249306.34845760543</v>
      </c>
      <c r="AA59" s="52">
        <f t="shared" si="201"/>
        <v>319917.62899867998</v>
      </c>
      <c r="AB59" s="52">
        <f t="shared" si="201"/>
        <v>256598.94508449087</v>
      </c>
      <c r="AC59" s="52">
        <f t="shared" si="201"/>
        <v>338337.65471111995</v>
      </c>
      <c r="AD59" s="52">
        <f t="shared" si="201"/>
        <v>332960.04777954111</v>
      </c>
      <c r="AE59" s="52">
        <f t="shared" si="201"/>
        <v>414480.88410838699</v>
      </c>
      <c r="AF59" s="52">
        <f t="shared" ref="AF59" si="202">SUM(AF53,AF58)</f>
        <v>302544.76499606605</v>
      </c>
      <c r="AG59" s="52">
        <f t="shared" ref="AG59" si="203">SUM(AG53,AG58)</f>
        <v>420452.22851623764</v>
      </c>
      <c r="AH59" s="52">
        <f t="shared" ref="AH59" si="204">SUM(AH53,AH58)</f>
        <v>418525.32154059602</v>
      </c>
      <c r="AI59" s="52">
        <f t="shared" ref="AI59" si="205">SUM(AI53,AI58)</f>
        <v>412540.63468841143</v>
      </c>
      <c r="AJ59" s="52">
        <f t="shared" ref="AJ59" si="206">SUM(AJ53,AJ58)</f>
        <v>477644.60051730002</v>
      </c>
      <c r="AK59" s="52">
        <f t="shared" ref="AK59" si="207">SUM(AK53,AK58)</f>
        <v>381446.61215886223</v>
      </c>
      <c r="AL59" s="52">
        <f t="shared" ref="AL59" si="208">SUM(AL53,AL58)</f>
        <v>385213.00842503348</v>
      </c>
      <c r="AM59" s="52">
        <f t="shared" ref="AM59" si="209">SUM(AM53,AM58)</f>
        <v>394965.52499048255</v>
      </c>
      <c r="AN59" s="52">
        <f t="shared" ref="AN59" si="210">SUM(AN53,AN58)</f>
        <v>377673.79969665274</v>
      </c>
      <c r="AO59" s="52">
        <f t="shared" ref="AO59" si="211">SUM(AO53,AO58)</f>
        <v>382543.14302625536</v>
      </c>
      <c r="AP59" s="52">
        <f t="shared" ref="AP59" si="212">SUM(AP53,AP58)</f>
        <v>348624.65622695844</v>
      </c>
      <c r="AQ59" s="52">
        <f t="shared" ref="AQ59" si="213">SUM(AQ53,AQ58)</f>
        <v>470189.02900997485</v>
      </c>
      <c r="AR59" s="52">
        <f t="shared" ref="AR59" si="214">SUM(AR53,AR58)</f>
        <v>351686.19893600728</v>
      </c>
      <c r="AS59" s="52">
        <f t="shared" ref="AS59" si="215">SUM(AS53,AS58)</f>
        <v>478003.4005239809</v>
      </c>
      <c r="AT59" s="52">
        <f t="shared" ref="AT59" si="216">SUM(AT53,AT58)</f>
        <v>470070.30265870533</v>
      </c>
      <c r="AU59" s="52">
        <f t="shared" ref="AU59" si="217">SUM(AU53,AU58)</f>
        <v>463539.81920873706</v>
      </c>
      <c r="AV59" s="52">
        <f t="shared" ref="AV59" si="218">SUM(AV53,AV58)</f>
        <v>533485.94394505932</v>
      </c>
      <c r="AW59" s="52">
        <f t="shared" ref="AW59" si="219">SUM(AW53,AW58)</f>
        <v>431561.50186624523</v>
      </c>
      <c r="AX59" s="52">
        <f t="shared" ref="AX59" si="220">SUM(AX53,AX58)</f>
        <v>438016.97275140887</v>
      </c>
      <c r="AY59" s="52">
        <f t="shared" ref="AY59" si="221">SUM(AY53,AY58)</f>
        <v>450008.43065033952</v>
      </c>
      <c r="AZ59" s="52">
        <f t="shared" ref="AZ59" si="222">SUM(AZ53,AZ58)</f>
        <v>431991.74053210235</v>
      </c>
      <c r="BA59" s="52">
        <f t="shared" ref="BA59" si="223">SUM(BA53,BA58)</f>
        <v>436382.99791164865</v>
      </c>
      <c r="BB59" s="52">
        <f t="shared" ref="BB59" si="224">SUM(BB53,BB58)</f>
        <v>398991.61034536321</v>
      </c>
      <c r="BC59" s="52">
        <f t="shared" ref="BC59" si="225">SUM(BC53,BC58)</f>
        <v>527657.50427012448</v>
      </c>
      <c r="BD59" s="52">
        <f t="shared" ref="BD59" si="226">SUM(BD53,BD58)</f>
        <v>407731.68417104712</v>
      </c>
      <c r="BE59" s="52">
        <f t="shared" ref="BE59" si="227">SUM(BE53,BE58)</f>
        <v>543912.99512084085</v>
      </c>
      <c r="BF59" s="52">
        <f t="shared" ref="BF59" si="228">SUM(BF53,BF58)</f>
        <v>528688.15604558564</v>
      </c>
      <c r="BG59" s="52">
        <f t="shared" ref="BG59" si="229">SUM(BG53,BG58)</f>
        <v>521512.48378986801</v>
      </c>
      <c r="BH59" s="52">
        <f t="shared" ref="BH59" si="230">SUM(BH53,BH58)</f>
        <v>597146.51970123523</v>
      </c>
      <c r="BI59" s="52">
        <f t="shared" ref="BI59" si="231">SUM(BI53,BI58)</f>
        <v>488553.03031723906</v>
      </c>
      <c r="BJ59" s="52">
        <f t="shared" ref="BJ59" si="232">SUM(BJ53,BJ58)</f>
        <v>498264.42767568008</v>
      </c>
      <c r="BK59" s="52">
        <f t="shared" ref="BK59" si="233">SUM(BK53,BK58)</f>
        <v>512946.94174509478</v>
      </c>
      <c r="BL59" s="52">
        <f t="shared" ref="BL59" si="234">SUM(BL53,BL58)</f>
        <v>494101.29454108357</v>
      </c>
      <c r="BM59" s="52">
        <f t="shared" ref="BM59" si="235">SUM(BM53,BM58)</f>
        <v>497897.06946132361</v>
      </c>
      <c r="BN59" s="52">
        <f t="shared" ref="BN59" si="236">SUM(BN53,BN58)</f>
        <v>456387.86292354349</v>
      </c>
      <c r="BO59" s="52">
        <f t="shared" ref="BO59" si="237">SUM(BO53,BO58)</f>
        <v>593317.4119171768</v>
      </c>
      <c r="BP59" s="69"/>
      <c r="BR59" s="52">
        <f t="shared" si="153"/>
        <v>5051190.2527030744</v>
      </c>
      <c r="BS59" s="52">
        <f t="shared" si="153"/>
        <v>3786543.3270160016</v>
      </c>
      <c r="BT59" s="52">
        <f t="shared" si="153"/>
        <v>4772363.323792831</v>
      </c>
      <c r="BU59" s="52">
        <f t="shared" si="153"/>
        <v>5411396.4235997228</v>
      </c>
      <c r="BV59" s="52">
        <f t="shared" si="153"/>
        <v>6140459.8774097189</v>
      </c>
      <c r="BX59" s="86">
        <f t="shared" si="154"/>
        <v>-0.25036612410516801</v>
      </c>
      <c r="BY59" s="86">
        <f t="shared" si="155"/>
        <v>0.26034826796864041</v>
      </c>
      <c r="BZ59" s="86">
        <f t="shared" si="156"/>
        <v>0.13390286037547972</v>
      </c>
      <c r="CA59" s="86">
        <f t="shared" si="157"/>
        <v>0.13472741539142596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238">H59/H$10</f>
        <v>8.5138016156487847E-2</v>
      </c>
      <c r="I60" s="32">
        <f t="shared" si="238"/>
        <v>9.9513306917757047E-2</v>
      </c>
      <c r="J60" s="32">
        <f t="shared" si="238"/>
        <v>0.10480537992983434</v>
      </c>
      <c r="K60" s="32">
        <f t="shared" si="238"/>
        <v>0.10078986066311832</v>
      </c>
      <c r="L60" s="32">
        <f t="shared" si="238"/>
        <v>0.11108056356205689</v>
      </c>
      <c r="M60" s="32">
        <f t="shared" si="238"/>
        <v>9.8172686290826455E-2</v>
      </c>
      <c r="N60" s="32">
        <f t="shared" si="238"/>
        <v>9.4511349508119E-2</v>
      </c>
      <c r="O60" s="32">
        <f t="shared" si="238"/>
        <v>0.10059745563685767</v>
      </c>
      <c r="P60" s="32">
        <f t="shared" si="238"/>
        <v>8.6051118730570919E-2</v>
      </c>
      <c r="Q60" s="32">
        <f t="shared" si="238"/>
        <v>9.4123628898556327E-2</v>
      </c>
      <c r="R60" s="32">
        <f t="shared" si="238"/>
        <v>9.4012506920317623E-2</v>
      </c>
      <c r="S60" s="32">
        <f t="shared" si="238"/>
        <v>0.10258084668972919</v>
      </c>
      <c r="T60" s="32">
        <f t="shared" si="238"/>
        <v>5.8603912012596376E-2</v>
      </c>
      <c r="U60" s="32">
        <f t="shared" si="238"/>
        <v>9.5223471305158916E-2</v>
      </c>
      <c r="V60" s="32">
        <f t="shared" si="238"/>
        <v>5.2310218614875205E-2</v>
      </c>
      <c r="W60" s="32">
        <f t="shared" si="238"/>
        <v>7.8279127477369273E-2</v>
      </c>
      <c r="X60" s="32">
        <f t="shared" si="238"/>
        <v>7.4758547655503493E-2</v>
      </c>
      <c r="Y60" s="32">
        <f t="shared" si="238"/>
        <v>6.4800321537345926E-2</v>
      </c>
      <c r="Z60" s="32">
        <f t="shared" si="238"/>
        <v>5.729960650640701E-2</v>
      </c>
      <c r="AA60" s="32">
        <f t="shared" si="238"/>
        <v>7.2983493789313431E-2</v>
      </c>
      <c r="AB60" s="32">
        <f t="shared" si="238"/>
        <v>5.9319761712696886E-2</v>
      </c>
      <c r="AC60" s="32">
        <f t="shared" si="238"/>
        <v>7.7922576101218666E-2</v>
      </c>
      <c r="AD60" s="32">
        <f t="shared" si="238"/>
        <v>7.8736370978756576E-2</v>
      </c>
      <c r="AE60" s="32">
        <f t="shared" si="238"/>
        <v>8.9431739853713652E-2</v>
      </c>
      <c r="AF60" s="32">
        <f t="shared" ref="AF60:BO60" si="239">AF59/AF$10</f>
        <v>7.1374663299797761E-2</v>
      </c>
      <c r="AG60" s="32">
        <f t="shared" si="239"/>
        <v>9.0217746746128827E-2</v>
      </c>
      <c r="AH60" s="32">
        <f t="shared" si="239"/>
        <v>9.0312903216637583E-2</v>
      </c>
      <c r="AI60" s="32">
        <f t="shared" si="239"/>
        <v>8.9442058572375929E-2</v>
      </c>
      <c r="AJ60" s="32">
        <f t="shared" si="239"/>
        <v>9.8568383511770594E-2</v>
      </c>
      <c r="AK60" s="32">
        <f t="shared" si="239"/>
        <v>8.4660617886800349E-2</v>
      </c>
      <c r="AL60" s="32">
        <f t="shared" si="239"/>
        <v>8.5091451648824978E-2</v>
      </c>
      <c r="AM60" s="32">
        <f t="shared" si="239"/>
        <v>8.6482327832867995E-2</v>
      </c>
      <c r="AN60" s="32">
        <f t="shared" si="239"/>
        <v>8.3799821437493316E-2</v>
      </c>
      <c r="AO60" s="32">
        <f t="shared" si="239"/>
        <v>8.4604512737537024E-2</v>
      </c>
      <c r="AP60" s="32">
        <f t="shared" si="239"/>
        <v>7.9290702064562846E-2</v>
      </c>
      <c r="AQ60" s="32">
        <f t="shared" si="239"/>
        <v>9.7422620052755218E-2</v>
      </c>
      <c r="AR60" s="32">
        <f t="shared" si="239"/>
        <v>7.9463696269079884E-2</v>
      </c>
      <c r="AS60" s="32">
        <f t="shared" si="239"/>
        <v>9.7946994104125495E-2</v>
      </c>
      <c r="AT60" s="32">
        <f t="shared" si="239"/>
        <v>9.7329568570006089E-2</v>
      </c>
      <c r="AU60" s="32">
        <f t="shared" si="239"/>
        <v>9.6455569447908035E-2</v>
      </c>
      <c r="AV60" s="32">
        <f t="shared" si="239"/>
        <v>0.10547079351680579</v>
      </c>
      <c r="AW60" s="32">
        <f t="shared" si="239"/>
        <v>9.1906089175910546E-2</v>
      </c>
      <c r="AX60" s="32">
        <f t="shared" si="239"/>
        <v>9.2643547868275555E-2</v>
      </c>
      <c r="AY60" s="32">
        <f t="shared" si="239"/>
        <v>9.4204865124561082E-2</v>
      </c>
      <c r="AZ60" s="32">
        <f t="shared" si="239"/>
        <v>9.1640231885688483E-2</v>
      </c>
      <c r="BA60" s="32">
        <f t="shared" si="239"/>
        <v>9.2322955148064018E-2</v>
      </c>
      <c r="BB60" s="32">
        <f t="shared" si="239"/>
        <v>8.6960020873323274E-2</v>
      </c>
      <c r="BC60" s="32">
        <f t="shared" si="239"/>
        <v>0.10458471123149202</v>
      </c>
      <c r="BD60" s="32">
        <f t="shared" si="239"/>
        <v>8.7870569596628673E-2</v>
      </c>
      <c r="BE60" s="32">
        <f t="shared" si="239"/>
        <v>0.105957508670757</v>
      </c>
      <c r="BF60" s="32">
        <f t="shared" si="239"/>
        <v>0.10462206490422911</v>
      </c>
      <c r="BG60" s="32">
        <f t="shared" si="239"/>
        <v>0.10374592216395151</v>
      </c>
      <c r="BH60" s="32">
        <f t="shared" si="239"/>
        <v>0.11263579167368704</v>
      </c>
      <c r="BI60" s="32">
        <f t="shared" si="239"/>
        <v>9.9438605331843941E-2</v>
      </c>
      <c r="BJ60" s="32">
        <f t="shared" si="239"/>
        <v>0.1004862078955077</v>
      </c>
      <c r="BK60" s="32">
        <f t="shared" si="239"/>
        <v>0.10221638794946757</v>
      </c>
      <c r="BL60" s="32">
        <f t="shared" si="239"/>
        <v>9.9775090653844559E-2</v>
      </c>
      <c r="BM60" s="32">
        <f t="shared" si="239"/>
        <v>0.10033391903130395</v>
      </c>
      <c r="BN60" s="32">
        <f t="shared" si="239"/>
        <v>9.4930236881662869E-2</v>
      </c>
      <c r="BO60" s="32">
        <f t="shared" si="239"/>
        <v>0.11201327790960977</v>
      </c>
      <c r="BP60" s="70"/>
      <c r="BR60" s="32">
        <f t="shared" ref="BR60:BV60" si="240">BR59/BR$10</f>
        <v>9.7823624465790807E-2</v>
      </c>
      <c r="BS60" s="32">
        <f t="shared" si="240"/>
        <v>7.1835486830508943E-2</v>
      </c>
      <c r="BT60" s="32">
        <f t="shared" si="240"/>
        <v>8.7019057692053425E-2</v>
      </c>
      <c r="BU60" s="32">
        <f t="shared" si="240"/>
        <v>9.4482145299627243E-2</v>
      </c>
      <c r="BV60" s="32">
        <f t="shared" si="240"/>
        <v>0.10223183777488326</v>
      </c>
      <c r="BX60" s="92"/>
      <c r="BY60" s="92"/>
      <c r="BZ60" s="92"/>
      <c r="CA60" s="92"/>
    </row>
    <row r="61" spans="1:79" x14ac:dyDescent="0.3">
      <c r="A61" s="54" t="s">
        <v>135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241">SUM(L59:W59)</f>
        <v>4619974.7746916898</v>
      </c>
      <c r="X61" s="57">
        <f t="shared" si="241"/>
        <v>4461301.2316045929</v>
      </c>
      <c r="Y61" s="57">
        <f t="shared" si="241"/>
        <v>4316559.8720757412</v>
      </c>
      <c r="Z61" s="57">
        <f t="shared" si="241"/>
        <v>4154880.3735677763</v>
      </c>
      <c r="AA61" s="57">
        <f t="shared" si="241"/>
        <v>4043033.2481530728</v>
      </c>
      <c r="AB61" s="57">
        <f t="shared" si="241"/>
        <v>3935164.819085042</v>
      </c>
      <c r="AC61" s="57">
        <f t="shared" si="241"/>
        <v>3881142.4746086146</v>
      </c>
      <c r="AD61" s="57">
        <f t="shared" si="241"/>
        <v>3828496.5962613444</v>
      </c>
      <c r="AE61" s="57">
        <f t="shared" si="241"/>
        <v>3786543.3270160016</v>
      </c>
      <c r="AF61" s="57">
        <f t="shared" ref="AF61" si="242">SUM(U59:AF59)</f>
        <v>3850281.8476965171</v>
      </c>
      <c r="AG61" s="57">
        <f t="shared" ref="AG61" si="243">SUM(V59:AG59)</f>
        <v>3845230.8815280208</v>
      </c>
      <c r="AH61" s="57">
        <f t="shared" ref="AH61" si="244">SUM(W59:AH59)</f>
        <v>4030335.3932587602</v>
      </c>
      <c r="AI61" s="57">
        <f t="shared" ref="AI61" si="245">SUM(X59:AI59)</f>
        <v>4095139.0350332027</v>
      </c>
      <c r="AJ61" s="57">
        <f t="shared" ref="AJ61" si="246">SUM(Y59:AJ59)</f>
        <v>4224441.2587031843</v>
      </c>
      <c r="AK61" s="57">
        <f t="shared" ref="AK61" si="247">SUM(Z59:AK59)</f>
        <v>4324755.6715572979</v>
      </c>
      <c r="AL61" s="57">
        <f t="shared" ref="AL61" si="248">SUM(AA59:AL59)</f>
        <v>4460662.331524726</v>
      </c>
      <c r="AM61" s="57">
        <f t="shared" ref="AM61" si="249">SUM(AB59:AM59)</f>
        <v>4535710.2275165282</v>
      </c>
      <c r="AN61" s="57">
        <f t="shared" ref="AN61" si="250">SUM(AC59:AN59)</f>
        <v>4656785.0821286906</v>
      </c>
      <c r="AO61" s="57">
        <f t="shared" ref="AO61" si="251">SUM(AD59:AO59)</f>
        <v>4700990.5704438258</v>
      </c>
      <c r="AP61" s="57">
        <f t="shared" ref="AP61" si="252">SUM(AE59:AP59)</f>
        <v>4716655.1788912434</v>
      </c>
      <c r="AQ61" s="57">
        <f t="shared" ref="AQ61" si="253">SUM(AF59:AQ59)</f>
        <v>4772363.323792831</v>
      </c>
      <c r="AR61" s="57">
        <f t="shared" ref="AR61" si="254">SUM(AG59:AR59)</f>
        <v>4821504.7577327723</v>
      </c>
      <c r="AS61" s="57">
        <f t="shared" ref="AS61" si="255">SUM(AH59:AS59)</f>
        <v>4879055.9297405155</v>
      </c>
      <c r="AT61" s="57">
        <f t="shared" ref="AT61" si="256">SUM(AI59:AT59)</f>
        <v>4930600.9108586246</v>
      </c>
      <c r="AU61" s="57">
        <f t="shared" ref="AU61" si="257">SUM(AJ59:AU59)</f>
        <v>4981600.0953789512</v>
      </c>
      <c r="AV61" s="57">
        <f t="shared" ref="AV61" si="258">SUM(AK59:AV59)</f>
        <v>5037441.4388067108</v>
      </c>
      <c r="AW61" s="57">
        <f t="shared" ref="AW61" si="259">SUM(AL59:AW59)</f>
        <v>5087556.3285140935</v>
      </c>
      <c r="AX61" s="57">
        <f t="shared" ref="AX61" si="260">SUM(AM59:AX59)</f>
        <v>5140360.2928404687</v>
      </c>
      <c r="AY61" s="57">
        <f t="shared" ref="AY61" si="261">SUM(AN59:AY59)</f>
        <v>5195403.198500325</v>
      </c>
      <c r="AZ61" s="57">
        <f t="shared" ref="AZ61" si="262">SUM(AO59:AZ59)</f>
        <v>5249721.1393357748</v>
      </c>
      <c r="BA61" s="57">
        <f t="shared" ref="BA61" si="263">SUM(AP59:BA59)</f>
        <v>5303560.9942211676</v>
      </c>
      <c r="BB61" s="57">
        <f t="shared" ref="BB61" si="264">SUM(AQ59:BB59)</f>
        <v>5353927.9483395731</v>
      </c>
      <c r="BC61" s="57">
        <f t="shared" ref="BC61" si="265">SUM(AR59:BC59)</f>
        <v>5411396.4235997228</v>
      </c>
      <c r="BD61" s="57">
        <f t="shared" ref="BD61" si="266">SUM(AS59:BD59)</f>
        <v>5467441.9088347619</v>
      </c>
      <c r="BE61" s="57">
        <f t="shared" ref="BE61" si="267">SUM(AT59:BE59)</f>
        <v>5533351.5034316219</v>
      </c>
      <c r="BF61" s="57">
        <f t="shared" ref="BF61" si="268">SUM(AU59:BF59)</f>
        <v>5591969.3568185028</v>
      </c>
      <c r="BG61" s="57">
        <f t="shared" ref="BG61" si="269">SUM(AV59:BG59)</f>
        <v>5649942.021399633</v>
      </c>
      <c r="BH61" s="57">
        <f t="shared" ref="BH61" si="270">SUM(AW59:BH59)</f>
        <v>5713602.5971558094</v>
      </c>
      <c r="BI61" s="57">
        <f t="shared" ref="BI61" si="271">SUM(AX59:BI59)</f>
        <v>5770594.1256068032</v>
      </c>
      <c r="BJ61" s="57">
        <f t="shared" ref="BJ61" si="272">SUM(AY59:BJ59)</f>
        <v>5830841.5805310747</v>
      </c>
      <c r="BK61" s="57">
        <f t="shared" ref="BK61" si="273">SUM(AZ59:BK59)</f>
        <v>5893780.0916258311</v>
      </c>
      <c r="BL61" s="57">
        <f t="shared" ref="BL61" si="274">SUM(BA59:BL59)</f>
        <v>5955889.6456348114</v>
      </c>
      <c r="BM61" s="57">
        <f t="shared" ref="BM61" si="275">SUM(BB59:BM59)</f>
        <v>6017403.7171844849</v>
      </c>
      <c r="BN61" s="57">
        <f t="shared" ref="BN61" si="276">SUM(BC59:BN59)</f>
        <v>6074799.9697626652</v>
      </c>
      <c r="BO61" s="57">
        <f t="shared" ref="BO61" si="277">SUM(BD59:BO59)</f>
        <v>6140459.8774097189</v>
      </c>
      <c r="BP61" s="62"/>
      <c r="BR61" s="57">
        <f>BR59</f>
        <v>5051190.2527030744</v>
      </c>
      <c r="BS61" s="57">
        <f t="shared" ref="BS61:BV61" si="278">BS59</f>
        <v>3786543.3270160016</v>
      </c>
      <c r="BT61" s="57">
        <f t="shared" si="278"/>
        <v>4772363.323792831</v>
      </c>
      <c r="BU61" s="57">
        <f t="shared" si="278"/>
        <v>5411396.4235997228</v>
      </c>
      <c r="BV61" s="57">
        <f t="shared" si="278"/>
        <v>6140459.8774097189</v>
      </c>
      <c r="BX61" s="87">
        <f t="shared" ref="BX61:CA61" si="279">IFERROR(BS61/BR61-1,0)</f>
        <v>-0.25036612410516801</v>
      </c>
      <c r="BY61" s="87">
        <f t="shared" si="279"/>
        <v>0.26034826796864041</v>
      </c>
      <c r="BZ61" s="87">
        <f t="shared" si="279"/>
        <v>0.13390286037547972</v>
      </c>
      <c r="CA61" s="87">
        <f t="shared" si="279"/>
        <v>0.13472741539142596</v>
      </c>
    </row>
    <row r="62" spans="1:79" x14ac:dyDescent="0.3">
      <c r="A62" s="58" t="s">
        <v>136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280">T61/SUM(I$10:T$10)</f>
        <v>9.5720798078876901E-2</v>
      </c>
      <c r="U62" s="60">
        <f t="shared" si="280"/>
        <v>9.536765573326747E-2</v>
      </c>
      <c r="V62" s="60">
        <f t="shared" si="280"/>
        <v>9.0854408407494203E-2</v>
      </c>
      <c r="W62" s="60">
        <f t="shared" si="280"/>
        <v>8.8937978109766613E-2</v>
      </c>
      <c r="X62" s="60">
        <f t="shared" si="280"/>
        <v>8.5726338532367982E-2</v>
      </c>
      <c r="Y62" s="60">
        <f t="shared" si="280"/>
        <v>8.2944362899319779E-2</v>
      </c>
      <c r="Z62" s="60">
        <f t="shared" si="280"/>
        <v>7.9833960020609968E-2</v>
      </c>
      <c r="AA62" s="60">
        <f t="shared" si="280"/>
        <v>7.7548652402226914E-2</v>
      </c>
      <c r="AB62" s="60">
        <f t="shared" si="280"/>
        <v>7.5349263546026057E-2</v>
      </c>
      <c r="AC62" s="60">
        <f t="shared" si="280"/>
        <v>7.4068919855479073E-2</v>
      </c>
      <c r="AD62" s="60">
        <f t="shared" si="280"/>
        <v>7.288734207223678E-2</v>
      </c>
      <c r="AE62" s="60">
        <f t="shared" si="280"/>
        <v>7.1835486830508943E-2</v>
      </c>
      <c r="AF62" s="60">
        <f t="shared" ref="AF62" si="281">AF61/SUM(U$10:AF$10)</f>
        <v>7.2818258163130048E-2</v>
      </c>
      <c r="AG62" s="60">
        <f t="shared" ref="AG62" si="282">AG61/SUM(V$10:AG$10)</f>
        <v>7.2459690704476915E-2</v>
      </c>
      <c r="AH62" s="60">
        <f t="shared" ref="AH62" si="283">AH61/SUM(W$10:AH$10)</f>
        <v>7.5702544506738814E-2</v>
      </c>
      <c r="AI62" s="60">
        <f t="shared" ref="AI62" si="284">AI61/SUM(X$10:AI$10)</f>
        <v>7.6674773159650017E-2</v>
      </c>
      <c r="AJ62" s="60">
        <f t="shared" ref="AJ62" si="285">AJ61/SUM(Y$10:AJ$10)</f>
        <v>7.882087391115937E-2</v>
      </c>
      <c r="AK62" s="60">
        <f t="shared" ref="AK62" si="286">AK61/SUM(Z$10:AK$10)</f>
        <v>8.0441680913104746E-2</v>
      </c>
      <c r="AL62" s="60">
        <f t="shared" ref="AL62" si="287">AL61/SUM(AA$10:AL$10)</f>
        <v>8.2698670564649121E-2</v>
      </c>
      <c r="AM62" s="60">
        <f t="shared" ref="AM62" si="288">AM61/SUM(AB$10:AM$10)</f>
        <v>8.3804789634399607E-2</v>
      </c>
      <c r="AN62" s="60">
        <f t="shared" ref="AN62" si="289">AN61/SUM(AC$10:AN$10)</f>
        <v>8.5754798041999661E-2</v>
      </c>
      <c r="AO62" s="60">
        <f t="shared" ref="AO62" si="290">AO61/SUM(AD$10:AO$10)</f>
        <v>8.6283516857538461E-2</v>
      </c>
      <c r="AP62" s="60">
        <f t="shared" ref="AP62" si="291">AP61/SUM(AE$10:AP$10)</f>
        <v>8.6304914317709924E-2</v>
      </c>
      <c r="AQ62" s="60">
        <f t="shared" ref="AQ62" si="292">AQ61/SUM(AF$10:AQ$10)</f>
        <v>8.7019057692053425E-2</v>
      </c>
      <c r="AR62" s="60">
        <f t="shared" ref="AR62" si="293">AR61/SUM(AG$10:AR$10)</f>
        <v>8.7616476377807409E-2</v>
      </c>
      <c r="AS62" s="60">
        <f t="shared" ref="AS62" si="294">AS61/SUM(AH$10:AS$10)</f>
        <v>8.8309555493320049E-2</v>
      </c>
      <c r="AT62" s="60">
        <f t="shared" ref="AT62" si="295">AT61/SUM(AI$10:AT$10)</f>
        <v>8.8927824142722586E-2</v>
      </c>
      <c r="AU62" s="60">
        <f t="shared" ref="AU62" si="296">AU61/SUM(AJ$10:AU$10)</f>
        <v>8.9535399866849413E-2</v>
      </c>
      <c r="AV62" s="60">
        <f t="shared" ref="AV62" si="297">AV61/SUM(AK$10:AV$10)</f>
        <v>9.0194859144621373E-2</v>
      </c>
      <c r="AW62" s="60">
        <f t="shared" ref="AW62" si="298">AW61/SUM(AL$10:AW$10)</f>
        <v>9.0783189206135873E-2</v>
      </c>
      <c r="AX62" s="60">
        <f t="shared" ref="AX62" si="299">AX61/SUM(AM$10:AX$10)</f>
        <v>9.1397724793367704E-2</v>
      </c>
      <c r="AY62" s="60">
        <f t="shared" ref="AY62" si="300">AY61/SUM(AN$10:AY$10)</f>
        <v>9.2032926334016732E-2</v>
      </c>
      <c r="AZ62" s="60">
        <f t="shared" ref="AZ62" si="301">AZ61/SUM(AO$10:AZ$10)</f>
        <v>9.2655147789703907E-2</v>
      </c>
      <c r="BA62" s="60">
        <f t="shared" ref="BA62" si="302">BA61/SUM(AP$10:BA$10)</f>
        <v>9.3267683292073786E-2</v>
      </c>
      <c r="BB62" s="60">
        <f t="shared" ref="BB62" si="303">BB61/SUM(AQ$10:BB$10)</f>
        <v>9.3837532810436566E-2</v>
      </c>
      <c r="BC62" s="60">
        <f t="shared" ref="BC62" si="304">BC61/SUM(AR$10:BC$10)</f>
        <v>9.4482145299627243E-2</v>
      </c>
      <c r="BD62" s="60">
        <f t="shared" ref="BD62" si="305">BD61/SUM(AS$10:BD$10)</f>
        <v>9.5104689211746432E-2</v>
      </c>
      <c r="BE62" s="60">
        <f t="shared" ref="BE62" si="306">BE61/SUM(AT$10:BE$10)</f>
        <v>9.5829291789097146E-2</v>
      </c>
      <c r="BF62" s="60">
        <f t="shared" ref="BF62" si="307">BF61/SUM(AU$10:BF$10)</f>
        <v>9.6470826183054276E-2</v>
      </c>
      <c r="BG62" s="60">
        <f t="shared" ref="BG62" si="308">BG61/SUM(AV$10:BG$10)</f>
        <v>9.7100593519874448E-2</v>
      </c>
      <c r="BH62" s="60">
        <f t="shared" ref="BH62" si="309">BH61/SUM(AW$10:BH$10)</f>
        <v>9.7785573184728497E-2</v>
      </c>
      <c r="BI62" s="60">
        <f t="shared" ref="BI62" si="310">BI61/SUM(AX$10:BI$10)</f>
        <v>9.8394802836337669E-2</v>
      </c>
      <c r="BJ62" s="60">
        <f t="shared" ref="BJ62" si="311">BJ61/SUM(AY$10:BJ$10)</f>
        <v>9.9032769412245147E-2</v>
      </c>
      <c r="BK62" s="60">
        <f t="shared" ref="BK62" si="312">BK61/SUM(AZ$10:BK$10)</f>
        <v>9.9693107096201952E-2</v>
      </c>
      <c r="BL62" s="60">
        <f t="shared" ref="BL62" si="313">BL61/SUM(BA$10:BL$10)</f>
        <v>0.10033948360637347</v>
      </c>
      <c r="BM62" s="60">
        <f t="shared" ref="BM62" si="314">BM61/SUM(BB$10:BM$10)</f>
        <v>0.10097486130925114</v>
      </c>
      <c r="BN62" s="60">
        <f t="shared" ref="BN62" si="315">BN61/SUM(BC$10:BN$10)</f>
        <v>0.10156408513530839</v>
      </c>
      <c r="BO62" s="60">
        <f>BO61/SUM(BD$10:BO$10)</f>
        <v>0.10223183777488326</v>
      </c>
      <c r="BP62" s="72"/>
      <c r="BR62" s="60">
        <f t="shared" ref="BR62:BV62" si="316">BR60</f>
        <v>9.7823624465790807E-2</v>
      </c>
      <c r="BS62" s="60">
        <f t="shared" si="316"/>
        <v>7.1835486830508943E-2</v>
      </c>
      <c r="BT62" s="60">
        <f t="shared" si="316"/>
        <v>8.7019057692053425E-2</v>
      </c>
      <c r="BU62" s="60">
        <f t="shared" si="316"/>
        <v>9.4482145299627243E-2</v>
      </c>
      <c r="BV62" s="60">
        <f t="shared" si="316"/>
        <v>0.10223183777488326</v>
      </c>
      <c r="BX62" s="92"/>
      <c r="BY62" s="92"/>
      <c r="BZ62" s="92"/>
      <c r="CA62" s="92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9"/>
      <c r="BR63" s="29"/>
      <c r="BS63" s="29"/>
      <c r="BT63" s="29"/>
      <c r="BU63" s="29"/>
      <c r="BV63" s="29"/>
      <c r="BX63" s="82"/>
      <c r="BY63" s="82"/>
      <c r="BZ63" s="82"/>
      <c r="CA63" s="82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4"/>
      <c r="BY64" s="84"/>
      <c r="BZ64" s="84"/>
      <c r="CA64" s="84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9"/>
      <c r="BR65" s="29"/>
      <c r="BS65" s="29"/>
      <c r="BT65" s="29"/>
      <c r="BU65" s="29"/>
      <c r="BV65" s="29"/>
      <c r="BX65" s="82"/>
      <c r="BY65" s="82"/>
      <c r="BZ65" s="82"/>
      <c r="CA65" s="82"/>
    </row>
    <row r="66" spans="1:79" x14ac:dyDescent="0.3">
      <c r="A66" s="8" t="s">
        <v>44</v>
      </c>
      <c r="B66" s="8"/>
      <c r="C66" s="8"/>
      <c r="D66" s="8"/>
      <c r="E66" s="8"/>
      <c r="F66" s="9" t="s">
        <v>68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1708663.3103201622</v>
      </c>
      <c r="AG66" s="37">
        <f t="shared" ref="AG66:BO66" si="317">AG129</f>
        <v>1993295.8316038838</v>
      </c>
      <c r="AH66" s="37">
        <f t="shared" si="317"/>
        <v>2276001.4459119635</v>
      </c>
      <c r="AI66" s="37">
        <f t="shared" si="317"/>
        <v>2552722.3733678586</v>
      </c>
      <c r="AJ66" s="37">
        <f t="shared" si="317"/>
        <v>2894547.2666526423</v>
      </c>
      <c r="AK66" s="37">
        <f t="shared" si="317"/>
        <v>3140174.1715789884</v>
      </c>
      <c r="AL66" s="37">
        <f t="shared" si="317"/>
        <v>3389567.4727715058</v>
      </c>
      <c r="AM66" s="37">
        <f t="shared" si="317"/>
        <v>3648713.2905294723</v>
      </c>
      <c r="AN66" s="37">
        <f t="shared" si="317"/>
        <v>3890567.3829936087</v>
      </c>
      <c r="AO66" s="37">
        <f t="shared" si="317"/>
        <v>4137290.818787348</v>
      </c>
      <c r="AP66" s="37">
        <f t="shared" si="317"/>
        <v>4350095.7677817903</v>
      </c>
      <c r="AQ66" s="37">
        <f t="shared" si="317"/>
        <v>4684465.0895592486</v>
      </c>
      <c r="AR66" s="37">
        <f t="shared" si="317"/>
        <v>4900331.5812627394</v>
      </c>
      <c r="AS66" s="37">
        <f t="shared" si="317"/>
        <v>5242515.2745542042</v>
      </c>
      <c r="AT66" s="37">
        <f t="shared" si="317"/>
        <v>5576765.869980393</v>
      </c>
      <c r="AU66" s="37">
        <f t="shared" si="317"/>
        <v>5904485.9819566142</v>
      </c>
      <c r="AV66" s="37">
        <f t="shared" si="317"/>
        <v>6302152.2186691575</v>
      </c>
      <c r="AW66" s="37">
        <f t="shared" si="317"/>
        <v>6597894.0133028869</v>
      </c>
      <c r="AX66" s="37">
        <f t="shared" si="317"/>
        <v>6900091.2788217794</v>
      </c>
      <c r="AY66" s="37">
        <f t="shared" si="317"/>
        <v>7214280.0022396026</v>
      </c>
      <c r="AZ66" s="37">
        <f t="shared" si="317"/>
        <v>7510452.0355391884</v>
      </c>
      <c r="BA66" s="37">
        <f t="shared" si="317"/>
        <v>7811015.326218321</v>
      </c>
      <c r="BB66" s="37">
        <f t="shared" si="317"/>
        <v>8074187.2293311683</v>
      </c>
      <c r="BC66" s="37">
        <f t="shared" si="317"/>
        <v>8466025.0263687763</v>
      </c>
      <c r="BD66" s="37">
        <f t="shared" si="317"/>
        <v>8737937.0033073071</v>
      </c>
      <c r="BE66" s="37">
        <f t="shared" si="317"/>
        <v>9146030.291195631</v>
      </c>
      <c r="BF66" s="37">
        <f t="shared" si="317"/>
        <v>9538898.7400087006</v>
      </c>
      <c r="BG66" s="37">
        <f t="shared" si="317"/>
        <v>9924591.516566053</v>
      </c>
      <c r="BH66" s="37">
        <f t="shared" si="317"/>
        <v>10385918.329034772</v>
      </c>
      <c r="BI66" s="37">
        <f t="shared" si="317"/>
        <v>10738651.652119495</v>
      </c>
      <c r="BJ66" s="37">
        <f t="shared" si="317"/>
        <v>11101096.372562658</v>
      </c>
      <c r="BK66" s="37">
        <f t="shared" si="317"/>
        <v>11478223.607075237</v>
      </c>
      <c r="BL66" s="37">
        <f t="shared" si="317"/>
        <v>11836505.194383804</v>
      </c>
      <c r="BM66" s="37">
        <f t="shared" si="317"/>
        <v>12198582.556612611</v>
      </c>
      <c r="BN66" s="37">
        <f t="shared" si="317"/>
        <v>12519150.712303638</v>
      </c>
      <c r="BO66" s="37">
        <f t="shared" si="317"/>
        <v>12976648.416988298</v>
      </c>
      <c r="BP66" s="73"/>
      <c r="BR66" s="37">
        <f t="shared" ref="BR66:BV70" si="318">INDEX($H66:$BP66,MATCH(BR$4,$H$4:$BP$4,0))</f>
        <v>2394398.1229865332</v>
      </c>
      <c r="BS66" s="37">
        <f t="shared" si="318"/>
        <v>1541938.2525566122</v>
      </c>
      <c r="BT66" s="37">
        <f t="shared" si="318"/>
        <v>4684465.0895592486</v>
      </c>
      <c r="BU66" s="37">
        <f t="shared" si="318"/>
        <v>8466025.0263687763</v>
      </c>
      <c r="BV66" s="37">
        <f t="shared" si="318"/>
        <v>12976648.416988298</v>
      </c>
      <c r="BX66" s="88">
        <f t="shared" ref="BX66:BX70" si="319">IFERROR(BS66/BR66-1,0)</f>
        <v>-0.35602261054508666</v>
      </c>
      <c r="BY66" s="88">
        <f t="shared" ref="BY66:BY70" si="320">IFERROR(BT66/BS66-1,0)</f>
        <v>2.038036757822284</v>
      </c>
      <c r="BZ66" s="88">
        <f t="shared" ref="BZ66:BZ70" si="321">IFERROR(BU66/BT66-1,0)</f>
        <v>0.80725544208620126</v>
      </c>
      <c r="CA66" s="88">
        <f t="shared" ref="CA66:CA70" si="322">IFERROR(BV66/BU66-1,0)</f>
        <v>0.53279117136678322</v>
      </c>
    </row>
    <row r="67" spans="1:79" x14ac:dyDescent="0.3">
      <c r="A67" s="8" t="s">
        <v>45</v>
      </c>
      <c r="B67" s="8"/>
      <c r="C67" s="8"/>
      <c r="D67" s="8"/>
      <c r="E67" s="8"/>
      <c r="F67" s="9" t="s">
        <v>69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27">
        <v>3784990.33</v>
      </c>
      <c r="AG67" s="27">
        <v>3784990.33</v>
      </c>
      <c r="AH67" s="27">
        <v>3784990.33</v>
      </c>
      <c r="AI67" s="27">
        <v>3784990.33</v>
      </c>
      <c r="AJ67" s="27">
        <v>3784990.33</v>
      </c>
      <c r="AK67" s="27">
        <v>3784990.33</v>
      </c>
      <c r="AL67" s="27">
        <v>3784990.33</v>
      </c>
      <c r="AM67" s="27">
        <v>3784990.33</v>
      </c>
      <c r="AN67" s="27">
        <v>3784990.33</v>
      </c>
      <c r="AO67" s="27">
        <v>3784990.33</v>
      </c>
      <c r="AP67" s="27">
        <v>3784990.33</v>
      </c>
      <c r="AQ67" s="27">
        <v>3784990.33</v>
      </c>
      <c r="AR67" s="27">
        <v>3784990.33</v>
      </c>
      <c r="AS67" s="27">
        <v>3784990.33</v>
      </c>
      <c r="AT67" s="27">
        <v>3784990.33</v>
      </c>
      <c r="AU67" s="27">
        <v>3784990.33</v>
      </c>
      <c r="AV67" s="27">
        <v>3784990.33</v>
      </c>
      <c r="AW67" s="27">
        <v>3784990.33</v>
      </c>
      <c r="AX67" s="27">
        <v>3784990.33</v>
      </c>
      <c r="AY67" s="27">
        <v>3784990.33</v>
      </c>
      <c r="AZ67" s="27">
        <v>3784990.33</v>
      </c>
      <c r="BA67" s="27">
        <v>3784990.33</v>
      </c>
      <c r="BB67" s="27">
        <v>3784990.33</v>
      </c>
      <c r="BC67" s="27">
        <v>3784990.33</v>
      </c>
      <c r="BD67" s="27">
        <v>3784990.33</v>
      </c>
      <c r="BE67" s="27">
        <v>3784990.33</v>
      </c>
      <c r="BF67" s="27">
        <v>3784990.33</v>
      </c>
      <c r="BG67" s="27">
        <v>3784990.33</v>
      </c>
      <c r="BH67" s="27">
        <v>3784990.33</v>
      </c>
      <c r="BI67" s="27">
        <v>3784990.33</v>
      </c>
      <c r="BJ67" s="27">
        <v>3784990.33</v>
      </c>
      <c r="BK67" s="27">
        <v>3784990.33</v>
      </c>
      <c r="BL67" s="27">
        <v>3784990.33</v>
      </c>
      <c r="BM67" s="27">
        <v>3784990.33</v>
      </c>
      <c r="BN67" s="27">
        <v>3784990.33</v>
      </c>
      <c r="BO67" s="27">
        <v>3784990.33</v>
      </c>
      <c r="BP67" s="68"/>
      <c r="BR67" s="37">
        <f t="shared" si="318"/>
        <v>3968206.34</v>
      </c>
      <c r="BS67" s="37">
        <f t="shared" si="318"/>
        <v>3784990.33</v>
      </c>
      <c r="BT67" s="37">
        <f t="shared" si="318"/>
        <v>3784990.33</v>
      </c>
      <c r="BU67" s="37">
        <f t="shared" si="318"/>
        <v>3784990.33</v>
      </c>
      <c r="BV67" s="37">
        <f t="shared" si="318"/>
        <v>3784990.33</v>
      </c>
      <c r="BX67" s="88">
        <f t="shared" si="319"/>
        <v>-4.617098867898084E-2</v>
      </c>
      <c r="BY67" s="88">
        <f t="shared" si="320"/>
        <v>0</v>
      </c>
      <c r="BZ67" s="88">
        <f t="shared" si="321"/>
        <v>0</v>
      </c>
      <c r="CA67" s="88">
        <f t="shared" si="322"/>
        <v>0</v>
      </c>
    </row>
    <row r="68" spans="1:79" x14ac:dyDescent="0.3">
      <c r="A68" s="8" t="s">
        <v>46</v>
      </c>
      <c r="B68" s="8"/>
      <c r="C68" s="8"/>
      <c r="D68" s="8"/>
      <c r="E68" s="8"/>
      <c r="F68" s="9" t="s">
        <v>70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27">
        <v>9324847.8800000008</v>
      </c>
      <c r="AG68" s="27">
        <v>9324847.8800000008</v>
      </c>
      <c r="AH68" s="27">
        <v>9324847.8800000008</v>
      </c>
      <c r="AI68" s="27">
        <v>9324847.8800000008</v>
      </c>
      <c r="AJ68" s="27">
        <v>9324847.8800000008</v>
      </c>
      <c r="AK68" s="27">
        <v>9324847.8800000008</v>
      </c>
      <c r="AL68" s="27">
        <v>9324847.8800000008</v>
      </c>
      <c r="AM68" s="27">
        <v>9324847.8800000008</v>
      </c>
      <c r="AN68" s="27">
        <v>9324847.8800000008</v>
      </c>
      <c r="AO68" s="27">
        <v>9324847.8800000008</v>
      </c>
      <c r="AP68" s="27">
        <v>9324847.8800000008</v>
      </c>
      <c r="AQ68" s="27">
        <v>9324847.8800000008</v>
      </c>
      <c r="AR68" s="27">
        <v>9324847.8800000008</v>
      </c>
      <c r="AS68" s="27">
        <v>9324847.8800000008</v>
      </c>
      <c r="AT68" s="27">
        <v>9324847.8800000008</v>
      </c>
      <c r="AU68" s="27">
        <v>9324847.8800000008</v>
      </c>
      <c r="AV68" s="27">
        <v>9324847.8800000008</v>
      </c>
      <c r="AW68" s="27">
        <v>9324847.8800000008</v>
      </c>
      <c r="AX68" s="27">
        <v>9324847.8800000008</v>
      </c>
      <c r="AY68" s="27">
        <v>9324847.8800000008</v>
      </c>
      <c r="AZ68" s="27">
        <v>9324847.8800000008</v>
      </c>
      <c r="BA68" s="27">
        <v>9324847.8800000008</v>
      </c>
      <c r="BB68" s="27">
        <v>9324847.8800000008</v>
      </c>
      <c r="BC68" s="27">
        <v>9324847.8800000008</v>
      </c>
      <c r="BD68" s="27">
        <v>9324847.8800000008</v>
      </c>
      <c r="BE68" s="27">
        <v>9324847.8800000008</v>
      </c>
      <c r="BF68" s="27">
        <v>9324847.8800000008</v>
      </c>
      <c r="BG68" s="27">
        <v>9324847.8800000008</v>
      </c>
      <c r="BH68" s="27">
        <v>9324847.8800000008</v>
      </c>
      <c r="BI68" s="27">
        <v>9324847.8800000008</v>
      </c>
      <c r="BJ68" s="27">
        <v>9324847.8800000008</v>
      </c>
      <c r="BK68" s="27">
        <v>9324847.8800000008</v>
      </c>
      <c r="BL68" s="27">
        <v>9324847.8800000008</v>
      </c>
      <c r="BM68" s="27">
        <v>9324847.8800000008</v>
      </c>
      <c r="BN68" s="27">
        <v>9324847.8800000008</v>
      </c>
      <c r="BO68" s="27">
        <v>9324847.8800000008</v>
      </c>
      <c r="BP68" s="68"/>
      <c r="BR68" s="37">
        <f t="shared" si="318"/>
        <v>8311741.7300000004</v>
      </c>
      <c r="BS68" s="37">
        <f t="shared" si="318"/>
        <v>9324847.8800000008</v>
      </c>
      <c r="BT68" s="37">
        <f t="shared" si="318"/>
        <v>9324847.8800000008</v>
      </c>
      <c r="BU68" s="37">
        <f t="shared" si="318"/>
        <v>9324847.8800000008</v>
      </c>
      <c r="BV68" s="37">
        <f t="shared" si="318"/>
        <v>9324847.8800000008</v>
      </c>
      <c r="BX68" s="88">
        <f t="shared" si="319"/>
        <v>0.12188855030749379</v>
      </c>
      <c r="BY68" s="88">
        <f t="shared" si="320"/>
        <v>0</v>
      </c>
      <c r="BZ68" s="88">
        <f t="shared" si="321"/>
        <v>0</v>
      </c>
      <c r="CA68" s="88">
        <f t="shared" si="322"/>
        <v>0</v>
      </c>
    </row>
    <row r="69" spans="1:79" x14ac:dyDescent="0.3">
      <c r="A69" s="8" t="s">
        <v>47</v>
      </c>
      <c r="B69" s="8"/>
      <c r="C69" s="8"/>
      <c r="D69" s="8"/>
      <c r="E69" s="8"/>
      <c r="F69" s="9" t="s">
        <v>71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27">
        <v>590548.43000000005</v>
      </c>
      <c r="AG69" s="27">
        <v>590548.43000000005</v>
      </c>
      <c r="AH69" s="27">
        <v>590548.43000000005</v>
      </c>
      <c r="AI69" s="27">
        <v>590548.43000000005</v>
      </c>
      <c r="AJ69" s="27">
        <v>590548.43000000005</v>
      </c>
      <c r="AK69" s="27">
        <v>590548.43000000005</v>
      </c>
      <c r="AL69" s="27">
        <v>590548.43000000005</v>
      </c>
      <c r="AM69" s="27">
        <v>590548.43000000005</v>
      </c>
      <c r="AN69" s="27">
        <v>590548.43000000005</v>
      </c>
      <c r="AO69" s="27">
        <v>590548.43000000005</v>
      </c>
      <c r="AP69" s="27">
        <v>590548.43000000005</v>
      </c>
      <c r="AQ69" s="27">
        <v>590548.43000000005</v>
      </c>
      <c r="AR69" s="27">
        <v>590548.43000000005</v>
      </c>
      <c r="AS69" s="27">
        <v>590548.43000000005</v>
      </c>
      <c r="AT69" s="27">
        <v>590548.43000000005</v>
      </c>
      <c r="AU69" s="27">
        <v>590548.43000000005</v>
      </c>
      <c r="AV69" s="27">
        <v>590548.43000000005</v>
      </c>
      <c r="AW69" s="27">
        <v>590548.43000000005</v>
      </c>
      <c r="AX69" s="27">
        <v>590548.43000000005</v>
      </c>
      <c r="AY69" s="27">
        <v>590548.43000000005</v>
      </c>
      <c r="AZ69" s="27">
        <v>590548.43000000005</v>
      </c>
      <c r="BA69" s="27">
        <v>590548.43000000005</v>
      </c>
      <c r="BB69" s="27">
        <v>590548.43000000005</v>
      </c>
      <c r="BC69" s="27">
        <v>590548.43000000005</v>
      </c>
      <c r="BD69" s="27">
        <v>590548.43000000005</v>
      </c>
      <c r="BE69" s="27">
        <v>590548.43000000005</v>
      </c>
      <c r="BF69" s="27">
        <v>590548.43000000005</v>
      </c>
      <c r="BG69" s="27">
        <v>590548.43000000005</v>
      </c>
      <c r="BH69" s="27">
        <v>590548.43000000005</v>
      </c>
      <c r="BI69" s="27">
        <v>590548.43000000005</v>
      </c>
      <c r="BJ69" s="27">
        <v>590548.43000000005</v>
      </c>
      <c r="BK69" s="27">
        <v>590548.43000000005</v>
      </c>
      <c r="BL69" s="27">
        <v>590548.43000000005</v>
      </c>
      <c r="BM69" s="27">
        <v>590548.43000000005</v>
      </c>
      <c r="BN69" s="27">
        <v>590548.43000000005</v>
      </c>
      <c r="BO69" s="27">
        <v>590548.43000000005</v>
      </c>
      <c r="BP69" s="68"/>
      <c r="BR69" s="37">
        <f t="shared" si="318"/>
        <v>557121.16</v>
      </c>
      <c r="BS69" s="37">
        <f t="shared" si="318"/>
        <v>590548.43000000005</v>
      </c>
      <c r="BT69" s="37">
        <f t="shared" si="318"/>
        <v>590548.43000000005</v>
      </c>
      <c r="BU69" s="37">
        <f t="shared" si="318"/>
        <v>590548.43000000005</v>
      </c>
      <c r="BV69" s="37">
        <f t="shared" si="318"/>
        <v>590548.43000000005</v>
      </c>
      <c r="BX69" s="88">
        <f t="shared" si="319"/>
        <v>6.000000071797662E-2</v>
      </c>
      <c r="BY69" s="88">
        <f t="shared" si="320"/>
        <v>0</v>
      </c>
      <c r="BZ69" s="88">
        <f t="shared" si="321"/>
        <v>0</v>
      </c>
      <c r="CA69" s="88">
        <f t="shared" si="322"/>
        <v>0</v>
      </c>
    </row>
    <row r="70" spans="1:79" x14ac:dyDescent="0.3">
      <c r="A70" s="8" t="s">
        <v>48</v>
      </c>
      <c r="B70" s="8"/>
      <c r="C70" s="8"/>
      <c r="D70" s="8"/>
      <c r="E70" s="8"/>
      <c r="F70" s="14" t="s">
        <v>72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63">
        <f>AE70+0-AF40</f>
        <v>6162521.04</v>
      </c>
      <c r="AG70" s="63">
        <f t="shared" ref="AG70:BO70" si="323">AF70+0-AG40</f>
        <v>6138161.4100000001</v>
      </c>
      <c r="AH70" s="63">
        <f t="shared" si="323"/>
        <v>6113801.7800000003</v>
      </c>
      <c r="AI70" s="63">
        <f t="shared" si="323"/>
        <v>6089442.1500000004</v>
      </c>
      <c r="AJ70" s="63">
        <f t="shared" si="323"/>
        <v>6065082.5200000005</v>
      </c>
      <c r="AK70" s="63">
        <f t="shared" si="323"/>
        <v>6040722.8900000006</v>
      </c>
      <c r="AL70" s="63">
        <f t="shared" si="323"/>
        <v>6016363.2600000007</v>
      </c>
      <c r="AM70" s="63">
        <f t="shared" si="323"/>
        <v>5992003.6300000008</v>
      </c>
      <c r="AN70" s="63">
        <f t="shared" si="323"/>
        <v>5967644.0000000009</v>
      </c>
      <c r="AO70" s="63">
        <f t="shared" si="323"/>
        <v>5943284.370000001</v>
      </c>
      <c r="AP70" s="63">
        <f t="shared" si="323"/>
        <v>5918924.7400000012</v>
      </c>
      <c r="AQ70" s="63">
        <f t="shared" si="323"/>
        <v>5894565.1100000013</v>
      </c>
      <c r="AR70" s="63">
        <f t="shared" si="323"/>
        <v>5870205.4800000014</v>
      </c>
      <c r="AS70" s="63">
        <f t="shared" si="323"/>
        <v>5845845.8500000015</v>
      </c>
      <c r="AT70" s="63">
        <f t="shared" si="323"/>
        <v>5821486.2200000016</v>
      </c>
      <c r="AU70" s="63">
        <f t="shared" si="323"/>
        <v>5797126.5900000017</v>
      </c>
      <c r="AV70" s="63">
        <f t="shared" si="323"/>
        <v>5772766.9600000018</v>
      </c>
      <c r="AW70" s="63">
        <f t="shared" si="323"/>
        <v>5748407.3300000019</v>
      </c>
      <c r="AX70" s="63">
        <f t="shared" si="323"/>
        <v>5724047.700000002</v>
      </c>
      <c r="AY70" s="63">
        <f t="shared" si="323"/>
        <v>5699688.0700000022</v>
      </c>
      <c r="AZ70" s="63">
        <f t="shared" si="323"/>
        <v>5675328.4400000023</v>
      </c>
      <c r="BA70" s="63">
        <f t="shared" si="323"/>
        <v>5650968.8100000024</v>
      </c>
      <c r="BB70" s="63">
        <f t="shared" si="323"/>
        <v>5626609.1800000025</v>
      </c>
      <c r="BC70" s="63">
        <f t="shared" si="323"/>
        <v>5602249.5500000026</v>
      </c>
      <c r="BD70" s="63">
        <f t="shared" si="323"/>
        <v>5577889.9200000027</v>
      </c>
      <c r="BE70" s="63">
        <f t="shared" si="323"/>
        <v>5553530.2900000028</v>
      </c>
      <c r="BF70" s="63">
        <f t="shared" si="323"/>
        <v>5529170.6600000029</v>
      </c>
      <c r="BG70" s="63">
        <f t="shared" si="323"/>
        <v>5504811.0300000031</v>
      </c>
      <c r="BH70" s="63">
        <f t="shared" si="323"/>
        <v>5480451.4000000032</v>
      </c>
      <c r="BI70" s="63">
        <f t="shared" si="323"/>
        <v>5456091.7700000033</v>
      </c>
      <c r="BJ70" s="63">
        <f t="shared" si="323"/>
        <v>5431732.1400000034</v>
      </c>
      <c r="BK70" s="63">
        <f t="shared" si="323"/>
        <v>5407372.5100000035</v>
      </c>
      <c r="BL70" s="63">
        <f t="shared" si="323"/>
        <v>5383012.8800000036</v>
      </c>
      <c r="BM70" s="63">
        <f t="shared" si="323"/>
        <v>5358653.2500000037</v>
      </c>
      <c r="BN70" s="63">
        <f t="shared" si="323"/>
        <v>5334293.6200000038</v>
      </c>
      <c r="BO70" s="63">
        <f t="shared" si="323"/>
        <v>5309933.9900000039</v>
      </c>
      <c r="BP70" s="68"/>
      <c r="BR70" s="37">
        <f t="shared" si="318"/>
        <v>5858487.25</v>
      </c>
      <c r="BS70" s="37">
        <f t="shared" si="318"/>
        <v>6186880.6699999999</v>
      </c>
      <c r="BT70" s="37">
        <f t="shared" si="318"/>
        <v>5894565.1100000013</v>
      </c>
      <c r="BU70" s="37">
        <f t="shared" si="318"/>
        <v>5602249.5500000026</v>
      </c>
      <c r="BV70" s="37">
        <f t="shared" si="318"/>
        <v>5309933.9900000039</v>
      </c>
      <c r="BX70" s="88">
        <f t="shared" si="319"/>
        <v>5.6054303096759295E-2</v>
      </c>
      <c r="BY70" s="88">
        <f t="shared" si="320"/>
        <v>-4.7247647981547125E-2</v>
      </c>
      <c r="BZ70" s="88">
        <f t="shared" si="321"/>
        <v>-4.9590691517528818E-2</v>
      </c>
      <c r="CA70" s="88">
        <f t="shared" si="322"/>
        <v>-5.2178246861566246E-2</v>
      </c>
    </row>
    <row r="71" spans="1:79" x14ac:dyDescent="0.3">
      <c r="A71" s="8"/>
      <c r="B71" s="8"/>
      <c r="C71" s="8"/>
      <c r="D71" s="8"/>
      <c r="E71" s="8"/>
      <c r="F71" s="14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8"/>
      <c r="BR71" s="37"/>
      <c r="BS71" s="37"/>
      <c r="BT71" s="37"/>
      <c r="BU71" s="37"/>
      <c r="BV71" s="37"/>
      <c r="BX71" s="88"/>
      <c r="BY71" s="88"/>
      <c r="BZ71" s="88"/>
      <c r="CA71" s="88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324">SUM(I66:I71)</f>
        <v>19724453.726955529</v>
      </c>
      <c r="J72" s="28">
        <f t="shared" si="324"/>
        <v>20276538.0839554</v>
      </c>
      <c r="K72" s="28">
        <f t="shared" si="324"/>
        <v>20446056.539671529</v>
      </c>
      <c r="L72" s="28">
        <f t="shared" si="324"/>
        <v>20823290.529605947</v>
      </c>
      <c r="M72" s="28">
        <f t="shared" si="324"/>
        <v>20629343.860850736</v>
      </c>
      <c r="N72" s="28">
        <f t="shared" si="324"/>
        <v>21164959.04781631</v>
      </c>
      <c r="O72" s="28">
        <f t="shared" si="324"/>
        <v>20640305.88222969</v>
      </c>
      <c r="P72" s="28">
        <f t="shared" si="324"/>
        <v>20702484.524318445</v>
      </c>
      <c r="Q72" s="28">
        <f t="shared" si="324"/>
        <v>20892835.303505991</v>
      </c>
      <c r="R72" s="28">
        <f t="shared" si="324"/>
        <v>20962190.629632805</v>
      </c>
      <c r="S72" s="28">
        <f t="shared" si="324"/>
        <v>21089954.602986533</v>
      </c>
      <c r="T72" s="28">
        <f t="shared" si="324"/>
        <v>20428479.719455902</v>
      </c>
      <c r="U72" s="28">
        <f t="shared" si="324"/>
        <v>21403734.084140636</v>
      </c>
      <c r="V72" s="28">
        <f t="shared" si="324"/>
        <v>21349332.72395049</v>
      </c>
      <c r="W72" s="28">
        <f t="shared" si="324"/>
        <v>20991656.251221418</v>
      </c>
      <c r="X72" s="28">
        <f t="shared" si="324"/>
        <v>21680129.378068738</v>
      </c>
      <c r="Y72" s="28">
        <f t="shared" si="324"/>
        <v>21602779.703445099</v>
      </c>
      <c r="Z72" s="28">
        <f t="shared" si="324"/>
        <v>21935108.081902705</v>
      </c>
      <c r="AA72" s="28">
        <f t="shared" si="324"/>
        <v>21409971.080901384</v>
      </c>
      <c r="AB72" s="28">
        <f t="shared" si="324"/>
        <v>21084268.385957565</v>
      </c>
      <c r="AC72" s="28">
        <f t="shared" si="324"/>
        <v>21169787.420668684</v>
      </c>
      <c r="AD72" s="28">
        <f t="shared" si="324"/>
        <v>21380109.298448227</v>
      </c>
      <c r="AE72" s="28">
        <f t="shared" si="324"/>
        <v>21429205.562556613</v>
      </c>
      <c r="AF72" s="28">
        <f t="shared" ref="AF72:BO72" si="325">SUM(AF66:AF71)</f>
        <v>21571570.990320161</v>
      </c>
      <c r="AG72" s="28">
        <f t="shared" si="325"/>
        <v>21831843.881603885</v>
      </c>
      <c r="AH72" s="28">
        <f t="shared" si="325"/>
        <v>22090189.865911964</v>
      </c>
      <c r="AI72" s="28">
        <f t="shared" si="325"/>
        <v>22342551.16336786</v>
      </c>
      <c r="AJ72" s="28">
        <f t="shared" si="325"/>
        <v>22660016.426652644</v>
      </c>
      <c r="AK72" s="28">
        <f t="shared" si="325"/>
        <v>22881283.70157899</v>
      </c>
      <c r="AL72" s="28">
        <f t="shared" si="325"/>
        <v>23106317.372771509</v>
      </c>
      <c r="AM72" s="28">
        <f t="shared" si="325"/>
        <v>23341103.560529478</v>
      </c>
      <c r="AN72" s="28">
        <f t="shared" si="325"/>
        <v>23558598.022993609</v>
      </c>
      <c r="AO72" s="28">
        <f t="shared" si="325"/>
        <v>23780961.828787349</v>
      </c>
      <c r="AP72" s="28">
        <f t="shared" si="325"/>
        <v>23969407.147781793</v>
      </c>
      <c r="AQ72" s="28">
        <f t="shared" si="325"/>
        <v>24279416.83955925</v>
      </c>
      <c r="AR72" s="28">
        <f t="shared" si="325"/>
        <v>24470923.701262739</v>
      </c>
      <c r="AS72" s="28">
        <f t="shared" si="325"/>
        <v>24788747.764554206</v>
      </c>
      <c r="AT72" s="28">
        <f t="shared" si="325"/>
        <v>25098638.729980398</v>
      </c>
      <c r="AU72" s="28">
        <f t="shared" si="325"/>
        <v>25401999.21195662</v>
      </c>
      <c r="AV72" s="28">
        <f t="shared" si="325"/>
        <v>25775305.818669159</v>
      </c>
      <c r="AW72" s="28">
        <f t="shared" si="325"/>
        <v>26046687.983302888</v>
      </c>
      <c r="AX72" s="28">
        <f t="shared" si="325"/>
        <v>26324525.618821785</v>
      </c>
      <c r="AY72" s="28">
        <f t="shared" si="325"/>
        <v>26614354.712239601</v>
      </c>
      <c r="AZ72" s="28">
        <f t="shared" si="325"/>
        <v>26886167.115539189</v>
      </c>
      <c r="BA72" s="28">
        <f t="shared" si="325"/>
        <v>27162370.776218325</v>
      </c>
      <c r="BB72" s="28">
        <f t="shared" si="325"/>
        <v>27401183.04933117</v>
      </c>
      <c r="BC72" s="28">
        <f t="shared" si="325"/>
        <v>27768661.21636878</v>
      </c>
      <c r="BD72" s="28">
        <f t="shared" si="325"/>
        <v>28016213.563307308</v>
      </c>
      <c r="BE72" s="28">
        <f t="shared" si="325"/>
        <v>28399947.221195634</v>
      </c>
      <c r="BF72" s="28">
        <f t="shared" si="325"/>
        <v>28768456.040008705</v>
      </c>
      <c r="BG72" s="28">
        <f t="shared" si="325"/>
        <v>29129789.186566055</v>
      </c>
      <c r="BH72" s="28">
        <f t="shared" si="325"/>
        <v>29566756.369034775</v>
      </c>
      <c r="BI72" s="28">
        <f t="shared" si="325"/>
        <v>29895130.062119499</v>
      </c>
      <c r="BJ72" s="28">
        <f t="shared" si="325"/>
        <v>30233215.152562663</v>
      </c>
      <c r="BK72" s="28">
        <f t="shared" si="325"/>
        <v>30585982.757075243</v>
      </c>
      <c r="BL72" s="28">
        <f t="shared" si="325"/>
        <v>30919904.714383807</v>
      </c>
      <c r="BM72" s="28">
        <f t="shared" si="325"/>
        <v>31257622.446612615</v>
      </c>
      <c r="BN72" s="28">
        <f t="shared" si="325"/>
        <v>31553830.972303644</v>
      </c>
      <c r="BO72" s="28">
        <f t="shared" si="325"/>
        <v>31986969.046988301</v>
      </c>
      <c r="BP72" s="69"/>
      <c r="BR72" s="77">
        <f t="shared" ref="BR72:BV72" si="326">INDEX($H72:$BP72,MATCH(BR$4,$H$4:$BP$4,0))</f>
        <v>21089954.602986533</v>
      </c>
      <c r="BS72" s="77">
        <f t="shared" si="326"/>
        <v>21429205.562556613</v>
      </c>
      <c r="BT72" s="77">
        <f t="shared" si="326"/>
        <v>24279416.83955925</v>
      </c>
      <c r="BU72" s="77">
        <f t="shared" si="326"/>
        <v>27768661.21636878</v>
      </c>
      <c r="BV72" s="77">
        <f t="shared" si="326"/>
        <v>31986969.046988301</v>
      </c>
      <c r="BX72" s="89">
        <f t="shared" ref="BX72:CA72" si="327">IFERROR(BS72/BR72-1,0)</f>
        <v>1.6085902789095607E-2</v>
      </c>
      <c r="BY72" s="89">
        <f t="shared" si="327"/>
        <v>0.13300592355989282</v>
      </c>
      <c r="BZ72" s="89">
        <f t="shared" si="327"/>
        <v>0.14371203393667953</v>
      </c>
      <c r="CA72" s="89">
        <f t="shared" si="327"/>
        <v>0.15190893784007709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9"/>
      <c r="BR73" s="37"/>
      <c r="BS73" s="37"/>
      <c r="BT73" s="37"/>
      <c r="BU73" s="37"/>
      <c r="BV73" s="37"/>
      <c r="BX73" s="88"/>
      <c r="BY73" s="88"/>
      <c r="BZ73" s="88"/>
      <c r="CA73" s="88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9"/>
      <c r="BR74" s="37"/>
      <c r="BS74" s="37"/>
      <c r="BT74" s="37"/>
      <c r="BU74" s="37"/>
      <c r="BV74" s="37"/>
      <c r="BX74" s="88"/>
      <c r="BY74" s="88"/>
      <c r="BZ74" s="88"/>
      <c r="CA74" s="88"/>
    </row>
    <row r="75" spans="1:79" x14ac:dyDescent="0.3">
      <c r="A75" s="8" t="s">
        <v>51</v>
      </c>
      <c r="B75" s="8"/>
      <c r="C75" s="8"/>
      <c r="D75" s="8"/>
      <c r="E75" s="8"/>
      <c r="F75" s="9" t="s">
        <v>73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27">
        <v>6023998.8700000001</v>
      </c>
      <c r="AG75" s="27">
        <v>6023998.8700000001</v>
      </c>
      <c r="AH75" s="27">
        <v>6023998.8700000001</v>
      </c>
      <c r="AI75" s="27">
        <v>6023998.8700000001</v>
      </c>
      <c r="AJ75" s="27">
        <v>6023998.8700000001</v>
      </c>
      <c r="AK75" s="27">
        <v>6023998.8700000001</v>
      </c>
      <c r="AL75" s="27">
        <v>6023998.8700000001</v>
      </c>
      <c r="AM75" s="27">
        <v>6023998.8700000001</v>
      </c>
      <c r="AN75" s="27">
        <v>6023998.8700000001</v>
      </c>
      <c r="AO75" s="27">
        <v>6023998.8700000001</v>
      </c>
      <c r="AP75" s="27">
        <v>6023998.8700000001</v>
      </c>
      <c r="AQ75" s="27">
        <v>6023998.8700000001</v>
      </c>
      <c r="AR75" s="27">
        <v>6023998.8700000001</v>
      </c>
      <c r="AS75" s="27">
        <v>6023998.8700000001</v>
      </c>
      <c r="AT75" s="27">
        <v>6023998.8700000001</v>
      </c>
      <c r="AU75" s="27">
        <v>6023998.8700000001</v>
      </c>
      <c r="AV75" s="27">
        <v>6023998.8700000001</v>
      </c>
      <c r="AW75" s="27">
        <v>6023998.8700000001</v>
      </c>
      <c r="AX75" s="27">
        <v>6023998.8700000001</v>
      </c>
      <c r="AY75" s="27">
        <v>6023998.8700000001</v>
      </c>
      <c r="AZ75" s="27">
        <v>6023998.8700000001</v>
      </c>
      <c r="BA75" s="27">
        <v>6023998.8700000001</v>
      </c>
      <c r="BB75" s="27">
        <v>6023998.8700000001</v>
      </c>
      <c r="BC75" s="27">
        <v>6023998.8700000001</v>
      </c>
      <c r="BD75" s="27">
        <v>6023998.8700000001</v>
      </c>
      <c r="BE75" s="27">
        <v>6023998.8700000001</v>
      </c>
      <c r="BF75" s="27">
        <v>6023998.8700000001</v>
      </c>
      <c r="BG75" s="27">
        <v>6023998.8700000001</v>
      </c>
      <c r="BH75" s="27">
        <v>6023998.8700000001</v>
      </c>
      <c r="BI75" s="27">
        <v>6023998.8700000001</v>
      </c>
      <c r="BJ75" s="27">
        <v>6023998.8700000001</v>
      </c>
      <c r="BK75" s="27">
        <v>6023998.8700000001</v>
      </c>
      <c r="BL75" s="27">
        <v>6023998.8700000001</v>
      </c>
      <c r="BM75" s="27">
        <v>6023998.8700000001</v>
      </c>
      <c r="BN75" s="27">
        <v>6023998.8700000001</v>
      </c>
      <c r="BO75" s="27">
        <v>6023998.8700000001</v>
      </c>
      <c r="BP75" s="68"/>
      <c r="BR75" s="37">
        <f t="shared" ref="BR75:BV80" si="328">INDEX($H75:$BP75,MATCH(BR$4,$H$4:$BP$4,0))</f>
        <v>5902158.6200000001</v>
      </c>
      <c r="BS75" s="37">
        <f t="shared" si="328"/>
        <v>6023998.8700000001</v>
      </c>
      <c r="BT75" s="37">
        <f t="shared" si="328"/>
        <v>6023998.8700000001</v>
      </c>
      <c r="BU75" s="37">
        <f t="shared" si="328"/>
        <v>6023998.8700000001</v>
      </c>
      <c r="BV75" s="37">
        <f t="shared" si="328"/>
        <v>6023998.8700000001</v>
      </c>
      <c r="BX75" s="88">
        <f t="shared" ref="BX75:BX80" si="329">IFERROR(BS75/BR75-1,0)</f>
        <v>2.0643337098249726E-2</v>
      </c>
      <c r="BY75" s="88">
        <f t="shared" ref="BY75:BY80" si="330">IFERROR(BT75/BS75-1,0)</f>
        <v>0</v>
      </c>
      <c r="BZ75" s="88">
        <f t="shared" ref="BZ75:BZ80" si="331">IFERROR(BU75/BT75-1,0)</f>
        <v>0</v>
      </c>
      <c r="CA75" s="88">
        <f t="shared" ref="CA75:CA80" si="332">IFERROR(BV75/BU75-1,0)</f>
        <v>0</v>
      </c>
    </row>
    <row r="76" spans="1:79" x14ac:dyDescent="0.3">
      <c r="A76" s="8" t="s">
        <v>52</v>
      </c>
      <c r="B76" s="8"/>
      <c r="C76" s="8"/>
      <c r="D76" s="8"/>
      <c r="E76" s="8"/>
      <c r="F76" s="9" t="s">
        <v>71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27">
        <v>587111.43999999994</v>
      </c>
      <c r="AG76" s="27">
        <v>587111.43999999994</v>
      </c>
      <c r="AH76" s="27">
        <v>587111.43999999994</v>
      </c>
      <c r="AI76" s="27">
        <v>587111.43999999994</v>
      </c>
      <c r="AJ76" s="27">
        <v>587111.43999999994</v>
      </c>
      <c r="AK76" s="27">
        <v>587111.43999999994</v>
      </c>
      <c r="AL76" s="27">
        <v>587111.43999999994</v>
      </c>
      <c r="AM76" s="27">
        <v>587111.43999999994</v>
      </c>
      <c r="AN76" s="27">
        <v>587111.43999999994</v>
      </c>
      <c r="AO76" s="27">
        <v>587111.43999999994</v>
      </c>
      <c r="AP76" s="27">
        <v>587111.43999999994</v>
      </c>
      <c r="AQ76" s="27">
        <v>587111.43999999994</v>
      </c>
      <c r="AR76" s="27">
        <v>587111.43999999994</v>
      </c>
      <c r="AS76" s="27">
        <v>587111.43999999994</v>
      </c>
      <c r="AT76" s="27">
        <v>587111.43999999994</v>
      </c>
      <c r="AU76" s="27">
        <v>587111.43999999994</v>
      </c>
      <c r="AV76" s="27">
        <v>587111.43999999994</v>
      </c>
      <c r="AW76" s="27">
        <v>587111.43999999994</v>
      </c>
      <c r="AX76" s="27">
        <v>587111.43999999994</v>
      </c>
      <c r="AY76" s="27">
        <v>587111.43999999994</v>
      </c>
      <c r="AZ76" s="27">
        <v>587111.43999999994</v>
      </c>
      <c r="BA76" s="27">
        <v>587111.43999999994</v>
      </c>
      <c r="BB76" s="27">
        <v>587111.43999999994</v>
      </c>
      <c r="BC76" s="27">
        <v>587111.43999999994</v>
      </c>
      <c r="BD76" s="27">
        <v>587111.43999999994</v>
      </c>
      <c r="BE76" s="27">
        <v>587111.43999999994</v>
      </c>
      <c r="BF76" s="27">
        <v>587111.43999999994</v>
      </c>
      <c r="BG76" s="27">
        <v>587111.43999999994</v>
      </c>
      <c r="BH76" s="27">
        <v>587111.43999999994</v>
      </c>
      <c r="BI76" s="27">
        <v>587111.43999999994</v>
      </c>
      <c r="BJ76" s="27">
        <v>587111.43999999994</v>
      </c>
      <c r="BK76" s="27">
        <v>587111.43999999994</v>
      </c>
      <c r="BL76" s="27">
        <v>587111.43999999994</v>
      </c>
      <c r="BM76" s="27">
        <v>587111.43999999994</v>
      </c>
      <c r="BN76" s="27">
        <v>587111.43999999994</v>
      </c>
      <c r="BO76" s="27">
        <v>587111.43999999994</v>
      </c>
      <c r="BP76" s="68"/>
      <c r="BR76" s="37">
        <f t="shared" si="328"/>
        <v>553878.72</v>
      </c>
      <c r="BS76" s="37">
        <f t="shared" si="328"/>
        <v>587111.43999999994</v>
      </c>
      <c r="BT76" s="37">
        <f t="shared" si="328"/>
        <v>587111.43999999994</v>
      </c>
      <c r="BU76" s="37">
        <f t="shared" si="328"/>
        <v>587111.43999999994</v>
      </c>
      <c r="BV76" s="37">
        <f t="shared" si="328"/>
        <v>587111.43999999994</v>
      </c>
      <c r="BX76" s="88">
        <f t="shared" si="329"/>
        <v>5.999999422256197E-2</v>
      </c>
      <c r="BY76" s="88">
        <f t="shared" si="330"/>
        <v>0</v>
      </c>
      <c r="BZ76" s="88">
        <f t="shared" si="331"/>
        <v>0</v>
      </c>
      <c r="CA76" s="88">
        <f t="shared" si="332"/>
        <v>0</v>
      </c>
    </row>
    <row r="77" spans="1:79" x14ac:dyDescent="0.3">
      <c r="A77" s="16" t="s">
        <v>26</v>
      </c>
      <c r="B77" s="16"/>
      <c r="C77" s="16"/>
      <c r="D77" s="16"/>
      <c r="E77" s="16"/>
      <c r="F77" s="9" t="s">
        <v>74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  <c r="AJ77" s="27">
        <v>0</v>
      </c>
      <c r="AK77" s="27">
        <v>0</v>
      </c>
      <c r="AL77" s="27">
        <v>0</v>
      </c>
      <c r="AM77" s="27">
        <v>0</v>
      </c>
      <c r="AN77" s="27">
        <v>0</v>
      </c>
      <c r="AO77" s="27">
        <v>0</v>
      </c>
      <c r="AP77" s="27">
        <v>0</v>
      </c>
      <c r="AQ77" s="27">
        <v>0</v>
      </c>
      <c r="AR77" s="27">
        <v>0</v>
      </c>
      <c r="AS77" s="27">
        <v>0</v>
      </c>
      <c r="AT77" s="27">
        <v>0</v>
      </c>
      <c r="AU77" s="27">
        <v>0</v>
      </c>
      <c r="AV77" s="27">
        <v>0</v>
      </c>
      <c r="AW77" s="27">
        <v>0</v>
      </c>
      <c r="AX77" s="27">
        <v>0</v>
      </c>
      <c r="AY77" s="27">
        <v>0</v>
      </c>
      <c r="AZ77" s="27">
        <v>0</v>
      </c>
      <c r="BA77" s="27">
        <v>0</v>
      </c>
      <c r="BB77" s="27">
        <v>0</v>
      </c>
      <c r="BC77" s="27">
        <v>0</v>
      </c>
      <c r="BD77" s="27">
        <v>0</v>
      </c>
      <c r="BE77" s="27">
        <v>0</v>
      </c>
      <c r="BF77" s="27">
        <v>0</v>
      </c>
      <c r="BG77" s="27">
        <v>0</v>
      </c>
      <c r="BH77" s="27">
        <v>0</v>
      </c>
      <c r="BI77" s="27">
        <v>0</v>
      </c>
      <c r="BJ77" s="27">
        <v>0</v>
      </c>
      <c r="BK77" s="27">
        <v>0</v>
      </c>
      <c r="BL77" s="27">
        <v>0</v>
      </c>
      <c r="BM77" s="27">
        <v>0</v>
      </c>
      <c r="BN77" s="27">
        <v>0</v>
      </c>
      <c r="BO77" s="27">
        <v>0</v>
      </c>
      <c r="BP77" s="68"/>
      <c r="BR77" s="37">
        <f t="shared" si="328"/>
        <v>0</v>
      </c>
      <c r="BS77" s="37">
        <f t="shared" si="328"/>
        <v>0</v>
      </c>
      <c r="BT77" s="37">
        <f t="shared" si="328"/>
        <v>0</v>
      </c>
      <c r="BU77" s="37">
        <f t="shared" si="328"/>
        <v>0</v>
      </c>
      <c r="BV77" s="37">
        <f t="shared" si="328"/>
        <v>0</v>
      </c>
      <c r="BX77" s="88">
        <f t="shared" si="329"/>
        <v>0</v>
      </c>
      <c r="BY77" s="88">
        <f t="shared" si="330"/>
        <v>0</v>
      </c>
      <c r="BZ77" s="88">
        <f t="shared" si="331"/>
        <v>0</v>
      </c>
      <c r="CA77" s="88">
        <f t="shared" si="332"/>
        <v>0</v>
      </c>
    </row>
    <row r="78" spans="1:79" x14ac:dyDescent="0.3">
      <c r="A78" s="16" t="s">
        <v>53</v>
      </c>
      <c r="B78" s="16"/>
      <c r="C78" s="16"/>
      <c r="D78" s="16"/>
      <c r="E78" s="16"/>
      <c r="F78" s="9" t="s">
        <v>75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27">
        <v>341884.02650506166</v>
      </c>
      <c r="AG78" s="27">
        <v>341884.02650506166</v>
      </c>
      <c r="AH78" s="27">
        <v>341884.02650506166</v>
      </c>
      <c r="AI78" s="27">
        <v>341884.02650506166</v>
      </c>
      <c r="AJ78" s="27">
        <v>341884.02650506166</v>
      </c>
      <c r="AK78" s="27">
        <v>341884.02650506166</v>
      </c>
      <c r="AL78" s="27">
        <v>341884.02650506166</v>
      </c>
      <c r="AM78" s="27">
        <v>341884.02650506166</v>
      </c>
      <c r="AN78" s="27">
        <v>341884.02650506166</v>
      </c>
      <c r="AO78" s="27">
        <v>341884.02650506166</v>
      </c>
      <c r="AP78" s="27">
        <v>341884.02650506166</v>
      </c>
      <c r="AQ78" s="27">
        <v>341884.02650506166</v>
      </c>
      <c r="AR78" s="27">
        <v>341884.02650506166</v>
      </c>
      <c r="AS78" s="27">
        <v>341884.02650506166</v>
      </c>
      <c r="AT78" s="27">
        <v>341884.02650506166</v>
      </c>
      <c r="AU78" s="27">
        <v>341884.02650506166</v>
      </c>
      <c r="AV78" s="27">
        <v>341884.02650506166</v>
      </c>
      <c r="AW78" s="27">
        <v>341884.02650506166</v>
      </c>
      <c r="AX78" s="27">
        <v>341884.02650506166</v>
      </c>
      <c r="AY78" s="27">
        <v>341884.02650506166</v>
      </c>
      <c r="AZ78" s="27">
        <v>341884.02650506166</v>
      </c>
      <c r="BA78" s="27">
        <v>341884.02650506166</v>
      </c>
      <c r="BB78" s="27">
        <v>341884.02650506166</v>
      </c>
      <c r="BC78" s="27">
        <v>341884.02650506166</v>
      </c>
      <c r="BD78" s="27">
        <v>341884.02650506166</v>
      </c>
      <c r="BE78" s="27">
        <v>341884.02650506166</v>
      </c>
      <c r="BF78" s="27">
        <v>341884.02650506166</v>
      </c>
      <c r="BG78" s="27">
        <v>341884.02650506166</v>
      </c>
      <c r="BH78" s="27">
        <v>341884.02650506166</v>
      </c>
      <c r="BI78" s="27">
        <v>341884.02650506166</v>
      </c>
      <c r="BJ78" s="27">
        <v>341884.02650506166</v>
      </c>
      <c r="BK78" s="27">
        <v>341884.02650506166</v>
      </c>
      <c r="BL78" s="27">
        <v>341884.02650506166</v>
      </c>
      <c r="BM78" s="27">
        <v>341884.02650506166</v>
      </c>
      <c r="BN78" s="27">
        <v>341884.02650506166</v>
      </c>
      <c r="BO78" s="27">
        <v>341884.02650506166</v>
      </c>
      <c r="BP78" s="68"/>
      <c r="BR78" s="37">
        <f t="shared" si="328"/>
        <v>409474.19784618285</v>
      </c>
      <c r="BS78" s="37">
        <f t="shared" si="328"/>
        <v>341884.02650506166</v>
      </c>
      <c r="BT78" s="37">
        <f t="shared" si="328"/>
        <v>341884.02650506166</v>
      </c>
      <c r="BU78" s="37">
        <f t="shared" si="328"/>
        <v>341884.02650506166</v>
      </c>
      <c r="BV78" s="37">
        <f t="shared" si="328"/>
        <v>341884.02650506166</v>
      </c>
      <c r="BX78" s="88">
        <f t="shared" si="329"/>
        <v>-0.16506576408633966</v>
      </c>
      <c r="BY78" s="88">
        <f t="shared" si="330"/>
        <v>0</v>
      </c>
      <c r="BZ78" s="88">
        <f t="shared" si="331"/>
        <v>0</v>
      </c>
      <c r="CA78" s="88">
        <f t="shared" si="332"/>
        <v>0</v>
      </c>
    </row>
    <row r="79" spans="1:79" x14ac:dyDescent="0.3">
      <c r="A79" s="8" t="s">
        <v>54</v>
      </c>
      <c r="B79" s="8"/>
      <c r="C79" s="8"/>
      <c r="D79" s="8"/>
      <c r="E79" s="8"/>
      <c r="F79" s="9" t="s">
        <v>76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8"/>
      <c r="BR79" s="37">
        <f t="shared" si="328"/>
        <v>2000000</v>
      </c>
      <c r="BS79" s="37">
        <f t="shared" si="328"/>
        <v>1000000</v>
      </c>
      <c r="BT79" s="37">
        <f t="shared" si="328"/>
        <v>1000000</v>
      </c>
      <c r="BU79" s="37">
        <f t="shared" si="328"/>
        <v>1000000</v>
      </c>
      <c r="BV79" s="37">
        <f t="shared" si="328"/>
        <v>1000000</v>
      </c>
      <c r="BX79" s="88">
        <f t="shared" si="329"/>
        <v>-0.5</v>
      </c>
      <c r="BY79" s="88">
        <f t="shared" si="330"/>
        <v>0</v>
      </c>
      <c r="BZ79" s="88">
        <f t="shared" si="331"/>
        <v>0</v>
      </c>
      <c r="CA79" s="88">
        <f t="shared" si="332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77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8"/>
      <c r="BR80" s="37">
        <f t="shared" si="328"/>
        <v>4300000</v>
      </c>
      <c r="BS80" s="37">
        <f t="shared" si="328"/>
        <v>3600000</v>
      </c>
      <c r="BT80" s="37">
        <f t="shared" si="328"/>
        <v>3600000</v>
      </c>
      <c r="BU80" s="37">
        <f t="shared" si="328"/>
        <v>3600000</v>
      </c>
      <c r="BV80" s="37">
        <f t="shared" si="328"/>
        <v>3600000</v>
      </c>
      <c r="BX80" s="88">
        <f t="shared" si="329"/>
        <v>-0.16279069767441856</v>
      </c>
      <c r="BY80" s="88">
        <f t="shared" si="330"/>
        <v>0</v>
      </c>
      <c r="BZ80" s="88">
        <f t="shared" si="331"/>
        <v>0</v>
      </c>
      <c r="CA80" s="88">
        <f t="shared" si="332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8"/>
      <c r="BR81" s="37"/>
      <c r="BS81" s="37"/>
      <c r="BT81" s="37"/>
      <c r="BU81" s="37"/>
      <c r="BV81" s="37"/>
      <c r="BX81" s="88"/>
      <c r="BY81" s="88"/>
      <c r="BZ81" s="88"/>
      <c r="CA81" s="88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333">SUM(I75:I81)</f>
        <v>13882061.4422122</v>
      </c>
      <c r="J82" s="28">
        <f t="shared" si="333"/>
        <v>14149826.416312162</v>
      </c>
      <c r="K82" s="28">
        <f t="shared" si="333"/>
        <v>14051193.644608486</v>
      </c>
      <c r="L82" s="28">
        <f t="shared" si="333"/>
        <v>14365999.637588812</v>
      </c>
      <c r="M82" s="28">
        <f t="shared" si="333"/>
        <v>13916807.01365008</v>
      </c>
      <c r="N82" s="28">
        <f t="shared" si="333"/>
        <v>14207286.542739753</v>
      </c>
      <c r="O82" s="28">
        <f t="shared" si="333"/>
        <v>13421302.612063766</v>
      </c>
      <c r="P82" s="28">
        <f t="shared" si="333"/>
        <v>13269668.680245757</v>
      </c>
      <c r="Q82" s="28">
        <f t="shared" si="333"/>
        <v>13225775.919002019</v>
      </c>
      <c r="R82" s="28">
        <f t="shared" si="333"/>
        <v>13316034.218840064</v>
      </c>
      <c r="S82" s="28">
        <f t="shared" si="333"/>
        <v>13165511.537846182</v>
      </c>
      <c r="T82" s="28">
        <f t="shared" si="333"/>
        <v>12377765.380294664</v>
      </c>
      <c r="U82" s="28">
        <f t="shared" si="333"/>
        <v>13095883.932700085</v>
      </c>
      <c r="V82" s="28">
        <f t="shared" si="333"/>
        <v>12916589.615643043</v>
      </c>
      <c r="W82" s="28">
        <f t="shared" si="333"/>
        <v>12353114.59687419</v>
      </c>
      <c r="X82" s="28">
        <f t="shared" si="333"/>
        <v>12835199.123928387</v>
      </c>
      <c r="Y82" s="28">
        <f t="shared" si="333"/>
        <v>12598345.013791425</v>
      </c>
      <c r="Z82" s="28">
        <f t="shared" si="333"/>
        <v>12793150.728328707</v>
      </c>
      <c r="AA82" s="28">
        <f t="shared" si="333"/>
        <v>12331489.250028308</v>
      </c>
      <c r="AB82" s="28">
        <f t="shared" si="333"/>
        <v>11861965.412525348</v>
      </c>
      <c r="AC82" s="28">
        <f t="shared" si="333"/>
        <v>11745581.308938682</v>
      </c>
      <c r="AD82" s="28">
        <f t="shared" si="333"/>
        <v>11758199.619272545</v>
      </c>
      <c r="AE82" s="28">
        <f t="shared" si="333"/>
        <v>11552994.336505063</v>
      </c>
      <c r="AF82" s="28">
        <f t="shared" ref="AF82:BO82" si="334">SUM(AF75:AF81)</f>
        <v>11552994.336505063</v>
      </c>
      <c r="AG82" s="28">
        <f t="shared" si="334"/>
        <v>11552994.336505063</v>
      </c>
      <c r="AH82" s="28">
        <f t="shared" si="334"/>
        <v>11552994.336505063</v>
      </c>
      <c r="AI82" s="28">
        <f t="shared" si="334"/>
        <v>11552994.336505063</v>
      </c>
      <c r="AJ82" s="28">
        <f t="shared" si="334"/>
        <v>11552994.336505063</v>
      </c>
      <c r="AK82" s="28">
        <f t="shared" si="334"/>
        <v>11552994.336505063</v>
      </c>
      <c r="AL82" s="28">
        <f t="shared" si="334"/>
        <v>11552994.336505063</v>
      </c>
      <c r="AM82" s="28">
        <f t="shared" si="334"/>
        <v>11552994.336505063</v>
      </c>
      <c r="AN82" s="28">
        <f t="shared" si="334"/>
        <v>11552994.336505063</v>
      </c>
      <c r="AO82" s="28">
        <f t="shared" si="334"/>
        <v>11552994.336505063</v>
      </c>
      <c r="AP82" s="28">
        <f t="shared" si="334"/>
        <v>11552994.336505063</v>
      </c>
      <c r="AQ82" s="28">
        <f t="shared" si="334"/>
        <v>11552994.336505063</v>
      </c>
      <c r="AR82" s="28">
        <f t="shared" si="334"/>
        <v>11552994.336505063</v>
      </c>
      <c r="AS82" s="28">
        <f t="shared" si="334"/>
        <v>11552994.336505063</v>
      </c>
      <c r="AT82" s="28">
        <f t="shared" si="334"/>
        <v>11552994.336505063</v>
      </c>
      <c r="AU82" s="28">
        <f t="shared" si="334"/>
        <v>11552994.336505063</v>
      </c>
      <c r="AV82" s="28">
        <f t="shared" si="334"/>
        <v>11552994.336505063</v>
      </c>
      <c r="AW82" s="28">
        <f t="shared" si="334"/>
        <v>11552994.336505063</v>
      </c>
      <c r="AX82" s="28">
        <f t="shared" si="334"/>
        <v>11552994.336505063</v>
      </c>
      <c r="AY82" s="28">
        <f t="shared" si="334"/>
        <v>11552994.336505063</v>
      </c>
      <c r="AZ82" s="28">
        <f t="shared" si="334"/>
        <v>11552994.336505063</v>
      </c>
      <c r="BA82" s="28">
        <f t="shared" si="334"/>
        <v>11552994.336505063</v>
      </c>
      <c r="BB82" s="28">
        <f t="shared" si="334"/>
        <v>11552994.336505063</v>
      </c>
      <c r="BC82" s="28">
        <f t="shared" si="334"/>
        <v>11552994.336505063</v>
      </c>
      <c r="BD82" s="28">
        <f t="shared" si="334"/>
        <v>11552994.336505063</v>
      </c>
      <c r="BE82" s="28">
        <f t="shared" si="334"/>
        <v>11552994.336505063</v>
      </c>
      <c r="BF82" s="28">
        <f t="shared" si="334"/>
        <v>11552994.336505063</v>
      </c>
      <c r="BG82" s="28">
        <f t="shared" si="334"/>
        <v>11552994.336505063</v>
      </c>
      <c r="BH82" s="28">
        <f t="shared" si="334"/>
        <v>11552994.336505063</v>
      </c>
      <c r="BI82" s="28">
        <f t="shared" si="334"/>
        <v>11552994.336505063</v>
      </c>
      <c r="BJ82" s="28">
        <f t="shared" si="334"/>
        <v>11552994.336505063</v>
      </c>
      <c r="BK82" s="28">
        <f t="shared" si="334"/>
        <v>11552994.336505063</v>
      </c>
      <c r="BL82" s="28">
        <f t="shared" si="334"/>
        <v>11552994.336505063</v>
      </c>
      <c r="BM82" s="28">
        <f t="shared" si="334"/>
        <v>11552994.336505063</v>
      </c>
      <c r="BN82" s="28">
        <f t="shared" si="334"/>
        <v>11552994.336505063</v>
      </c>
      <c r="BO82" s="28">
        <f t="shared" si="334"/>
        <v>11552994.336505063</v>
      </c>
      <c r="BP82" s="69"/>
      <c r="BR82" s="77">
        <f t="shared" ref="BR82:BV82" si="335">INDEX($H82:$BP82,MATCH(BR$4,$H$4:$BP$4,0))</f>
        <v>13165511.537846182</v>
      </c>
      <c r="BS82" s="77">
        <f t="shared" si="335"/>
        <v>11552994.336505063</v>
      </c>
      <c r="BT82" s="77">
        <f t="shared" si="335"/>
        <v>11552994.336505063</v>
      </c>
      <c r="BU82" s="77">
        <f t="shared" si="335"/>
        <v>11552994.336505063</v>
      </c>
      <c r="BV82" s="77">
        <f t="shared" si="335"/>
        <v>11552994.336505063</v>
      </c>
      <c r="BX82" s="89">
        <f t="shared" ref="BX82:CA82" si="336">IFERROR(BS82/BR82-1,0)</f>
        <v>-0.12248040622695922</v>
      </c>
      <c r="BY82" s="89">
        <f t="shared" si="336"/>
        <v>0</v>
      </c>
      <c r="BZ82" s="89">
        <f t="shared" si="336"/>
        <v>0</v>
      </c>
      <c r="CA82" s="89">
        <f t="shared" si="336"/>
        <v>0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9"/>
      <c r="BR83" s="37"/>
      <c r="BS83" s="37"/>
      <c r="BT83" s="37"/>
      <c r="BU83" s="37"/>
      <c r="BV83" s="37"/>
      <c r="BX83" s="88"/>
      <c r="BY83" s="88"/>
      <c r="BZ83" s="88"/>
      <c r="CA83" s="88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9"/>
      <c r="BR84" s="37"/>
      <c r="BS84" s="37"/>
      <c r="BT84" s="37"/>
      <c r="BU84" s="37"/>
      <c r="BV84" s="37"/>
      <c r="BX84" s="88"/>
      <c r="BY84" s="88"/>
      <c r="BZ84" s="88"/>
      <c r="CA84" s="88"/>
    </row>
    <row r="85" spans="1:79" x14ac:dyDescent="0.3">
      <c r="A85" s="8" t="s">
        <v>58</v>
      </c>
      <c r="B85" s="8"/>
      <c r="C85" s="8"/>
      <c r="D85" s="8"/>
      <c r="E85" s="8"/>
      <c r="F85" s="9" t="s">
        <v>78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27">
        <v>2000000</v>
      </c>
      <c r="AG85" s="27">
        <v>2000000</v>
      </c>
      <c r="AH85" s="27">
        <v>2000000</v>
      </c>
      <c r="AI85" s="27">
        <v>2000000</v>
      </c>
      <c r="AJ85" s="27">
        <v>2000000</v>
      </c>
      <c r="AK85" s="27">
        <v>2000000</v>
      </c>
      <c r="AL85" s="27">
        <v>2000000</v>
      </c>
      <c r="AM85" s="27">
        <v>2000000</v>
      </c>
      <c r="AN85" s="27">
        <v>2000000</v>
      </c>
      <c r="AO85" s="27">
        <v>2000000</v>
      </c>
      <c r="AP85" s="27">
        <v>2000000</v>
      </c>
      <c r="AQ85" s="27">
        <v>2000000</v>
      </c>
      <c r="AR85" s="27">
        <v>2000000</v>
      </c>
      <c r="AS85" s="27">
        <v>2000000</v>
      </c>
      <c r="AT85" s="27">
        <v>2000000</v>
      </c>
      <c r="AU85" s="27">
        <v>2000000</v>
      </c>
      <c r="AV85" s="27">
        <v>2000000</v>
      </c>
      <c r="AW85" s="27">
        <v>2000000</v>
      </c>
      <c r="AX85" s="27">
        <v>2000000</v>
      </c>
      <c r="AY85" s="27">
        <v>2000000</v>
      </c>
      <c r="AZ85" s="27">
        <v>2000000</v>
      </c>
      <c r="BA85" s="27">
        <v>2000000</v>
      </c>
      <c r="BB85" s="27">
        <v>2000000</v>
      </c>
      <c r="BC85" s="27">
        <v>2000000</v>
      </c>
      <c r="BD85" s="27">
        <v>2000000</v>
      </c>
      <c r="BE85" s="27">
        <v>2000000</v>
      </c>
      <c r="BF85" s="27">
        <v>2000000</v>
      </c>
      <c r="BG85" s="27">
        <v>2000000</v>
      </c>
      <c r="BH85" s="27">
        <v>2000000</v>
      </c>
      <c r="BI85" s="27">
        <v>2000000</v>
      </c>
      <c r="BJ85" s="27">
        <v>2000000</v>
      </c>
      <c r="BK85" s="27">
        <v>2000000</v>
      </c>
      <c r="BL85" s="27">
        <v>2000000</v>
      </c>
      <c r="BM85" s="27">
        <v>2000000</v>
      </c>
      <c r="BN85" s="27">
        <v>2000000</v>
      </c>
      <c r="BO85" s="27">
        <v>2000000</v>
      </c>
      <c r="BP85" s="68"/>
      <c r="BR85" s="37">
        <f t="shared" ref="BR85:BV87" si="337">INDEX($H85:$BP85,MATCH(BR$4,$H$4:$BP$4,0))</f>
        <v>2000000</v>
      </c>
      <c r="BS85" s="37">
        <f t="shared" si="337"/>
        <v>2000000</v>
      </c>
      <c r="BT85" s="37">
        <f t="shared" si="337"/>
        <v>2000000</v>
      </c>
      <c r="BU85" s="37">
        <f t="shared" si="337"/>
        <v>2000000</v>
      </c>
      <c r="BV85" s="37">
        <f t="shared" si="337"/>
        <v>2000000</v>
      </c>
      <c r="BX85" s="88">
        <f t="shared" ref="BX85:BX87" si="338">IFERROR(BS85/BR85-1,0)</f>
        <v>0</v>
      </c>
      <c r="BY85" s="88">
        <f t="shared" ref="BY85:BY87" si="339">IFERROR(BT85/BS85-1,0)</f>
        <v>0</v>
      </c>
      <c r="BZ85" s="88">
        <f t="shared" ref="BZ85:BZ87" si="340">IFERROR(BU85/BT85-1,0)</f>
        <v>0</v>
      </c>
      <c r="CA85" s="88">
        <f t="shared" ref="CA85:CA87" si="341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9" t="s">
        <v>79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27">
        <v>-950000</v>
      </c>
      <c r="AG86" s="27">
        <v>-950000</v>
      </c>
      <c r="AH86" s="27">
        <v>-950000</v>
      </c>
      <c r="AI86" s="27">
        <v>-950000</v>
      </c>
      <c r="AJ86" s="27">
        <v>-950000</v>
      </c>
      <c r="AK86" s="27">
        <v>-950000</v>
      </c>
      <c r="AL86" s="27">
        <v>-950000</v>
      </c>
      <c r="AM86" s="27">
        <v>-950000</v>
      </c>
      <c r="AN86" s="27">
        <v>-950000</v>
      </c>
      <c r="AO86" s="27">
        <v>-950000</v>
      </c>
      <c r="AP86" s="27">
        <v>-950000</v>
      </c>
      <c r="AQ86" s="27">
        <v>-950000</v>
      </c>
      <c r="AR86" s="27">
        <v>-950000</v>
      </c>
      <c r="AS86" s="27">
        <v>-950000</v>
      </c>
      <c r="AT86" s="27">
        <v>-950000</v>
      </c>
      <c r="AU86" s="27">
        <v>-950000</v>
      </c>
      <c r="AV86" s="27">
        <v>-950000</v>
      </c>
      <c r="AW86" s="27">
        <v>-950000</v>
      </c>
      <c r="AX86" s="27">
        <v>-950000</v>
      </c>
      <c r="AY86" s="27">
        <v>-950000</v>
      </c>
      <c r="AZ86" s="27">
        <v>-950000</v>
      </c>
      <c r="BA86" s="27">
        <v>-950000</v>
      </c>
      <c r="BB86" s="27">
        <v>-950000</v>
      </c>
      <c r="BC86" s="27">
        <v>-950000</v>
      </c>
      <c r="BD86" s="27">
        <v>-950000</v>
      </c>
      <c r="BE86" s="27">
        <v>-950000</v>
      </c>
      <c r="BF86" s="27">
        <v>-950000</v>
      </c>
      <c r="BG86" s="27">
        <v>-950000</v>
      </c>
      <c r="BH86" s="27">
        <v>-950000</v>
      </c>
      <c r="BI86" s="27">
        <v>-950000</v>
      </c>
      <c r="BJ86" s="27">
        <v>-950000</v>
      </c>
      <c r="BK86" s="27">
        <v>-950000</v>
      </c>
      <c r="BL86" s="27">
        <v>-950000</v>
      </c>
      <c r="BM86" s="27">
        <v>-950000</v>
      </c>
      <c r="BN86" s="27">
        <v>-950000</v>
      </c>
      <c r="BO86" s="27">
        <v>-950000</v>
      </c>
      <c r="BP86" s="68"/>
      <c r="BR86" s="37">
        <f t="shared" si="337"/>
        <v>-700000</v>
      </c>
      <c r="BS86" s="37">
        <f t="shared" si="337"/>
        <v>-950000</v>
      </c>
      <c r="BT86" s="37">
        <f t="shared" si="337"/>
        <v>-950000</v>
      </c>
      <c r="BU86" s="37">
        <f t="shared" si="337"/>
        <v>-950000</v>
      </c>
      <c r="BV86" s="37">
        <f t="shared" si="337"/>
        <v>-950000</v>
      </c>
      <c r="BX86" s="88">
        <f t="shared" si="338"/>
        <v>0.35714285714285721</v>
      </c>
      <c r="BY86" s="88">
        <f t="shared" si="339"/>
        <v>0</v>
      </c>
      <c r="BZ86" s="88">
        <f t="shared" si="340"/>
        <v>0</v>
      </c>
      <c r="CA86" s="88">
        <f t="shared" si="341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138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8968576.922042951</v>
      </c>
      <c r="AG87" s="37">
        <f t="shared" ref="AG87:BO87" si="342">AF87+AG49</f>
        <v>9228849.8133266717</v>
      </c>
      <c r="AH87" s="37">
        <f t="shared" si="342"/>
        <v>9487195.7976347525</v>
      </c>
      <c r="AI87" s="37">
        <f t="shared" si="342"/>
        <v>9739557.0950906482</v>
      </c>
      <c r="AJ87" s="37">
        <f t="shared" si="342"/>
        <v>10057022.358375432</v>
      </c>
      <c r="AK87" s="37">
        <f t="shared" si="342"/>
        <v>10278289.633301778</v>
      </c>
      <c r="AL87" s="37">
        <f t="shared" si="342"/>
        <v>10503323.304494295</v>
      </c>
      <c r="AM87" s="37">
        <f t="shared" si="342"/>
        <v>10738109.492252262</v>
      </c>
      <c r="AN87" s="37">
        <f t="shared" si="342"/>
        <v>10955603.954716399</v>
      </c>
      <c r="AO87" s="37">
        <f t="shared" si="342"/>
        <v>11177967.760510139</v>
      </c>
      <c r="AP87" s="37">
        <f t="shared" si="342"/>
        <v>11366413.079504581</v>
      </c>
      <c r="AQ87" s="37">
        <f t="shared" si="342"/>
        <v>11676422.77128204</v>
      </c>
      <c r="AR87" s="37">
        <f t="shared" si="342"/>
        <v>11867929.63298553</v>
      </c>
      <c r="AS87" s="37">
        <f t="shared" si="342"/>
        <v>12185753.696276994</v>
      </c>
      <c r="AT87" s="37">
        <f t="shared" si="342"/>
        <v>12495644.661703184</v>
      </c>
      <c r="AU87" s="37">
        <f t="shared" si="342"/>
        <v>12799005.143679405</v>
      </c>
      <c r="AV87" s="37">
        <f t="shared" si="342"/>
        <v>13172311.750391947</v>
      </c>
      <c r="AW87" s="37">
        <f t="shared" si="342"/>
        <v>13443693.915025676</v>
      </c>
      <c r="AX87" s="37">
        <f t="shared" si="342"/>
        <v>13721531.550544569</v>
      </c>
      <c r="AY87" s="37">
        <f t="shared" si="342"/>
        <v>14011360.643962393</v>
      </c>
      <c r="AZ87" s="37">
        <f t="shared" si="342"/>
        <v>14283173.047261979</v>
      </c>
      <c r="BA87" s="37">
        <f t="shared" si="342"/>
        <v>14559376.707941111</v>
      </c>
      <c r="BB87" s="37">
        <f t="shared" si="342"/>
        <v>14798188.981053958</v>
      </c>
      <c r="BC87" s="37">
        <f t="shared" si="342"/>
        <v>15165667.148091566</v>
      </c>
      <c r="BD87" s="37">
        <f t="shared" si="342"/>
        <v>15413219.495030098</v>
      </c>
      <c r="BE87" s="37">
        <f t="shared" si="342"/>
        <v>15796953.152918423</v>
      </c>
      <c r="BF87" s="37">
        <f t="shared" si="342"/>
        <v>16165461.971731491</v>
      </c>
      <c r="BG87" s="37">
        <f t="shared" si="342"/>
        <v>16526795.118288843</v>
      </c>
      <c r="BH87" s="37">
        <f t="shared" si="342"/>
        <v>16963762.300757561</v>
      </c>
      <c r="BI87" s="37">
        <f t="shared" si="342"/>
        <v>17292135.993842285</v>
      </c>
      <c r="BJ87" s="37">
        <f t="shared" si="342"/>
        <v>17630221.084285449</v>
      </c>
      <c r="BK87" s="37">
        <f t="shared" si="342"/>
        <v>17982988.688798029</v>
      </c>
      <c r="BL87" s="37">
        <f t="shared" si="342"/>
        <v>18316910.646106597</v>
      </c>
      <c r="BM87" s="37">
        <f t="shared" si="342"/>
        <v>18654628.378335405</v>
      </c>
      <c r="BN87" s="37">
        <f t="shared" si="342"/>
        <v>18950836.904026434</v>
      </c>
      <c r="BO87" s="37">
        <f t="shared" si="342"/>
        <v>19383974.978711095</v>
      </c>
      <c r="BP87" s="73"/>
      <c r="BR87" s="37">
        <f t="shared" si="337"/>
        <v>6624443.3333681999</v>
      </c>
      <c r="BS87" s="37">
        <f t="shared" si="337"/>
        <v>8826211.4942794014</v>
      </c>
      <c r="BT87" s="37">
        <f t="shared" si="337"/>
        <v>11676422.77128204</v>
      </c>
      <c r="BU87" s="37">
        <f t="shared" si="337"/>
        <v>15165667.148091566</v>
      </c>
      <c r="BV87" s="37">
        <f t="shared" si="337"/>
        <v>19383974.978711095</v>
      </c>
      <c r="BX87" s="88">
        <f t="shared" si="338"/>
        <v>0.33237029137536789</v>
      </c>
      <c r="BY87" s="88">
        <f t="shared" si="339"/>
        <v>0.32292578518540682</v>
      </c>
      <c r="BZ87" s="88">
        <f t="shared" si="340"/>
        <v>0.29882819808402816</v>
      </c>
      <c r="CA87" s="88">
        <f t="shared" si="341"/>
        <v>0.27814851726785772</v>
      </c>
    </row>
    <row r="88" spans="1:79" x14ac:dyDescent="0.3">
      <c r="A88" s="8"/>
      <c r="B88" s="8"/>
      <c r="C88" s="8"/>
      <c r="D88" s="8"/>
      <c r="E88" s="8"/>
      <c r="F88" s="9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8"/>
      <c r="BR88" s="37"/>
      <c r="BS88" s="37"/>
      <c r="BT88" s="37"/>
      <c r="BU88" s="37"/>
      <c r="BV88" s="37"/>
      <c r="BX88" s="88"/>
      <c r="BY88" s="88"/>
      <c r="BZ88" s="88"/>
      <c r="CA88" s="88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343">SUM(I85:I88)</f>
        <v>5842392.5529711787</v>
      </c>
      <c r="J89" s="28">
        <f t="shared" si="343"/>
        <v>6126711.9358710907</v>
      </c>
      <c r="K89" s="28">
        <f t="shared" si="343"/>
        <v>6394863.1632908937</v>
      </c>
      <c r="L89" s="28">
        <f t="shared" si="343"/>
        <v>6457291.1602449846</v>
      </c>
      <c r="M89" s="28">
        <f t="shared" si="343"/>
        <v>6712537.1154285055</v>
      </c>
      <c r="N89" s="28">
        <f t="shared" si="343"/>
        <v>6957672.7733044047</v>
      </c>
      <c r="O89" s="28">
        <f t="shared" si="343"/>
        <v>7219003.5383937731</v>
      </c>
      <c r="P89" s="28">
        <f t="shared" si="343"/>
        <v>7432816.1123005385</v>
      </c>
      <c r="Q89" s="28">
        <f t="shared" si="343"/>
        <v>7667059.6527318219</v>
      </c>
      <c r="R89" s="28">
        <f t="shared" si="343"/>
        <v>7646156.6790205892</v>
      </c>
      <c r="S89" s="28">
        <f t="shared" si="343"/>
        <v>7924443.3333681999</v>
      </c>
      <c r="T89" s="28">
        <f t="shared" si="343"/>
        <v>8050714.607389085</v>
      </c>
      <c r="U89" s="28">
        <f t="shared" si="343"/>
        <v>8307850.4196683997</v>
      </c>
      <c r="V89" s="28">
        <f t="shared" si="343"/>
        <v>8432743.3765353002</v>
      </c>
      <c r="W89" s="28">
        <f t="shared" si="343"/>
        <v>8638541.922575077</v>
      </c>
      <c r="X89" s="28">
        <f t="shared" si="343"/>
        <v>8844930.5223682001</v>
      </c>
      <c r="Y89" s="28">
        <f t="shared" si="343"/>
        <v>9004434.9578815252</v>
      </c>
      <c r="Z89" s="28">
        <f t="shared" si="343"/>
        <v>9141957.6218018476</v>
      </c>
      <c r="AA89" s="28">
        <f t="shared" si="343"/>
        <v>9078482.0991009232</v>
      </c>
      <c r="AB89" s="28">
        <f t="shared" si="343"/>
        <v>9222303.2416600659</v>
      </c>
      <c r="AC89" s="28">
        <f t="shared" si="343"/>
        <v>9424206.379957851</v>
      </c>
      <c r="AD89" s="28">
        <f t="shared" si="343"/>
        <v>9621909.9474035297</v>
      </c>
      <c r="AE89" s="28">
        <f t="shared" si="343"/>
        <v>9876211.4942794014</v>
      </c>
      <c r="AF89" s="28">
        <f t="shared" ref="AF89:BO89" si="344">SUM(AF85:AF88)</f>
        <v>10018576.922042951</v>
      </c>
      <c r="AG89" s="28">
        <f t="shared" si="344"/>
        <v>10278849.813326672</v>
      </c>
      <c r="AH89" s="28">
        <f t="shared" si="344"/>
        <v>10537195.797634752</v>
      </c>
      <c r="AI89" s="28">
        <f t="shared" si="344"/>
        <v>10789557.095090648</v>
      </c>
      <c r="AJ89" s="28">
        <f t="shared" si="344"/>
        <v>11107022.358375432</v>
      </c>
      <c r="AK89" s="28">
        <f t="shared" si="344"/>
        <v>11328289.633301778</v>
      </c>
      <c r="AL89" s="28">
        <f t="shared" si="344"/>
        <v>11553323.304494295</v>
      </c>
      <c r="AM89" s="28">
        <f t="shared" si="344"/>
        <v>11788109.492252262</v>
      </c>
      <c r="AN89" s="28">
        <f t="shared" si="344"/>
        <v>12005603.954716399</v>
      </c>
      <c r="AO89" s="28">
        <f t="shared" si="344"/>
        <v>12227967.760510139</v>
      </c>
      <c r="AP89" s="28">
        <f t="shared" si="344"/>
        <v>12416413.079504581</v>
      </c>
      <c r="AQ89" s="28">
        <f t="shared" si="344"/>
        <v>12726422.77128204</v>
      </c>
      <c r="AR89" s="28">
        <f t="shared" si="344"/>
        <v>12917929.63298553</v>
      </c>
      <c r="AS89" s="28">
        <f t="shared" si="344"/>
        <v>13235753.696276994</v>
      </c>
      <c r="AT89" s="28">
        <f t="shared" si="344"/>
        <v>13545644.661703184</v>
      </c>
      <c r="AU89" s="28">
        <f t="shared" si="344"/>
        <v>13849005.143679405</v>
      </c>
      <c r="AV89" s="28">
        <f t="shared" si="344"/>
        <v>14222311.750391947</v>
      </c>
      <c r="AW89" s="28">
        <f t="shared" si="344"/>
        <v>14493693.915025676</v>
      </c>
      <c r="AX89" s="28">
        <f t="shared" si="344"/>
        <v>14771531.550544569</v>
      </c>
      <c r="AY89" s="28">
        <f t="shared" si="344"/>
        <v>15061360.643962393</v>
      </c>
      <c r="AZ89" s="28">
        <f t="shared" si="344"/>
        <v>15333173.047261979</v>
      </c>
      <c r="BA89" s="28">
        <f t="shared" si="344"/>
        <v>15609376.707941111</v>
      </c>
      <c r="BB89" s="28">
        <f t="shared" si="344"/>
        <v>15848188.981053958</v>
      </c>
      <c r="BC89" s="28">
        <f t="shared" si="344"/>
        <v>16215667.148091566</v>
      </c>
      <c r="BD89" s="28">
        <f t="shared" si="344"/>
        <v>16463219.495030098</v>
      </c>
      <c r="BE89" s="28">
        <f t="shared" si="344"/>
        <v>16846953.152918421</v>
      </c>
      <c r="BF89" s="28">
        <f t="shared" si="344"/>
        <v>17215461.971731491</v>
      </c>
      <c r="BG89" s="28">
        <f t="shared" si="344"/>
        <v>17576795.118288845</v>
      </c>
      <c r="BH89" s="28">
        <f t="shared" si="344"/>
        <v>18013762.300757561</v>
      </c>
      <c r="BI89" s="28">
        <f t="shared" si="344"/>
        <v>18342135.993842285</v>
      </c>
      <c r="BJ89" s="28">
        <f t="shared" si="344"/>
        <v>18680221.084285449</v>
      </c>
      <c r="BK89" s="28">
        <f t="shared" si="344"/>
        <v>19032988.688798029</v>
      </c>
      <c r="BL89" s="28">
        <f t="shared" si="344"/>
        <v>19366910.646106597</v>
      </c>
      <c r="BM89" s="28">
        <f t="shared" si="344"/>
        <v>19704628.378335405</v>
      </c>
      <c r="BN89" s="28">
        <f t="shared" si="344"/>
        <v>20000836.904026434</v>
      </c>
      <c r="BO89" s="28">
        <f t="shared" si="344"/>
        <v>20433974.978711095</v>
      </c>
      <c r="BP89" s="69"/>
      <c r="BR89" s="77">
        <f t="shared" ref="BR89:BV89" si="345">INDEX($H89:$BP89,MATCH(BR$4,$H$4:$BP$4,0))</f>
        <v>7924443.3333681999</v>
      </c>
      <c r="BS89" s="77">
        <f t="shared" si="345"/>
        <v>9876211.4942794014</v>
      </c>
      <c r="BT89" s="77">
        <f t="shared" si="345"/>
        <v>12726422.77128204</v>
      </c>
      <c r="BU89" s="77">
        <f t="shared" si="345"/>
        <v>16215667.148091566</v>
      </c>
      <c r="BV89" s="77">
        <f t="shared" si="345"/>
        <v>20433974.978711095</v>
      </c>
      <c r="BX89" s="89">
        <f t="shared" ref="BX89:CA89" si="346">IFERROR(BS89/BR89-1,0)</f>
        <v>0.24629719449096288</v>
      </c>
      <c r="BY89" s="89">
        <f t="shared" si="346"/>
        <v>0.28859358455958195</v>
      </c>
      <c r="BZ89" s="89">
        <f t="shared" si="346"/>
        <v>0.27417322522737675</v>
      </c>
      <c r="CA89" s="89">
        <f t="shared" si="346"/>
        <v>0.26013779094596079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9"/>
      <c r="BR90" s="37"/>
      <c r="BS90" s="37"/>
      <c r="BT90" s="37"/>
      <c r="BU90" s="37"/>
      <c r="BV90" s="37"/>
      <c r="BX90" s="88"/>
      <c r="BY90" s="88"/>
      <c r="BZ90" s="88"/>
      <c r="CA90" s="88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347">SUM(H82,H89)</f>
        <v>19487721.458227847</v>
      </c>
      <c r="I91" s="28">
        <f t="shared" si="347"/>
        <v>19724453.995183378</v>
      </c>
      <c r="J91" s="28">
        <f t="shared" si="347"/>
        <v>20276538.352183253</v>
      </c>
      <c r="K91" s="28">
        <f t="shared" si="347"/>
        <v>20446056.807899378</v>
      </c>
      <c r="L91" s="28">
        <f t="shared" si="347"/>
        <v>20823290.797833797</v>
      </c>
      <c r="M91" s="28">
        <f t="shared" si="347"/>
        <v>20629344.129078586</v>
      </c>
      <c r="N91" s="28">
        <f t="shared" si="347"/>
        <v>21164959.316044159</v>
      </c>
      <c r="O91" s="28">
        <f t="shared" si="347"/>
        <v>20640306.150457539</v>
      </c>
      <c r="P91" s="28">
        <f t="shared" si="347"/>
        <v>20702484.792546295</v>
      </c>
      <c r="Q91" s="28">
        <f t="shared" si="347"/>
        <v>20892835.57173384</v>
      </c>
      <c r="R91" s="28">
        <f t="shared" si="347"/>
        <v>20962190.897860654</v>
      </c>
      <c r="S91" s="28">
        <f t="shared" si="347"/>
        <v>21089954.871214382</v>
      </c>
      <c r="T91" s="28">
        <f t="shared" si="347"/>
        <v>20428479.987683751</v>
      </c>
      <c r="U91" s="28">
        <f t="shared" si="347"/>
        <v>21403734.352368485</v>
      </c>
      <c r="V91" s="28">
        <f t="shared" si="347"/>
        <v>21349332.992178343</v>
      </c>
      <c r="W91" s="28">
        <f t="shared" si="347"/>
        <v>20991656.519449268</v>
      </c>
      <c r="X91" s="28">
        <f t="shared" si="347"/>
        <v>21680129.646296587</v>
      </c>
      <c r="Y91" s="28">
        <f t="shared" si="347"/>
        <v>21602779.971672952</v>
      </c>
      <c r="Z91" s="28">
        <f t="shared" si="347"/>
        <v>21935108.350130554</v>
      </c>
      <c r="AA91" s="28">
        <f t="shared" si="347"/>
        <v>21409971.34912923</v>
      </c>
      <c r="AB91" s="28">
        <f t="shared" si="347"/>
        <v>21084268.654185414</v>
      </c>
      <c r="AC91" s="28">
        <f t="shared" si="347"/>
        <v>21169787.688896533</v>
      </c>
      <c r="AD91" s="28">
        <f t="shared" si="347"/>
        <v>21380109.566676073</v>
      </c>
      <c r="AE91" s="28">
        <f t="shared" si="347"/>
        <v>21429205.830784462</v>
      </c>
      <c r="AF91" s="28">
        <f t="shared" ref="AF91:BO91" si="348">SUM(AF82,AF89)</f>
        <v>21571571.258548014</v>
      </c>
      <c r="AG91" s="28">
        <f t="shared" si="348"/>
        <v>21831844.149831735</v>
      </c>
      <c r="AH91" s="28">
        <f t="shared" si="348"/>
        <v>22090190.134139813</v>
      </c>
      <c r="AI91" s="28">
        <f t="shared" si="348"/>
        <v>22342551.431595713</v>
      </c>
      <c r="AJ91" s="28">
        <f t="shared" si="348"/>
        <v>22660016.694880493</v>
      </c>
      <c r="AK91" s="28">
        <f t="shared" si="348"/>
        <v>22881283.969806843</v>
      </c>
      <c r="AL91" s="28">
        <f t="shared" si="348"/>
        <v>23106317.640999358</v>
      </c>
      <c r="AM91" s="28">
        <f t="shared" si="348"/>
        <v>23341103.828757323</v>
      </c>
      <c r="AN91" s="28">
        <f t="shared" si="348"/>
        <v>23558598.291221462</v>
      </c>
      <c r="AO91" s="28">
        <f t="shared" si="348"/>
        <v>23780962.097015202</v>
      </c>
      <c r="AP91" s="28">
        <f t="shared" si="348"/>
        <v>23969407.416009642</v>
      </c>
      <c r="AQ91" s="28">
        <f t="shared" si="348"/>
        <v>24279417.107787102</v>
      </c>
      <c r="AR91" s="28">
        <f t="shared" si="348"/>
        <v>24470923.969490595</v>
      </c>
      <c r="AS91" s="28">
        <f t="shared" si="348"/>
        <v>24788748.032782055</v>
      </c>
      <c r="AT91" s="28">
        <f t="shared" si="348"/>
        <v>25098638.998208247</v>
      </c>
      <c r="AU91" s="28">
        <f t="shared" si="348"/>
        <v>25401999.480184466</v>
      </c>
      <c r="AV91" s="28">
        <f t="shared" si="348"/>
        <v>25775306.086897008</v>
      </c>
      <c r="AW91" s="28">
        <f t="shared" si="348"/>
        <v>26046688.251530737</v>
      </c>
      <c r="AX91" s="28">
        <f t="shared" si="348"/>
        <v>26324525.88704963</v>
      </c>
      <c r="AY91" s="28">
        <f t="shared" si="348"/>
        <v>26614354.980467454</v>
      </c>
      <c r="AZ91" s="28">
        <f t="shared" si="348"/>
        <v>26886167.383767042</v>
      </c>
      <c r="BA91" s="28">
        <f t="shared" si="348"/>
        <v>27162371.044446174</v>
      </c>
      <c r="BB91" s="28">
        <f t="shared" si="348"/>
        <v>27401183.317559019</v>
      </c>
      <c r="BC91" s="28">
        <f t="shared" si="348"/>
        <v>27768661.484596629</v>
      </c>
      <c r="BD91" s="28">
        <f t="shared" si="348"/>
        <v>28016213.831535161</v>
      </c>
      <c r="BE91" s="28">
        <f t="shared" si="348"/>
        <v>28399947.489423484</v>
      </c>
      <c r="BF91" s="28">
        <f t="shared" si="348"/>
        <v>28768456.308236554</v>
      </c>
      <c r="BG91" s="28">
        <f t="shared" si="348"/>
        <v>29129789.454793908</v>
      </c>
      <c r="BH91" s="28">
        <f t="shared" si="348"/>
        <v>29566756.637262624</v>
      </c>
      <c r="BI91" s="28">
        <f t="shared" si="348"/>
        <v>29895130.330347348</v>
      </c>
      <c r="BJ91" s="28">
        <f t="shared" si="348"/>
        <v>30233215.420790512</v>
      </c>
      <c r="BK91" s="28">
        <f t="shared" si="348"/>
        <v>30585983.025303092</v>
      </c>
      <c r="BL91" s="28">
        <f t="shared" si="348"/>
        <v>30919904.98261166</v>
      </c>
      <c r="BM91" s="28">
        <f t="shared" si="348"/>
        <v>31257622.714840468</v>
      </c>
      <c r="BN91" s="28">
        <f t="shared" si="348"/>
        <v>31553831.240531497</v>
      </c>
      <c r="BO91" s="28">
        <f t="shared" si="348"/>
        <v>31986969.315216158</v>
      </c>
      <c r="BP91" s="69"/>
      <c r="BR91" s="77">
        <f t="shared" ref="BR91:BV91" si="349">INDEX($H91:$BP91,MATCH(BR$4,$H$4:$BP$4,0))</f>
        <v>21089954.871214382</v>
      </c>
      <c r="BS91" s="77">
        <f t="shared" si="349"/>
        <v>21429205.830784462</v>
      </c>
      <c r="BT91" s="77">
        <f t="shared" si="349"/>
        <v>24279417.107787102</v>
      </c>
      <c r="BU91" s="77">
        <f t="shared" si="349"/>
        <v>27768661.484596629</v>
      </c>
      <c r="BV91" s="77">
        <f t="shared" si="349"/>
        <v>31986969.315216158</v>
      </c>
      <c r="BX91" s="89">
        <f t="shared" ref="BX91:CA91" si="350">IFERROR(BS91/BR91-1,0)</f>
        <v>1.6085902584510592E-2</v>
      </c>
      <c r="BY91" s="89">
        <f t="shared" si="350"/>
        <v>0.13300592189506744</v>
      </c>
      <c r="BZ91" s="89">
        <f t="shared" si="350"/>
        <v>0.14371203234901486</v>
      </c>
      <c r="CA91" s="89">
        <f t="shared" si="350"/>
        <v>0.15190893637273217</v>
      </c>
    </row>
    <row r="92" spans="1:79" x14ac:dyDescent="0.3">
      <c r="A92" t="s">
        <v>99</v>
      </c>
      <c r="H92" s="33">
        <f>ROUND(H72-H91,0)</f>
        <v>0</v>
      </c>
      <c r="I92" s="33">
        <f t="shared" ref="I92:M92" si="351">ROUND(I72-I91,0)</f>
        <v>0</v>
      </c>
      <c r="J92" s="33">
        <f t="shared" si="351"/>
        <v>0</v>
      </c>
      <c r="K92" s="33">
        <f t="shared" si="351"/>
        <v>0</v>
      </c>
      <c r="L92" s="33">
        <f t="shared" si="351"/>
        <v>0</v>
      </c>
      <c r="M92" s="33">
        <f t="shared" si="351"/>
        <v>0</v>
      </c>
      <c r="N92" s="33">
        <f t="shared" ref="N92" si="352">ROUND(N72-N91,0)</f>
        <v>0</v>
      </c>
      <c r="O92" s="33">
        <f t="shared" ref="O92" si="353">ROUND(O72-O91,0)</f>
        <v>0</v>
      </c>
      <c r="P92" s="33">
        <f t="shared" ref="P92" si="354">ROUND(P72-P91,0)</f>
        <v>0</v>
      </c>
      <c r="Q92" s="33">
        <f t="shared" ref="Q92" si="355">ROUND(Q72-Q91,0)</f>
        <v>0</v>
      </c>
      <c r="R92" s="33">
        <f t="shared" ref="R92" si="356">ROUND(R72-R91,0)</f>
        <v>0</v>
      </c>
      <c r="S92" s="33">
        <f t="shared" ref="S92" si="357">ROUND(S72-S91,0)</f>
        <v>0</v>
      </c>
      <c r="T92" s="33">
        <f t="shared" ref="T92" si="358">ROUND(T72-T91,0)</f>
        <v>0</v>
      </c>
      <c r="U92" s="33">
        <f t="shared" ref="U92" si="359">ROUND(U72-U91,0)</f>
        <v>0</v>
      </c>
      <c r="V92" s="33">
        <f t="shared" ref="V92" si="360">ROUND(V72-V91,0)</f>
        <v>0</v>
      </c>
      <c r="W92" s="33">
        <f t="shared" ref="W92" si="361">ROUND(W72-W91,0)</f>
        <v>0</v>
      </c>
      <c r="X92" s="33">
        <f t="shared" ref="X92" si="362">ROUND(X72-X91,0)</f>
        <v>0</v>
      </c>
      <c r="Y92" s="33">
        <f t="shared" ref="Y92" si="363">ROUND(Y72-Y91,0)</f>
        <v>0</v>
      </c>
      <c r="Z92" s="33">
        <f t="shared" ref="Z92" si="364">ROUND(Z72-Z91,0)</f>
        <v>0</v>
      </c>
      <c r="AA92" s="33">
        <f t="shared" ref="AA92" si="365">ROUND(AA72-AA91,0)</f>
        <v>0</v>
      </c>
      <c r="AB92" s="33">
        <f t="shared" ref="AB92" si="366">ROUND(AB72-AB91,0)</f>
        <v>0</v>
      </c>
      <c r="AC92" s="33">
        <f t="shared" ref="AC92" si="367">ROUND(AC72-AC91,0)</f>
        <v>0</v>
      </c>
      <c r="AD92" s="33">
        <f t="shared" ref="AD92" si="368">ROUND(AD72-AD91,0)</f>
        <v>0</v>
      </c>
      <c r="AE92" s="33">
        <f t="shared" ref="AE92" si="369">ROUND(AE72-AE91,0)</f>
        <v>0</v>
      </c>
      <c r="AF92" s="33">
        <f t="shared" ref="AF92:BO92" si="370">ROUND(AF72-AF91,0)</f>
        <v>0</v>
      </c>
      <c r="AG92" s="33">
        <f t="shared" si="370"/>
        <v>0</v>
      </c>
      <c r="AH92" s="33">
        <f t="shared" si="370"/>
        <v>0</v>
      </c>
      <c r="AI92" s="33">
        <f t="shared" si="370"/>
        <v>0</v>
      </c>
      <c r="AJ92" s="33">
        <f t="shared" si="370"/>
        <v>0</v>
      </c>
      <c r="AK92" s="33">
        <f t="shared" si="370"/>
        <v>0</v>
      </c>
      <c r="AL92" s="33">
        <f t="shared" si="370"/>
        <v>0</v>
      </c>
      <c r="AM92" s="33">
        <f t="shared" si="370"/>
        <v>0</v>
      </c>
      <c r="AN92" s="33">
        <f t="shared" si="370"/>
        <v>0</v>
      </c>
      <c r="AO92" s="33">
        <f t="shared" si="370"/>
        <v>0</v>
      </c>
      <c r="AP92" s="33">
        <f t="shared" si="370"/>
        <v>0</v>
      </c>
      <c r="AQ92" s="33">
        <f t="shared" si="370"/>
        <v>0</v>
      </c>
      <c r="AR92" s="33">
        <f t="shared" si="370"/>
        <v>0</v>
      </c>
      <c r="AS92" s="33">
        <f t="shared" si="370"/>
        <v>0</v>
      </c>
      <c r="AT92" s="33">
        <f t="shared" si="370"/>
        <v>0</v>
      </c>
      <c r="AU92" s="33">
        <f t="shared" si="370"/>
        <v>0</v>
      </c>
      <c r="AV92" s="33">
        <f t="shared" si="370"/>
        <v>0</v>
      </c>
      <c r="AW92" s="33">
        <f t="shared" si="370"/>
        <v>0</v>
      </c>
      <c r="AX92" s="33">
        <f t="shared" si="370"/>
        <v>0</v>
      </c>
      <c r="AY92" s="33">
        <f t="shared" si="370"/>
        <v>0</v>
      </c>
      <c r="AZ92" s="33">
        <f t="shared" si="370"/>
        <v>0</v>
      </c>
      <c r="BA92" s="33">
        <f t="shared" si="370"/>
        <v>0</v>
      </c>
      <c r="BB92" s="33">
        <f t="shared" si="370"/>
        <v>0</v>
      </c>
      <c r="BC92" s="33">
        <f t="shared" si="370"/>
        <v>0</v>
      </c>
      <c r="BD92" s="33">
        <f t="shared" si="370"/>
        <v>0</v>
      </c>
      <c r="BE92" s="33">
        <f t="shared" si="370"/>
        <v>0</v>
      </c>
      <c r="BF92" s="33">
        <f t="shared" si="370"/>
        <v>0</v>
      </c>
      <c r="BG92" s="33">
        <f t="shared" si="370"/>
        <v>0</v>
      </c>
      <c r="BH92" s="33">
        <f t="shared" si="370"/>
        <v>0</v>
      </c>
      <c r="BI92" s="33">
        <f t="shared" si="370"/>
        <v>0</v>
      </c>
      <c r="BJ92" s="33">
        <f t="shared" si="370"/>
        <v>0</v>
      </c>
      <c r="BK92" s="33">
        <f t="shared" si="370"/>
        <v>0</v>
      </c>
      <c r="BL92" s="33">
        <f t="shared" si="370"/>
        <v>0</v>
      </c>
      <c r="BM92" s="33">
        <f t="shared" si="370"/>
        <v>0</v>
      </c>
      <c r="BN92" s="33">
        <f t="shared" si="370"/>
        <v>0</v>
      </c>
      <c r="BO92" s="33">
        <f t="shared" si="370"/>
        <v>0</v>
      </c>
      <c r="BP92" s="74"/>
      <c r="BR92" s="33">
        <f t="shared" ref="BR92:BV92" si="371">ROUND(BR72-BR91,0)</f>
        <v>0</v>
      </c>
      <c r="BS92" s="33">
        <f t="shared" si="371"/>
        <v>0</v>
      </c>
      <c r="BT92" s="33">
        <f t="shared" si="371"/>
        <v>0</v>
      </c>
      <c r="BU92" s="33">
        <f t="shared" si="371"/>
        <v>0</v>
      </c>
      <c r="BV92" s="33">
        <f t="shared" si="371"/>
        <v>0</v>
      </c>
      <c r="BX92" s="90">
        <f t="shared" ref="BX92:CA92" si="372">ROUND(BX72-BX91,0)</f>
        <v>0</v>
      </c>
      <c r="BY92" s="90">
        <f t="shared" si="372"/>
        <v>0</v>
      </c>
      <c r="BZ92" s="90">
        <f t="shared" si="372"/>
        <v>0</v>
      </c>
      <c r="CA92" s="90">
        <f t="shared" si="372"/>
        <v>0</v>
      </c>
    </row>
    <row r="93" spans="1:79" x14ac:dyDescent="0.3">
      <c r="I93" s="41"/>
    </row>
    <row r="94" spans="1:79" x14ac:dyDescent="0.3">
      <c r="A94" s="5" t="s">
        <v>111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112</v>
      </c>
    </row>
    <row r="96" spans="1:79" x14ac:dyDescent="0.3">
      <c r="A96" s="42" t="str">
        <f>$A$49</f>
        <v>Net Income</v>
      </c>
      <c r="F96" s="13" t="s">
        <v>116</v>
      </c>
      <c r="H96" s="46"/>
      <c r="I96" s="41">
        <f t="shared" ref="I96:AE96" si="373">I49</f>
        <v>252592.95386887123</v>
      </c>
      <c r="J96" s="41">
        <f t="shared" si="373"/>
        <v>284319.38289991167</v>
      </c>
      <c r="K96" s="41">
        <f t="shared" si="373"/>
        <v>268151.22741980274</v>
      </c>
      <c r="L96" s="41">
        <f t="shared" si="373"/>
        <v>312427.99695409089</v>
      </c>
      <c r="M96" s="41">
        <f t="shared" si="373"/>
        <v>255245.95518352068</v>
      </c>
      <c r="N96" s="41">
        <f t="shared" si="373"/>
        <v>245135.65787589946</v>
      </c>
      <c r="O96" s="41">
        <f t="shared" si="373"/>
        <v>261330.76508936859</v>
      </c>
      <c r="P96" s="41">
        <f t="shared" si="373"/>
        <v>213812.57390676509</v>
      </c>
      <c r="Q96" s="41">
        <f t="shared" si="373"/>
        <v>234243.54043128318</v>
      </c>
      <c r="R96" s="41">
        <f t="shared" si="373"/>
        <v>229097.02628876769</v>
      </c>
      <c r="S96" s="41">
        <f t="shared" si="373"/>
        <v>278286.65434761078</v>
      </c>
      <c r="T96" s="41">
        <f t="shared" si="373"/>
        <v>126271.27402088518</v>
      </c>
      <c r="U96" s="41">
        <f t="shared" si="373"/>
        <v>257135.81227931433</v>
      </c>
      <c r="V96" s="41">
        <f t="shared" si="373"/>
        <v>124892.95686689958</v>
      </c>
      <c r="W96" s="41">
        <f t="shared" si="373"/>
        <v>205798.54603977816</v>
      </c>
      <c r="X96" s="41">
        <f t="shared" si="373"/>
        <v>206388.59979312285</v>
      </c>
      <c r="Y96" s="41">
        <f t="shared" si="373"/>
        <v>159504.43551332416</v>
      </c>
      <c r="Z96" s="41">
        <f t="shared" si="373"/>
        <v>137522.6639203238</v>
      </c>
      <c r="AA96" s="41">
        <f t="shared" si="373"/>
        <v>186524.47729907598</v>
      </c>
      <c r="AB96" s="41">
        <f t="shared" si="373"/>
        <v>143821.14255914363</v>
      </c>
      <c r="AC96" s="41">
        <f t="shared" si="373"/>
        <v>201903.13829778397</v>
      </c>
      <c r="AD96" s="41">
        <f t="shared" si="373"/>
        <v>197703.56744567878</v>
      </c>
      <c r="AE96" s="41">
        <f t="shared" si="373"/>
        <v>254301.5468758709</v>
      </c>
      <c r="AF96" s="41">
        <f t="shared" ref="AF96:BO96" si="374">AF49</f>
        <v>142365.42776354996</v>
      </c>
      <c r="AG96" s="41">
        <f t="shared" si="374"/>
        <v>260272.89128372155</v>
      </c>
      <c r="AH96" s="41">
        <f t="shared" si="374"/>
        <v>258345.98430807993</v>
      </c>
      <c r="AI96" s="41">
        <f t="shared" si="374"/>
        <v>252361.29745589534</v>
      </c>
      <c r="AJ96" s="41">
        <f t="shared" si="374"/>
        <v>317465.26328478393</v>
      </c>
      <c r="AK96" s="41">
        <f t="shared" si="374"/>
        <v>221267.27492634614</v>
      </c>
      <c r="AL96" s="41">
        <f t="shared" si="374"/>
        <v>225033.67119251739</v>
      </c>
      <c r="AM96" s="41">
        <f t="shared" si="374"/>
        <v>234786.18775796646</v>
      </c>
      <c r="AN96" s="41">
        <f t="shared" si="374"/>
        <v>217494.46246413665</v>
      </c>
      <c r="AO96" s="41">
        <f t="shared" si="374"/>
        <v>222363.80579373927</v>
      </c>
      <c r="AP96" s="41">
        <f t="shared" si="374"/>
        <v>188445.31899444235</v>
      </c>
      <c r="AQ96" s="41">
        <f t="shared" si="374"/>
        <v>310009.69177745876</v>
      </c>
      <c r="AR96" s="41">
        <f t="shared" si="374"/>
        <v>191506.86170349119</v>
      </c>
      <c r="AS96" s="41">
        <f t="shared" si="374"/>
        <v>317824.06329146482</v>
      </c>
      <c r="AT96" s="41">
        <f t="shared" si="374"/>
        <v>309890.96542618924</v>
      </c>
      <c r="AU96" s="41">
        <f t="shared" si="374"/>
        <v>303360.48197622097</v>
      </c>
      <c r="AV96" s="41">
        <f t="shared" si="374"/>
        <v>373306.60671254329</v>
      </c>
      <c r="AW96" s="41">
        <f t="shared" si="374"/>
        <v>271382.16463372915</v>
      </c>
      <c r="AX96" s="41">
        <f t="shared" si="374"/>
        <v>277837.63551889278</v>
      </c>
      <c r="AY96" s="41">
        <f t="shared" si="374"/>
        <v>289829.09341782343</v>
      </c>
      <c r="AZ96" s="41">
        <f t="shared" si="374"/>
        <v>271812.40329958627</v>
      </c>
      <c r="BA96" s="41">
        <f t="shared" si="374"/>
        <v>276203.66067913256</v>
      </c>
      <c r="BB96" s="41">
        <f t="shared" si="374"/>
        <v>238812.27311284712</v>
      </c>
      <c r="BC96" s="41">
        <f t="shared" si="374"/>
        <v>367478.16703760845</v>
      </c>
      <c r="BD96" s="41">
        <f t="shared" si="374"/>
        <v>247552.34693853103</v>
      </c>
      <c r="BE96" s="41">
        <f t="shared" si="374"/>
        <v>383733.65788832481</v>
      </c>
      <c r="BF96" s="41">
        <f t="shared" si="374"/>
        <v>368508.81881306961</v>
      </c>
      <c r="BG96" s="41">
        <f t="shared" si="374"/>
        <v>361333.14655735192</v>
      </c>
      <c r="BH96" s="41">
        <f t="shared" si="374"/>
        <v>436967.1824687192</v>
      </c>
      <c r="BI96" s="41">
        <f t="shared" si="374"/>
        <v>328373.69308472297</v>
      </c>
      <c r="BJ96" s="41">
        <f t="shared" si="374"/>
        <v>338085.09044316399</v>
      </c>
      <c r="BK96" s="41">
        <f t="shared" si="374"/>
        <v>352767.60451257869</v>
      </c>
      <c r="BL96" s="41">
        <f t="shared" si="374"/>
        <v>333921.95730856748</v>
      </c>
      <c r="BM96" s="41">
        <f t="shared" si="374"/>
        <v>337717.73222880752</v>
      </c>
      <c r="BN96" s="41">
        <f t="shared" si="374"/>
        <v>296208.5256910274</v>
      </c>
      <c r="BO96" s="41">
        <f t="shared" si="374"/>
        <v>433138.07468466077</v>
      </c>
      <c r="BP96" s="75"/>
      <c r="BR96" s="75"/>
      <c r="BS96" s="41">
        <f t="shared" ref="BS96:BV96" si="375">BS49</f>
        <v>2201768.1609112015</v>
      </c>
      <c r="BT96" s="41">
        <f t="shared" si="375"/>
        <v>2850211.2770026382</v>
      </c>
      <c r="BU96" s="41">
        <f t="shared" si="375"/>
        <v>3489244.376809529</v>
      </c>
      <c r="BV96" s="41">
        <f t="shared" si="375"/>
        <v>4218307.8306195252</v>
      </c>
    </row>
    <row r="97" spans="1:74" x14ac:dyDescent="0.3">
      <c r="A97" s="42" t="str">
        <f>$A$40</f>
        <v>Depreciation</v>
      </c>
      <c r="F97" s="13" t="s">
        <v>116</v>
      </c>
      <c r="H97" s="46"/>
      <c r="I97" s="41">
        <f t="shared" ref="I97:AE97" si="376">I40</f>
        <v>19035.61</v>
      </c>
      <c r="J97" s="41">
        <f t="shared" si="376"/>
        <v>18720.400000000001</v>
      </c>
      <c r="K97" s="41">
        <f t="shared" si="376"/>
        <v>18411.5</v>
      </c>
      <c r="L97" s="41">
        <f t="shared" si="376"/>
        <v>18981.88</v>
      </c>
      <c r="M97" s="41">
        <f t="shared" si="376"/>
        <v>19528.150000000001</v>
      </c>
      <c r="N97" s="41">
        <f t="shared" si="376"/>
        <v>20104.55</v>
      </c>
      <c r="O97" s="41">
        <f t="shared" si="376"/>
        <v>20664.259999999998</v>
      </c>
      <c r="P97" s="41">
        <f t="shared" si="376"/>
        <v>21250.01</v>
      </c>
      <c r="Q97" s="41">
        <f t="shared" si="376"/>
        <v>20976.37</v>
      </c>
      <c r="R97" s="41">
        <f t="shared" si="376"/>
        <v>21574.46</v>
      </c>
      <c r="S97" s="41">
        <f t="shared" si="376"/>
        <v>22131.79</v>
      </c>
      <c r="T97" s="41">
        <f t="shared" si="376"/>
        <v>22689.54</v>
      </c>
      <c r="U97" s="41">
        <f t="shared" si="376"/>
        <v>22437.15</v>
      </c>
      <c r="V97" s="41">
        <f t="shared" si="376"/>
        <v>22189.8</v>
      </c>
      <c r="W97" s="41">
        <f t="shared" si="376"/>
        <v>21947.4</v>
      </c>
      <c r="X97" s="41">
        <f t="shared" si="376"/>
        <v>21709.85</v>
      </c>
      <c r="Y97" s="41">
        <f t="shared" si="376"/>
        <v>21477.05</v>
      </c>
      <c r="Z97" s="41">
        <f t="shared" si="376"/>
        <v>22074.57</v>
      </c>
      <c r="AA97" s="41">
        <f t="shared" si="376"/>
        <v>22683.26</v>
      </c>
      <c r="AB97" s="41">
        <f t="shared" si="376"/>
        <v>23286</v>
      </c>
      <c r="AC97" s="41">
        <f t="shared" si="376"/>
        <v>23071.27</v>
      </c>
      <c r="AD97" s="41">
        <f t="shared" si="376"/>
        <v>23693.05</v>
      </c>
      <c r="AE97" s="41">
        <f t="shared" si="376"/>
        <v>24359.63</v>
      </c>
      <c r="AF97" s="41">
        <f t="shared" ref="AF97:BO97" si="377">AF40</f>
        <v>24359.63</v>
      </c>
      <c r="AG97" s="41">
        <f t="shared" si="377"/>
        <v>24359.63</v>
      </c>
      <c r="AH97" s="41">
        <f t="shared" si="377"/>
        <v>24359.63</v>
      </c>
      <c r="AI97" s="41">
        <f t="shared" si="377"/>
        <v>24359.63</v>
      </c>
      <c r="AJ97" s="41">
        <f t="shared" si="377"/>
        <v>24359.63</v>
      </c>
      <c r="AK97" s="41">
        <f t="shared" si="377"/>
        <v>24359.63</v>
      </c>
      <c r="AL97" s="41">
        <f t="shared" si="377"/>
        <v>24359.63</v>
      </c>
      <c r="AM97" s="41">
        <f t="shared" si="377"/>
        <v>24359.63</v>
      </c>
      <c r="AN97" s="41">
        <f t="shared" si="377"/>
        <v>24359.63</v>
      </c>
      <c r="AO97" s="41">
        <f t="shared" si="377"/>
        <v>24359.63</v>
      </c>
      <c r="AP97" s="41">
        <f t="shared" si="377"/>
        <v>24359.63</v>
      </c>
      <c r="AQ97" s="41">
        <f t="shared" si="377"/>
        <v>24359.63</v>
      </c>
      <c r="AR97" s="41">
        <f t="shared" si="377"/>
        <v>24359.63</v>
      </c>
      <c r="AS97" s="41">
        <f t="shared" si="377"/>
        <v>24359.63</v>
      </c>
      <c r="AT97" s="41">
        <f t="shared" si="377"/>
        <v>24359.63</v>
      </c>
      <c r="AU97" s="41">
        <f t="shared" si="377"/>
        <v>24359.63</v>
      </c>
      <c r="AV97" s="41">
        <f t="shared" si="377"/>
        <v>24359.63</v>
      </c>
      <c r="AW97" s="41">
        <f t="shared" si="377"/>
        <v>24359.63</v>
      </c>
      <c r="AX97" s="41">
        <f t="shared" si="377"/>
        <v>24359.63</v>
      </c>
      <c r="AY97" s="41">
        <f t="shared" si="377"/>
        <v>24359.63</v>
      </c>
      <c r="AZ97" s="41">
        <f t="shared" si="377"/>
        <v>24359.63</v>
      </c>
      <c r="BA97" s="41">
        <f t="shared" si="377"/>
        <v>24359.63</v>
      </c>
      <c r="BB97" s="41">
        <f t="shared" si="377"/>
        <v>24359.63</v>
      </c>
      <c r="BC97" s="41">
        <f t="shared" si="377"/>
        <v>24359.63</v>
      </c>
      <c r="BD97" s="41">
        <f t="shared" si="377"/>
        <v>24359.63</v>
      </c>
      <c r="BE97" s="41">
        <f t="shared" si="377"/>
        <v>24359.63</v>
      </c>
      <c r="BF97" s="41">
        <f t="shared" si="377"/>
        <v>24359.63</v>
      </c>
      <c r="BG97" s="41">
        <f t="shared" si="377"/>
        <v>24359.63</v>
      </c>
      <c r="BH97" s="41">
        <f t="shared" si="377"/>
        <v>24359.63</v>
      </c>
      <c r="BI97" s="41">
        <f t="shared" si="377"/>
        <v>24359.63</v>
      </c>
      <c r="BJ97" s="41">
        <f t="shared" si="377"/>
        <v>24359.63</v>
      </c>
      <c r="BK97" s="41">
        <f t="shared" si="377"/>
        <v>24359.63</v>
      </c>
      <c r="BL97" s="41">
        <f t="shared" si="377"/>
        <v>24359.63</v>
      </c>
      <c r="BM97" s="41">
        <f t="shared" si="377"/>
        <v>24359.63</v>
      </c>
      <c r="BN97" s="41">
        <f t="shared" si="377"/>
        <v>24359.63</v>
      </c>
      <c r="BO97" s="41">
        <f t="shared" si="377"/>
        <v>24359.63</v>
      </c>
      <c r="BP97" s="75"/>
      <c r="BR97" s="75"/>
      <c r="BS97" s="41">
        <f t="shared" ref="BS97:BV97" si="378">BS40</f>
        <v>271618.57</v>
      </c>
      <c r="BT97" s="41">
        <f t="shared" si="378"/>
        <v>292315.56</v>
      </c>
      <c r="BU97" s="41">
        <f t="shared" si="378"/>
        <v>292315.56</v>
      </c>
      <c r="BV97" s="41">
        <f t="shared" si="378"/>
        <v>292315.56</v>
      </c>
    </row>
    <row r="98" spans="1:74" x14ac:dyDescent="0.3">
      <c r="A98" s="42" t="str">
        <f>"Change in "&amp;A67</f>
        <v xml:space="preserve">Change in Accounts Receivable </v>
      </c>
      <c r="F98" s="13" t="s">
        <v>114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379">J67-K67</f>
        <v>-114032.31999999983</v>
      </c>
      <c r="L98" s="41">
        <f t="shared" si="379"/>
        <v>-19513.620000000112</v>
      </c>
      <c r="M98" s="41">
        <f t="shared" si="379"/>
        <v>-141147.79999999981</v>
      </c>
      <c r="N98" s="41">
        <f t="shared" si="379"/>
        <v>185142.86999999965</v>
      </c>
      <c r="O98" s="41">
        <f t="shared" si="379"/>
        <v>227252.15000000037</v>
      </c>
      <c r="P98" s="41">
        <f t="shared" si="379"/>
        <v>-109431.10000000009</v>
      </c>
      <c r="Q98" s="41">
        <f t="shared" si="379"/>
        <v>-81747.85999999987</v>
      </c>
      <c r="R98" s="41">
        <f t="shared" si="379"/>
        <v>-16805.850000000093</v>
      </c>
      <c r="S98" s="41">
        <f t="shared" si="379"/>
        <v>-95381.439999999944</v>
      </c>
      <c r="T98" s="41">
        <f t="shared" si="379"/>
        <v>28983.679999999702</v>
      </c>
      <c r="U98" s="41">
        <f t="shared" si="379"/>
        <v>140302.3200000003</v>
      </c>
      <c r="V98" s="41">
        <f t="shared" si="379"/>
        <v>-35631.419999999925</v>
      </c>
      <c r="W98" s="41">
        <f t="shared" si="379"/>
        <v>-395631.97000000067</v>
      </c>
      <c r="X98" s="41">
        <f t="shared" si="379"/>
        <v>-99597.069999999367</v>
      </c>
      <c r="Y98" s="41">
        <f t="shared" si="379"/>
        <v>55613.040000000037</v>
      </c>
      <c r="Z98" s="41">
        <f t="shared" si="379"/>
        <v>82199.429999999702</v>
      </c>
      <c r="AA98" s="41">
        <f t="shared" si="379"/>
        <v>225003.45000000019</v>
      </c>
      <c r="AB98" s="41">
        <f t="shared" si="379"/>
        <v>134786.44999999972</v>
      </c>
      <c r="AC98" s="41">
        <f t="shared" si="379"/>
        <v>68344.850000000093</v>
      </c>
      <c r="AD98" s="41">
        <f t="shared" si="379"/>
        <v>42294.439999999944</v>
      </c>
      <c r="AE98" s="41">
        <f t="shared" si="379"/>
        <v>-63451.189999999944</v>
      </c>
      <c r="AF98" s="41">
        <f t="shared" ref="AF98:AF100" si="380">AE67-AF67</f>
        <v>0</v>
      </c>
      <c r="AG98" s="41">
        <f t="shared" ref="AG98:AG100" si="381">AF67-AG67</f>
        <v>0</v>
      </c>
      <c r="AH98" s="41">
        <f t="shared" ref="AH98:AH100" si="382">AG67-AH67</f>
        <v>0</v>
      </c>
      <c r="AI98" s="41">
        <f t="shared" ref="AI98:AI100" si="383">AH67-AI67</f>
        <v>0</v>
      </c>
      <c r="AJ98" s="41">
        <f t="shared" ref="AJ98:AJ100" si="384">AI67-AJ67</f>
        <v>0</v>
      </c>
      <c r="AK98" s="41">
        <f t="shared" ref="AK98:AK100" si="385">AJ67-AK67</f>
        <v>0</v>
      </c>
      <c r="AL98" s="41">
        <f t="shared" ref="AL98:AL100" si="386">AK67-AL67</f>
        <v>0</v>
      </c>
      <c r="AM98" s="41">
        <f t="shared" ref="AM98:AM100" si="387">AL67-AM67</f>
        <v>0</v>
      </c>
      <c r="AN98" s="41">
        <f t="shared" ref="AN98:AN100" si="388">AM67-AN67</f>
        <v>0</v>
      </c>
      <c r="AO98" s="41">
        <f t="shared" ref="AO98:AO100" si="389">AN67-AO67</f>
        <v>0</v>
      </c>
      <c r="AP98" s="41">
        <f t="shared" ref="AP98:AP100" si="390">AO67-AP67</f>
        <v>0</v>
      </c>
      <c r="AQ98" s="41">
        <f t="shared" ref="AQ98:AQ100" si="391">AP67-AQ67</f>
        <v>0</v>
      </c>
      <c r="AR98" s="41">
        <f t="shared" ref="AR98:AR100" si="392">AQ67-AR67</f>
        <v>0</v>
      </c>
      <c r="AS98" s="41">
        <f t="shared" ref="AS98:AS100" si="393">AR67-AS67</f>
        <v>0</v>
      </c>
      <c r="AT98" s="41">
        <f t="shared" ref="AT98:AT100" si="394">AS67-AT67</f>
        <v>0</v>
      </c>
      <c r="AU98" s="41">
        <f t="shared" ref="AU98:AU100" si="395">AT67-AU67</f>
        <v>0</v>
      </c>
      <c r="AV98" s="41">
        <f t="shared" ref="AV98:AV100" si="396">AU67-AV67</f>
        <v>0</v>
      </c>
      <c r="AW98" s="41">
        <f t="shared" ref="AW98:AW100" si="397">AV67-AW67</f>
        <v>0</v>
      </c>
      <c r="AX98" s="41">
        <f t="shared" ref="AX98:AX100" si="398">AW67-AX67</f>
        <v>0</v>
      </c>
      <c r="AY98" s="41">
        <f t="shared" ref="AY98:AY100" si="399">AX67-AY67</f>
        <v>0</v>
      </c>
      <c r="AZ98" s="41">
        <f t="shared" ref="AZ98:AZ100" si="400">AY67-AZ67</f>
        <v>0</v>
      </c>
      <c r="BA98" s="41">
        <f t="shared" ref="BA98:BA100" si="401">AZ67-BA67</f>
        <v>0</v>
      </c>
      <c r="BB98" s="41">
        <f t="shared" ref="BB98:BB100" si="402">BA67-BB67</f>
        <v>0</v>
      </c>
      <c r="BC98" s="41">
        <f t="shared" ref="BC98:BC100" si="403">BB67-BC67</f>
        <v>0</v>
      </c>
      <c r="BD98" s="41">
        <f t="shared" ref="BD98:BD100" si="404">BC67-BD67</f>
        <v>0</v>
      </c>
      <c r="BE98" s="41">
        <f t="shared" ref="BE98:BE100" si="405">BD67-BE67</f>
        <v>0</v>
      </c>
      <c r="BF98" s="41">
        <f t="shared" ref="BF98:BF100" si="406">BE67-BF67</f>
        <v>0</v>
      </c>
      <c r="BG98" s="41">
        <f t="shared" ref="BG98:BG100" si="407">BF67-BG67</f>
        <v>0</v>
      </c>
      <c r="BH98" s="41">
        <f t="shared" ref="BH98:BH100" si="408">BG67-BH67</f>
        <v>0</v>
      </c>
      <c r="BI98" s="41">
        <f t="shared" ref="BI98:BI100" si="409">BH67-BI67</f>
        <v>0</v>
      </c>
      <c r="BJ98" s="41">
        <f t="shared" ref="BJ98:BJ100" si="410">BI67-BJ67</f>
        <v>0</v>
      </c>
      <c r="BK98" s="41">
        <f t="shared" ref="BK98:BK100" si="411">BJ67-BK67</f>
        <v>0</v>
      </c>
      <c r="BL98" s="41">
        <f t="shared" ref="BL98:BL100" si="412">BK67-BL67</f>
        <v>0</v>
      </c>
      <c r="BM98" s="41">
        <f t="shared" ref="BM98:BM100" si="413">BL67-BM67</f>
        <v>0</v>
      </c>
      <c r="BN98" s="41">
        <f t="shared" ref="BN98:BN100" si="414">BM67-BN67</f>
        <v>0</v>
      </c>
      <c r="BO98" s="41">
        <f t="shared" ref="BO98:BO100" si="415">BN67-BO67</f>
        <v>0</v>
      </c>
      <c r="BP98" s="75"/>
      <c r="BR98" s="75"/>
      <c r="BS98" s="41">
        <f t="shared" ref="BS98:BS100" si="416">BR67-BS67</f>
        <v>183216.00999999978</v>
      </c>
      <c r="BT98" s="41">
        <f t="shared" ref="BT98:BT100" si="417">BS67-BT67</f>
        <v>0</v>
      </c>
      <c r="BU98" s="41">
        <f t="shared" ref="BU98:BU100" si="418">BT67-BU67</f>
        <v>0</v>
      </c>
      <c r="BV98" s="41">
        <f t="shared" ref="BV98:BV100" si="419">BU67-BV67</f>
        <v>0</v>
      </c>
    </row>
    <row r="99" spans="1:74" x14ac:dyDescent="0.3">
      <c r="A99" s="42" t="str">
        <f>"Change in "&amp;A68</f>
        <v>Change in Inventory</v>
      </c>
      <c r="F99" s="13" t="s">
        <v>114</v>
      </c>
      <c r="H99" s="46"/>
      <c r="I99" s="41">
        <f t="shared" ref="I99:J100" si="420">H68-I68</f>
        <v>39031.459999999031</v>
      </c>
      <c r="J99" s="41">
        <f t="shared" si="420"/>
        <v>275882.38999999966</v>
      </c>
      <c r="K99" s="41">
        <f t="shared" si="379"/>
        <v>-468366.37999999989</v>
      </c>
      <c r="L99" s="41">
        <f t="shared" si="379"/>
        <v>-90468.719999998808</v>
      </c>
      <c r="M99" s="41">
        <f t="shared" si="379"/>
        <v>108014.28999999911</v>
      </c>
      <c r="N99" s="41">
        <f t="shared" si="379"/>
        <v>-212667.98000000045</v>
      </c>
      <c r="O99" s="41">
        <f t="shared" si="379"/>
        <v>152633.65000000037</v>
      </c>
      <c r="P99" s="41">
        <f t="shared" si="379"/>
        <v>252385.40000000037</v>
      </c>
      <c r="Q99" s="41">
        <f t="shared" si="379"/>
        <v>387365.47999999952</v>
      </c>
      <c r="R99" s="41">
        <f t="shared" si="379"/>
        <v>34059.589999999851</v>
      </c>
      <c r="S99" s="41">
        <f t="shared" si="379"/>
        <v>-99555.370000000112</v>
      </c>
      <c r="T99" s="41">
        <f t="shared" si="379"/>
        <v>-446977.33000000007</v>
      </c>
      <c r="U99" s="41">
        <f t="shared" si="379"/>
        <v>-312453.00999999978</v>
      </c>
      <c r="V99" s="41">
        <f t="shared" si="379"/>
        <v>-22122.769999999553</v>
      </c>
      <c r="W99" s="41">
        <f t="shared" si="379"/>
        <v>-62434.769999999553</v>
      </c>
      <c r="X99" s="41">
        <f t="shared" si="379"/>
        <v>-468382.62000000104</v>
      </c>
      <c r="Y99" s="41">
        <f t="shared" si="379"/>
        <v>65326.300000000745</v>
      </c>
      <c r="Z99" s="41">
        <f t="shared" si="379"/>
        <v>-4392.0999999996275</v>
      </c>
      <c r="AA99" s="41">
        <f t="shared" si="379"/>
        <v>139130.91999999993</v>
      </c>
      <c r="AB99" s="41">
        <f t="shared" si="379"/>
        <v>101861.70999999903</v>
      </c>
      <c r="AC99" s="41">
        <f t="shared" si="379"/>
        <v>194941.90000000037</v>
      </c>
      <c r="AD99" s="41">
        <f t="shared" si="379"/>
        <v>59786.560000000522</v>
      </c>
      <c r="AE99" s="41">
        <f t="shared" si="379"/>
        <v>-257390.94000000134</v>
      </c>
      <c r="AF99" s="41">
        <f t="shared" si="380"/>
        <v>0</v>
      </c>
      <c r="AG99" s="41">
        <f t="shared" si="381"/>
        <v>0</v>
      </c>
      <c r="AH99" s="41">
        <f t="shared" si="382"/>
        <v>0</v>
      </c>
      <c r="AI99" s="41">
        <f t="shared" si="383"/>
        <v>0</v>
      </c>
      <c r="AJ99" s="41">
        <f t="shared" si="384"/>
        <v>0</v>
      </c>
      <c r="AK99" s="41">
        <f t="shared" si="385"/>
        <v>0</v>
      </c>
      <c r="AL99" s="41">
        <f t="shared" si="386"/>
        <v>0</v>
      </c>
      <c r="AM99" s="41">
        <f t="shared" si="387"/>
        <v>0</v>
      </c>
      <c r="AN99" s="41">
        <f t="shared" si="388"/>
        <v>0</v>
      </c>
      <c r="AO99" s="41">
        <f t="shared" si="389"/>
        <v>0</v>
      </c>
      <c r="AP99" s="41">
        <f t="shared" si="390"/>
        <v>0</v>
      </c>
      <c r="AQ99" s="41">
        <f t="shared" si="391"/>
        <v>0</v>
      </c>
      <c r="AR99" s="41">
        <f t="shared" si="392"/>
        <v>0</v>
      </c>
      <c r="AS99" s="41">
        <f t="shared" si="393"/>
        <v>0</v>
      </c>
      <c r="AT99" s="41">
        <f t="shared" si="394"/>
        <v>0</v>
      </c>
      <c r="AU99" s="41">
        <f t="shared" si="395"/>
        <v>0</v>
      </c>
      <c r="AV99" s="41">
        <f t="shared" si="396"/>
        <v>0</v>
      </c>
      <c r="AW99" s="41">
        <f t="shared" si="397"/>
        <v>0</v>
      </c>
      <c r="AX99" s="41">
        <f t="shared" si="398"/>
        <v>0</v>
      </c>
      <c r="AY99" s="41">
        <f t="shared" si="399"/>
        <v>0</v>
      </c>
      <c r="AZ99" s="41">
        <f t="shared" si="400"/>
        <v>0</v>
      </c>
      <c r="BA99" s="41">
        <f t="shared" si="401"/>
        <v>0</v>
      </c>
      <c r="BB99" s="41">
        <f t="shared" si="402"/>
        <v>0</v>
      </c>
      <c r="BC99" s="41">
        <f t="shared" si="403"/>
        <v>0</v>
      </c>
      <c r="BD99" s="41">
        <f t="shared" si="404"/>
        <v>0</v>
      </c>
      <c r="BE99" s="41">
        <f t="shared" si="405"/>
        <v>0</v>
      </c>
      <c r="BF99" s="41">
        <f t="shared" si="406"/>
        <v>0</v>
      </c>
      <c r="BG99" s="41">
        <f t="shared" si="407"/>
        <v>0</v>
      </c>
      <c r="BH99" s="41">
        <f t="shared" si="408"/>
        <v>0</v>
      </c>
      <c r="BI99" s="41">
        <f t="shared" si="409"/>
        <v>0</v>
      </c>
      <c r="BJ99" s="41">
        <f t="shared" si="410"/>
        <v>0</v>
      </c>
      <c r="BK99" s="41">
        <f t="shared" si="411"/>
        <v>0</v>
      </c>
      <c r="BL99" s="41">
        <f t="shared" si="412"/>
        <v>0</v>
      </c>
      <c r="BM99" s="41">
        <f t="shared" si="413"/>
        <v>0</v>
      </c>
      <c r="BN99" s="41">
        <f t="shared" si="414"/>
        <v>0</v>
      </c>
      <c r="BO99" s="41">
        <f t="shared" si="415"/>
        <v>0</v>
      </c>
      <c r="BP99" s="75"/>
      <c r="BR99" s="75"/>
      <c r="BS99" s="41">
        <f t="shared" si="416"/>
        <v>-1013106.1500000004</v>
      </c>
      <c r="BT99" s="41">
        <f t="shared" si="417"/>
        <v>0</v>
      </c>
      <c r="BU99" s="41">
        <f t="shared" si="418"/>
        <v>0</v>
      </c>
      <c r="BV99" s="41">
        <f t="shared" si="419"/>
        <v>0</v>
      </c>
    </row>
    <row r="100" spans="1:74" x14ac:dyDescent="0.3">
      <c r="A100" s="42" t="str">
        <f>"Change in "&amp;A69</f>
        <v>Change in Prepaid Expenses</v>
      </c>
      <c r="F100" s="13" t="s">
        <v>114</v>
      </c>
      <c r="H100" s="46"/>
      <c r="I100" s="41">
        <f t="shared" si="420"/>
        <v>-26921.020000000019</v>
      </c>
      <c r="J100" s="41">
        <f t="shared" si="420"/>
        <v>-26921.020000000019</v>
      </c>
      <c r="K100" s="41">
        <f t="shared" si="379"/>
        <v>8088.109999999986</v>
      </c>
      <c r="L100" s="41">
        <f t="shared" si="379"/>
        <v>-20935.019999999902</v>
      </c>
      <c r="M100" s="41">
        <f t="shared" si="379"/>
        <v>28346.659999999916</v>
      </c>
      <c r="N100" s="41">
        <f t="shared" si="379"/>
        <v>-1318.4299999999348</v>
      </c>
      <c r="O100" s="41">
        <f t="shared" si="379"/>
        <v>7078.0499999999302</v>
      </c>
      <c r="P100" s="41">
        <f t="shared" si="379"/>
        <v>7078.0500000000466</v>
      </c>
      <c r="Q100" s="41">
        <f t="shared" si="379"/>
        <v>8378.4199999999837</v>
      </c>
      <c r="R100" s="41">
        <f t="shared" si="379"/>
        <v>8378.4099999999744</v>
      </c>
      <c r="S100" s="41">
        <f t="shared" si="379"/>
        <v>-43555.630000000005</v>
      </c>
      <c r="T100" s="41">
        <f t="shared" si="379"/>
        <v>22014.359999999986</v>
      </c>
      <c r="U100" s="41">
        <f t="shared" si="379"/>
        <v>-28536.289999999921</v>
      </c>
      <c r="V100" s="41">
        <f t="shared" si="379"/>
        <v>-28536.280000000028</v>
      </c>
      <c r="W100" s="41">
        <f t="shared" si="379"/>
        <v>8573.4000000000233</v>
      </c>
      <c r="X100" s="41">
        <f t="shared" si="379"/>
        <v>-22191.130000000005</v>
      </c>
      <c r="Y100" s="41">
        <f t="shared" si="379"/>
        <v>30047.469999999972</v>
      </c>
      <c r="Z100" s="41">
        <f t="shared" si="379"/>
        <v>-1397.5400000000373</v>
      </c>
      <c r="AA100" s="41">
        <f t="shared" si="379"/>
        <v>7502.7399999999907</v>
      </c>
      <c r="AB100" s="41">
        <f t="shared" si="379"/>
        <v>7502.7300000000978</v>
      </c>
      <c r="AC100" s="41">
        <f t="shared" si="379"/>
        <v>8881.1199999999953</v>
      </c>
      <c r="AD100" s="41">
        <f t="shared" si="379"/>
        <v>8881.1199999999953</v>
      </c>
      <c r="AE100" s="41">
        <f t="shared" si="379"/>
        <v>-46168.970000000088</v>
      </c>
      <c r="AF100" s="41">
        <f t="shared" si="380"/>
        <v>0</v>
      </c>
      <c r="AG100" s="41">
        <f t="shared" si="381"/>
        <v>0</v>
      </c>
      <c r="AH100" s="41">
        <f t="shared" si="382"/>
        <v>0</v>
      </c>
      <c r="AI100" s="41">
        <f t="shared" si="383"/>
        <v>0</v>
      </c>
      <c r="AJ100" s="41">
        <f t="shared" si="384"/>
        <v>0</v>
      </c>
      <c r="AK100" s="41">
        <f t="shared" si="385"/>
        <v>0</v>
      </c>
      <c r="AL100" s="41">
        <f t="shared" si="386"/>
        <v>0</v>
      </c>
      <c r="AM100" s="41">
        <f t="shared" si="387"/>
        <v>0</v>
      </c>
      <c r="AN100" s="41">
        <f t="shared" si="388"/>
        <v>0</v>
      </c>
      <c r="AO100" s="41">
        <f t="shared" si="389"/>
        <v>0</v>
      </c>
      <c r="AP100" s="41">
        <f t="shared" si="390"/>
        <v>0</v>
      </c>
      <c r="AQ100" s="41">
        <f t="shared" si="391"/>
        <v>0</v>
      </c>
      <c r="AR100" s="41">
        <f t="shared" si="392"/>
        <v>0</v>
      </c>
      <c r="AS100" s="41">
        <f t="shared" si="393"/>
        <v>0</v>
      </c>
      <c r="AT100" s="41">
        <f t="shared" si="394"/>
        <v>0</v>
      </c>
      <c r="AU100" s="41">
        <f t="shared" si="395"/>
        <v>0</v>
      </c>
      <c r="AV100" s="41">
        <f t="shared" si="396"/>
        <v>0</v>
      </c>
      <c r="AW100" s="41">
        <f t="shared" si="397"/>
        <v>0</v>
      </c>
      <c r="AX100" s="41">
        <f t="shared" si="398"/>
        <v>0</v>
      </c>
      <c r="AY100" s="41">
        <f t="shared" si="399"/>
        <v>0</v>
      </c>
      <c r="AZ100" s="41">
        <f t="shared" si="400"/>
        <v>0</v>
      </c>
      <c r="BA100" s="41">
        <f t="shared" si="401"/>
        <v>0</v>
      </c>
      <c r="BB100" s="41">
        <f t="shared" si="402"/>
        <v>0</v>
      </c>
      <c r="BC100" s="41">
        <f t="shared" si="403"/>
        <v>0</v>
      </c>
      <c r="BD100" s="41">
        <f t="shared" si="404"/>
        <v>0</v>
      </c>
      <c r="BE100" s="41">
        <f t="shared" si="405"/>
        <v>0</v>
      </c>
      <c r="BF100" s="41">
        <f t="shared" si="406"/>
        <v>0</v>
      </c>
      <c r="BG100" s="41">
        <f t="shared" si="407"/>
        <v>0</v>
      </c>
      <c r="BH100" s="41">
        <f t="shared" si="408"/>
        <v>0</v>
      </c>
      <c r="BI100" s="41">
        <f t="shared" si="409"/>
        <v>0</v>
      </c>
      <c r="BJ100" s="41">
        <f t="shared" si="410"/>
        <v>0</v>
      </c>
      <c r="BK100" s="41">
        <f t="shared" si="411"/>
        <v>0</v>
      </c>
      <c r="BL100" s="41">
        <f t="shared" si="412"/>
        <v>0</v>
      </c>
      <c r="BM100" s="41">
        <f t="shared" si="413"/>
        <v>0</v>
      </c>
      <c r="BN100" s="41">
        <f t="shared" si="414"/>
        <v>0</v>
      </c>
      <c r="BO100" s="41">
        <f t="shared" si="415"/>
        <v>0</v>
      </c>
      <c r="BP100" s="75"/>
      <c r="BR100" s="75"/>
      <c r="BS100" s="41">
        <f t="shared" si="416"/>
        <v>-33427.270000000019</v>
      </c>
      <c r="BT100" s="41">
        <f t="shared" si="417"/>
        <v>0</v>
      </c>
      <c r="BU100" s="41">
        <f t="shared" si="418"/>
        <v>0</v>
      </c>
      <c r="BV100" s="41">
        <f t="shared" si="419"/>
        <v>0</v>
      </c>
    </row>
    <row r="101" spans="1:74" x14ac:dyDescent="0.3">
      <c r="A101" s="42" t="str">
        <f>"Change in "&amp;A75</f>
        <v>Change in Accounts Payable</v>
      </c>
      <c r="F101" s="13" t="s">
        <v>115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421">K75-J75</f>
        <v>244186.93999999948</v>
      </c>
      <c r="L101" s="41">
        <f t="shared" si="421"/>
        <v>120095.09000000078</v>
      </c>
      <c r="M101" s="41">
        <f t="shared" si="421"/>
        <v>-321582.3900000006</v>
      </c>
      <c r="N101" s="41">
        <f t="shared" si="421"/>
        <v>319110.6400000006</v>
      </c>
      <c r="O101" s="41">
        <f t="shared" si="421"/>
        <v>-430945.98000000045</v>
      </c>
      <c r="P101" s="41">
        <f t="shared" si="421"/>
        <v>50217.129999999888</v>
      </c>
      <c r="Q101" s="41">
        <f t="shared" si="421"/>
        <v>-953.20000000018626</v>
      </c>
      <c r="R101" s="41">
        <f t="shared" si="421"/>
        <v>-39596.489999999292</v>
      </c>
      <c r="S101" s="41">
        <f t="shared" si="421"/>
        <v>126909.46999999974</v>
      </c>
      <c r="T101" s="41">
        <f t="shared" si="421"/>
        <v>-277501.98000000045</v>
      </c>
      <c r="U101" s="41">
        <f t="shared" si="421"/>
        <v>537547.29</v>
      </c>
      <c r="V101" s="41">
        <f t="shared" si="421"/>
        <v>196809.91999999993</v>
      </c>
      <c r="W101" s="41">
        <f t="shared" si="421"/>
        <v>-292308.00999999978</v>
      </c>
      <c r="X101" s="41">
        <f t="shared" si="421"/>
        <v>329570.29000000004</v>
      </c>
      <c r="Y101" s="41">
        <f t="shared" si="421"/>
        <v>-140688.9299999997</v>
      </c>
      <c r="Z101" s="41">
        <f t="shared" si="421"/>
        <v>267478.03000000026</v>
      </c>
      <c r="AA101" s="41">
        <f t="shared" si="421"/>
        <v>-576141.47000000067</v>
      </c>
      <c r="AB101" s="41">
        <f t="shared" si="421"/>
        <v>141533.99000000022</v>
      </c>
      <c r="AC101" s="41">
        <f t="shared" si="421"/>
        <v>-61084.589999999851</v>
      </c>
      <c r="AD101" s="41">
        <f t="shared" si="421"/>
        <v>-105282.36000000034</v>
      </c>
      <c r="AE101" s="41">
        <f t="shared" si="421"/>
        <v>101908.0700000003</v>
      </c>
      <c r="AF101" s="41">
        <f t="shared" ref="AF101:AF104" si="422">AF75-AE75</f>
        <v>0</v>
      </c>
      <c r="AG101" s="41">
        <f t="shared" ref="AG101:AG104" si="423">AG75-AF75</f>
        <v>0</v>
      </c>
      <c r="AH101" s="41">
        <f t="shared" ref="AH101:AH104" si="424">AH75-AG75</f>
        <v>0</v>
      </c>
      <c r="AI101" s="41">
        <f t="shared" ref="AI101:AI104" si="425">AI75-AH75</f>
        <v>0</v>
      </c>
      <c r="AJ101" s="41">
        <f t="shared" ref="AJ101:AJ104" si="426">AJ75-AI75</f>
        <v>0</v>
      </c>
      <c r="AK101" s="41">
        <f t="shared" ref="AK101:AK104" si="427">AK75-AJ75</f>
        <v>0</v>
      </c>
      <c r="AL101" s="41">
        <f t="shared" ref="AL101:AL104" si="428">AL75-AK75</f>
        <v>0</v>
      </c>
      <c r="AM101" s="41">
        <f t="shared" ref="AM101:AM104" si="429">AM75-AL75</f>
        <v>0</v>
      </c>
      <c r="AN101" s="41">
        <f t="shared" ref="AN101:AN104" si="430">AN75-AM75</f>
        <v>0</v>
      </c>
      <c r="AO101" s="41">
        <f t="shared" ref="AO101:AO104" si="431">AO75-AN75</f>
        <v>0</v>
      </c>
      <c r="AP101" s="41">
        <f t="shared" ref="AP101:AP104" si="432">AP75-AO75</f>
        <v>0</v>
      </c>
      <c r="AQ101" s="41">
        <f t="shared" ref="AQ101:AQ104" si="433">AQ75-AP75</f>
        <v>0</v>
      </c>
      <c r="AR101" s="41">
        <f t="shared" ref="AR101:AR104" si="434">AR75-AQ75</f>
        <v>0</v>
      </c>
      <c r="AS101" s="41">
        <f t="shared" ref="AS101:AS104" si="435">AS75-AR75</f>
        <v>0</v>
      </c>
      <c r="AT101" s="41">
        <f t="shared" ref="AT101:AT104" si="436">AT75-AS75</f>
        <v>0</v>
      </c>
      <c r="AU101" s="41">
        <f t="shared" ref="AU101:AU104" si="437">AU75-AT75</f>
        <v>0</v>
      </c>
      <c r="AV101" s="41">
        <f t="shared" ref="AV101:AV104" si="438">AV75-AU75</f>
        <v>0</v>
      </c>
      <c r="AW101" s="41">
        <f t="shared" ref="AW101:AW104" si="439">AW75-AV75</f>
        <v>0</v>
      </c>
      <c r="AX101" s="41">
        <f t="shared" ref="AX101:AX104" si="440">AX75-AW75</f>
        <v>0</v>
      </c>
      <c r="AY101" s="41">
        <f t="shared" ref="AY101:AY104" si="441">AY75-AX75</f>
        <v>0</v>
      </c>
      <c r="AZ101" s="41">
        <f t="shared" ref="AZ101:AZ104" si="442">AZ75-AY75</f>
        <v>0</v>
      </c>
      <c r="BA101" s="41">
        <f t="shared" ref="BA101:BA104" si="443">BA75-AZ75</f>
        <v>0</v>
      </c>
      <c r="BB101" s="41">
        <f t="shared" ref="BB101:BB104" si="444">BB75-BA75</f>
        <v>0</v>
      </c>
      <c r="BC101" s="41">
        <f t="shared" ref="BC101:BC104" si="445">BC75-BB75</f>
        <v>0</v>
      </c>
      <c r="BD101" s="41">
        <f t="shared" ref="BD101:BD104" si="446">BD75-BC75</f>
        <v>0</v>
      </c>
      <c r="BE101" s="41">
        <f t="shared" ref="BE101:BE104" si="447">BE75-BD75</f>
        <v>0</v>
      </c>
      <c r="BF101" s="41">
        <f t="shared" ref="BF101:BF104" si="448">BF75-BE75</f>
        <v>0</v>
      </c>
      <c r="BG101" s="41">
        <f t="shared" ref="BG101:BG104" si="449">BG75-BF75</f>
        <v>0</v>
      </c>
      <c r="BH101" s="41">
        <f t="shared" ref="BH101:BH104" si="450">BH75-BG75</f>
        <v>0</v>
      </c>
      <c r="BI101" s="41">
        <f t="shared" ref="BI101:BI104" si="451">BI75-BH75</f>
        <v>0</v>
      </c>
      <c r="BJ101" s="41">
        <f t="shared" ref="BJ101:BJ104" si="452">BJ75-BI75</f>
        <v>0</v>
      </c>
      <c r="BK101" s="41">
        <f t="shared" ref="BK101:BK104" si="453">BK75-BJ75</f>
        <v>0</v>
      </c>
      <c r="BL101" s="41">
        <f t="shared" ref="BL101:BL104" si="454">BL75-BK75</f>
        <v>0</v>
      </c>
      <c r="BM101" s="41">
        <f t="shared" ref="BM101:BM104" si="455">BM75-BL75</f>
        <v>0</v>
      </c>
      <c r="BN101" s="41">
        <f t="shared" ref="BN101:BN104" si="456">BN75-BM75</f>
        <v>0</v>
      </c>
      <c r="BO101" s="41">
        <f t="shared" ref="BO101:BO104" si="457">BO75-BN75</f>
        <v>0</v>
      </c>
      <c r="BP101" s="75"/>
      <c r="BR101" s="75"/>
      <c r="BS101" s="41">
        <f t="shared" ref="BS101:BS104" si="458">BS75-BR75</f>
        <v>121840.25</v>
      </c>
      <c r="BT101" s="41">
        <f t="shared" ref="BT101:BT104" si="459">BT75-BS75</f>
        <v>0</v>
      </c>
      <c r="BU101" s="41">
        <f t="shared" ref="BU101:BU104" si="460">BU75-BT75</f>
        <v>0</v>
      </c>
      <c r="BV101" s="41">
        <f t="shared" ref="BV101:BV104" si="461">BV75-BU75</f>
        <v>0</v>
      </c>
    </row>
    <row r="102" spans="1:74" x14ac:dyDescent="0.3">
      <c r="A102" s="42" t="str">
        <f>"Change in "&amp;A76</f>
        <v>Change in Accrued Expenses</v>
      </c>
      <c r="F102" s="13" t="s">
        <v>115</v>
      </c>
      <c r="H102" s="46"/>
      <c r="I102" s="41">
        <f t="shared" ref="I102:J104" si="462">I76-H76</f>
        <v>26764.340000000026</v>
      </c>
      <c r="J102" s="41">
        <f t="shared" si="462"/>
        <v>26764.339999999967</v>
      </c>
      <c r="K102" s="41">
        <f t="shared" si="421"/>
        <v>-8041.0400000000373</v>
      </c>
      <c r="L102" s="41">
        <f t="shared" si="421"/>
        <v>20813.190000000061</v>
      </c>
      <c r="M102" s="41">
        <f t="shared" si="421"/>
        <v>-28181.690000000061</v>
      </c>
      <c r="N102" s="41">
        <f t="shared" si="421"/>
        <v>1310.75</v>
      </c>
      <c r="O102" s="41">
        <f t="shared" si="421"/>
        <v>-7036.8499999999767</v>
      </c>
      <c r="P102" s="41">
        <f t="shared" si="421"/>
        <v>-7036.859999999986</v>
      </c>
      <c r="Q102" s="41">
        <f t="shared" si="421"/>
        <v>-8329.6500000000233</v>
      </c>
      <c r="R102" s="41">
        <f t="shared" si="421"/>
        <v>-8329.6499999999651</v>
      </c>
      <c r="S102" s="41">
        <f t="shared" si="421"/>
        <v>43302.139999999956</v>
      </c>
      <c r="T102" s="41">
        <f t="shared" si="421"/>
        <v>-21886.239999999991</v>
      </c>
      <c r="U102" s="41">
        <f t="shared" si="421"/>
        <v>28370.20000000007</v>
      </c>
      <c r="V102" s="41">
        <f t="shared" si="421"/>
        <v>28370.209999999963</v>
      </c>
      <c r="W102" s="41">
        <f t="shared" si="421"/>
        <v>-8523.5100000000093</v>
      </c>
      <c r="X102" s="41">
        <f t="shared" si="421"/>
        <v>22061.979999999981</v>
      </c>
      <c r="Y102" s="41">
        <f t="shared" si="421"/>
        <v>-29872.589999999967</v>
      </c>
      <c r="Z102" s="41">
        <f t="shared" si="421"/>
        <v>1389.4000000000233</v>
      </c>
      <c r="AA102" s="41">
        <f t="shared" si="421"/>
        <v>-7459.0700000000652</v>
      </c>
      <c r="AB102" s="41">
        <f t="shared" si="421"/>
        <v>-7459.0699999999488</v>
      </c>
      <c r="AC102" s="41">
        <f t="shared" si="421"/>
        <v>-8829.4300000000512</v>
      </c>
      <c r="AD102" s="41">
        <f t="shared" si="421"/>
        <v>-8829.4299999999348</v>
      </c>
      <c r="AE102" s="41">
        <f t="shared" si="421"/>
        <v>45900.269999999902</v>
      </c>
      <c r="AF102" s="41">
        <f t="shared" si="422"/>
        <v>0</v>
      </c>
      <c r="AG102" s="41">
        <f t="shared" si="423"/>
        <v>0</v>
      </c>
      <c r="AH102" s="41">
        <f t="shared" si="424"/>
        <v>0</v>
      </c>
      <c r="AI102" s="41">
        <f t="shared" si="425"/>
        <v>0</v>
      </c>
      <c r="AJ102" s="41">
        <f t="shared" si="426"/>
        <v>0</v>
      </c>
      <c r="AK102" s="41">
        <f t="shared" si="427"/>
        <v>0</v>
      </c>
      <c r="AL102" s="41">
        <f t="shared" si="428"/>
        <v>0</v>
      </c>
      <c r="AM102" s="41">
        <f t="shared" si="429"/>
        <v>0</v>
      </c>
      <c r="AN102" s="41">
        <f t="shared" si="430"/>
        <v>0</v>
      </c>
      <c r="AO102" s="41">
        <f t="shared" si="431"/>
        <v>0</v>
      </c>
      <c r="AP102" s="41">
        <f t="shared" si="432"/>
        <v>0</v>
      </c>
      <c r="AQ102" s="41">
        <f t="shared" si="433"/>
        <v>0</v>
      </c>
      <c r="AR102" s="41">
        <f t="shared" si="434"/>
        <v>0</v>
      </c>
      <c r="AS102" s="41">
        <f t="shared" si="435"/>
        <v>0</v>
      </c>
      <c r="AT102" s="41">
        <f t="shared" si="436"/>
        <v>0</v>
      </c>
      <c r="AU102" s="41">
        <f t="shared" si="437"/>
        <v>0</v>
      </c>
      <c r="AV102" s="41">
        <f t="shared" si="438"/>
        <v>0</v>
      </c>
      <c r="AW102" s="41">
        <f t="shared" si="439"/>
        <v>0</v>
      </c>
      <c r="AX102" s="41">
        <f t="shared" si="440"/>
        <v>0</v>
      </c>
      <c r="AY102" s="41">
        <f t="shared" si="441"/>
        <v>0</v>
      </c>
      <c r="AZ102" s="41">
        <f t="shared" si="442"/>
        <v>0</v>
      </c>
      <c r="BA102" s="41">
        <f t="shared" si="443"/>
        <v>0</v>
      </c>
      <c r="BB102" s="41">
        <f t="shared" si="444"/>
        <v>0</v>
      </c>
      <c r="BC102" s="41">
        <f t="shared" si="445"/>
        <v>0</v>
      </c>
      <c r="BD102" s="41">
        <f t="shared" si="446"/>
        <v>0</v>
      </c>
      <c r="BE102" s="41">
        <f t="shared" si="447"/>
        <v>0</v>
      </c>
      <c r="BF102" s="41">
        <f t="shared" si="448"/>
        <v>0</v>
      </c>
      <c r="BG102" s="41">
        <f t="shared" si="449"/>
        <v>0</v>
      </c>
      <c r="BH102" s="41">
        <f t="shared" si="450"/>
        <v>0</v>
      </c>
      <c r="BI102" s="41">
        <f t="shared" si="451"/>
        <v>0</v>
      </c>
      <c r="BJ102" s="41">
        <f t="shared" si="452"/>
        <v>0</v>
      </c>
      <c r="BK102" s="41">
        <f t="shared" si="453"/>
        <v>0</v>
      </c>
      <c r="BL102" s="41">
        <f t="shared" si="454"/>
        <v>0</v>
      </c>
      <c r="BM102" s="41">
        <f t="shared" si="455"/>
        <v>0</v>
      </c>
      <c r="BN102" s="41">
        <f t="shared" si="456"/>
        <v>0</v>
      </c>
      <c r="BO102" s="41">
        <f t="shared" si="457"/>
        <v>0</v>
      </c>
      <c r="BP102" s="75"/>
      <c r="BR102" s="75"/>
      <c r="BS102" s="41">
        <f t="shared" si="458"/>
        <v>33232.719999999972</v>
      </c>
      <c r="BT102" s="41">
        <f t="shared" si="459"/>
        <v>0</v>
      </c>
      <c r="BU102" s="41">
        <f t="shared" si="460"/>
        <v>0</v>
      </c>
      <c r="BV102" s="41">
        <f t="shared" si="461"/>
        <v>0</v>
      </c>
    </row>
    <row r="103" spans="1:74" x14ac:dyDescent="0.3">
      <c r="A103" s="42" t="str">
        <f>"Change in "&amp;A77</f>
        <v>Change in Bonus Accrual</v>
      </c>
      <c r="F103" s="13" t="s">
        <v>115</v>
      </c>
      <c r="H103" s="46"/>
      <c r="I103" s="41">
        <f t="shared" si="462"/>
        <v>40000</v>
      </c>
      <c r="J103" s="41">
        <f t="shared" si="462"/>
        <v>40000</v>
      </c>
      <c r="K103" s="41">
        <f t="shared" si="421"/>
        <v>40000</v>
      </c>
      <c r="L103" s="41">
        <f t="shared" si="421"/>
        <v>40000</v>
      </c>
      <c r="M103" s="41">
        <f t="shared" si="421"/>
        <v>40000</v>
      </c>
      <c r="N103" s="41">
        <f t="shared" si="421"/>
        <v>40000</v>
      </c>
      <c r="O103" s="41">
        <f t="shared" si="421"/>
        <v>40000</v>
      </c>
      <c r="P103" s="41">
        <f t="shared" si="421"/>
        <v>40000</v>
      </c>
      <c r="Q103" s="41">
        <f t="shared" si="421"/>
        <v>40000</v>
      </c>
      <c r="R103" s="41">
        <f t="shared" si="421"/>
        <v>40000</v>
      </c>
      <c r="S103" s="41">
        <f t="shared" si="421"/>
        <v>-440000</v>
      </c>
      <c r="T103" s="41">
        <f t="shared" si="421"/>
        <v>42000</v>
      </c>
      <c r="U103" s="41">
        <f t="shared" si="421"/>
        <v>42000</v>
      </c>
      <c r="V103" s="41">
        <f t="shared" si="421"/>
        <v>42000</v>
      </c>
      <c r="W103" s="41">
        <f t="shared" si="421"/>
        <v>42000</v>
      </c>
      <c r="X103" s="41">
        <f t="shared" si="421"/>
        <v>42000</v>
      </c>
      <c r="Y103" s="41">
        <f t="shared" si="421"/>
        <v>42000</v>
      </c>
      <c r="Z103" s="41">
        <f t="shared" si="421"/>
        <v>42000</v>
      </c>
      <c r="AA103" s="41">
        <f t="shared" si="421"/>
        <v>42000</v>
      </c>
      <c r="AB103" s="41">
        <f t="shared" si="421"/>
        <v>42000</v>
      </c>
      <c r="AC103" s="41">
        <f t="shared" si="421"/>
        <v>42000</v>
      </c>
      <c r="AD103" s="41">
        <f t="shared" si="421"/>
        <v>42000</v>
      </c>
      <c r="AE103" s="41">
        <f t="shared" si="421"/>
        <v>-462000</v>
      </c>
      <c r="AF103" s="41">
        <f t="shared" si="422"/>
        <v>0</v>
      </c>
      <c r="AG103" s="41">
        <f t="shared" si="423"/>
        <v>0</v>
      </c>
      <c r="AH103" s="41">
        <f t="shared" si="424"/>
        <v>0</v>
      </c>
      <c r="AI103" s="41">
        <f t="shared" si="425"/>
        <v>0</v>
      </c>
      <c r="AJ103" s="41">
        <f t="shared" si="426"/>
        <v>0</v>
      </c>
      <c r="AK103" s="41">
        <f t="shared" si="427"/>
        <v>0</v>
      </c>
      <c r="AL103" s="41">
        <f t="shared" si="428"/>
        <v>0</v>
      </c>
      <c r="AM103" s="41">
        <f t="shared" si="429"/>
        <v>0</v>
      </c>
      <c r="AN103" s="41">
        <f t="shared" si="430"/>
        <v>0</v>
      </c>
      <c r="AO103" s="41">
        <f t="shared" si="431"/>
        <v>0</v>
      </c>
      <c r="AP103" s="41">
        <f t="shared" si="432"/>
        <v>0</v>
      </c>
      <c r="AQ103" s="41">
        <f t="shared" si="433"/>
        <v>0</v>
      </c>
      <c r="AR103" s="41">
        <f t="shared" si="434"/>
        <v>0</v>
      </c>
      <c r="AS103" s="41">
        <f t="shared" si="435"/>
        <v>0</v>
      </c>
      <c r="AT103" s="41">
        <f t="shared" si="436"/>
        <v>0</v>
      </c>
      <c r="AU103" s="41">
        <f t="shared" si="437"/>
        <v>0</v>
      </c>
      <c r="AV103" s="41">
        <f t="shared" si="438"/>
        <v>0</v>
      </c>
      <c r="AW103" s="41">
        <f t="shared" si="439"/>
        <v>0</v>
      </c>
      <c r="AX103" s="41">
        <f t="shared" si="440"/>
        <v>0</v>
      </c>
      <c r="AY103" s="41">
        <f t="shared" si="441"/>
        <v>0</v>
      </c>
      <c r="AZ103" s="41">
        <f t="shared" si="442"/>
        <v>0</v>
      </c>
      <c r="BA103" s="41">
        <f t="shared" si="443"/>
        <v>0</v>
      </c>
      <c r="BB103" s="41">
        <f t="shared" si="444"/>
        <v>0</v>
      </c>
      <c r="BC103" s="41">
        <f t="shared" si="445"/>
        <v>0</v>
      </c>
      <c r="BD103" s="41">
        <f t="shared" si="446"/>
        <v>0</v>
      </c>
      <c r="BE103" s="41">
        <f t="shared" si="447"/>
        <v>0</v>
      </c>
      <c r="BF103" s="41">
        <f t="shared" si="448"/>
        <v>0</v>
      </c>
      <c r="BG103" s="41">
        <f t="shared" si="449"/>
        <v>0</v>
      </c>
      <c r="BH103" s="41">
        <f t="shared" si="450"/>
        <v>0</v>
      </c>
      <c r="BI103" s="41">
        <f t="shared" si="451"/>
        <v>0</v>
      </c>
      <c r="BJ103" s="41">
        <f t="shared" si="452"/>
        <v>0</v>
      </c>
      <c r="BK103" s="41">
        <f t="shared" si="453"/>
        <v>0</v>
      </c>
      <c r="BL103" s="41">
        <f t="shared" si="454"/>
        <v>0</v>
      </c>
      <c r="BM103" s="41">
        <f t="shared" si="455"/>
        <v>0</v>
      </c>
      <c r="BN103" s="41">
        <f t="shared" si="456"/>
        <v>0</v>
      </c>
      <c r="BO103" s="41">
        <f t="shared" si="457"/>
        <v>0</v>
      </c>
      <c r="BP103" s="75"/>
      <c r="BR103" s="75"/>
      <c r="BS103" s="41">
        <f t="shared" si="458"/>
        <v>0</v>
      </c>
      <c r="BT103" s="41">
        <f t="shared" si="459"/>
        <v>0</v>
      </c>
      <c r="BU103" s="41">
        <f t="shared" si="460"/>
        <v>0</v>
      </c>
      <c r="BV103" s="41">
        <f t="shared" si="461"/>
        <v>0</v>
      </c>
    </row>
    <row r="104" spans="1:74" x14ac:dyDescent="0.3">
      <c r="A104" s="42" t="str">
        <f>"Change in "&amp;A78</f>
        <v>Change in Tax Accrual</v>
      </c>
      <c r="F104" s="13" t="s">
        <v>115</v>
      </c>
      <c r="H104" s="46"/>
      <c r="I104" s="41">
        <f t="shared" si="462"/>
        <v>108254.12308665908</v>
      </c>
      <c r="J104" s="41">
        <f t="shared" si="462"/>
        <v>121851.16409996216</v>
      </c>
      <c r="K104" s="41">
        <f t="shared" si="421"/>
        <v>-199778.67170367471</v>
      </c>
      <c r="L104" s="41">
        <f t="shared" si="421"/>
        <v>133897.71298032466</v>
      </c>
      <c r="M104" s="41">
        <f t="shared" si="421"/>
        <v>-139428.54393873125</v>
      </c>
      <c r="N104" s="41">
        <f t="shared" si="421"/>
        <v>105058.1390896712</v>
      </c>
      <c r="O104" s="41">
        <f t="shared" si="421"/>
        <v>111998.8993240151</v>
      </c>
      <c r="P104" s="41">
        <f t="shared" si="421"/>
        <v>-234814.20181801019</v>
      </c>
      <c r="Q104" s="41">
        <f t="shared" si="421"/>
        <v>100390.08875626419</v>
      </c>
      <c r="R104" s="41">
        <f t="shared" si="421"/>
        <v>98184.439838043298</v>
      </c>
      <c r="S104" s="41">
        <f t="shared" si="421"/>
        <v>119265.70900611894</v>
      </c>
      <c r="T104" s="41">
        <f t="shared" si="421"/>
        <v>-355357.9375515178</v>
      </c>
      <c r="U104" s="41">
        <f t="shared" si="421"/>
        <v>110201.06240542041</v>
      </c>
      <c r="V104" s="41">
        <f t="shared" si="421"/>
        <v>53525.552942956972</v>
      </c>
      <c r="W104" s="41">
        <f t="shared" si="421"/>
        <v>-129643.4987688518</v>
      </c>
      <c r="X104" s="41">
        <f t="shared" si="421"/>
        <v>88452.257054195506</v>
      </c>
      <c r="Y104" s="41">
        <f t="shared" si="421"/>
        <v>-108292.59013696149</v>
      </c>
      <c r="Z104" s="41">
        <f t="shared" si="421"/>
        <v>58938.284537281637</v>
      </c>
      <c r="AA104" s="41">
        <f t="shared" si="421"/>
        <v>79939.061699604004</v>
      </c>
      <c r="AB104" s="41">
        <f t="shared" si="421"/>
        <v>-145598.75750296307</v>
      </c>
      <c r="AC104" s="41">
        <f t="shared" si="421"/>
        <v>86529.916413336003</v>
      </c>
      <c r="AD104" s="41">
        <f t="shared" si="421"/>
        <v>84730.100333862327</v>
      </c>
      <c r="AE104" s="41">
        <f t="shared" si="421"/>
        <v>108986.3772325161</v>
      </c>
      <c r="AF104" s="41">
        <f t="shared" si="422"/>
        <v>0</v>
      </c>
      <c r="AG104" s="41">
        <f t="shared" si="423"/>
        <v>0</v>
      </c>
      <c r="AH104" s="41">
        <f t="shared" si="424"/>
        <v>0</v>
      </c>
      <c r="AI104" s="41">
        <f t="shared" si="425"/>
        <v>0</v>
      </c>
      <c r="AJ104" s="41">
        <f t="shared" si="426"/>
        <v>0</v>
      </c>
      <c r="AK104" s="41">
        <f t="shared" si="427"/>
        <v>0</v>
      </c>
      <c r="AL104" s="41">
        <f t="shared" si="428"/>
        <v>0</v>
      </c>
      <c r="AM104" s="41">
        <f t="shared" si="429"/>
        <v>0</v>
      </c>
      <c r="AN104" s="41">
        <f t="shared" si="430"/>
        <v>0</v>
      </c>
      <c r="AO104" s="41">
        <f t="shared" si="431"/>
        <v>0</v>
      </c>
      <c r="AP104" s="41">
        <f t="shared" si="432"/>
        <v>0</v>
      </c>
      <c r="AQ104" s="41">
        <f t="shared" si="433"/>
        <v>0</v>
      </c>
      <c r="AR104" s="41">
        <f t="shared" si="434"/>
        <v>0</v>
      </c>
      <c r="AS104" s="41">
        <f t="shared" si="435"/>
        <v>0</v>
      </c>
      <c r="AT104" s="41">
        <f t="shared" si="436"/>
        <v>0</v>
      </c>
      <c r="AU104" s="41">
        <f t="shared" si="437"/>
        <v>0</v>
      </c>
      <c r="AV104" s="41">
        <f t="shared" si="438"/>
        <v>0</v>
      </c>
      <c r="AW104" s="41">
        <f t="shared" si="439"/>
        <v>0</v>
      </c>
      <c r="AX104" s="41">
        <f t="shared" si="440"/>
        <v>0</v>
      </c>
      <c r="AY104" s="41">
        <f t="shared" si="441"/>
        <v>0</v>
      </c>
      <c r="AZ104" s="41">
        <f t="shared" si="442"/>
        <v>0</v>
      </c>
      <c r="BA104" s="41">
        <f t="shared" si="443"/>
        <v>0</v>
      </c>
      <c r="BB104" s="41">
        <f t="shared" si="444"/>
        <v>0</v>
      </c>
      <c r="BC104" s="41">
        <f t="shared" si="445"/>
        <v>0</v>
      </c>
      <c r="BD104" s="41">
        <f t="shared" si="446"/>
        <v>0</v>
      </c>
      <c r="BE104" s="41">
        <f t="shared" si="447"/>
        <v>0</v>
      </c>
      <c r="BF104" s="41">
        <f t="shared" si="448"/>
        <v>0</v>
      </c>
      <c r="BG104" s="41">
        <f t="shared" si="449"/>
        <v>0</v>
      </c>
      <c r="BH104" s="41">
        <f t="shared" si="450"/>
        <v>0</v>
      </c>
      <c r="BI104" s="41">
        <f t="shared" si="451"/>
        <v>0</v>
      </c>
      <c r="BJ104" s="41">
        <f t="shared" si="452"/>
        <v>0</v>
      </c>
      <c r="BK104" s="41">
        <f t="shared" si="453"/>
        <v>0</v>
      </c>
      <c r="BL104" s="41">
        <f t="shared" si="454"/>
        <v>0</v>
      </c>
      <c r="BM104" s="41">
        <f t="shared" si="455"/>
        <v>0</v>
      </c>
      <c r="BN104" s="41">
        <f t="shared" si="456"/>
        <v>0</v>
      </c>
      <c r="BO104" s="41">
        <f t="shared" si="457"/>
        <v>0</v>
      </c>
      <c r="BP104" s="75"/>
      <c r="BR104" s="75"/>
      <c r="BS104" s="41">
        <f t="shared" si="458"/>
        <v>-67590.171341121197</v>
      </c>
      <c r="BT104" s="41">
        <f t="shared" si="459"/>
        <v>0</v>
      </c>
      <c r="BU104" s="41">
        <f t="shared" si="460"/>
        <v>0</v>
      </c>
      <c r="BV104" s="41">
        <f t="shared" si="461"/>
        <v>0</v>
      </c>
    </row>
    <row r="105" spans="1:74" x14ac:dyDescent="0.3">
      <c r="A105" s="42"/>
      <c r="H105" s="46"/>
      <c r="BR105" s="46"/>
    </row>
    <row r="106" spans="1:74" x14ac:dyDescent="0.3">
      <c r="A106" s="34" t="s">
        <v>113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463">SUM(K96:K105)</f>
        <v>-211380.63428387226</v>
      </c>
      <c r="L106" s="43">
        <f t="shared" si="463"/>
        <v>515298.50993441755</v>
      </c>
      <c r="M106" s="43">
        <f t="shared" si="463"/>
        <v>-179205.368755212</v>
      </c>
      <c r="N106" s="43">
        <f t="shared" si="463"/>
        <v>701876.19696557056</v>
      </c>
      <c r="O106" s="43">
        <f t="shared" si="463"/>
        <v>382974.94441338396</v>
      </c>
      <c r="P106" s="43">
        <f t="shared" si="463"/>
        <v>233461.00208875514</v>
      </c>
      <c r="Q106" s="43">
        <f t="shared" si="463"/>
        <v>700323.18918754684</v>
      </c>
      <c r="R106" s="43">
        <f t="shared" si="463"/>
        <v>366561.93612681143</v>
      </c>
      <c r="S106" s="43">
        <f t="shared" si="463"/>
        <v>-88596.676646270673</v>
      </c>
      <c r="T106" s="43">
        <f t="shared" si="463"/>
        <v>-859764.63353063352</v>
      </c>
      <c r="U106" s="43">
        <f t="shared" si="463"/>
        <v>797004.53468473535</v>
      </c>
      <c r="V106" s="43">
        <f t="shared" si="463"/>
        <v>381497.96980985691</v>
      </c>
      <c r="W106" s="43">
        <f t="shared" si="463"/>
        <v>-610222.41272907355</v>
      </c>
      <c r="X106" s="43">
        <f t="shared" si="463"/>
        <v>120012.15684731794</v>
      </c>
      <c r="Y106" s="43">
        <f t="shared" si="463"/>
        <v>95114.185376363748</v>
      </c>
      <c r="Z106" s="43">
        <f t="shared" si="463"/>
        <v>605812.73845760571</v>
      </c>
      <c r="AA106" s="43">
        <f t="shared" si="463"/>
        <v>119183.36899867942</v>
      </c>
      <c r="AB106" s="43">
        <f t="shared" si="463"/>
        <v>441734.19505617965</v>
      </c>
      <c r="AC106" s="43">
        <f t="shared" si="463"/>
        <v>555758.17471112055</v>
      </c>
      <c r="AD106" s="43">
        <f t="shared" si="463"/>
        <v>344977.04777954135</v>
      </c>
      <c r="AE106" s="43">
        <f t="shared" si="463"/>
        <v>-293555.2058916142</v>
      </c>
      <c r="AF106" s="43">
        <f t="shared" ref="AF106:BO106" si="464">SUM(AF96:AF105)</f>
        <v>166725.05776354996</v>
      </c>
      <c r="AG106" s="43">
        <f t="shared" si="464"/>
        <v>284632.52128372155</v>
      </c>
      <c r="AH106" s="43">
        <f t="shared" si="464"/>
        <v>282705.61430807994</v>
      </c>
      <c r="AI106" s="43">
        <f t="shared" si="464"/>
        <v>276720.92745589535</v>
      </c>
      <c r="AJ106" s="43">
        <f t="shared" si="464"/>
        <v>341824.89328478393</v>
      </c>
      <c r="AK106" s="43">
        <f t="shared" si="464"/>
        <v>245626.90492634615</v>
      </c>
      <c r="AL106" s="43">
        <f t="shared" si="464"/>
        <v>249393.30119251739</v>
      </c>
      <c r="AM106" s="43">
        <f t="shared" si="464"/>
        <v>259145.81775796646</v>
      </c>
      <c r="AN106" s="43">
        <f t="shared" si="464"/>
        <v>241854.09246413666</v>
      </c>
      <c r="AO106" s="43">
        <f t="shared" si="464"/>
        <v>246723.43579373928</v>
      </c>
      <c r="AP106" s="43">
        <f t="shared" si="464"/>
        <v>212804.94899444235</v>
      </c>
      <c r="AQ106" s="43">
        <f t="shared" si="464"/>
        <v>334369.32177745877</v>
      </c>
      <c r="AR106" s="43">
        <f t="shared" si="464"/>
        <v>215866.49170349119</v>
      </c>
      <c r="AS106" s="43">
        <f t="shared" si="464"/>
        <v>342183.69329146482</v>
      </c>
      <c r="AT106" s="43">
        <f t="shared" si="464"/>
        <v>334250.59542618925</v>
      </c>
      <c r="AU106" s="43">
        <f t="shared" si="464"/>
        <v>327720.11197622097</v>
      </c>
      <c r="AV106" s="43">
        <f t="shared" si="464"/>
        <v>397666.23671254329</v>
      </c>
      <c r="AW106" s="43">
        <f t="shared" si="464"/>
        <v>295741.79463372915</v>
      </c>
      <c r="AX106" s="43">
        <f t="shared" si="464"/>
        <v>302197.26551889279</v>
      </c>
      <c r="AY106" s="43">
        <f t="shared" si="464"/>
        <v>314188.72341782344</v>
      </c>
      <c r="AZ106" s="43">
        <f t="shared" si="464"/>
        <v>296172.03329958627</v>
      </c>
      <c r="BA106" s="43">
        <f t="shared" si="464"/>
        <v>300563.29067913257</v>
      </c>
      <c r="BB106" s="43">
        <f t="shared" si="464"/>
        <v>263171.90311284713</v>
      </c>
      <c r="BC106" s="43">
        <f t="shared" si="464"/>
        <v>391837.79703760846</v>
      </c>
      <c r="BD106" s="43">
        <f t="shared" si="464"/>
        <v>271911.97693853104</v>
      </c>
      <c r="BE106" s="43">
        <f t="shared" si="464"/>
        <v>408093.28788832482</v>
      </c>
      <c r="BF106" s="43">
        <f t="shared" si="464"/>
        <v>392868.44881306961</v>
      </c>
      <c r="BG106" s="43">
        <f t="shared" si="464"/>
        <v>385692.77655735193</v>
      </c>
      <c r="BH106" s="43">
        <f t="shared" si="464"/>
        <v>461326.8124687192</v>
      </c>
      <c r="BI106" s="43">
        <f t="shared" si="464"/>
        <v>352733.32308472297</v>
      </c>
      <c r="BJ106" s="43">
        <f t="shared" si="464"/>
        <v>362444.720443164</v>
      </c>
      <c r="BK106" s="43">
        <f t="shared" si="464"/>
        <v>377127.2345125787</v>
      </c>
      <c r="BL106" s="43">
        <f t="shared" si="464"/>
        <v>358281.58730856748</v>
      </c>
      <c r="BM106" s="43">
        <f t="shared" si="464"/>
        <v>362077.36222880753</v>
      </c>
      <c r="BN106" s="43">
        <f t="shared" si="464"/>
        <v>320568.15569102741</v>
      </c>
      <c r="BO106" s="43">
        <f t="shared" si="464"/>
        <v>457497.70468466077</v>
      </c>
      <c r="BP106" s="75"/>
      <c r="BR106" s="80"/>
      <c r="BS106" s="43">
        <f t="shared" ref="BS106:BV106" si="465">SUM(BS96:BS105)</f>
        <v>1697552.1195700795</v>
      </c>
      <c r="BT106" s="43">
        <f t="shared" si="465"/>
        <v>3142526.8370026383</v>
      </c>
      <c r="BU106" s="43">
        <f t="shared" si="465"/>
        <v>3781559.9368095291</v>
      </c>
      <c r="BV106" s="43">
        <f t="shared" si="465"/>
        <v>4510623.3906195248</v>
      </c>
    </row>
    <row r="107" spans="1:74" x14ac:dyDescent="0.3">
      <c r="H107" s="46"/>
      <c r="BR107" s="46"/>
    </row>
    <row r="108" spans="1:74" x14ac:dyDescent="0.3">
      <c r="A108" t="s">
        <v>117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119</v>
      </c>
      <c r="H109" s="46"/>
      <c r="I109" s="41">
        <f t="shared" ref="I109:AE109" si="466">H70-I70-I40</f>
        <v>-97577.999999999665</v>
      </c>
      <c r="J109" s="41">
        <f t="shared" si="466"/>
        <v>-5.6024873629212379E-10</v>
      </c>
      <c r="K109" s="41">
        <f t="shared" si="466"/>
        <v>1.0000000707805157E-2</v>
      </c>
      <c r="L109" s="41">
        <f t="shared" si="466"/>
        <v>-104772.00000000012</v>
      </c>
      <c r="M109" s="41">
        <f t="shared" si="466"/>
        <v>-101153.00000000055</v>
      </c>
      <c r="N109" s="41">
        <f t="shared" si="466"/>
        <v>-104055.99999999926</v>
      </c>
      <c r="O109" s="41">
        <f t="shared" si="466"/>
        <v>-101355.99000000044</v>
      </c>
      <c r="P109" s="41">
        <f t="shared" si="466"/>
        <v>-103796.00000000022</v>
      </c>
      <c r="Q109" s="41">
        <f t="shared" si="466"/>
        <v>1.127773430198431E-10</v>
      </c>
      <c r="R109" s="41">
        <f t="shared" si="466"/>
        <v>-103950.00999999981</v>
      </c>
      <c r="S109" s="41">
        <f t="shared" si="466"/>
        <v>-98415.999999999971</v>
      </c>
      <c r="T109" s="41">
        <f t="shared" si="466"/>
        <v>-97835.990000000194</v>
      </c>
      <c r="U109" s="41">
        <f t="shared" si="466"/>
        <v>3.7107383832335472E-10</v>
      </c>
      <c r="V109" s="41">
        <f t="shared" si="466"/>
        <v>-1.8553691916167736E-10</v>
      </c>
      <c r="W109" s="41">
        <f t="shared" si="466"/>
        <v>3.7107383832335472E-10</v>
      </c>
      <c r="X109" s="41">
        <f t="shared" si="466"/>
        <v>-3.7107383832335472E-10</v>
      </c>
      <c r="Y109" s="41">
        <f t="shared" si="466"/>
        <v>-1.8553691916167736E-10</v>
      </c>
      <c r="Z109" s="41">
        <f t="shared" si="466"/>
        <v>-99079.999999999709</v>
      </c>
      <c r="AA109" s="41">
        <f t="shared" si="466"/>
        <v>-99872.000000000218</v>
      </c>
      <c r="AB109" s="41">
        <f t="shared" si="466"/>
        <v>-98622</v>
      </c>
      <c r="AC109" s="41">
        <f t="shared" si="466"/>
        <v>4.8385118134319782E-10</v>
      </c>
      <c r="AD109" s="41">
        <f t="shared" si="466"/>
        <v>-99866.000000000189</v>
      </c>
      <c r="AE109" s="41">
        <f t="shared" si="466"/>
        <v>-104736.00000000012</v>
      </c>
      <c r="AF109" s="41">
        <f t="shared" ref="AF109:BO109" si="467">AE70-AF70-AF40</f>
        <v>-1.127773430198431E-10</v>
      </c>
      <c r="AG109" s="41">
        <f t="shared" si="467"/>
        <v>-1.127773430198431E-10</v>
      </c>
      <c r="AH109" s="41">
        <f t="shared" si="467"/>
        <v>-1.127773430198431E-10</v>
      </c>
      <c r="AI109" s="41">
        <f t="shared" si="467"/>
        <v>-1.127773430198431E-10</v>
      </c>
      <c r="AJ109" s="41">
        <f t="shared" si="467"/>
        <v>-1.127773430198431E-10</v>
      </c>
      <c r="AK109" s="41">
        <f t="shared" si="467"/>
        <v>-1.127773430198431E-10</v>
      </c>
      <c r="AL109" s="41">
        <f t="shared" si="467"/>
        <v>-1.127773430198431E-10</v>
      </c>
      <c r="AM109" s="41">
        <f t="shared" si="467"/>
        <v>-1.127773430198431E-10</v>
      </c>
      <c r="AN109" s="41">
        <f t="shared" si="467"/>
        <v>-1.127773430198431E-10</v>
      </c>
      <c r="AO109" s="41">
        <f t="shared" si="467"/>
        <v>-1.127773430198431E-10</v>
      </c>
      <c r="AP109" s="41">
        <f t="shared" si="467"/>
        <v>-1.127773430198431E-10</v>
      </c>
      <c r="AQ109" s="41">
        <f t="shared" si="467"/>
        <v>-1.127773430198431E-10</v>
      </c>
      <c r="AR109" s="41">
        <f t="shared" si="467"/>
        <v>-1.127773430198431E-10</v>
      </c>
      <c r="AS109" s="41">
        <f t="shared" si="467"/>
        <v>-1.127773430198431E-10</v>
      </c>
      <c r="AT109" s="41">
        <f t="shared" si="467"/>
        <v>-1.127773430198431E-10</v>
      </c>
      <c r="AU109" s="41">
        <f t="shared" si="467"/>
        <v>-1.127773430198431E-10</v>
      </c>
      <c r="AV109" s="41">
        <f t="shared" si="467"/>
        <v>-1.127773430198431E-10</v>
      </c>
      <c r="AW109" s="41">
        <f t="shared" si="467"/>
        <v>-1.127773430198431E-10</v>
      </c>
      <c r="AX109" s="41">
        <f t="shared" si="467"/>
        <v>-1.127773430198431E-10</v>
      </c>
      <c r="AY109" s="41">
        <f t="shared" si="467"/>
        <v>-1.127773430198431E-10</v>
      </c>
      <c r="AZ109" s="41">
        <f t="shared" si="467"/>
        <v>-1.127773430198431E-10</v>
      </c>
      <c r="BA109" s="41">
        <f t="shared" si="467"/>
        <v>-1.127773430198431E-10</v>
      </c>
      <c r="BB109" s="41">
        <f t="shared" si="467"/>
        <v>-1.127773430198431E-10</v>
      </c>
      <c r="BC109" s="41">
        <f t="shared" si="467"/>
        <v>-1.127773430198431E-10</v>
      </c>
      <c r="BD109" s="41">
        <f t="shared" si="467"/>
        <v>-1.127773430198431E-10</v>
      </c>
      <c r="BE109" s="41">
        <f t="shared" si="467"/>
        <v>-1.127773430198431E-10</v>
      </c>
      <c r="BF109" s="41">
        <f t="shared" si="467"/>
        <v>-1.127773430198431E-10</v>
      </c>
      <c r="BG109" s="41">
        <f t="shared" si="467"/>
        <v>-1.127773430198431E-10</v>
      </c>
      <c r="BH109" s="41">
        <f t="shared" si="467"/>
        <v>-1.127773430198431E-10</v>
      </c>
      <c r="BI109" s="41">
        <f t="shared" si="467"/>
        <v>-1.127773430198431E-10</v>
      </c>
      <c r="BJ109" s="41">
        <f t="shared" si="467"/>
        <v>-1.127773430198431E-10</v>
      </c>
      <c r="BK109" s="41">
        <f t="shared" si="467"/>
        <v>-1.127773430198431E-10</v>
      </c>
      <c r="BL109" s="41">
        <f t="shared" si="467"/>
        <v>-1.127773430198431E-10</v>
      </c>
      <c r="BM109" s="41">
        <f t="shared" si="467"/>
        <v>-1.127773430198431E-10</v>
      </c>
      <c r="BN109" s="41">
        <f t="shared" si="467"/>
        <v>-1.127773430198431E-10</v>
      </c>
      <c r="BO109" s="41">
        <f t="shared" si="467"/>
        <v>-1.127773430198431E-10</v>
      </c>
      <c r="BP109" s="75"/>
      <c r="BR109" s="75"/>
      <c r="BS109" s="41">
        <f t="shared" ref="BS109:BV109" si="468">BR70-BS70-BS40</f>
        <v>-600011.99</v>
      </c>
      <c r="BT109" s="41">
        <f t="shared" si="468"/>
        <v>-1.3387762010097504E-9</v>
      </c>
      <c r="BU109" s="41">
        <f t="shared" si="468"/>
        <v>-1.3387762010097504E-9</v>
      </c>
      <c r="BV109" s="41">
        <f t="shared" si="468"/>
        <v>-1.3387762010097504E-9</v>
      </c>
    </row>
    <row r="110" spans="1:74" x14ac:dyDescent="0.3">
      <c r="H110" s="46"/>
      <c r="BR110" s="46"/>
    </row>
    <row r="111" spans="1:74" x14ac:dyDescent="0.3">
      <c r="A111" s="34" t="s">
        <v>118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469">SUM(K109:K110)</f>
        <v>1.0000000707805157E-2</v>
      </c>
      <c r="L111" s="43">
        <f t="shared" si="469"/>
        <v>-104772.00000000012</v>
      </c>
      <c r="M111" s="43">
        <f t="shared" si="469"/>
        <v>-101153.00000000055</v>
      </c>
      <c r="N111" s="43">
        <f t="shared" si="469"/>
        <v>-104055.99999999926</v>
      </c>
      <c r="O111" s="43">
        <f t="shared" si="469"/>
        <v>-101355.99000000044</v>
      </c>
      <c r="P111" s="43">
        <f t="shared" si="469"/>
        <v>-103796.00000000022</v>
      </c>
      <c r="Q111" s="43">
        <f t="shared" si="469"/>
        <v>1.127773430198431E-10</v>
      </c>
      <c r="R111" s="43">
        <f t="shared" si="469"/>
        <v>-103950.00999999981</v>
      </c>
      <c r="S111" s="43">
        <f t="shared" si="469"/>
        <v>-98415.999999999971</v>
      </c>
      <c r="T111" s="43">
        <f t="shared" si="469"/>
        <v>-97835.990000000194</v>
      </c>
      <c r="U111" s="43">
        <f t="shared" si="469"/>
        <v>3.7107383832335472E-10</v>
      </c>
      <c r="V111" s="43">
        <f t="shared" si="469"/>
        <v>-1.8553691916167736E-10</v>
      </c>
      <c r="W111" s="43">
        <f t="shared" si="469"/>
        <v>3.7107383832335472E-10</v>
      </c>
      <c r="X111" s="43">
        <f t="shared" si="469"/>
        <v>-3.7107383832335472E-10</v>
      </c>
      <c r="Y111" s="43">
        <f t="shared" si="469"/>
        <v>-1.8553691916167736E-10</v>
      </c>
      <c r="Z111" s="43">
        <f t="shared" si="469"/>
        <v>-99079.999999999709</v>
      </c>
      <c r="AA111" s="43">
        <f t="shared" si="469"/>
        <v>-99872.000000000218</v>
      </c>
      <c r="AB111" s="43">
        <f t="shared" si="469"/>
        <v>-98622</v>
      </c>
      <c r="AC111" s="43">
        <f t="shared" si="469"/>
        <v>4.8385118134319782E-10</v>
      </c>
      <c r="AD111" s="43">
        <f t="shared" si="469"/>
        <v>-99866.000000000189</v>
      </c>
      <c r="AE111" s="43">
        <f t="shared" si="469"/>
        <v>-104736.00000000012</v>
      </c>
      <c r="AF111" s="43">
        <f t="shared" ref="AF111:BO111" si="470">SUM(AF109:AF110)</f>
        <v>-1.127773430198431E-10</v>
      </c>
      <c r="AG111" s="43">
        <f t="shared" si="470"/>
        <v>-1.127773430198431E-10</v>
      </c>
      <c r="AH111" s="43">
        <f t="shared" si="470"/>
        <v>-1.127773430198431E-10</v>
      </c>
      <c r="AI111" s="43">
        <f t="shared" si="470"/>
        <v>-1.127773430198431E-10</v>
      </c>
      <c r="AJ111" s="43">
        <f t="shared" si="470"/>
        <v>-1.127773430198431E-10</v>
      </c>
      <c r="AK111" s="43">
        <f t="shared" si="470"/>
        <v>-1.127773430198431E-10</v>
      </c>
      <c r="AL111" s="43">
        <f t="shared" si="470"/>
        <v>-1.127773430198431E-10</v>
      </c>
      <c r="AM111" s="43">
        <f t="shared" si="470"/>
        <v>-1.127773430198431E-10</v>
      </c>
      <c r="AN111" s="43">
        <f t="shared" si="470"/>
        <v>-1.127773430198431E-10</v>
      </c>
      <c r="AO111" s="43">
        <f t="shared" si="470"/>
        <v>-1.127773430198431E-10</v>
      </c>
      <c r="AP111" s="43">
        <f t="shared" si="470"/>
        <v>-1.127773430198431E-10</v>
      </c>
      <c r="AQ111" s="43">
        <f t="shared" si="470"/>
        <v>-1.127773430198431E-10</v>
      </c>
      <c r="AR111" s="43">
        <f t="shared" si="470"/>
        <v>-1.127773430198431E-10</v>
      </c>
      <c r="AS111" s="43">
        <f t="shared" si="470"/>
        <v>-1.127773430198431E-10</v>
      </c>
      <c r="AT111" s="43">
        <f t="shared" si="470"/>
        <v>-1.127773430198431E-10</v>
      </c>
      <c r="AU111" s="43">
        <f t="shared" si="470"/>
        <v>-1.127773430198431E-10</v>
      </c>
      <c r="AV111" s="43">
        <f t="shared" si="470"/>
        <v>-1.127773430198431E-10</v>
      </c>
      <c r="AW111" s="43">
        <f t="shared" si="470"/>
        <v>-1.127773430198431E-10</v>
      </c>
      <c r="AX111" s="43">
        <f t="shared" si="470"/>
        <v>-1.127773430198431E-10</v>
      </c>
      <c r="AY111" s="43">
        <f t="shared" si="470"/>
        <v>-1.127773430198431E-10</v>
      </c>
      <c r="AZ111" s="43">
        <f t="shared" si="470"/>
        <v>-1.127773430198431E-10</v>
      </c>
      <c r="BA111" s="43">
        <f t="shared" si="470"/>
        <v>-1.127773430198431E-10</v>
      </c>
      <c r="BB111" s="43">
        <f t="shared" si="470"/>
        <v>-1.127773430198431E-10</v>
      </c>
      <c r="BC111" s="43">
        <f t="shared" si="470"/>
        <v>-1.127773430198431E-10</v>
      </c>
      <c r="BD111" s="43">
        <f t="shared" si="470"/>
        <v>-1.127773430198431E-10</v>
      </c>
      <c r="BE111" s="43">
        <f t="shared" si="470"/>
        <v>-1.127773430198431E-10</v>
      </c>
      <c r="BF111" s="43">
        <f t="shared" si="470"/>
        <v>-1.127773430198431E-10</v>
      </c>
      <c r="BG111" s="43">
        <f t="shared" si="470"/>
        <v>-1.127773430198431E-10</v>
      </c>
      <c r="BH111" s="43">
        <f t="shared" si="470"/>
        <v>-1.127773430198431E-10</v>
      </c>
      <c r="BI111" s="43">
        <f t="shared" si="470"/>
        <v>-1.127773430198431E-10</v>
      </c>
      <c r="BJ111" s="43">
        <f t="shared" si="470"/>
        <v>-1.127773430198431E-10</v>
      </c>
      <c r="BK111" s="43">
        <f t="shared" si="470"/>
        <v>-1.127773430198431E-10</v>
      </c>
      <c r="BL111" s="43">
        <f t="shared" si="470"/>
        <v>-1.127773430198431E-10</v>
      </c>
      <c r="BM111" s="43">
        <f t="shared" si="470"/>
        <v>-1.127773430198431E-10</v>
      </c>
      <c r="BN111" s="43">
        <f t="shared" si="470"/>
        <v>-1.127773430198431E-10</v>
      </c>
      <c r="BO111" s="43">
        <f t="shared" si="470"/>
        <v>-1.127773430198431E-10</v>
      </c>
      <c r="BP111" s="75"/>
      <c r="BR111" s="80"/>
      <c r="BS111" s="43">
        <f t="shared" ref="BS111:BV111" si="471">SUM(BS109:BS110)</f>
        <v>-600011.99</v>
      </c>
      <c r="BT111" s="43">
        <f t="shared" si="471"/>
        <v>-1.3387762010097504E-9</v>
      </c>
      <c r="BU111" s="43">
        <f t="shared" si="471"/>
        <v>-1.3387762010097504E-9</v>
      </c>
      <c r="BV111" s="43">
        <f t="shared" si="471"/>
        <v>-1.3387762010097504E-9</v>
      </c>
    </row>
    <row r="112" spans="1:74" x14ac:dyDescent="0.3">
      <c r="H112" s="46"/>
      <c r="BR112" s="46"/>
    </row>
    <row r="113" spans="1:74" x14ac:dyDescent="0.3">
      <c r="A113" t="s">
        <v>120</v>
      </c>
      <c r="H113" s="46"/>
      <c r="BR113" s="46"/>
    </row>
    <row r="114" spans="1:74" x14ac:dyDescent="0.3">
      <c r="A114" s="42" t="s">
        <v>121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115</v>
      </c>
      <c r="H115" s="46"/>
      <c r="I115" s="41">
        <f>I79-H79</f>
        <v>0</v>
      </c>
      <c r="J115" s="41">
        <f>J79-I79</f>
        <v>0</v>
      </c>
      <c r="K115" s="41">
        <f t="shared" ref="K115:AE115" si="472">K79-J79</f>
        <v>0</v>
      </c>
      <c r="L115" s="41">
        <f t="shared" si="472"/>
        <v>0</v>
      </c>
      <c r="M115" s="41">
        <f t="shared" si="472"/>
        <v>0</v>
      </c>
      <c r="N115" s="41">
        <f t="shared" si="472"/>
        <v>0</v>
      </c>
      <c r="O115" s="41">
        <f t="shared" si="472"/>
        <v>-500000</v>
      </c>
      <c r="P115" s="41">
        <f t="shared" si="472"/>
        <v>0</v>
      </c>
      <c r="Q115" s="41">
        <f t="shared" si="472"/>
        <v>0</v>
      </c>
      <c r="R115" s="41">
        <f t="shared" si="472"/>
        <v>0</v>
      </c>
      <c r="S115" s="41">
        <f t="shared" si="472"/>
        <v>0</v>
      </c>
      <c r="T115" s="41">
        <f t="shared" si="472"/>
        <v>0</v>
      </c>
      <c r="U115" s="41">
        <f t="shared" si="472"/>
        <v>0</v>
      </c>
      <c r="V115" s="41">
        <f t="shared" si="472"/>
        <v>-500000</v>
      </c>
      <c r="W115" s="41">
        <f t="shared" si="472"/>
        <v>0</v>
      </c>
      <c r="X115" s="41">
        <f t="shared" si="472"/>
        <v>0</v>
      </c>
      <c r="Y115" s="41">
        <f t="shared" si="472"/>
        <v>0</v>
      </c>
      <c r="Z115" s="41">
        <f t="shared" si="472"/>
        <v>0</v>
      </c>
      <c r="AA115" s="41">
        <f t="shared" si="472"/>
        <v>0</v>
      </c>
      <c r="AB115" s="41">
        <f t="shared" si="472"/>
        <v>-500000</v>
      </c>
      <c r="AC115" s="41">
        <f t="shared" si="472"/>
        <v>0</v>
      </c>
      <c r="AD115" s="41">
        <f t="shared" si="472"/>
        <v>0</v>
      </c>
      <c r="AE115" s="41">
        <f t="shared" si="472"/>
        <v>0</v>
      </c>
      <c r="AF115" s="41">
        <f t="shared" ref="AF115:AF116" si="473">AF79-AE79</f>
        <v>0</v>
      </c>
      <c r="AG115" s="41">
        <f t="shared" ref="AG115:AG116" si="474">AG79-AF79</f>
        <v>0</v>
      </c>
      <c r="AH115" s="41">
        <f t="shared" ref="AH115:AH116" si="475">AH79-AG79</f>
        <v>0</v>
      </c>
      <c r="AI115" s="41">
        <f t="shared" ref="AI115:AI116" si="476">AI79-AH79</f>
        <v>0</v>
      </c>
      <c r="AJ115" s="41">
        <f t="shared" ref="AJ115:AJ116" si="477">AJ79-AI79</f>
        <v>0</v>
      </c>
      <c r="AK115" s="41">
        <f t="shared" ref="AK115:AK116" si="478">AK79-AJ79</f>
        <v>0</v>
      </c>
      <c r="AL115" s="41">
        <f t="shared" ref="AL115:AL116" si="479">AL79-AK79</f>
        <v>0</v>
      </c>
      <c r="AM115" s="41">
        <f t="shared" ref="AM115:AM116" si="480">AM79-AL79</f>
        <v>0</v>
      </c>
      <c r="AN115" s="41">
        <f t="shared" ref="AN115:AN116" si="481">AN79-AM79</f>
        <v>0</v>
      </c>
      <c r="AO115" s="41">
        <f t="shared" ref="AO115:AO116" si="482">AO79-AN79</f>
        <v>0</v>
      </c>
      <c r="AP115" s="41">
        <f t="shared" ref="AP115:AP116" si="483">AP79-AO79</f>
        <v>0</v>
      </c>
      <c r="AQ115" s="41">
        <f t="shared" ref="AQ115:AQ116" si="484">AQ79-AP79</f>
        <v>0</v>
      </c>
      <c r="AR115" s="41">
        <f t="shared" ref="AR115:AR116" si="485">AR79-AQ79</f>
        <v>0</v>
      </c>
      <c r="AS115" s="41">
        <f t="shared" ref="AS115:AS116" si="486">AS79-AR79</f>
        <v>0</v>
      </c>
      <c r="AT115" s="41">
        <f t="shared" ref="AT115:AT116" si="487">AT79-AS79</f>
        <v>0</v>
      </c>
      <c r="AU115" s="41">
        <f t="shared" ref="AU115:AU116" si="488">AU79-AT79</f>
        <v>0</v>
      </c>
      <c r="AV115" s="41">
        <f t="shared" ref="AV115:AV116" si="489">AV79-AU79</f>
        <v>0</v>
      </c>
      <c r="AW115" s="41">
        <f t="shared" ref="AW115:AW116" si="490">AW79-AV79</f>
        <v>0</v>
      </c>
      <c r="AX115" s="41">
        <f t="shared" ref="AX115:AX116" si="491">AX79-AW79</f>
        <v>0</v>
      </c>
      <c r="AY115" s="41">
        <f t="shared" ref="AY115:AY116" si="492">AY79-AX79</f>
        <v>0</v>
      </c>
      <c r="AZ115" s="41">
        <f t="shared" ref="AZ115:AZ116" si="493">AZ79-AY79</f>
        <v>0</v>
      </c>
      <c r="BA115" s="41">
        <f t="shared" ref="BA115:BA116" si="494">BA79-AZ79</f>
        <v>0</v>
      </c>
      <c r="BB115" s="41">
        <f t="shared" ref="BB115:BB116" si="495">BB79-BA79</f>
        <v>0</v>
      </c>
      <c r="BC115" s="41">
        <f t="shared" ref="BC115:BC116" si="496">BC79-BB79</f>
        <v>0</v>
      </c>
      <c r="BD115" s="41">
        <f t="shared" ref="BD115:BD116" si="497">BD79-BC79</f>
        <v>0</v>
      </c>
      <c r="BE115" s="41">
        <f t="shared" ref="BE115:BE116" si="498">BE79-BD79</f>
        <v>0</v>
      </c>
      <c r="BF115" s="41">
        <f t="shared" ref="BF115:BF116" si="499">BF79-BE79</f>
        <v>0</v>
      </c>
      <c r="BG115" s="41">
        <f t="shared" ref="BG115:BG116" si="500">BG79-BF79</f>
        <v>0</v>
      </c>
      <c r="BH115" s="41">
        <f t="shared" ref="BH115:BH116" si="501">BH79-BG79</f>
        <v>0</v>
      </c>
      <c r="BI115" s="41">
        <f t="shared" ref="BI115:BI116" si="502">BI79-BH79</f>
        <v>0</v>
      </c>
      <c r="BJ115" s="41">
        <f t="shared" ref="BJ115:BJ116" si="503">BJ79-BI79</f>
        <v>0</v>
      </c>
      <c r="BK115" s="41">
        <f t="shared" ref="BK115:BK116" si="504">BK79-BJ79</f>
        <v>0</v>
      </c>
      <c r="BL115" s="41">
        <f t="shared" ref="BL115:BL116" si="505">BL79-BK79</f>
        <v>0</v>
      </c>
      <c r="BM115" s="41">
        <f t="shared" ref="BM115:BM116" si="506">BM79-BL79</f>
        <v>0</v>
      </c>
      <c r="BN115" s="41">
        <f t="shared" ref="BN115:BN116" si="507">BN79-BM79</f>
        <v>0</v>
      </c>
      <c r="BO115" s="41">
        <f t="shared" ref="BO115:BO116" si="508">BO79-BN79</f>
        <v>0</v>
      </c>
      <c r="BP115" s="75"/>
      <c r="BR115" s="75"/>
      <c r="BS115" s="41">
        <f t="shared" ref="BS115:BS116" si="509">BS79-BR79</f>
        <v>-1000000</v>
      </c>
      <c r="BT115" s="41">
        <f t="shared" ref="BT115:BT116" si="510">BT79-BS79</f>
        <v>0</v>
      </c>
      <c r="BU115" s="41">
        <f t="shared" ref="BU115:BU116" si="511">BU79-BT79</f>
        <v>0</v>
      </c>
      <c r="BV115" s="41">
        <f t="shared" ref="BV115:BV116" si="512">BV79-BU79</f>
        <v>0</v>
      </c>
    </row>
    <row r="116" spans="1:74" x14ac:dyDescent="0.3">
      <c r="A116" s="44" t="str">
        <f>"Change in "&amp;A80</f>
        <v>Change in Term Debt</v>
      </c>
      <c r="F116" s="13" t="s">
        <v>115</v>
      </c>
      <c r="H116" s="46"/>
      <c r="I116" s="41">
        <f>I80-H80</f>
        <v>0</v>
      </c>
      <c r="J116" s="41">
        <f>J80-I80</f>
        <v>0</v>
      </c>
      <c r="K116" s="41">
        <f t="shared" ref="K116:AE116" si="513">K80-J80</f>
        <v>-175000</v>
      </c>
      <c r="L116" s="41">
        <f t="shared" si="513"/>
        <v>0</v>
      </c>
      <c r="M116" s="41">
        <f t="shared" si="513"/>
        <v>0</v>
      </c>
      <c r="N116" s="41">
        <f t="shared" si="513"/>
        <v>-175000</v>
      </c>
      <c r="O116" s="41">
        <f t="shared" si="513"/>
        <v>0</v>
      </c>
      <c r="P116" s="41">
        <f t="shared" si="513"/>
        <v>0</v>
      </c>
      <c r="Q116" s="41">
        <f t="shared" si="513"/>
        <v>-175000</v>
      </c>
      <c r="R116" s="41">
        <f t="shared" si="513"/>
        <v>0</v>
      </c>
      <c r="S116" s="41">
        <f t="shared" si="513"/>
        <v>0</v>
      </c>
      <c r="T116" s="41">
        <f t="shared" si="513"/>
        <v>-175000</v>
      </c>
      <c r="U116" s="41">
        <f t="shared" si="513"/>
        <v>0</v>
      </c>
      <c r="V116" s="41">
        <f t="shared" si="513"/>
        <v>0</v>
      </c>
      <c r="W116" s="41">
        <f t="shared" si="513"/>
        <v>-175000</v>
      </c>
      <c r="X116" s="41">
        <f t="shared" si="513"/>
        <v>0</v>
      </c>
      <c r="Y116" s="41">
        <f t="shared" si="513"/>
        <v>0</v>
      </c>
      <c r="Z116" s="41">
        <f t="shared" si="513"/>
        <v>-175000</v>
      </c>
      <c r="AA116" s="41">
        <f t="shared" si="513"/>
        <v>0</v>
      </c>
      <c r="AB116" s="41">
        <f t="shared" si="513"/>
        <v>0</v>
      </c>
      <c r="AC116" s="41">
        <f t="shared" si="513"/>
        <v>-175000</v>
      </c>
      <c r="AD116" s="41">
        <f t="shared" si="513"/>
        <v>0</v>
      </c>
      <c r="AE116" s="41">
        <f t="shared" si="513"/>
        <v>0</v>
      </c>
      <c r="AF116" s="41">
        <f t="shared" si="473"/>
        <v>0</v>
      </c>
      <c r="AG116" s="41">
        <f t="shared" si="474"/>
        <v>0</v>
      </c>
      <c r="AH116" s="41">
        <f t="shared" si="475"/>
        <v>0</v>
      </c>
      <c r="AI116" s="41">
        <f t="shared" si="476"/>
        <v>0</v>
      </c>
      <c r="AJ116" s="41">
        <f t="shared" si="477"/>
        <v>0</v>
      </c>
      <c r="AK116" s="41">
        <f t="shared" si="478"/>
        <v>0</v>
      </c>
      <c r="AL116" s="41">
        <f t="shared" si="479"/>
        <v>0</v>
      </c>
      <c r="AM116" s="41">
        <f t="shared" si="480"/>
        <v>0</v>
      </c>
      <c r="AN116" s="41">
        <f t="shared" si="481"/>
        <v>0</v>
      </c>
      <c r="AO116" s="41">
        <f t="shared" si="482"/>
        <v>0</v>
      </c>
      <c r="AP116" s="41">
        <f t="shared" si="483"/>
        <v>0</v>
      </c>
      <c r="AQ116" s="41">
        <f t="shared" si="484"/>
        <v>0</v>
      </c>
      <c r="AR116" s="41">
        <f t="shared" si="485"/>
        <v>0</v>
      </c>
      <c r="AS116" s="41">
        <f t="shared" si="486"/>
        <v>0</v>
      </c>
      <c r="AT116" s="41">
        <f t="shared" si="487"/>
        <v>0</v>
      </c>
      <c r="AU116" s="41">
        <f t="shared" si="488"/>
        <v>0</v>
      </c>
      <c r="AV116" s="41">
        <f t="shared" si="489"/>
        <v>0</v>
      </c>
      <c r="AW116" s="41">
        <f t="shared" si="490"/>
        <v>0</v>
      </c>
      <c r="AX116" s="41">
        <f t="shared" si="491"/>
        <v>0</v>
      </c>
      <c r="AY116" s="41">
        <f t="shared" si="492"/>
        <v>0</v>
      </c>
      <c r="AZ116" s="41">
        <f t="shared" si="493"/>
        <v>0</v>
      </c>
      <c r="BA116" s="41">
        <f t="shared" si="494"/>
        <v>0</v>
      </c>
      <c r="BB116" s="41">
        <f t="shared" si="495"/>
        <v>0</v>
      </c>
      <c r="BC116" s="41">
        <f t="shared" si="496"/>
        <v>0</v>
      </c>
      <c r="BD116" s="41">
        <f t="shared" si="497"/>
        <v>0</v>
      </c>
      <c r="BE116" s="41">
        <f t="shared" si="498"/>
        <v>0</v>
      </c>
      <c r="BF116" s="41">
        <f t="shared" si="499"/>
        <v>0</v>
      </c>
      <c r="BG116" s="41">
        <f t="shared" si="500"/>
        <v>0</v>
      </c>
      <c r="BH116" s="41">
        <f t="shared" si="501"/>
        <v>0</v>
      </c>
      <c r="BI116" s="41">
        <f t="shared" si="502"/>
        <v>0</v>
      </c>
      <c r="BJ116" s="41">
        <f t="shared" si="503"/>
        <v>0</v>
      </c>
      <c r="BK116" s="41">
        <f t="shared" si="504"/>
        <v>0</v>
      </c>
      <c r="BL116" s="41">
        <f t="shared" si="505"/>
        <v>0</v>
      </c>
      <c r="BM116" s="41">
        <f t="shared" si="506"/>
        <v>0</v>
      </c>
      <c r="BN116" s="41">
        <f t="shared" si="507"/>
        <v>0</v>
      </c>
      <c r="BO116" s="41">
        <f t="shared" si="508"/>
        <v>0</v>
      </c>
      <c r="BP116" s="75"/>
      <c r="BR116" s="75"/>
      <c r="BS116" s="41">
        <f t="shared" si="509"/>
        <v>-700000</v>
      </c>
      <c r="BT116" s="41">
        <f t="shared" si="510"/>
        <v>0</v>
      </c>
      <c r="BU116" s="41">
        <f t="shared" si="511"/>
        <v>0</v>
      </c>
      <c r="BV116" s="41">
        <f t="shared" si="512"/>
        <v>0</v>
      </c>
    </row>
    <row r="117" spans="1:74" x14ac:dyDescent="0.3">
      <c r="H117" s="46"/>
      <c r="BR117" s="46"/>
    </row>
    <row r="118" spans="1:74" x14ac:dyDescent="0.3">
      <c r="A118" s="45" t="s">
        <v>122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14">SUM(K115:K117)</f>
        <v>-175000</v>
      </c>
      <c r="L118" s="43">
        <f t="shared" si="514"/>
        <v>0</v>
      </c>
      <c r="M118" s="43">
        <f t="shared" si="514"/>
        <v>0</v>
      </c>
      <c r="N118" s="43">
        <f t="shared" si="514"/>
        <v>-175000</v>
      </c>
      <c r="O118" s="43">
        <f t="shared" si="514"/>
        <v>-500000</v>
      </c>
      <c r="P118" s="43">
        <f t="shared" si="514"/>
        <v>0</v>
      </c>
      <c r="Q118" s="43">
        <f t="shared" si="514"/>
        <v>-175000</v>
      </c>
      <c r="R118" s="43">
        <f t="shared" si="514"/>
        <v>0</v>
      </c>
      <c r="S118" s="43">
        <f t="shared" si="514"/>
        <v>0</v>
      </c>
      <c r="T118" s="43">
        <f t="shared" si="514"/>
        <v>-175000</v>
      </c>
      <c r="U118" s="43">
        <f t="shared" si="514"/>
        <v>0</v>
      </c>
      <c r="V118" s="43">
        <f t="shared" si="514"/>
        <v>-500000</v>
      </c>
      <c r="W118" s="43">
        <f t="shared" si="514"/>
        <v>-175000</v>
      </c>
      <c r="X118" s="43">
        <f t="shared" si="514"/>
        <v>0</v>
      </c>
      <c r="Y118" s="43">
        <f t="shared" si="514"/>
        <v>0</v>
      </c>
      <c r="Z118" s="43">
        <f t="shared" si="514"/>
        <v>-175000</v>
      </c>
      <c r="AA118" s="43">
        <f t="shared" si="514"/>
        <v>0</v>
      </c>
      <c r="AB118" s="43">
        <f t="shared" si="514"/>
        <v>-500000</v>
      </c>
      <c r="AC118" s="43">
        <f t="shared" si="514"/>
        <v>-175000</v>
      </c>
      <c r="AD118" s="43">
        <f t="shared" si="514"/>
        <v>0</v>
      </c>
      <c r="AE118" s="43">
        <f t="shared" si="514"/>
        <v>0</v>
      </c>
      <c r="AF118" s="43">
        <f t="shared" ref="AF118:BO118" si="515">SUM(AF115:AF117)</f>
        <v>0</v>
      </c>
      <c r="AG118" s="43">
        <f t="shared" si="515"/>
        <v>0</v>
      </c>
      <c r="AH118" s="43">
        <f t="shared" si="515"/>
        <v>0</v>
      </c>
      <c r="AI118" s="43">
        <f t="shared" si="515"/>
        <v>0</v>
      </c>
      <c r="AJ118" s="43">
        <f t="shared" si="515"/>
        <v>0</v>
      </c>
      <c r="AK118" s="43">
        <f t="shared" si="515"/>
        <v>0</v>
      </c>
      <c r="AL118" s="43">
        <f t="shared" si="515"/>
        <v>0</v>
      </c>
      <c r="AM118" s="43">
        <f t="shared" si="515"/>
        <v>0</v>
      </c>
      <c r="AN118" s="43">
        <f t="shared" si="515"/>
        <v>0</v>
      </c>
      <c r="AO118" s="43">
        <f t="shared" si="515"/>
        <v>0</v>
      </c>
      <c r="AP118" s="43">
        <f t="shared" si="515"/>
        <v>0</v>
      </c>
      <c r="AQ118" s="43">
        <f t="shared" si="515"/>
        <v>0</v>
      </c>
      <c r="AR118" s="43">
        <f t="shared" si="515"/>
        <v>0</v>
      </c>
      <c r="AS118" s="43">
        <f t="shared" si="515"/>
        <v>0</v>
      </c>
      <c r="AT118" s="43">
        <f t="shared" si="515"/>
        <v>0</v>
      </c>
      <c r="AU118" s="43">
        <f t="shared" si="515"/>
        <v>0</v>
      </c>
      <c r="AV118" s="43">
        <f t="shared" si="515"/>
        <v>0</v>
      </c>
      <c r="AW118" s="43">
        <f t="shared" si="515"/>
        <v>0</v>
      </c>
      <c r="AX118" s="43">
        <f t="shared" si="515"/>
        <v>0</v>
      </c>
      <c r="AY118" s="43">
        <f t="shared" si="515"/>
        <v>0</v>
      </c>
      <c r="AZ118" s="43">
        <f t="shared" si="515"/>
        <v>0</v>
      </c>
      <c r="BA118" s="43">
        <f t="shared" si="515"/>
        <v>0</v>
      </c>
      <c r="BB118" s="43">
        <f t="shared" si="515"/>
        <v>0</v>
      </c>
      <c r="BC118" s="43">
        <f t="shared" si="515"/>
        <v>0</v>
      </c>
      <c r="BD118" s="43">
        <f t="shared" si="515"/>
        <v>0</v>
      </c>
      <c r="BE118" s="43">
        <f t="shared" si="515"/>
        <v>0</v>
      </c>
      <c r="BF118" s="43">
        <f t="shared" si="515"/>
        <v>0</v>
      </c>
      <c r="BG118" s="43">
        <f t="shared" si="515"/>
        <v>0</v>
      </c>
      <c r="BH118" s="43">
        <f t="shared" si="515"/>
        <v>0</v>
      </c>
      <c r="BI118" s="43">
        <f t="shared" si="515"/>
        <v>0</v>
      </c>
      <c r="BJ118" s="43">
        <f t="shared" si="515"/>
        <v>0</v>
      </c>
      <c r="BK118" s="43">
        <f t="shared" si="515"/>
        <v>0</v>
      </c>
      <c r="BL118" s="43">
        <f t="shared" si="515"/>
        <v>0</v>
      </c>
      <c r="BM118" s="43">
        <f t="shared" si="515"/>
        <v>0</v>
      </c>
      <c r="BN118" s="43">
        <f t="shared" si="515"/>
        <v>0</v>
      </c>
      <c r="BO118" s="43">
        <f t="shared" si="515"/>
        <v>0</v>
      </c>
      <c r="BP118" s="75"/>
      <c r="BR118" s="80"/>
      <c r="BS118" s="43">
        <f t="shared" ref="BS118:BV118" si="516">SUM(BS115:BS117)</f>
        <v>-1700000</v>
      </c>
      <c r="BT118" s="43">
        <f t="shared" si="516"/>
        <v>0</v>
      </c>
      <c r="BU118" s="43">
        <f t="shared" si="516"/>
        <v>0</v>
      </c>
      <c r="BV118" s="43">
        <f t="shared" si="516"/>
        <v>0</v>
      </c>
    </row>
    <row r="119" spans="1:74" x14ac:dyDescent="0.3">
      <c r="H119" s="46"/>
      <c r="BR119" s="46"/>
    </row>
    <row r="120" spans="1:74" x14ac:dyDescent="0.3">
      <c r="A120" s="42" t="s">
        <v>123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115</v>
      </c>
      <c r="H121" s="46"/>
      <c r="I121" s="41">
        <f>I85-H85</f>
        <v>0</v>
      </c>
      <c r="J121" s="41">
        <f>J85-I85</f>
        <v>0</v>
      </c>
      <c r="K121" s="41">
        <f t="shared" ref="K121:AE121" si="517">K85-J85</f>
        <v>0</v>
      </c>
      <c r="L121" s="41">
        <f t="shared" si="517"/>
        <v>0</v>
      </c>
      <c r="M121" s="41">
        <f t="shared" si="517"/>
        <v>0</v>
      </c>
      <c r="N121" s="41">
        <f t="shared" si="517"/>
        <v>0</v>
      </c>
      <c r="O121" s="41">
        <f t="shared" si="517"/>
        <v>0</v>
      </c>
      <c r="P121" s="41">
        <f t="shared" si="517"/>
        <v>0</v>
      </c>
      <c r="Q121" s="41">
        <f t="shared" si="517"/>
        <v>0</v>
      </c>
      <c r="R121" s="41">
        <f t="shared" si="517"/>
        <v>0</v>
      </c>
      <c r="S121" s="41">
        <f t="shared" si="517"/>
        <v>0</v>
      </c>
      <c r="T121" s="41">
        <f t="shared" si="517"/>
        <v>0</v>
      </c>
      <c r="U121" s="41">
        <f t="shared" si="517"/>
        <v>0</v>
      </c>
      <c r="V121" s="41">
        <f t="shared" si="517"/>
        <v>0</v>
      </c>
      <c r="W121" s="41">
        <f t="shared" si="517"/>
        <v>0</v>
      </c>
      <c r="X121" s="41">
        <f t="shared" si="517"/>
        <v>0</v>
      </c>
      <c r="Y121" s="41">
        <f t="shared" si="517"/>
        <v>0</v>
      </c>
      <c r="Z121" s="41">
        <f t="shared" si="517"/>
        <v>0</v>
      </c>
      <c r="AA121" s="41">
        <f t="shared" si="517"/>
        <v>0</v>
      </c>
      <c r="AB121" s="41">
        <f t="shared" si="517"/>
        <v>0</v>
      </c>
      <c r="AC121" s="41">
        <f t="shared" si="517"/>
        <v>0</v>
      </c>
      <c r="AD121" s="41">
        <f t="shared" si="517"/>
        <v>0</v>
      </c>
      <c r="AE121" s="41">
        <f t="shared" si="517"/>
        <v>0</v>
      </c>
      <c r="AF121" s="41">
        <f t="shared" ref="AF121:AF122" si="518">AF85-AE85</f>
        <v>0</v>
      </c>
      <c r="AG121" s="41">
        <f t="shared" ref="AG121:AG122" si="519">AG85-AF85</f>
        <v>0</v>
      </c>
      <c r="AH121" s="41">
        <f t="shared" ref="AH121:AH122" si="520">AH85-AG85</f>
        <v>0</v>
      </c>
      <c r="AI121" s="41">
        <f t="shared" ref="AI121:AI122" si="521">AI85-AH85</f>
        <v>0</v>
      </c>
      <c r="AJ121" s="41">
        <f t="shared" ref="AJ121:AJ122" si="522">AJ85-AI85</f>
        <v>0</v>
      </c>
      <c r="AK121" s="41">
        <f t="shared" ref="AK121:AK122" si="523">AK85-AJ85</f>
        <v>0</v>
      </c>
      <c r="AL121" s="41">
        <f t="shared" ref="AL121:AL122" si="524">AL85-AK85</f>
        <v>0</v>
      </c>
      <c r="AM121" s="41">
        <f t="shared" ref="AM121:AM122" si="525">AM85-AL85</f>
        <v>0</v>
      </c>
      <c r="AN121" s="41">
        <f t="shared" ref="AN121:AN122" si="526">AN85-AM85</f>
        <v>0</v>
      </c>
      <c r="AO121" s="41">
        <f t="shared" ref="AO121:AO122" si="527">AO85-AN85</f>
        <v>0</v>
      </c>
      <c r="AP121" s="41">
        <f t="shared" ref="AP121:AP122" si="528">AP85-AO85</f>
        <v>0</v>
      </c>
      <c r="AQ121" s="41">
        <f t="shared" ref="AQ121:AQ122" si="529">AQ85-AP85</f>
        <v>0</v>
      </c>
      <c r="AR121" s="41">
        <f t="shared" ref="AR121:AR122" si="530">AR85-AQ85</f>
        <v>0</v>
      </c>
      <c r="AS121" s="41">
        <f t="shared" ref="AS121:AS122" si="531">AS85-AR85</f>
        <v>0</v>
      </c>
      <c r="AT121" s="41">
        <f t="shared" ref="AT121:AT122" si="532">AT85-AS85</f>
        <v>0</v>
      </c>
      <c r="AU121" s="41">
        <f t="shared" ref="AU121:AU122" si="533">AU85-AT85</f>
        <v>0</v>
      </c>
      <c r="AV121" s="41">
        <f t="shared" ref="AV121:AV122" si="534">AV85-AU85</f>
        <v>0</v>
      </c>
      <c r="AW121" s="41">
        <f t="shared" ref="AW121:AW122" si="535">AW85-AV85</f>
        <v>0</v>
      </c>
      <c r="AX121" s="41">
        <f t="shared" ref="AX121:AX122" si="536">AX85-AW85</f>
        <v>0</v>
      </c>
      <c r="AY121" s="41">
        <f t="shared" ref="AY121:AY122" si="537">AY85-AX85</f>
        <v>0</v>
      </c>
      <c r="AZ121" s="41">
        <f t="shared" ref="AZ121:AZ122" si="538">AZ85-AY85</f>
        <v>0</v>
      </c>
      <c r="BA121" s="41">
        <f t="shared" ref="BA121:BA122" si="539">BA85-AZ85</f>
        <v>0</v>
      </c>
      <c r="BB121" s="41">
        <f t="shared" ref="BB121:BB122" si="540">BB85-BA85</f>
        <v>0</v>
      </c>
      <c r="BC121" s="41">
        <f t="shared" ref="BC121:BC122" si="541">BC85-BB85</f>
        <v>0</v>
      </c>
      <c r="BD121" s="41">
        <f t="shared" ref="BD121:BD122" si="542">BD85-BC85</f>
        <v>0</v>
      </c>
      <c r="BE121" s="41">
        <f t="shared" ref="BE121:BE122" si="543">BE85-BD85</f>
        <v>0</v>
      </c>
      <c r="BF121" s="41">
        <f t="shared" ref="BF121:BF122" si="544">BF85-BE85</f>
        <v>0</v>
      </c>
      <c r="BG121" s="41">
        <f t="shared" ref="BG121:BG122" si="545">BG85-BF85</f>
        <v>0</v>
      </c>
      <c r="BH121" s="41">
        <f t="shared" ref="BH121:BH122" si="546">BH85-BG85</f>
        <v>0</v>
      </c>
      <c r="BI121" s="41">
        <f t="shared" ref="BI121:BI122" si="547">BI85-BH85</f>
        <v>0</v>
      </c>
      <c r="BJ121" s="41">
        <f t="shared" ref="BJ121:BJ122" si="548">BJ85-BI85</f>
        <v>0</v>
      </c>
      <c r="BK121" s="41">
        <f t="shared" ref="BK121:BK122" si="549">BK85-BJ85</f>
        <v>0</v>
      </c>
      <c r="BL121" s="41">
        <f t="shared" ref="BL121:BL122" si="550">BL85-BK85</f>
        <v>0</v>
      </c>
      <c r="BM121" s="41">
        <f t="shared" ref="BM121:BM122" si="551">BM85-BL85</f>
        <v>0</v>
      </c>
      <c r="BN121" s="41">
        <f t="shared" ref="BN121:BN122" si="552">BN85-BM85</f>
        <v>0</v>
      </c>
      <c r="BO121" s="41">
        <f t="shared" ref="BO121:BO122" si="553">BO85-BN85</f>
        <v>0</v>
      </c>
      <c r="BP121" s="75"/>
      <c r="BR121" s="75"/>
      <c r="BS121" s="41">
        <f t="shared" ref="BS121:BS122" si="554">BS85-BR85</f>
        <v>0</v>
      </c>
      <c r="BT121" s="41">
        <f t="shared" ref="BT121:BT122" si="555">BT85-BS85</f>
        <v>0</v>
      </c>
      <c r="BU121" s="41">
        <f t="shared" ref="BU121:BU122" si="556">BU85-BT85</f>
        <v>0</v>
      </c>
      <c r="BV121" s="41">
        <f t="shared" ref="BV121:BV122" si="557">BV85-BU85</f>
        <v>0</v>
      </c>
    </row>
    <row r="122" spans="1:74" x14ac:dyDescent="0.3">
      <c r="A122" s="44" t="str">
        <f>"Change in "&amp;A86</f>
        <v>Change in Distributions</v>
      </c>
      <c r="F122" s="13" t="s">
        <v>115</v>
      </c>
      <c r="H122" s="46"/>
      <c r="I122" s="41">
        <f>I86-H86</f>
        <v>0</v>
      </c>
      <c r="J122" s="41">
        <f>J86-I86</f>
        <v>0</v>
      </c>
      <c r="K122" s="41">
        <f t="shared" ref="K122:AE122" si="558">K86-J86</f>
        <v>0</v>
      </c>
      <c r="L122" s="41">
        <f t="shared" si="558"/>
        <v>-250000</v>
      </c>
      <c r="M122" s="41">
        <f t="shared" si="558"/>
        <v>0</v>
      </c>
      <c r="N122" s="41">
        <f t="shared" si="558"/>
        <v>0</v>
      </c>
      <c r="O122" s="41">
        <f t="shared" si="558"/>
        <v>0</v>
      </c>
      <c r="P122" s="41">
        <f t="shared" si="558"/>
        <v>0</v>
      </c>
      <c r="Q122" s="41">
        <f t="shared" si="558"/>
        <v>0</v>
      </c>
      <c r="R122" s="41">
        <f t="shared" si="558"/>
        <v>-250000</v>
      </c>
      <c r="S122" s="41">
        <f t="shared" si="558"/>
        <v>0</v>
      </c>
      <c r="T122" s="41">
        <f t="shared" si="558"/>
        <v>0</v>
      </c>
      <c r="U122" s="41">
        <f t="shared" si="558"/>
        <v>0</v>
      </c>
      <c r="V122" s="41">
        <f t="shared" si="558"/>
        <v>0</v>
      </c>
      <c r="W122" s="41">
        <f t="shared" si="558"/>
        <v>0</v>
      </c>
      <c r="X122" s="41">
        <f t="shared" si="558"/>
        <v>0</v>
      </c>
      <c r="Y122" s="41">
        <f t="shared" si="558"/>
        <v>0</v>
      </c>
      <c r="Z122" s="41">
        <f t="shared" si="558"/>
        <v>0</v>
      </c>
      <c r="AA122" s="41">
        <f t="shared" si="558"/>
        <v>-250000</v>
      </c>
      <c r="AB122" s="41">
        <f t="shared" si="558"/>
        <v>0</v>
      </c>
      <c r="AC122" s="41">
        <f t="shared" si="558"/>
        <v>0</v>
      </c>
      <c r="AD122" s="41">
        <f t="shared" si="558"/>
        <v>0</v>
      </c>
      <c r="AE122" s="41">
        <f t="shared" si="558"/>
        <v>0</v>
      </c>
      <c r="AF122" s="41">
        <f t="shared" si="518"/>
        <v>0</v>
      </c>
      <c r="AG122" s="41">
        <f t="shared" si="519"/>
        <v>0</v>
      </c>
      <c r="AH122" s="41">
        <f t="shared" si="520"/>
        <v>0</v>
      </c>
      <c r="AI122" s="41">
        <f t="shared" si="521"/>
        <v>0</v>
      </c>
      <c r="AJ122" s="41">
        <f t="shared" si="522"/>
        <v>0</v>
      </c>
      <c r="AK122" s="41">
        <f t="shared" si="523"/>
        <v>0</v>
      </c>
      <c r="AL122" s="41">
        <f t="shared" si="524"/>
        <v>0</v>
      </c>
      <c r="AM122" s="41">
        <f t="shared" si="525"/>
        <v>0</v>
      </c>
      <c r="AN122" s="41">
        <f t="shared" si="526"/>
        <v>0</v>
      </c>
      <c r="AO122" s="41">
        <f t="shared" si="527"/>
        <v>0</v>
      </c>
      <c r="AP122" s="41">
        <f t="shared" si="528"/>
        <v>0</v>
      </c>
      <c r="AQ122" s="41">
        <f t="shared" si="529"/>
        <v>0</v>
      </c>
      <c r="AR122" s="41">
        <f t="shared" si="530"/>
        <v>0</v>
      </c>
      <c r="AS122" s="41">
        <f t="shared" si="531"/>
        <v>0</v>
      </c>
      <c r="AT122" s="41">
        <f t="shared" si="532"/>
        <v>0</v>
      </c>
      <c r="AU122" s="41">
        <f t="shared" si="533"/>
        <v>0</v>
      </c>
      <c r="AV122" s="41">
        <f t="shared" si="534"/>
        <v>0</v>
      </c>
      <c r="AW122" s="41">
        <f t="shared" si="535"/>
        <v>0</v>
      </c>
      <c r="AX122" s="41">
        <f t="shared" si="536"/>
        <v>0</v>
      </c>
      <c r="AY122" s="41">
        <f t="shared" si="537"/>
        <v>0</v>
      </c>
      <c r="AZ122" s="41">
        <f t="shared" si="538"/>
        <v>0</v>
      </c>
      <c r="BA122" s="41">
        <f t="shared" si="539"/>
        <v>0</v>
      </c>
      <c r="BB122" s="41">
        <f t="shared" si="540"/>
        <v>0</v>
      </c>
      <c r="BC122" s="41">
        <f t="shared" si="541"/>
        <v>0</v>
      </c>
      <c r="BD122" s="41">
        <f t="shared" si="542"/>
        <v>0</v>
      </c>
      <c r="BE122" s="41">
        <f t="shared" si="543"/>
        <v>0</v>
      </c>
      <c r="BF122" s="41">
        <f t="shared" si="544"/>
        <v>0</v>
      </c>
      <c r="BG122" s="41">
        <f t="shared" si="545"/>
        <v>0</v>
      </c>
      <c r="BH122" s="41">
        <f t="shared" si="546"/>
        <v>0</v>
      </c>
      <c r="BI122" s="41">
        <f t="shared" si="547"/>
        <v>0</v>
      </c>
      <c r="BJ122" s="41">
        <f t="shared" si="548"/>
        <v>0</v>
      </c>
      <c r="BK122" s="41">
        <f t="shared" si="549"/>
        <v>0</v>
      </c>
      <c r="BL122" s="41">
        <f t="shared" si="550"/>
        <v>0</v>
      </c>
      <c r="BM122" s="41">
        <f t="shared" si="551"/>
        <v>0</v>
      </c>
      <c r="BN122" s="41">
        <f t="shared" si="552"/>
        <v>0</v>
      </c>
      <c r="BO122" s="41">
        <f t="shared" si="553"/>
        <v>0</v>
      </c>
      <c r="BP122" s="75"/>
      <c r="BR122" s="75"/>
      <c r="BS122" s="41">
        <f t="shared" si="554"/>
        <v>-250000</v>
      </c>
      <c r="BT122" s="41">
        <f t="shared" si="555"/>
        <v>0</v>
      </c>
      <c r="BU122" s="41">
        <f t="shared" si="556"/>
        <v>0</v>
      </c>
      <c r="BV122" s="41">
        <f t="shared" si="557"/>
        <v>0</v>
      </c>
    </row>
    <row r="123" spans="1:74" x14ac:dyDescent="0.3">
      <c r="H123" s="46"/>
      <c r="BR123" s="46"/>
    </row>
    <row r="124" spans="1:74" x14ac:dyDescent="0.3">
      <c r="A124" s="45" t="s">
        <v>124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559">SUM(K121:K123)</f>
        <v>0</v>
      </c>
      <c r="L124" s="43">
        <f t="shared" si="559"/>
        <v>-250000</v>
      </c>
      <c r="M124" s="43">
        <f t="shared" si="559"/>
        <v>0</v>
      </c>
      <c r="N124" s="43">
        <f t="shared" si="559"/>
        <v>0</v>
      </c>
      <c r="O124" s="43">
        <f t="shared" si="559"/>
        <v>0</v>
      </c>
      <c r="P124" s="43">
        <f t="shared" si="559"/>
        <v>0</v>
      </c>
      <c r="Q124" s="43">
        <f t="shared" si="559"/>
        <v>0</v>
      </c>
      <c r="R124" s="43">
        <f t="shared" si="559"/>
        <v>-250000</v>
      </c>
      <c r="S124" s="43">
        <f t="shared" si="559"/>
        <v>0</v>
      </c>
      <c r="T124" s="43">
        <f t="shared" si="559"/>
        <v>0</v>
      </c>
      <c r="U124" s="43">
        <f t="shared" si="559"/>
        <v>0</v>
      </c>
      <c r="V124" s="43">
        <f t="shared" si="559"/>
        <v>0</v>
      </c>
      <c r="W124" s="43">
        <f t="shared" si="559"/>
        <v>0</v>
      </c>
      <c r="X124" s="43">
        <f t="shared" si="559"/>
        <v>0</v>
      </c>
      <c r="Y124" s="43">
        <f t="shared" si="559"/>
        <v>0</v>
      </c>
      <c r="Z124" s="43">
        <f t="shared" si="559"/>
        <v>0</v>
      </c>
      <c r="AA124" s="43">
        <f t="shared" si="559"/>
        <v>-250000</v>
      </c>
      <c r="AB124" s="43">
        <f t="shared" si="559"/>
        <v>0</v>
      </c>
      <c r="AC124" s="43">
        <f t="shared" si="559"/>
        <v>0</v>
      </c>
      <c r="AD124" s="43">
        <f t="shared" si="559"/>
        <v>0</v>
      </c>
      <c r="AE124" s="43">
        <f t="shared" si="559"/>
        <v>0</v>
      </c>
      <c r="AF124" s="43">
        <f t="shared" ref="AF124:BO124" si="560">SUM(AF121:AF123)</f>
        <v>0</v>
      </c>
      <c r="AG124" s="43">
        <f t="shared" si="560"/>
        <v>0</v>
      </c>
      <c r="AH124" s="43">
        <f t="shared" si="560"/>
        <v>0</v>
      </c>
      <c r="AI124" s="43">
        <f t="shared" si="560"/>
        <v>0</v>
      </c>
      <c r="AJ124" s="43">
        <f t="shared" si="560"/>
        <v>0</v>
      </c>
      <c r="AK124" s="43">
        <f t="shared" si="560"/>
        <v>0</v>
      </c>
      <c r="AL124" s="43">
        <f t="shared" si="560"/>
        <v>0</v>
      </c>
      <c r="AM124" s="43">
        <f t="shared" si="560"/>
        <v>0</v>
      </c>
      <c r="AN124" s="43">
        <f t="shared" si="560"/>
        <v>0</v>
      </c>
      <c r="AO124" s="43">
        <f t="shared" si="560"/>
        <v>0</v>
      </c>
      <c r="AP124" s="43">
        <f t="shared" si="560"/>
        <v>0</v>
      </c>
      <c r="AQ124" s="43">
        <f t="shared" si="560"/>
        <v>0</v>
      </c>
      <c r="AR124" s="43">
        <f t="shared" si="560"/>
        <v>0</v>
      </c>
      <c r="AS124" s="43">
        <f t="shared" si="560"/>
        <v>0</v>
      </c>
      <c r="AT124" s="43">
        <f t="shared" si="560"/>
        <v>0</v>
      </c>
      <c r="AU124" s="43">
        <f t="shared" si="560"/>
        <v>0</v>
      </c>
      <c r="AV124" s="43">
        <f t="shared" si="560"/>
        <v>0</v>
      </c>
      <c r="AW124" s="43">
        <f t="shared" si="560"/>
        <v>0</v>
      </c>
      <c r="AX124" s="43">
        <f t="shared" si="560"/>
        <v>0</v>
      </c>
      <c r="AY124" s="43">
        <f t="shared" si="560"/>
        <v>0</v>
      </c>
      <c r="AZ124" s="43">
        <f t="shared" si="560"/>
        <v>0</v>
      </c>
      <c r="BA124" s="43">
        <f t="shared" si="560"/>
        <v>0</v>
      </c>
      <c r="BB124" s="43">
        <f t="shared" si="560"/>
        <v>0</v>
      </c>
      <c r="BC124" s="43">
        <f t="shared" si="560"/>
        <v>0</v>
      </c>
      <c r="BD124" s="43">
        <f t="shared" si="560"/>
        <v>0</v>
      </c>
      <c r="BE124" s="43">
        <f t="shared" si="560"/>
        <v>0</v>
      </c>
      <c r="BF124" s="43">
        <f t="shared" si="560"/>
        <v>0</v>
      </c>
      <c r="BG124" s="43">
        <f t="shared" si="560"/>
        <v>0</v>
      </c>
      <c r="BH124" s="43">
        <f t="shared" si="560"/>
        <v>0</v>
      </c>
      <c r="BI124" s="43">
        <f t="shared" si="560"/>
        <v>0</v>
      </c>
      <c r="BJ124" s="43">
        <f t="shared" si="560"/>
        <v>0</v>
      </c>
      <c r="BK124" s="43">
        <f t="shared" si="560"/>
        <v>0</v>
      </c>
      <c r="BL124" s="43">
        <f t="shared" si="560"/>
        <v>0</v>
      </c>
      <c r="BM124" s="43">
        <f t="shared" si="560"/>
        <v>0</v>
      </c>
      <c r="BN124" s="43">
        <f t="shared" si="560"/>
        <v>0</v>
      </c>
      <c r="BO124" s="43">
        <f t="shared" si="560"/>
        <v>0</v>
      </c>
      <c r="BP124" s="75"/>
      <c r="BR124" s="80"/>
      <c r="BS124" s="43">
        <f t="shared" ref="BS124:BV124" si="561">SUM(BS121:BS123)</f>
        <v>-250000</v>
      </c>
      <c r="BT124" s="43">
        <f t="shared" si="561"/>
        <v>0</v>
      </c>
      <c r="BU124" s="43">
        <f t="shared" si="561"/>
        <v>0</v>
      </c>
      <c r="BV124" s="43">
        <f t="shared" si="561"/>
        <v>0</v>
      </c>
    </row>
    <row r="125" spans="1:74" x14ac:dyDescent="0.3">
      <c r="A125" s="34" t="s">
        <v>125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562">SUM(K118,K124)</f>
        <v>-175000</v>
      </c>
      <c r="L125" s="43">
        <f t="shared" si="562"/>
        <v>-250000</v>
      </c>
      <c r="M125" s="43">
        <f t="shared" si="562"/>
        <v>0</v>
      </c>
      <c r="N125" s="43">
        <f t="shared" si="562"/>
        <v>-175000</v>
      </c>
      <c r="O125" s="43">
        <f t="shared" si="562"/>
        <v>-500000</v>
      </c>
      <c r="P125" s="43">
        <f t="shared" si="562"/>
        <v>0</v>
      </c>
      <c r="Q125" s="43">
        <f t="shared" si="562"/>
        <v>-175000</v>
      </c>
      <c r="R125" s="43">
        <f t="shared" si="562"/>
        <v>-250000</v>
      </c>
      <c r="S125" s="43">
        <f t="shared" si="562"/>
        <v>0</v>
      </c>
      <c r="T125" s="43">
        <f t="shared" si="562"/>
        <v>-175000</v>
      </c>
      <c r="U125" s="43">
        <f t="shared" si="562"/>
        <v>0</v>
      </c>
      <c r="V125" s="43">
        <f t="shared" si="562"/>
        <v>-500000</v>
      </c>
      <c r="W125" s="43">
        <f t="shared" si="562"/>
        <v>-175000</v>
      </c>
      <c r="X125" s="43">
        <f t="shared" si="562"/>
        <v>0</v>
      </c>
      <c r="Y125" s="43">
        <f t="shared" si="562"/>
        <v>0</v>
      </c>
      <c r="Z125" s="43">
        <f t="shared" si="562"/>
        <v>-175000</v>
      </c>
      <c r="AA125" s="43">
        <f t="shared" si="562"/>
        <v>-250000</v>
      </c>
      <c r="AB125" s="43">
        <f t="shared" si="562"/>
        <v>-500000</v>
      </c>
      <c r="AC125" s="43">
        <f t="shared" si="562"/>
        <v>-175000</v>
      </c>
      <c r="AD125" s="43">
        <f t="shared" si="562"/>
        <v>0</v>
      </c>
      <c r="AE125" s="43">
        <f t="shared" si="562"/>
        <v>0</v>
      </c>
      <c r="AF125" s="43">
        <f t="shared" ref="AF125:BO125" si="563">SUM(AF118,AF124)</f>
        <v>0</v>
      </c>
      <c r="AG125" s="43">
        <f t="shared" si="563"/>
        <v>0</v>
      </c>
      <c r="AH125" s="43">
        <f t="shared" si="563"/>
        <v>0</v>
      </c>
      <c r="AI125" s="43">
        <f t="shared" si="563"/>
        <v>0</v>
      </c>
      <c r="AJ125" s="43">
        <f t="shared" si="563"/>
        <v>0</v>
      </c>
      <c r="AK125" s="43">
        <f t="shared" si="563"/>
        <v>0</v>
      </c>
      <c r="AL125" s="43">
        <f t="shared" si="563"/>
        <v>0</v>
      </c>
      <c r="AM125" s="43">
        <f t="shared" si="563"/>
        <v>0</v>
      </c>
      <c r="AN125" s="43">
        <f t="shared" si="563"/>
        <v>0</v>
      </c>
      <c r="AO125" s="43">
        <f t="shared" si="563"/>
        <v>0</v>
      </c>
      <c r="AP125" s="43">
        <f t="shared" si="563"/>
        <v>0</v>
      </c>
      <c r="AQ125" s="43">
        <f t="shared" si="563"/>
        <v>0</v>
      </c>
      <c r="AR125" s="43">
        <f t="shared" si="563"/>
        <v>0</v>
      </c>
      <c r="AS125" s="43">
        <f t="shared" si="563"/>
        <v>0</v>
      </c>
      <c r="AT125" s="43">
        <f t="shared" si="563"/>
        <v>0</v>
      </c>
      <c r="AU125" s="43">
        <f t="shared" si="563"/>
        <v>0</v>
      </c>
      <c r="AV125" s="43">
        <f t="shared" si="563"/>
        <v>0</v>
      </c>
      <c r="AW125" s="43">
        <f t="shared" si="563"/>
        <v>0</v>
      </c>
      <c r="AX125" s="43">
        <f t="shared" si="563"/>
        <v>0</v>
      </c>
      <c r="AY125" s="43">
        <f t="shared" si="563"/>
        <v>0</v>
      </c>
      <c r="AZ125" s="43">
        <f t="shared" si="563"/>
        <v>0</v>
      </c>
      <c r="BA125" s="43">
        <f t="shared" si="563"/>
        <v>0</v>
      </c>
      <c r="BB125" s="43">
        <f t="shared" si="563"/>
        <v>0</v>
      </c>
      <c r="BC125" s="43">
        <f t="shared" si="563"/>
        <v>0</v>
      </c>
      <c r="BD125" s="43">
        <f t="shared" si="563"/>
        <v>0</v>
      </c>
      <c r="BE125" s="43">
        <f t="shared" si="563"/>
        <v>0</v>
      </c>
      <c r="BF125" s="43">
        <f t="shared" si="563"/>
        <v>0</v>
      </c>
      <c r="BG125" s="43">
        <f t="shared" si="563"/>
        <v>0</v>
      </c>
      <c r="BH125" s="43">
        <f t="shared" si="563"/>
        <v>0</v>
      </c>
      <c r="BI125" s="43">
        <f t="shared" si="563"/>
        <v>0</v>
      </c>
      <c r="BJ125" s="43">
        <f t="shared" si="563"/>
        <v>0</v>
      </c>
      <c r="BK125" s="43">
        <f t="shared" si="563"/>
        <v>0</v>
      </c>
      <c r="BL125" s="43">
        <f t="shared" si="563"/>
        <v>0</v>
      </c>
      <c r="BM125" s="43">
        <f t="shared" si="563"/>
        <v>0</v>
      </c>
      <c r="BN125" s="43">
        <f t="shared" si="563"/>
        <v>0</v>
      </c>
      <c r="BO125" s="43">
        <f t="shared" si="563"/>
        <v>0</v>
      </c>
      <c r="BP125" s="75"/>
      <c r="BR125" s="80"/>
      <c r="BS125" s="43">
        <f t="shared" ref="BS125:BV125" si="564">SUM(BS118,BS124)</f>
        <v>-1950000</v>
      </c>
      <c r="BT125" s="43">
        <f t="shared" si="564"/>
        <v>0</v>
      </c>
      <c r="BU125" s="43">
        <f t="shared" si="564"/>
        <v>0</v>
      </c>
      <c r="BV125" s="43">
        <f t="shared" si="564"/>
        <v>0</v>
      </c>
    </row>
    <row r="126" spans="1:74" x14ac:dyDescent="0.3">
      <c r="H126" s="46"/>
      <c r="BR126" s="46"/>
    </row>
    <row r="127" spans="1:74" x14ac:dyDescent="0.3">
      <c r="A127" t="s">
        <v>126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565">J129</f>
        <v>2215584.0139554022</v>
      </c>
      <c r="L127" s="41">
        <f t="shared" si="565"/>
        <v>1829203.3896715306</v>
      </c>
      <c r="M127" s="41">
        <f t="shared" si="565"/>
        <v>1989729.899605948</v>
      </c>
      <c r="N127" s="41">
        <f t="shared" si="565"/>
        <v>1709371.5308507355</v>
      </c>
      <c r="O127" s="41">
        <f t="shared" si="565"/>
        <v>2132191.727816307</v>
      </c>
      <c r="P127" s="41">
        <f t="shared" si="565"/>
        <v>1913810.6822296905</v>
      </c>
      <c r="Q127" s="41">
        <f t="shared" si="565"/>
        <v>2043475.6843184454</v>
      </c>
      <c r="R127" s="41">
        <f t="shared" si="565"/>
        <v>2568798.8735059923</v>
      </c>
      <c r="S127" s="41">
        <f t="shared" si="565"/>
        <v>2581410.799632804</v>
      </c>
      <c r="T127" s="41">
        <f t="shared" si="565"/>
        <v>2394398.1229865332</v>
      </c>
      <c r="U127" s="41">
        <f t="shared" si="565"/>
        <v>1261797.4994558995</v>
      </c>
      <c r="V127" s="41">
        <f t="shared" si="565"/>
        <v>2058802.0341406353</v>
      </c>
      <c r="W127" s="41">
        <f t="shared" si="565"/>
        <v>1940300.003950492</v>
      </c>
      <c r="X127" s="41">
        <f t="shared" si="565"/>
        <v>1155077.5912214187</v>
      </c>
      <c r="Y127" s="41">
        <f t="shared" si="565"/>
        <v>1275089.7480687362</v>
      </c>
      <c r="Z127" s="41">
        <f t="shared" si="565"/>
        <v>1370203.9334450997</v>
      </c>
      <c r="AA127" s="41">
        <f t="shared" si="565"/>
        <v>1701936.6719027057</v>
      </c>
      <c r="AB127" s="41">
        <f t="shared" si="565"/>
        <v>1471248.0409013848</v>
      </c>
      <c r="AC127" s="41">
        <f t="shared" si="565"/>
        <v>1314360.2359575643</v>
      </c>
      <c r="AD127" s="41">
        <f t="shared" si="565"/>
        <v>1695118.4106686853</v>
      </c>
      <c r="AE127" s="41">
        <f t="shared" si="565"/>
        <v>1940229.4584482266</v>
      </c>
      <c r="AF127" s="41">
        <f t="shared" ref="AF127" si="566">AE129</f>
        <v>1541938.2525566122</v>
      </c>
      <c r="AG127" s="41">
        <f t="shared" ref="AG127" si="567">AF129</f>
        <v>1708663.3103201622</v>
      </c>
      <c r="AH127" s="41">
        <f t="shared" ref="AH127" si="568">AG129</f>
        <v>1993295.8316038838</v>
      </c>
      <c r="AI127" s="41">
        <f t="shared" ref="AI127" si="569">AH129</f>
        <v>2276001.4459119635</v>
      </c>
      <c r="AJ127" s="41">
        <f t="shared" ref="AJ127" si="570">AI129</f>
        <v>2552722.3733678586</v>
      </c>
      <c r="AK127" s="41">
        <f t="shared" ref="AK127" si="571">AJ129</f>
        <v>2894547.2666526423</v>
      </c>
      <c r="AL127" s="41">
        <f t="shared" ref="AL127" si="572">AK129</f>
        <v>3140174.1715789884</v>
      </c>
      <c r="AM127" s="41">
        <f t="shared" ref="AM127" si="573">AL129</f>
        <v>3389567.4727715058</v>
      </c>
      <c r="AN127" s="41">
        <f t="shared" ref="AN127" si="574">AM129</f>
        <v>3648713.2905294723</v>
      </c>
      <c r="AO127" s="41">
        <f t="shared" ref="AO127" si="575">AN129</f>
        <v>3890567.3829936087</v>
      </c>
      <c r="AP127" s="41">
        <f t="shared" ref="AP127" si="576">AO129</f>
        <v>4137290.818787348</v>
      </c>
      <c r="AQ127" s="41">
        <f t="shared" ref="AQ127" si="577">AP129</f>
        <v>4350095.7677817903</v>
      </c>
      <c r="AR127" s="41">
        <f t="shared" ref="AR127" si="578">AQ129</f>
        <v>4684465.0895592486</v>
      </c>
      <c r="AS127" s="41">
        <f t="shared" ref="AS127" si="579">AR129</f>
        <v>4900331.5812627394</v>
      </c>
      <c r="AT127" s="41">
        <f t="shared" ref="AT127" si="580">AS129</f>
        <v>5242515.2745542042</v>
      </c>
      <c r="AU127" s="41">
        <f t="shared" ref="AU127" si="581">AT129</f>
        <v>5576765.869980393</v>
      </c>
      <c r="AV127" s="41">
        <f t="shared" ref="AV127" si="582">AU129</f>
        <v>5904485.9819566142</v>
      </c>
      <c r="AW127" s="41">
        <f t="shared" ref="AW127" si="583">AV129</f>
        <v>6302152.2186691575</v>
      </c>
      <c r="AX127" s="41">
        <f t="shared" ref="AX127" si="584">AW129</f>
        <v>6597894.0133028869</v>
      </c>
      <c r="AY127" s="41">
        <f t="shared" ref="AY127" si="585">AX129</f>
        <v>6900091.2788217794</v>
      </c>
      <c r="AZ127" s="41">
        <f t="shared" ref="AZ127" si="586">AY129</f>
        <v>7214280.0022396026</v>
      </c>
      <c r="BA127" s="41">
        <f t="shared" ref="BA127" si="587">AZ129</f>
        <v>7510452.0355391884</v>
      </c>
      <c r="BB127" s="41">
        <f t="shared" ref="BB127" si="588">BA129</f>
        <v>7811015.326218321</v>
      </c>
      <c r="BC127" s="41">
        <f t="shared" ref="BC127" si="589">BB129</f>
        <v>8074187.2293311683</v>
      </c>
      <c r="BD127" s="41">
        <f t="shared" ref="BD127" si="590">BC129</f>
        <v>8466025.0263687763</v>
      </c>
      <c r="BE127" s="41">
        <f t="shared" ref="BE127" si="591">BD129</f>
        <v>8737937.0033073071</v>
      </c>
      <c r="BF127" s="41">
        <f t="shared" ref="BF127" si="592">BE129</f>
        <v>9146030.291195631</v>
      </c>
      <c r="BG127" s="41">
        <f t="shared" ref="BG127" si="593">BF129</f>
        <v>9538898.7400087006</v>
      </c>
      <c r="BH127" s="41">
        <f t="shared" ref="BH127" si="594">BG129</f>
        <v>9924591.516566053</v>
      </c>
      <c r="BI127" s="41">
        <f t="shared" ref="BI127" si="595">BH129</f>
        <v>10385918.329034772</v>
      </c>
      <c r="BJ127" s="41">
        <f t="shared" ref="BJ127" si="596">BI129</f>
        <v>10738651.652119495</v>
      </c>
      <c r="BK127" s="41">
        <f t="shared" ref="BK127" si="597">BJ129</f>
        <v>11101096.372562658</v>
      </c>
      <c r="BL127" s="41">
        <f t="shared" ref="BL127" si="598">BK129</f>
        <v>11478223.607075237</v>
      </c>
      <c r="BM127" s="41">
        <f t="shared" ref="BM127" si="599">BL129</f>
        <v>11836505.194383804</v>
      </c>
      <c r="BN127" s="41">
        <f t="shared" ref="BN127" si="600">BM129</f>
        <v>12198582.556612611</v>
      </c>
      <c r="BO127" s="41">
        <f t="shared" ref="BO127" si="601">BN129</f>
        <v>12519150.712303638</v>
      </c>
      <c r="BP127" s="75"/>
      <c r="BR127" s="75"/>
      <c r="BS127" s="41">
        <f t="shared" ref="BS127" si="602">BR129</f>
        <v>2394398.1229865332</v>
      </c>
      <c r="BT127" s="41">
        <f t="shared" ref="BT127" si="603">BS129</f>
        <v>1541938.2525566127</v>
      </c>
      <c r="BU127" s="41">
        <f t="shared" ref="BU127" si="604">BT129</f>
        <v>4684465.0895592496</v>
      </c>
      <c r="BV127" s="41">
        <f t="shared" ref="BV127" si="605">BU129</f>
        <v>8466025.0263687782</v>
      </c>
    </row>
    <row r="128" spans="1:74" x14ac:dyDescent="0.3">
      <c r="A128" s="42" t="s">
        <v>127</v>
      </c>
      <c r="F128" s="13" t="s">
        <v>129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06">SUM(K106,K111,K125)</f>
        <v>-386380.62428387156</v>
      </c>
      <c r="L128" s="41">
        <f t="shared" si="606"/>
        <v>160526.50993441744</v>
      </c>
      <c r="M128" s="41">
        <f t="shared" si="606"/>
        <v>-280358.36875521252</v>
      </c>
      <c r="N128" s="41">
        <f t="shared" si="606"/>
        <v>422820.19696557126</v>
      </c>
      <c r="O128" s="41">
        <f t="shared" si="606"/>
        <v>-218381.0455866165</v>
      </c>
      <c r="P128" s="41">
        <f t="shared" si="606"/>
        <v>129665.00208875492</v>
      </c>
      <c r="Q128" s="41">
        <f t="shared" si="606"/>
        <v>525323.18918754696</v>
      </c>
      <c r="R128" s="41">
        <f t="shared" si="606"/>
        <v>12611.926126811653</v>
      </c>
      <c r="S128" s="41">
        <f t="shared" si="606"/>
        <v>-187012.67664627064</v>
      </c>
      <c r="T128" s="41">
        <f t="shared" si="606"/>
        <v>-1132600.6235306337</v>
      </c>
      <c r="U128" s="41">
        <f t="shared" si="606"/>
        <v>797004.5346847357</v>
      </c>
      <c r="V128" s="41">
        <f t="shared" si="606"/>
        <v>-118502.03019014327</v>
      </c>
      <c r="W128" s="41">
        <f t="shared" si="606"/>
        <v>-785222.4127290732</v>
      </c>
      <c r="X128" s="41">
        <f t="shared" si="606"/>
        <v>120012.15684731756</v>
      </c>
      <c r="Y128" s="41">
        <f t="shared" si="606"/>
        <v>95114.185376363559</v>
      </c>
      <c r="Z128" s="41">
        <f t="shared" si="606"/>
        <v>331732.738457606</v>
      </c>
      <c r="AA128" s="41">
        <f t="shared" si="606"/>
        <v>-230688.63100132078</v>
      </c>
      <c r="AB128" s="41">
        <f t="shared" si="606"/>
        <v>-156887.80494382035</v>
      </c>
      <c r="AC128" s="41">
        <f t="shared" si="606"/>
        <v>380758.17471112101</v>
      </c>
      <c r="AD128" s="41">
        <f t="shared" si="606"/>
        <v>245111.04777954117</v>
      </c>
      <c r="AE128" s="41">
        <f t="shared" si="606"/>
        <v>-398291.20589161431</v>
      </c>
      <c r="AF128" s="41">
        <f t="shared" ref="AF128:BO128" si="607">SUM(AF106,AF111,AF125)</f>
        <v>166725.05776354985</v>
      </c>
      <c r="AG128" s="41">
        <f t="shared" si="607"/>
        <v>284632.52128372143</v>
      </c>
      <c r="AH128" s="41">
        <f t="shared" si="607"/>
        <v>282705.61430807982</v>
      </c>
      <c r="AI128" s="41">
        <f t="shared" si="607"/>
        <v>276720.92745589523</v>
      </c>
      <c r="AJ128" s="41">
        <f t="shared" si="607"/>
        <v>341824.89328478382</v>
      </c>
      <c r="AK128" s="41">
        <f t="shared" si="607"/>
        <v>245626.90492634603</v>
      </c>
      <c r="AL128" s="41">
        <f t="shared" si="607"/>
        <v>249393.30119251728</v>
      </c>
      <c r="AM128" s="41">
        <f t="shared" si="607"/>
        <v>259145.81775796635</v>
      </c>
      <c r="AN128" s="41">
        <f t="shared" si="607"/>
        <v>241854.09246413654</v>
      </c>
      <c r="AO128" s="41">
        <f t="shared" si="607"/>
        <v>246723.43579373916</v>
      </c>
      <c r="AP128" s="41">
        <f t="shared" si="607"/>
        <v>212804.94899444224</v>
      </c>
      <c r="AQ128" s="41">
        <f t="shared" si="607"/>
        <v>334369.32177745865</v>
      </c>
      <c r="AR128" s="41">
        <f t="shared" si="607"/>
        <v>215866.49170349108</v>
      </c>
      <c r="AS128" s="41">
        <f t="shared" si="607"/>
        <v>342183.6932914647</v>
      </c>
      <c r="AT128" s="41">
        <f t="shared" si="607"/>
        <v>334250.59542618913</v>
      </c>
      <c r="AU128" s="41">
        <f t="shared" si="607"/>
        <v>327720.11197622085</v>
      </c>
      <c r="AV128" s="41">
        <f t="shared" si="607"/>
        <v>397666.23671254318</v>
      </c>
      <c r="AW128" s="41">
        <f t="shared" si="607"/>
        <v>295741.79463372903</v>
      </c>
      <c r="AX128" s="41">
        <f t="shared" si="607"/>
        <v>302197.26551889267</v>
      </c>
      <c r="AY128" s="41">
        <f t="shared" si="607"/>
        <v>314188.72341782332</v>
      </c>
      <c r="AZ128" s="41">
        <f t="shared" si="607"/>
        <v>296172.03329958615</v>
      </c>
      <c r="BA128" s="41">
        <f t="shared" si="607"/>
        <v>300563.29067913245</v>
      </c>
      <c r="BB128" s="41">
        <f t="shared" si="607"/>
        <v>263171.90311284701</v>
      </c>
      <c r="BC128" s="41">
        <f t="shared" si="607"/>
        <v>391837.79703760834</v>
      </c>
      <c r="BD128" s="41">
        <f t="shared" si="607"/>
        <v>271911.97693853092</v>
      </c>
      <c r="BE128" s="41">
        <f t="shared" si="607"/>
        <v>408093.2878883247</v>
      </c>
      <c r="BF128" s="41">
        <f t="shared" si="607"/>
        <v>392868.4488130695</v>
      </c>
      <c r="BG128" s="41">
        <f t="shared" si="607"/>
        <v>385692.77655735181</v>
      </c>
      <c r="BH128" s="41">
        <f t="shared" si="607"/>
        <v>461326.81246871909</v>
      </c>
      <c r="BI128" s="41">
        <f t="shared" si="607"/>
        <v>352733.32308472286</v>
      </c>
      <c r="BJ128" s="41">
        <f t="shared" si="607"/>
        <v>362444.72044316388</v>
      </c>
      <c r="BK128" s="41">
        <f t="shared" si="607"/>
        <v>377127.23451257858</v>
      </c>
      <c r="BL128" s="41">
        <f t="shared" si="607"/>
        <v>358281.58730856737</v>
      </c>
      <c r="BM128" s="41">
        <f t="shared" si="607"/>
        <v>362077.36222880741</v>
      </c>
      <c r="BN128" s="41">
        <f t="shared" si="607"/>
        <v>320568.15569102729</v>
      </c>
      <c r="BO128" s="41">
        <f t="shared" si="607"/>
        <v>457497.70468466065</v>
      </c>
      <c r="BP128" s="75"/>
      <c r="BR128" s="75"/>
      <c r="BS128" s="41">
        <f t="shared" ref="BS128:BV128" si="608">SUM(BS106,BS111,BS125)</f>
        <v>-852459.8704299205</v>
      </c>
      <c r="BT128" s="41">
        <f t="shared" si="608"/>
        <v>3142526.8370026369</v>
      </c>
      <c r="BU128" s="41">
        <f t="shared" si="608"/>
        <v>3781559.9368095277</v>
      </c>
      <c r="BV128" s="41">
        <f t="shared" si="608"/>
        <v>4510623.3906195238</v>
      </c>
    </row>
    <row r="129" spans="1:74" x14ac:dyDescent="0.3">
      <c r="A129" s="34" t="s">
        <v>128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09">SUM(K127:K128)</f>
        <v>1829203.3896715306</v>
      </c>
      <c r="L129" s="43">
        <f t="shared" si="609"/>
        <v>1989729.899605948</v>
      </c>
      <c r="M129" s="43">
        <f t="shared" si="609"/>
        <v>1709371.5308507355</v>
      </c>
      <c r="N129" s="43">
        <f t="shared" si="609"/>
        <v>2132191.727816307</v>
      </c>
      <c r="O129" s="43">
        <f t="shared" si="609"/>
        <v>1913810.6822296905</v>
      </c>
      <c r="P129" s="43">
        <f t="shared" si="609"/>
        <v>2043475.6843184454</v>
      </c>
      <c r="Q129" s="43">
        <f t="shared" si="609"/>
        <v>2568798.8735059923</v>
      </c>
      <c r="R129" s="43">
        <f t="shared" si="609"/>
        <v>2581410.799632804</v>
      </c>
      <c r="S129" s="43">
        <f t="shared" si="609"/>
        <v>2394398.1229865332</v>
      </c>
      <c r="T129" s="43">
        <f t="shared" si="609"/>
        <v>1261797.4994558995</v>
      </c>
      <c r="U129" s="43">
        <f t="shared" si="609"/>
        <v>2058802.0341406353</v>
      </c>
      <c r="V129" s="43">
        <f t="shared" si="609"/>
        <v>1940300.003950492</v>
      </c>
      <c r="W129" s="43">
        <f t="shared" si="609"/>
        <v>1155077.5912214187</v>
      </c>
      <c r="X129" s="43">
        <f t="shared" si="609"/>
        <v>1275089.7480687362</v>
      </c>
      <c r="Y129" s="43">
        <f t="shared" si="609"/>
        <v>1370203.9334450997</v>
      </c>
      <c r="Z129" s="43">
        <f t="shared" si="609"/>
        <v>1701936.6719027057</v>
      </c>
      <c r="AA129" s="43">
        <f t="shared" si="609"/>
        <v>1471248.0409013848</v>
      </c>
      <c r="AB129" s="43">
        <f t="shared" si="609"/>
        <v>1314360.2359575643</v>
      </c>
      <c r="AC129" s="43">
        <f t="shared" si="609"/>
        <v>1695118.4106686853</v>
      </c>
      <c r="AD129" s="43">
        <f t="shared" si="609"/>
        <v>1940229.4584482266</v>
      </c>
      <c r="AE129" s="43">
        <f t="shared" si="609"/>
        <v>1541938.2525566122</v>
      </c>
      <c r="AF129" s="43">
        <f t="shared" ref="AF129:BO129" si="610">SUM(AF127:AF128)</f>
        <v>1708663.3103201622</v>
      </c>
      <c r="AG129" s="43">
        <f t="shared" si="610"/>
        <v>1993295.8316038838</v>
      </c>
      <c r="AH129" s="43">
        <f t="shared" si="610"/>
        <v>2276001.4459119635</v>
      </c>
      <c r="AI129" s="43">
        <f t="shared" si="610"/>
        <v>2552722.3733678586</v>
      </c>
      <c r="AJ129" s="43">
        <f t="shared" si="610"/>
        <v>2894547.2666526423</v>
      </c>
      <c r="AK129" s="43">
        <f t="shared" si="610"/>
        <v>3140174.1715789884</v>
      </c>
      <c r="AL129" s="43">
        <f t="shared" si="610"/>
        <v>3389567.4727715058</v>
      </c>
      <c r="AM129" s="43">
        <f t="shared" si="610"/>
        <v>3648713.2905294723</v>
      </c>
      <c r="AN129" s="43">
        <f t="shared" si="610"/>
        <v>3890567.3829936087</v>
      </c>
      <c r="AO129" s="43">
        <f t="shared" si="610"/>
        <v>4137290.818787348</v>
      </c>
      <c r="AP129" s="43">
        <f t="shared" si="610"/>
        <v>4350095.7677817903</v>
      </c>
      <c r="AQ129" s="43">
        <f t="shared" si="610"/>
        <v>4684465.0895592486</v>
      </c>
      <c r="AR129" s="43">
        <f t="shared" si="610"/>
        <v>4900331.5812627394</v>
      </c>
      <c r="AS129" s="43">
        <f t="shared" si="610"/>
        <v>5242515.2745542042</v>
      </c>
      <c r="AT129" s="43">
        <f t="shared" si="610"/>
        <v>5576765.869980393</v>
      </c>
      <c r="AU129" s="43">
        <f t="shared" si="610"/>
        <v>5904485.9819566142</v>
      </c>
      <c r="AV129" s="43">
        <f t="shared" si="610"/>
        <v>6302152.2186691575</v>
      </c>
      <c r="AW129" s="43">
        <f t="shared" si="610"/>
        <v>6597894.0133028869</v>
      </c>
      <c r="AX129" s="43">
        <f t="shared" si="610"/>
        <v>6900091.2788217794</v>
      </c>
      <c r="AY129" s="43">
        <f t="shared" si="610"/>
        <v>7214280.0022396026</v>
      </c>
      <c r="AZ129" s="43">
        <f t="shared" si="610"/>
        <v>7510452.0355391884</v>
      </c>
      <c r="BA129" s="43">
        <f t="shared" si="610"/>
        <v>7811015.326218321</v>
      </c>
      <c r="BB129" s="43">
        <f t="shared" si="610"/>
        <v>8074187.2293311683</v>
      </c>
      <c r="BC129" s="43">
        <f t="shared" si="610"/>
        <v>8466025.0263687763</v>
      </c>
      <c r="BD129" s="43">
        <f t="shared" si="610"/>
        <v>8737937.0033073071</v>
      </c>
      <c r="BE129" s="43">
        <f t="shared" si="610"/>
        <v>9146030.291195631</v>
      </c>
      <c r="BF129" s="43">
        <f t="shared" si="610"/>
        <v>9538898.7400087006</v>
      </c>
      <c r="BG129" s="43">
        <f t="shared" si="610"/>
        <v>9924591.516566053</v>
      </c>
      <c r="BH129" s="43">
        <f t="shared" si="610"/>
        <v>10385918.329034772</v>
      </c>
      <c r="BI129" s="43">
        <f t="shared" si="610"/>
        <v>10738651.652119495</v>
      </c>
      <c r="BJ129" s="43">
        <f t="shared" si="610"/>
        <v>11101096.372562658</v>
      </c>
      <c r="BK129" s="43">
        <f t="shared" si="610"/>
        <v>11478223.607075237</v>
      </c>
      <c r="BL129" s="43">
        <f t="shared" si="610"/>
        <v>11836505.194383804</v>
      </c>
      <c r="BM129" s="43">
        <f t="shared" si="610"/>
        <v>12198582.556612611</v>
      </c>
      <c r="BN129" s="43">
        <f t="shared" si="610"/>
        <v>12519150.712303638</v>
      </c>
      <c r="BO129" s="43">
        <f t="shared" si="610"/>
        <v>12976648.416988298</v>
      </c>
      <c r="BP129" s="75"/>
      <c r="BR129" s="43">
        <f>BR66</f>
        <v>2394398.1229865332</v>
      </c>
      <c r="BS129" s="43">
        <f t="shared" ref="BS129:BV129" si="611">SUM(BS127:BS128)</f>
        <v>1541938.2525566127</v>
      </c>
      <c r="BT129" s="43">
        <f t="shared" si="611"/>
        <v>4684465.0895592496</v>
      </c>
      <c r="BU129" s="43">
        <f t="shared" si="611"/>
        <v>8466025.0263687782</v>
      </c>
      <c r="BV129" s="43">
        <f t="shared" si="611"/>
        <v>12976648.416988302</v>
      </c>
    </row>
    <row r="130" spans="1:74" x14ac:dyDescent="0.3">
      <c r="A130" t="s">
        <v>99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12">ROUND(M66-M129,0)</f>
        <v>0</v>
      </c>
      <c r="N130" s="33">
        <f t="shared" si="612"/>
        <v>0</v>
      </c>
      <c r="O130" s="33">
        <f t="shared" si="612"/>
        <v>0</v>
      </c>
      <c r="P130" s="33">
        <f t="shared" si="612"/>
        <v>0</v>
      </c>
      <c r="Q130" s="33">
        <f t="shared" si="612"/>
        <v>0</v>
      </c>
      <c r="R130" s="33">
        <f t="shared" si="612"/>
        <v>0</v>
      </c>
      <c r="S130" s="33">
        <f t="shared" si="612"/>
        <v>0</v>
      </c>
      <c r="T130" s="33">
        <f t="shared" si="612"/>
        <v>0</v>
      </c>
      <c r="U130" s="33">
        <f t="shared" si="612"/>
        <v>0</v>
      </c>
      <c r="V130" s="33">
        <f t="shared" si="612"/>
        <v>0</v>
      </c>
      <c r="W130" s="33">
        <f t="shared" si="612"/>
        <v>0</v>
      </c>
      <c r="X130" s="33">
        <f t="shared" si="612"/>
        <v>0</v>
      </c>
      <c r="Y130" s="33">
        <f t="shared" si="612"/>
        <v>0</v>
      </c>
      <c r="Z130" s="33">
        <f t="shared" si="612"/>
        <v>0</v>
      </c>
      <c r="AA130" s="33">
        <f t="shared" si="612"/>
        <v>0</v>
      </c>
      <c r="AB130" s="33">
        <f t="shared" si="612"/>
        <v>0</v>
      </c>
      <c r="AC130" s="33">
        <f t="shared" si="612"/>
        <v>0</v>
      </c>
      <c r="AD130" s="33">
        <f t="shared" si="612"/>
        <v>0</v>
      </c>
      <c r="AE130" s="33">
        <f t="shared" si="612"/>
        <v>0</v>
      </c>
      <c r="AF130" s="33">
        <f t="shared" ref="AF130:BO130" si="613">ROUND(AF66-AF129,0)</f>
        <v>0</v>
      </c>
      <c r="AG130" s="33">
        <f t="shared" si="613"/>
        <v>0</v>
      </c>
      <c r="AH130" s="33">
        <f t="shared" si="613"/>
        <v>0</v>
      </c>
      <c r="AI130" s="33">
        <f t="shared" si="613"/>
        <v>0</v>
      </c>
      <c r="AJ130" s="33">
        <f t="shared" si="613"/>
        <v>0</v>
      </c>
      <c r="AK130" s="33">
        <f t="shared" si="613"/>
        <v>0</v>
      </c>
      <c r="AL130" s="33">
        <f t="shared" si="613"/>
        <v>0</v>
      </c>
      <c r="AM130" s="33">
        <f t="shared" si="613"/>
        <v>0</v>
      </c>
      <c r="AN130" s="33">
        <f t="shared" si="613"/>
        <v>0</v>
      </c>
      <c r="AO130" s="33">
        <f t="shared" si="613"/>
        <v>0</v>
      </c>
      <c r="AP130" s="33">
        <f t="shared" si="613"/>
        <v>0</v>
      </c>
      <c r="AQ130" s="33">
        <f t="shared" si="613"/>
        <v>0</v>
      </c>
      <c r="AR130" s="33">
        <f t="shared" si="613"/>
        <v>0</v>
      </c>
      <c r="AS130" s="33">
        <f t="shared" si="613"/>
        <v>0</v>
      </c>
      <c r="AT130" s="33">
        <f t="shared" si="613"/>
        <v>0</v>
      </c>
      <c r="AU130" s="33">
        <f t="shared" si="613"/>
        <v>0</v>
      </c>
      <c r="AV130" s="33">
        <f t="shared" si="613"/>
        <v>0</v>
      </c>
      <c r="AW130" s="33">
        <f t="shared" si="613"/>
        <v>0</v>
      </c>
      <c r="AX130" s="33">
        <f t="shared" si="613"/>
        <v>0</v>
      </c>
      <c r="AY130" s="33">
        <f t="shared" si="613"/>
        <v>0</v>
      </c>
      <c r="AZ130" s="33">
        <f t="shared" si="613"/>
        <v>0</v>
      </c>
      <c r="BA130" s="33">
        <f t="shared" si="613"/>
        <v>0</v>
      </c>
      <c r="BB130" s="33">
        <f t="shared" si="613"/>
        <v>0</v>
      </c>
      <c r="BC130" s="33">
        <f t="shared" si="613"/>
        <v>0</v>
      </c>
      <c r="BD130" s="33">
        <f t="shared" si="613"/>
        <v>0</v>
      </c>
      <c r="BE130" s="33">
        <f t="shared" si="613"/>
        <v>0</v>
      </c>
      <c r="BF130" s="33">
        <f t="shared" si="613"/>
        <v>0</v>
      </c>
      <c r="BG130" s="33">
        <f t="shared" si="613"/>
        <v>0</v>
      </c>
      <c r="BH130" s="33">
        <f t="shared" si="613"/>
        <v>0</v>
      </c>
      <c r="BI130" s="33">
        <f t="shared" si="613"/>
        <v>0</v>
      </c>
      <c r="BJ130" s="33">
        <f t="shared" si="613"/>
        <v>0</v>
      </c>
      <c r="BK130" s="33">
        <f t="shared" si="613"/>
        <v>0</v>
      </c>
      <c r="BL130" s="33">
        <f t="shared" si="613"/>
        <v>0</v>
      </c>
      <c r="BM130" s="33">
        <f t="shared" si="613"/>
        <v>0</v>
      </c>
      <c r="BN130" s="33">
        <f t="shared" si="613"/>
        <v>0</v>
      </c>
      <c r="BO130" s="33">
        <f t="shared" si="613"/>
        <v>0</v>
      </c>
      <c r="BP130" s="74"/>
      <c r="BR130" s="33">
        <f t="shared" ref="BR130:BV130" si="614">ROUND(BR66-BR129,0)</f>
        <v>0</v>
      </c>
      <c r="BS130" s="33">
        <f t="shared" si="614"/>
        <v>0</v>
      </c>
      <c r="BT130" s="33">
        <f t="shared" si="614"/>
        <v>0</v>
      </c>
      <c r="BU130" s="33">
        <f t="shared" si="614"/>
        <v>0</v>
      </c>
      <c r="BV130" s="33">
        <f t="shared" si="614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81</v>
      </c>
      <c r="B1" s="17" t="s">
        <v>82</v>
      </c>
      <c r="C1" s="17" t="s">
        <v>83</v>
      </c>
      <c r="D1" s="17" t="s">
        <v>84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80</v>
      </c>
    </row>
    <row r="2" spans="1:19" x14ac:dyDescent="0.3">
      <c r="A2" s="10" t="s">
        <v>85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86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87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88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89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90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90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90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91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91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91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91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91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91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91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91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91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91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92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92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92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92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93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93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93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93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93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93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93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93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93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93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94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94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94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94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94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95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95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95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96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96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96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96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96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96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96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96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96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96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97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97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97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97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97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97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98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2023-06-28T16:38:45Z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