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2CA7A82A-3DD6-4E62-B199-1B3773220EC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8" i="1" l="1"/>
  <c r="BF28" i="1"/>
  <c r="BF29" i="1" s="1"/>
  <c r="BG28" i="1"/>
  <c r="BH28" i="1"/>
  <c r="BI28" i="1"/>
  <c r="BI30" i="1" s="1"/>
  <c r="BJ28" i="1"/>
  <c r="BK28" i="1"/>
  <c r="BL28" i="1"/>
  <c r="BM28" i="1"/>
  <c r="BM29" i="1" s="1"/>
  <c r="BN28" i="1"/>
  <c r="BN30" i="1" s="1"/>
  <c r="BO28" i="1"/>
  <c r="BO30" i="1" s="1"/>
  <c r="BD28" i="1"/>
  <c r="AT28" i="1"/>
  <c r="AU28" i="1" s="1"/>
  <c r="AS28" i="1"/>
  <c r="AR28" i="1"/>
  <c r="AG28" i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9" i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BD29" i="1"/>
  <c r="BE29" i="1"/>
  <c r="BG29" i="1"/>
  <c r="BH29" i="1"/>
  <c r="BJ29" i="1"/>
  <c r="BK29" i="1"/>
  <c r="BL29" i="1"/>
  <c r="AG30" i="1"/>
  <c r="AH30" i="1"/>
  <c r="AI30" i="1"/>
  <c r="AJ30" i="1"/>
  <c r="AK30" i="1"/>
  <c r="AL30" i="1"/>
  <c r="AM30" i="1"/>
  <c r="AN30" i="1"/>
  <c r="AP30" i="1"/>
  <c r="AS30" i="1"/>
  <c r="AT30" i="1"/>
  <c r="BD30" i="1"/>
  <c r="BE30" i="1"/>
  <c r="BF30" i="1"/>
  <c r="BG30" i="1"/>
  <c r="BH30" i="1"/>
  <c r="BJ30" i="1"/>
  <c r="BK30" i="1"/>
  <c r="BL30" i="1"/>
  <c r="BM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BI29" i="1" l="1"/>
  <c r="BO29" i="1"/>
  <c r="BN29" i="1"/>
  <c r="AU29" i="1"/>
  <c r="AV28" i="1"/>
  <c r="AU30" i="1"/>
  <c r="AO29" i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AV29" i="1" l="1"/>
  <c r="AW28" i="1"/>
  <c r="AV30" i="1"/>
  <c r="CA86" i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30" i="1" l="1"/>
  <c r="AW29" i="1"/>
  <c r="AW42" i="1" s="1"/>
  <c r="AX28" i="1"/>
  <c r="AG22" i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X29" i="1" l="1"/>
  <c r="AY28" i="1"/>
  <c r="AX30" i="1"/>
  <c r="AX42" i="1"/>
  <c r="BN25" i="1"/>
  <c r="AI96" i="1"/>
  <c r="AI106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Y25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Y30" i="1" l="1"/>
  <c r="AY29" i="1"/>
  <c r="AZ28" i="1"/>
  <c r="AY42" i="1"/>
  <c r="AY44" i="1" s="1"/>
  <c r="AQ49" i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Z30" i="1" l="1"/>
  <c r="AZ42" i="1" s="1"/>
  <c r="AZ44" i="1" s="1"/>
  <c r="AZ29" i="1"/>
  <c r="BA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Z49" i="1" l="1"/>
  <c r="AZ45" i="1"/>
  <c r="BA30" i="1"/>
  <c r="BA29" i="1"/>
  <c r="BB28" i="1"/>
  <c r="BA42" i="1"/>
  <c r="BA44" i="1" s="1"/>
  <c r="H59" i="1"/>
  <c r="AK61" i="1"/>
  <c r="AK62" i="1" s="1"/>
  <c r="AH87" i="1"/>
  <c r="AG89" i="1"/>
  <c r="AG91" i="1" s="1"/>
  <c r="AO61" i="1"/>
  <c r="AO62" i="1" s="1"/>
  <c r="AM61" i="1"/>
  <c r="AM62" i="1" s="1"/>
  <c r="AL128" i="1"/>
  <c r="AN61" i="1"/>
  <c r="AN62" i="1" s="1"/>
  <c r="AX60" i="1"/>
  <c r="AV61" i="1"/>
  <c r="AV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AX61" i="1"/>
  <c r="AX62" i="1" s="1"/>
  <c r="BJ60" i="1"/>
  <c r="BO61" i="1"/>
  <c r="BO62" i="1" s="1"/>
  <c r="AM70" i="1"/>
  <c r="S61" i="1"/>
  <c r="S62" i="1" s="1"/>
  <c r="H60" i="1"/>
  <c r="J127" i="1"/>
  <c r="J129" i="1" s="1"/>
  <c r="I130" i="1"/>
  <c r="J59" i="2"/>
  <c r="O4" i="1"/>
  <c r="N3" i="1"/>
  <c r="BA49" i="1" l="1"/>
  <c r="BA45" i="1"/>
  <c r="BB30" i="1"/>
  <c r="BB29" i="1"/>
  <c r="BC28" i="1"/>
  <c r="BB42" i="1"/>
  <c r="BB44" i="1" s="1"/>
  <c r="AZ96" i="1"/>
  <c r="AZ106" i="1" s="1"/>
  <c r="AZ53" i="1"/>
  <c r="AZ59" i="1" s="1"/>
  <c r="AZ50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Z61" i="1" l="1"/>
  <c r="AZ62" i="1" s="1"/>
  <c r="AZ60" i="1"/>
  <c r="BC29" i="1"/>
  <c r="BC30" i="1"/>
  <c r="BC42" i="1"/>
  <c r="BC44" i="1" s="1"/>
  <c r="BB45" i="1"/>
  <c r="BB49" i="1"/>
  <c r="BA50" i="1"/>
  <c r="BA96" i="1"/>
  <c r="BA106" i="1" s="1"/>
  <c r="BA53" i="1"/>
  <c r="BA5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A60" i="1" l="1"/>
  <c r="BA61" i="1"/>
  <c r="BA62" i="1" s="1"/>
  <c r="BB53" i="1"/>
  <c r="BB59" i="1" s="1"/>
  <c r="BB96" i="1"/>
  <c r="BB106" i="1" s="1"/>
  <c r="BB50" i="1"/>
  <c r="BC49" i="1"/>
  <c r="BC45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BB60" i="1" l="1"/>
  <c r="BC61" i="1"/>
  <c r="BC62" i="1" s="1"/>
  <c r="BB61" i="1"/>
  <c r="BB62" i="1" s="1"/>
  <c r="BK61" i="1"/>
  <c r="BK62" i="1" s="1"/>
  <c r="BF61" i="1"/>
  <c r="BF62" i="1" s="1"/>
  <c r="BE61" i="1"/>
  <c r="BE62" i="1" s="1"/>
  <c r="BL61" i="1"/>
  <c r="BL62" i="1" s="1"/>
  <c r="BC50" i="1"/>
  <c r="BC96" i="1"/>
  <c r="BC106" i="1" s="1"/>
  <c r="BC53" i="1"/>
  <c r="BC59" i="1" s="1"/>
  <c r="BM61" i="1" s="1"/>
  <c r="BM62" i="1" s="1"/>
  <c r="AL87" i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BJ61" i="1" l="1"/>
  <c r="BJ62" i="1" s="1"/>
  <c r="BC60" i="1"/>
  <c r="BN61" i="1"/>
  <c r="BN62" i="1" s="1"/>
  <c r="BG61" i="1"/>
  <c r="BG62" i="1" s="1"/>
  <c r="BD61" i="1"/>
  <c r="BD62" i="1" s="1"/>
  <c r="BH61" i="1"/>
  <c r="BH62" i="1" s="1"/>
  <c r="BI61" i="1"/>
  <c r="BI62" i="1" s="1"/>
  <c r="AL89" i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66" i="1" l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Z33" i="1" s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Z29" i="1" l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<sst xmlns="http://schemas.openxmlformats.org/spreadsheetml/2006/main" count="278" uniqueCount="148">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</sst>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6">
        <v>1000</v>
      </c>
      <c r="C19" t="s">
        <v>145</v>
      </c>
    </row>
    <row r="20" spans="2:3" ht="13" customHeight="1" x14ac:dyDescent="0.3">
      <c r="B20" s="98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A15" activePane="bottomRight" state="frozen"/>
      <selection pane="topRight" activeCell="H1" sqref="H1"/>
      <selection pane="bottomLeft" activeCell="A5" sqref="A5"/>
      <selection pane="bottomRight" activeCell="AF42" sqref="AF4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8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6">
        <f>INDEX(Headcount!$59:$59,MATCH(AF$4,Headcount!$1:$1,0))</f>
        <v>433333.33333333355</v>
      </c>
      <c r="AG28" s="96">
        <f>INDEX(Headcount!$59:$59,MATCH(AG$4,Headcount!$1:$1,0))</f>
        <v>433333.33333333355</v>
      </c>
      <c r="AH28" s="96">
        <f>INDEX(Headcount!$59:$59,MATCH(AH$4,Headcount!$1:$1,0))</f>
        <v>433333.33333333355</v>
      </c>
      <c r="AI28" s="96">
        <f>INDEX(Headcount!$59:$59,MATCH(AI$4,Headcount!$1:$1,0))</f>
        <v>446666.66666666692</v>
      </c>
      <c r="AJ28" s="96">
        <f>INDEX(Headcount!$59:$59,MATCH(AJ$4,Headcount!$1:$1,0))</f>
        <v>446666.66666666692</v>
      </c>
      <c r="AK28" s="96">
        <f>INDEX(Headcount!$59:$59,MATCH(AK$4,Headcount!$1:$1,0))</f>
        <v>453333.3333333336</v>
      </c>
      <c r="AL28" s="96">
        <f>INDEX(Headcount!$59:$59,MATCH(AL$4,Headcount!$1:$1,0))</f>
        <v>453333.3333333336</v>
      </c>
      <c r="AM28" s="96">
        <f>INDEX(Headcount!$59:$59,MATCH(AM$4,Headcount!$1:$1,0))</f>
        <v>460000.00000000029</v>
      </c>
      <c r="AN28" s="96">
        <f>INDEX(Headcount!$59:$59,MATCH(AN$4,Headcount!$1:$1,0))</f>
        <v>460000.00000000029</v>
      </c>
      <c r="AO28" s="96">
        <f>INDEX(Headcount!$59:$59,MATCH(AO$4,Headcount!$1:$1,0))</f>
        <v>460000.00000000029</v>
      </c>
      <c r="AP28" s="96">
        <f>INDEX(Headcount!$59:$59,MATCH(AP$4,Headcount!$1:$1,0))</f>
        <v>460000.00000000029</v>
      </c>
      <c r="AQ28" s="96">
        <f>INDEX(Headcount!$59:$59,MATCH(AQ$4,Headcount!$1:$1,0))</f>
        <v>460000.00000000029</v>
      </c>
      <c r="AR28" s="97">
        <f>AQ28*(1+$B28)</f>
        <v>473800.00000000029</v>
      </c>
      <c r="AS28" s="97">
        <f>AR28</f>
        <v>473800.00000000029</v>
      </c>
      <c r="AT28" s="97">
        <f t="shared" ref="AT28:BC28" si="123">AS28</f>
        <v>473800.00000000029</v>
      </c>
      <c r="AU28" s="97">
        <f t="shared" si="123"/>
        <v>473800.00000000029</v>
      </c>
      <c r="AV28" s="97">
        <f t="shared" si="123"/>
        <v>473800.00000000029</v>
      </c>
      <c r="AW28" s="97">
        <f t="shared" si="123"/>
        <v>473800.00000000029</v>
      </c>
      <c r="AX28" s="97">
        <f t="shared" si="123"/>
        <v>473800.00000000029</v>
      </c>
      <c r="AY28" s="97">
        <f t="shared" si="123"/>
        <v>473800.00000000029</v>
      </c>
      <c r="AZ28" s="97">
        <f t="shared" si="123"/>
        <v>473800.00000000029</v>
      </c>
      <c r="BA28" s="97">
        <f t="shared" si="123"/>
        <v>473800.00000000029</v>
      </c>
      <c r="BB28" s="97">
        <f t="shared" si="123"/>
        <v>473800.00000000029</v>
      </c>
      <c r="BC28" s="97">
        <f t="shared" si="123"/>
        <v>473800.00000000029</v>
      </c>
      <c r="BD28" s="97">
        <f>AR28*(1+$B28)</f>
        <v>488014.00000000029</v>
      </c>
      <c r="BE28" s="97">
        <f t="shared" ref="BE28:BO28" si="124">AS28*(1+$B28)</f>
        <v>488014.00000000029</v>
      </c>
      <c r="BF28" s="97">
        <f t="shared" si="124"/>
        <v>488014.00000000029</v>
      </c>
      <c r="BG28" s="97">
        <f t="shared" si="124"/>
        <v>488014.00000000029</v>
      </c>
      <c r="BH28" s="97">
        <f t="shared" si="124"/>
        <v>488014.00000000029</v>
      </c>
      <c r="BI28" s="97">
        <f t="shared" si="124"/>
        <v>488014.00000000029</v>
      </c>
      <c r="BJ28" s="97">
        <f t="shared" si="124"/>
        <v>488014.00000000029</v>
      </c>
      <c r="BK28" s="97">
        <f t="shared" si="124"/>
        <v>488014.00000000029</v>
      </c>
      <c r="BL28" s="97">
        <f t="shared" si="124"/>
        <v>488014.00000000029</v>
      </c>
      <c r="BM28" s="97">
        <f t="shared" si="124"/>
        <v>488014.00000000029</v>
      </c>
      <c r="BN28" s="97">
        <f t="shared" si="124"/>
        <v>488014.00000000029</v>
      </c>
      <c r="BO28" s="97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215">SUMIFS($H47:$BP47,$H$3:$BP$3,BR$3)</f>
        <v>1299442.6538109228</v>
      </c>
      <c r="BS47" s="37">
        <f t="shared" si="215"/>
        <v>943614.92610480054</v>
      </c>
      <c r="BT47" s="37">
        <f t="shared" si="215"/>
        <v>1307836.5267901933</v>
      </c>
      <c r="BU47" s="37">
        <f t="shared" si="215"/>
        <v>1307836.5267901933</v>
      </c>
      <c r="BV47" s="37">
        <f t="shared" si="215"/>
        <v>1307836.5267901933</v>
      </c>
      <c r="BX47" s="81">
        <f t="shared" ref="BX47:CA47" si="216">IFERROR(BS47/BR47-1,0)</f>
        <v>-0.27383103568485556</v>
      </c>
      <c r="BY47" s="81">
        <f t="shared" si="216"/>
        <v>0.38598541694214505</v>
      </c>
      <c r="BZ47" s="81">
        <f t="shared" si="216"/>
        <v>0</v>
      </c>
      <c r="CA47" s="81">
        <f t="shared" si="216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7">H44-H47</f>
        <v>197389.12462626089</v>
      </c>
      <c r="I49" s="28">
        <f t="shared" si="217"/>
        <v>252592.95386887123</v>
      </c>
      <c r="J49" s="28">
        <f t="shared" si="217"/>
        <v>284319.38289991167</v>
      </c>
      <c r="K49" s="28">
        <f t="shared" si="217"/>
        <v>268151.22741980274</v>
      </c>
      <c r="L49" s="28">
        <f t="shared" si="217"/>
        <v>312427.99695409089</v>
      </c>
      <c r="M49" s="28">
        <f t="shared" si="217"/>
        <v>255245.95518352068</v>
      </c>
      <c r="N49" s="28">
        <f t="shared" si="217"/>
        <v>245135.65787589946</v>
      </c>
      <c r="O49" s="28">
        <f t="shared" si="217"/>
        <v>261330.76508936859</v>
      </c>
      <c r="P49" s="28">
        <f t="shared" si="217"/>
        <v>213812.57390676509</v>
      </c>
      <c r="Q49" s="28">
        <f t="shared" si="217"/>
        <v>234243.54043128318</v>
      </c>
      <c r="R49" s="28">
        <f t="shared" si="217"/>
        <v>229097.02628876769</v>
      </c>
      <c r="S49" s="28">
        <f t="shared" si="217"/>
        <v>278286.65434761078</v>
      </c>
      <c r="T49" s="28">
        <f t="shared" si="217"/>
        <v>126271.27402088518</v>
      </c>
      <c r="U49" s="28">
        <f t="shared" si="217"/>
        <v>257135.81227931433</v>
      </c>
      <c r="V49" s="28">
        <f t="shared" si="217"/>
        <v>124892.95686689958</v>
      </c>
      <c r="W49" s="28">
        <f t="shared" si="217"/>
        <v>205798.54603977816</v>
      </c>
      <c r="X49" s="28">
        <f t="shared" si="217"/>
        <v>206388.59979312285</v>
      </c>
      <c r="Y49" s="28">
        <f t="shared" si="217"/>
        <v>159504.43551332416</v>
      </c>
      <c r="Z49" s="28">
        <f t="shared" si="217"/>
        <v>137522.6639203238</v>
      </c>
      <c r="AA49" s="28">
        <f t="shared" si="217"/>
        <v>186524.47729907598</v>
      </c>
      <c r="AB49" s="28">
        <f t="shared" si="217"/>
        <v>143821.14255914363</v>
      </c>
      <c r="AC49" s="28">
        <f t="shared" si="217"/>
        <v>201903.13829778397</v>
      </c>
      <c r="AD49" s="28">
        <f t="shared" si="217"/>
        <v>197703.56744567878</v>
      </c>
      <c r="AE49" s="28">
        <f t="shared" si="217"/>
        <v>254301.5468758709</v>
      </c>
      <c r="AF49" s="28">
        <f t="shared" ref="AF49:BO49" si="218">AF44-AF47</f>
        <v>106271.03219688298</v>
      </c>
      <c r="AG49" s="28">
        <f t="shared" si="218"/>
        <v>222619.2635370543</v>
      </c>
      <c r="AH49" s="28">
        <f t="shared" si="218"/>
        <v>224902.04104141297</v>
      </c>
      <c r="AI49" s="28">
        <f t="shared" si="218"/>
        <v>203859.40976256167</v>
      </c>
      <c r="AJ49" s="28">
        <f t="shared" si="218"/>
        <v>267143.36357645027</v>
      </c>
      <c r="AK49" s="28">
        <f t="shared" si="218"/>
        <v>161963.71711467893</v>
      </c>
      <c r="AL49" s="28">
        <f t="shared" si="218"/>
        <v>161175.96952585026</v>
      </c>
      <c r="AM49" s="28">
        <f t="shared" si="218"/>
        <v>164922.40349796636</v>
      </c>
      <c r="AN49" s="28">
        <f t="shared" si="218"/>
        <v>141932.41842413635</v>
      </c>
      <c r="AO49" s="28">
        <f t="shared" si="218"/>
        <v>159652.23097873887</v>
      </c>
      <c r="AP49" s="28">
        <f t="shared" si="218"/>
        <v>111991.42530444181</v>
      </c>
      <c r="AQ49" s="28">
        <f t="shared" si="218"/>
        <v>236374.34594745853</v>
      </c>
      <c r="AR49" s="28">
        <f t="shared" si="218"/>
        <v>79956.702675840919</v>
      </c>
      <c r="AS49" s="28">
        <f t="shared" si="218"/>
        <v>204685.53467276448</v>
      </c>
      <c r="AT49" s="28">
        <f t="shared" si="218"/>
        <v>201410.3339845388</v>
      </c>
      <c r="AU49" s="28">
        <f t="shared" si="218"/>
        <v>197082.23997342086</v>
      </c>
      <c r="AV49" s="28">
        <f t="shared" si="218"/>
        <v>265063.29300581792</v>
      </c>
      <c r="AW49" s="28">
        <f t="shared" si="218"/>
        <v>162609.07486385375</v>
      </c>
      <c r="AX49" s="28">
        <f t="shared" si="218"/>
        <v>164040.34951814299</v>
      </c>
      <c r="AY49" s="28">
        <f t="shared" si="218"/>
        <v>178997.25531762314</v>
      </c>
      <c r="AZ49" s="28">
        <f t="shared" si="218"/>
        <v>154668.59434308589</v>
      </c>
      <c r="BA49" s="28">
        <f t="shared" si="218"/>
        <v>172784.43662300694</v>
      </c>
      <c r="BB49" s="28">
        <f t="shared" si="218"/>
        <v>120860.8818400466</v>
      </c>
      <c r="BC49" s="28">
        <f t="shared" si="218"/>
        <v>252333.8208006582</v>
      </c>
      <c r="BD49" s="28">
        <f t="shared" si="218"/>
        <v>92656.063813896952</v>
      </c>
      <c r="BE49" s="28">
        <f t="shared" si="218"/>
        <v>227223.81583625742</v>
      </c>
      <c r="BF49" s="28">
        <f t="shared" si="218"/>
        <v>217147.60803359037</v>
      </c>
      <c r="BG49" s="28">
        <f t="shared" si="218"/>
        <v>212383.09050134697</v>
      </c>
      <c r="BH49" s="28">
        <f t="shared" si="218"/>
        <v>285895.21255237202</v>
      </c>
      <c r="BI49" s="28">
        <f t="shared" si="218"/>
        <v>176681.43189735978</v>
      </c>
      <c r="BJ49" s="28">
        <f t="shared" si="218"/>
        <v>180857.32237273839</v>
      </c>
      <c r="BK49" s="28">
        <f t="shared" si="218"/>
        <v>198989.30372450349</v>
      </c>
      <c r="BL49" s="28">
        <f t="shared" si="218"/>
        <v>173163.747954958</v>
      </c>
      <c r="BM49" s="28">
        <f t="shared" si="218"/>
        <v>191619.7546388685</v>
      </c>
      <c r="BN49" s="28">
        <f t="shared" si="218"/>
        <v>134737.85736894899</v>
      </c>
      <c r="BO49" s="28">
        <f t="shared" si="218"/>
        <v>274450.97359889222</v>
      </c>
      <c r="BP49" s="69"/>
      <c r="BR49" s="77">
        <f t="shared" ref="BR49:BV49" si="219">SUMIFS($H49:$BP49,$H$3:$BP$3,BR$3)</f>
        <v>3032032.8588921535</v>
      </c>
      <c r="BS49" s="77">
        <f t="shared" si="219"/>
        <v>2201768.1609112015</v>
      </c>
      <c r="BT49" s="77">
        <f t="shared" si="219"/>
        <v>2162807.6209076336</v>
      </c>
      <c r="BU49" s="77">
        <f t="shared" si="219"/>
        <v>2154492.5176188005</v>
      </c>
      <c r="BV49" s="77">
        <f t="shared" si="219"/>
        <v>2365806.1822937331</v>
      </c>
      <c r="BX49" s="83">
        <f t="shared" ref="BX49:CA49" si="220">IFERROR(BS49/BR49-1,0)</f>
        <v>-0.27383103568485556</v>
      </c>
      <c r="BY49" s="83">
        <f t="shared" si="220"/>
        <v>-1.769511463343354E-2</v>
      </c>
      <c r="BZ49" s="83">
        <f t="shared" si="220"/>
        <v>-3.8445875668514651E-3</v>
      </c>
      <c r="CA49" s="83">
        <f t="shared" si="220"/>
        <v>9.8080482037822048E-2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1">H49/H$10</f>
        <v>4.8958309832858656E-2</v>
      </c>
      <c r="I50" s="32">
        <f t="shared" si="221"/>
        <v>5.9478596565407826E-2</v>
      </c>
      <c r="J50" s="32">
        <f t="shared" si="221"/>
        <v>6.3723094586731241E-2</v>
      </c>
      <c r="K50" s="32">
        <f t="shared" si="221"/>
        <v>6.0982290141706717E-2</v>
      </c>
      <c r="L50" s="32">
        <f t="shared" si="221"/>
        <v>6.8448892055922417E-2</v>
      </c>
      <c r="M50" s="32">
        <f t="shared" si="221"/>
        <v>5.8839485489224658E-2</v>
      </c>
      <c r="N50" s="32">
        <f t="shared" si="221"/>
        <v>5.637201867039638E-2</v>
      </c>
      <c r="O50" s="32">
        <f t="shared" si="221"/>
        <v>6.0887809342709348E-2</v>
      </c>
      <c r="P50" s="32">
        <f t="shared" si="221"/>
        <v>5.0481366750924919E-2</v>
      </c>
      <c r="Q50" s="32">
        <f t="shared" si="221"/>
        <v>5.6192914968631241E-2</v>
      </c>
      <c r="R50" s="32">
        <f t="shared" si="221"/>
        <v>5.5854913812486237E-2</v>
      </c>
      <c r="S50" s="32">
        <f t="shared" si="221"/>
        <v>6.254326153219851E-2</v>
      </c>
      <c r="T50" s="32">
        <f t="shared" si="221"/>
        <v>3.098742519756021E-2</v>
      </c>
      <c r="U50" s="32">
        <f t="shared" si="221"/>
        <v>5.7544490729969248E-2</v>
      </c>
      <c r="V50" s="32">
        <f t="shared" si="221"/>
        <v>2.7988840765686623E-2</v>
      </c>
      <c r="W50" s="32">
        <f t="shared" si="221"/>
        <v>4.6327342067085282E-2</v>
      </c>
      <c r="X50" s="32">
        <f t="shared" si="221"/>
        <v>4.429352556192042E-2</v>
      </c>
      <c r="Y50" s="32">
        <f t="shared" si="221"/>
        <v>3.676540337057603E-2</v>
      </c>
      <c r="Z50" s="32">
        <f t="shared" si="221"/>
        <v>3.1607676968913624E-2</v>
      </c>
      <c r="AA50" s="32">
        <f t="shared" si="221"/>
        <v>4.2552228438052772E-2</v>
      </c>
      <c r="AB50" s="32">
        <f t="shared" si="221"/>
        <v>3.3248133202757497E-2</v>
      </c>
      <c r="AC50" s="32">
        <f t="shared" si="221"/>
        <v>4.6500330187950752E-2</v>
      </c>
      <c r="AD50" s="32">
        <f t="shared" si="221"/>
        <v>4.6751739537631919E-2</v>
      </c>
      <c r="AE50" s="32">
        <f t="shared" si="221"/>
        <v>5.4870153622459089E-2</v>
      </c>
      <c r="AF50" s="32">
        <f t="shared" ref="AF50:BO50" si="222">AF49/AF$10</f>
        <v>2.5070865601237946E-2</v>
      </c>
      <c r="AG50" s="32">
        <f t="shared" si="222"/>
        <v>4.7768110088207166E-2</v>
      </c>
      <c r="AH50" s="32">
        <f t="shared" si="222"/>
        <v>4.8531248219415575E-2</v>
      </c>
      <c r="AI50" s="32">
        <f t="shared" si="222"/>
        <v>4.4198325535337188E-2</v>
      </c>
      <c r="AJ50" s="32">
        <f t="shared" si="222"/>
        <v>5.5128623845239491E-2</v>
      </c>
      <c r="AK50" s="32">
        <f t="shared" si="222"/>
        <v>3.5947228076208475E-2</v>
      </c>
      <c r="AL50" s="32">
        <f t="shared" si="222"/>
        <v>3.5602892212635129E-2</v>
      </c>
      <c r="AM50" s="32">
        <f t="shared" si="222"/>
        <v>3.6111691942326746E-2</v>
      </c>
      <c r="AN50" s="32">
        <f t="shared" si="222"/>
        <v>3.1492550793005475E-2</v>
      </c>
      <c r="AO50" s="32">
        <f t="shared" si="222"/>
        <v>3.5309217942222693E-2</v>
      </c>
      <c r="AP50" s="32">
        <f t="shared" si="222"/>
        <v>2.5471172445758809E-2</v>
      </c>
      <c r="AQ50" s="32">
        <f t="shared" si="222"/>
        <v>4.8976489613008899E-2</v>
      </c>
      <c r="AR50" s="32">
        <f t="shared" si="222"/>
        <v>1.8066262353576914E-2</v>
      </c>
      <c r="AS50" s="32">
        <f t="shared" si="222"/>
        <v>4.1941820572440121E-2</v>
      </c>
      <c r="AT50" s="32">
        <f t="shared" si="222"/>
        <v>4.1702657669248445E-2</v>
      </c>
      <c r="AU50" s="32">
        <f t="shared" si="222"/>
        <v>4.1009809507099343E-2</v>
      </c>
      <c r="AV50" s="32">
        <f t="shared" si="222"/>
        <v>5.240332226706293E-2</v>
      </c>
      <c r="AW50" s="32">
        <f t="shared" si="222"/>
        <v>3.462951183231705E-2</v>
      </c>
      <c r="AX50" s="32">
        <f t="shared" si="222"/>
        <v>3.46956417634934E-2</v>
      </c>
      <c r="AY50" s="32">
        <f t="shared" si="222"/>
        <v>3.7471325304937575E-2</v>
      </c>
      <c r="AZ50" s="32">
        <f t="shared" si="222"/>
        <v>3.2810501963707293E-2</v>
      </c>
      <c r="BA50" s="32">
        <f t="shared" si="222"/>
        <v>3.6554975489349981E-2</v>
      </c>
      <c r="BB50" s="32">
        <f t="shared" si="222"/>
        <v>2.6341568431680309E-2</v>
      </c>
      <c r="BC50" s="32">
        <f t="shared" si="222"/>
        <v>5.0013995003974937E-2</v>
      </c>
      <c r="BD50" s="32">
        <f t="shared" si="222"/>
        <v>1.9968379745767231E-2</v>
      </c>
      <c r="BE50" s="32">
        <f t="shared" si="222"/>
        <v>4.4264560053991299E-2</v>
      </c>
      <c r="BF50" s="32">
        <f t="shared" si="222"/>
        <v>4.2971326067553363E-2</v>
      </c>
      <c r="BG50" s="32">
        <f t="shared" si="222"/>
        <v>4.224995615823126E-2</v>
      </c>
      <c r="BH50" s="32">
        <f t="shared" si="222"/>
        <v>5.3926519772173824E-2</v>
      </c>
      <c r="BI50" s="32">
        <f t="shared" si="222"/>
        <v>3.5961203975131056E-2</v>
      </c>
      <c r="BJ50" s="32">
        <f t="shared" si="222"/>
        <v>3.6473939309994395E-2</v>
      </c>
      <c r="BK50" s="32">
        <f t="shared" si="222"/>
        <v>3.9653161393456711E-2</v>
      </c>
      <c r="BL50" s="32">
        <f t="shared" si="222"/>
        <v>3.4967381873007498E-2</v>
      </c>
      <c r="BM50" s="32">
        <f t="shared" si="222"/>
        <v>3.8614328394290791E-2</v>
      </c>
      <c r="BN50" s="32">
        <f t="shared" si="222"/>
        <v>2.8025935297724597E-2</v>
      </c>
      <c r="BO50" s="32">
        <f t="shared" si="222"/>
        <v>5.1814008085417675E-2</v>
      </c>
      <c r="BP50" s="70"/>
      <c r="BR50" s="78">
        <f t="shared" ref="BR50:BV50" si="223">BR49/BR$10</f>
        <v>5.8719713358149669E-2</v>
      </c>
      <c r="BS50" s="78">
        <f t="shared" si="223"/>
        <v>4.1770309769996232E-2</v>
      </c>
      <c r="BT50" s="78">
        <f t="shared" si="223"/>
        <v>3.943653665308073E-2</v>
      </c>
      <c r="BU50" s="78">
        <f t="shared" si="223"/>
        <v>3.7617106410623685E-2</v>
      </c>
      <c r="BV50" s="78">
        <f t="shared" si="223"/>
        <v>3.9388045629099512E-2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4">I49</f>
        <v>252592.95386887123</v>
      </c>
      <c r="J53" s="29">
        <f t="shared" si="224"/>
        <v>284319.38289991167</v>
      </c>
      <c r="K53" s="29">
        <f t="shared" si="224"/>
        <v>268151.22741980274</v>
      </c>
      <c r="L53" s="29">
        <f t="shared" si="224"/>
        <v>312427.99695409089</v>
      </c>
      <c r="M53" s="29">
        <f t="shared" si="224"/>
        <v>255245.95518352068</v>
      </c>
      <c r="N53" s="29">
        <f t="shared" si="224"/>
        <v>245135.65787589946</v>
      </c>
      <c r="O53" s="29">
        <f t="shared" si="224"/>
        <v>261330.76508936859</v>
      </c>
      <c r="P53" s="29">
        <f t="shared" si="224"/>
        <v>213812.57390676509</v>
      </c>
      <c r="Q53" s="29">
        <f t="shared" si="224"/>
        <v>234243.54043128318</v>
      </c>
      <c r="R53" s="29">
        <f t="shared" si="224"/>
        <v>229097.02628876769</v>
      </c>
      <c r="S53" s="29">
        <f t="shared" si="224"/>
        <v>278286.65434761078</v>
      </c>
      <c r="T53" s="29">
        <f t="shared" si="224"/>
        <v>126271.27402088518</v>
      </c>
      <c r="U53" s="29">
        <f t="shared" si="224"/>
        <v>257135.81227931433</v>
      </c>
      <c r="V53" s="29">
        <f t="shared" si="224"/>
        <v>124892.95686689958</v>
      </c>
      <c r="W53" s="29">
        <f t="shared" si="224"/>
        <v>205798.54603977816</v>
      </c>
      <c r="X53" s="29">
        <f t="shared" si="224"/>
        <v>206388.59979312285</v>
      </c>
      <c r="Y53" s="29">
        <f t="shared" si="224"/>
        <v>159504.43551332416</v>
      </c>
      <c r="Z53" s="29">
        <f t="shared" si="224"/>
        <v>137522.6639203238</v>
      </c>
      <c r="AA53" s="29">
        <f t="shared" si="224"/>
        <v>186524.47729907598</v>
      </c>
      <c r="AB53" s="29">
        <f t="shared" si="224"/>
        <v>143821.14255914363</v>
      </c>
      <c r="AC53" s="29">
        <f t="shared" si="224"/>
        <v>201903.13829778397</v>
      </c>
      <c r="AD53" s="29">
        <f t="shared" si="224"/>
        <v>197703.56744567878</v>
      </c>
      <c r="AE53" s="29">
        <f t="shared" si="224"/>
        <v>254301.5468758709</v>
      </c>
      <c r="AF53" s="29">
        <f t="shared" ref="AF53:BO53" si="225">AF49</f>
        <v>106271.03219688298</v>
      </c>
      <c r="AG53" s="29">
        <f t="shared" si="225"/>
        <v>222619.2635370543</v>
      </c>
      <c r="AH53" s="29">
        <f t="shared" si="225"/>
        <v>224902.04104141297</v>
      </c>
      <c r="AI53" s="29">
        <f t="shared" si="225"/>
        <v>203859.40976256167</v>
      </c>
      <c r="AJ53" s="29">
        <f t="shared" si="225"/>
        <v>267143.36357645027</v>
      </c>
      <c r="AK53" s="29">
        <f t="shared" si="225"/>
        <v>161963.71711467893</v>
      </c>
      <c r="AL53" s="29">
        <f t="shared" si="225"/>
        <v>161175.96952585026</v>
      </c>
      <c r="AM53" s="29">
        <f t="shared" si="225"/>
        <v>164922.40349796636</v>
      </c>
      <c r="AN53" s="29">
        <f t="shared" si="225"/>
        <v>141932.41842413635</v>
      </c>
      <c r="AO53" s="29">
        <f t="shared" si="225"/>
        <v>159652.23097873887</v>
      </c>
      <c r="AP53" s="29">
        <f t="shared" si="225"/>
        <v>111991.42530444181</v>
      </c>
      <c r="AQ53" s="29">
        <f t="shared" si="225"/>
        <v>236374.34594745853</v>
      </c>
      <c r="AR53" s="29">
        <f t="shared" si="225"/>
        <v>79956.702675840919</v>
      </c>
      <c r="AS53" s="29">
        <f t="shared" si="225"/>
        <v>204685.53467276448</v>
      </c>
      <c r="AT53" s="29">
        <f t="shared" si="225"/>
        <v>201410.3339845388</v>
      </c>
      <c r="AU53" s="29">
        <f t="shared" si="225"/>
        <v>197082.23997342086</v>
      </c>
      <c r="AV53" s="29">
        <f t="shared" si="225"/>
        <v>265063.29300581792</v>
      </c>
      <c r="AW53" s="29">
        <f t="shared" si="225"/>
        <v>162609.07486385375</v>
      </c>
      <c r="AX53" s="29">
        <f t="shared" si="225"/>
        <v>164040.34951814299</v>
      </c>
      <c r="AY53" s="29">
        <f t="shared" si="225"/>
        <v>178997.25531762314</v>
      </c>
      <c r="AZ53" s="29">
        <f t="shared" si="225"/>
        <v>154668.59434308589</v>
      </c>
      <c r="BA53" s="29">
        <f t="shared" si="225"/>
        <v>172784.43662300694</v>
      </c>
      <c r="BB53" s="29">
        <f t="shared" si="225"/>
        <v>120860.8818400466</v>
      </c>
      <c r="BC53" s="29">
        <f t="shared" si="225"/>
        <v>252333.8208006582</v>
      </c>
      <c r="BD53" s="29">
        <f t="shared" si="225"/>
        <v>92656.063813896952</v>
      </c>
      <c r="BE53" s="29">
        <f t="shared" si="225"/>
        <v>227223.81583625742</v>
      </c>
      <c r="BF53" s="29">
        <f t="shared" si="225"/>
        <v>217147.60803359037</v>
      </c>
      <c r="BG53" s="29">
        <f t="shared" si="225"/>
        <v>212383.09050134697</v>
      </c>
      <c r="BH53" s="29">
        <f t="shared" si="225"/>
        <v>285895.21255237202</v>
      </c>
      <c r="BI53" s="29">
        <f t="shared" si="225"/>
        <v>176681.43189735978</v>
      </c>
      <c r="BJ53" s="29">
        <f t="shared" si="225"/>
        <v>180857.32237273839</v>
      </c>
      <c r="BK53" s="29">
        <f t="shared" si="225"/>
        <v>198989.30372450349</v>
      </c>
      <c r="BL53" s="29">
        <f t="shared" si="225"/>
        <v>173163.747954958</v>
      </c>
      <c r="BM53" s="29">
        <f t="shared" si="225"/>
        <v>191619.7546388685</v>
      </c>
      <c r="BN53" s="29">
        <f t="shared" si="225"/>
        <v>134737.85736894899</v>
      </c>
      <c r="BO53" s="29">
        <f t="shared" si="225"/>
        <v>274450.97359889222</v>
      </c>
      <c r="BP53" s="69"/>
      <c r="BR53" s="29">
        <f t="shared" ref="BR53:BV59" si="226">SUMIFS($H53:$BP53,$H$3:$BP$3,BR$3)</f>
        <v>3032032.8588921535</v>
      </c>
      <c r="BS53" s="29">
        <f t="shared" si="226"/>
        <v>2201768.1609112015</v>
      </c>
      <c r="BT53" s="29">
        <f t="shared" si="226"/>
        <v>2162807.6209076336</v>
      </c>
      <c r="BU53" s="29">
        <f t="shared" si="226"/>
        <v>2154492.5176188005</v>
      </c>
      <c r="BV53" s="29">
        <f t="shared" si="226"/>
        <v>2365806.1822937331</v>
      </c>
      <c r="BX53" s="82">
        <f t="shared" ref="BX53:BX59" si="227">IFERROR(BS53/BR53-1,0)</f>
        <v>-0.27383103568485556</v>
      </c>
      <c r="BY53" s="82">
        <f t="shared" ref="BY53:BY59" si="228">IFERROR(BT53/BS53-1,0)</f>
        <v>-1.769511463343354E-2</v>
      </c>
      <c r="BZ53" s="82">
        <f t="shared" ref="BZ53:BZ59" si="229">IFERROR(BU53/BT53-1,0)</f>
        <v>-3.8445875668514651E-3</v>
      </c>
      <c r="CA53" s="82">
        <f t="shared" ref="CA53:CA59" si="230">IFERROR(BV53/BU53-1,0)</f>
        <v>9.8080482037822048E-2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1">I39</f>
        <v>42729.17</v>
      </c>
      <c r="J54" s="29">
        <f t="shared" si="231"/>
        <v>42729.17</v>
      </c>
      <c r="K54" s="29">
        <f t="shared" si="231"/>
        <v>41708.33</v>
      </c>
      <c r="L54" s="29">
        <f t="shared" si="231"/>
        <v>41708.33</v>
      </c>
      <c r="M54" s="29">
        <f t="shared" si="231"/>
        <v>41708.33</v>
      </c>
      <c r="N54" s="29">
        <f t="shared" si="231"/>
        <v>40687.5</v>
      </c>
      <c r="O54" s="29">
        <f t="shared" si="231"/>
        <v>37770.83</v>
      </c>
      <c r="P54" s="29">
        <f t="shared" si="231"/>
        <v>37770.83</v>
      </c>
      <c r="Q54" s="29">
        <f t="shared" si="231"/>
        <v>36750</v>
      </c>
      <c r="R54" s="29">
        <f t="shared" si="231"/>
        <v>36750</v>
      </c>
      <c r="S54" s="29">
        <f t="shared" si="231"/>
        <v>36750</v>
      </c>
      <c r="T54" s="29">
        <f t="shared" si="231"/>
        <v>35729.17</v>
      </c>
      <c r="U54" s="29">
        <f t="shared" si="231"/>
        <v>35729.17</v>
      </c>
      <c r="V54" s="29">
        <f t="shared" si="231"/>
        <v>32812.5</v>
      </c>
      <c r="W54" s="29">
        <f t="shared" si="231"/>
        <v>31791.67</v>
      </c>
      <c r="X54" s="29">
        <f t="shared" si="231"/>
        <v>31791.67</v>
      </c>
      <c r="Y54" s="29">
        <f t="shared" si="231"/>
        <v>31791.67</v>
      </c>
      <c r="Z54" s="29">
        <f t="shared" si="231"/>
        <v>30770.83</v>
      </c>
      <c r="AA54" s="29">
        <f t="shared" si="231"/>
        <v>30770.83</v>
      </c>
      <c r="AB54" s="29">
        <f t="shared" si="231"/>
        <v>27854.17</v>
      </c>
      <c r="AC54" s="29">
        <f t="shared" si="231"/>
        <v>26833.33</v>
      </c>
      <c r="AD54" s="29">
        <f t="shared" si="231"/>
        <v>26833.33</v>
      </c>
      <c r="AE54" s="29">
        <f t="shared" si="231"/>
        <v>26833.33</v>
      </c>
      <c r="AF54" s="29">
        <f t="shared" ref="AF54:BO54" si="232">AF39</f>
        <v>26833.33</v>
      </c>
      <c r="AG54" s="29">
        <f t="shared" si="232"/>
        <v>26833.33</v>
      </c>
      <c r="AH54" s="29">
        <f t="shared" si="232"/>
        <v>26833.33</v>
      </c>
      <c r="AI54" s="29">
        <f t="shared" si="232"/>
        <v>26833.33</v>
      </c>
      <c r="AJ54" s="29">
        <f t="shared" si="232"/>
        <v>26833.33</v>
      </c>
      <c r="AK54" s="29">
        <f t="shared" si="232"/>
        <v>26833.33</v>
      </c>
      <c r="AL54" s="29">
        <f t="shared" si="232"/>
        <v>26833.33</v>
      </c>
      <c r="AM54" s="29">
        <f t="shared" si="232"/>
        <v>26833.33</v>
      </c>
      <c r="AN54" s="29">
        <f t="shared" si="232"/>
        <v>26833.33</v>
      </c>
      <c r="AO54" s="29">
        <f t="shared" si="232"/>
        <v>26833.33</v>
      </c>
      <c r="AP54" s="29">
        <f t="shared" si="232"/>
        <v>26833.33</v>
      </c>
      <c r="AQ54" s="29">
        <f t="shared" si="232"/>
        <v>26833.33</v>
      </c>
      <c r="AR54" s="29">
        <f t="shared" si="232"/>
        <v>26833.33</v>
      </c>
      <c r="AS54" s="29">
        <f t="shared" si="232"/>
        <v>26833.33</v>
      </c>
      <c r="AT54" s="29">
        <f t="shared" si="232"/>
        <v>26833.33</v>
      </c>
      <c r="AU54" s="29">
        <f t="shared" si="232"/>
        <v>26833.33</v>
      </c>
      <c r="AV54" s="29">
        <f t="shared" si="232"/>
        <v>26833.33</v>
      </c>
      <c r="AW54" s="29">
        <f t="shared" si="232"/>
        <v>26833.33</v>
      </c>
      <c r="AX54" s="29">
        <f t="shared" si="232"/>
        <v>26833.33</v>
      </c>
      <c r="AY54" s="29">
        <f t="shared" si="232"/>
        <v>26833.33</v>
      </c>
      <c r="AZ54" s="29">
        <f t="shared" si="232"/>
        <v>26833.33</v>
      </c>
      <c r="BA54" s="29">
        <f t="shared" si="232"/>
        <v>26833.33</v>
      </c>
      <c r="BB54" s="29">
        <f t="shared" si="232"/>
        <v>26833.33</v>
      </c>
      <c r="BC54" s="29">
        <f t="shared" si="232"/>
        <v>26833.33</v>
      </c>
      <c r="BD54" s="29">
        <f t="shared" si="232"/>
        <v>26833.33</v>
      </c>
      <c r="BE54" s="29">
        <f t="shared" si="232"/>
        <v>26833.33</v>
      </c>
      <c r="BF54" s="29">
        <f t="shared" si="232"/>
        <v>26833.33</v>
      </c>
      <c r="BG54" s="29">
        <f t="shared" si="232"/>
        <v>26833.33</v>
      </c>
      <c r="BH54" s="29">
        <f t="shared" si="232"/>
        <v>26833.33</v>
      </c>
      <c r="BI54" s="29">
        <f t="shared" si="232"/>
        <v>26833.33</v>
      </c>
      <c r="BJ54" s="29">
        <f t="shared" si="232"/>
        <v>26833.33</v>
      </c>
      <c r="BK54" s="29">
        <f t="shared" si="232"/>
        <v>26833.33</v>
      </c>
      <c r="BL54" s="29">
        <f t="shared" si="232"/>
        <v>26833.33</v>
      </c>
      <c r="BM54" s="29">
        <f t="shared" si="232"/>
        <v>26833.33</v>
      </c>
      <c r="BN54" s="29">
        <f t="shared" si="232"/>
        <v>26833.33</v>
      </c>
      <c r="BO54" s="29">
        <f t="shared" si="232"/>
        <v>26833.33</v>
      </c>
      <c r="BP54" s="69"/>
      <c r="BR54" s="29">
        <f t="shared" si="226"/>
        <v>479791.66000000003</v>
      </c>
      <c r="BS54" s="29">
        <f t="shared" si="226"/>
        <v>369541.67000000004</v>
      </c>
      <c r="BT54" s="29">
        <f t="shared" si="226"/>
        <v>321999.96000000014</v>
      </c>
      <c r="BU54" s="29">
        <f t="shared" si="226"/>
        <v>321999.96000000014</v>
      </c>
      <c r="BV54" s="29">
        <f t="shared" si="226"/>
        <v>321999.96000000014</v>
      </c>
      <c r="BX54" s="82">
        <f t="shared" si="227"/>
        <v>-0.22978721639304855</v>
      </c>
      <c r="BY54" s="82">
        <f t="shared" si="228"/>
        <v>-0.12865047127161577</v>
      </c>
      <c r="BZ54" s="82">
        <f t="shared" si="229"/>
        <v>0</v>
      </c>
      <c r="CA54" s="82">
        <f t="shared" si="230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3">I47</f>
        <v>108254.12308665909</v>
      </c>
      <c r="J55" s="29">
        <f t="shared" si="233"/>
        <v>121851.16409996214</v>
      </c>
      <c r="K55" s="29">
        <f t="shared" si="233"/>
        <v>114921.95460848689</v>
      </c>
      <c r="L55" s="29">
        <f t="shared" si="233"/>
        <v>133897.71298032466</v>
      </c>
      <c r="M55" s="29">
        <f t="shared" si="233"/>
        <v>109391.12365008029</v>
      </c>
      <c r="N55" s="29">
        <f t="shared" si="233"/>
        <v>105058.1390896712</v>
      </c>
      <c r="O55" s="29">
        <f t="shared" si="233"/>
        <v>111998.8993240151</v>
      </c>
      <c r="P55" s="29">
        <f t="shared" si="233"/>
        <v>91633.960245756447</v>
      </c>
      <c r="Q55" s="29">
        <f t="shared" si="233"/>
        <v>100390.0887562642</v>
      </c>
      <c r="R55" s="29">
        <f t="shared" si="233"/>
        <v>98184.439838043298</v>
      </c>
      <c r="S55" s="29">
        <f t="shared" si="233"/>
        <v>119265.70900611891</v>
      </c>
      <c r="T55" s="29">
        <f t="shared" si="233"/>
        <v>54116.260294665066</v>
      </c>
      <c r="U55" s="29">
        <f t="shared" si="233"/>
        <v>110201.06240542042</v>
      </c>
      <c r="V55" s="29">
        <f t="shared" si="233"/>
        <v>53525.552942956958</v>
      </c>
      <c r="W55" s="29">
        <f t="shared" si="233"/>
        <v>88199.376874190639</v>
      </c>
      <c r="X55" s="29">
        <f t="shared" si="233"/>
        <v>88452.257054195506</v>
      </c>
      <c r="Y55" s="29">
        <f t="shared" si="233"/>
        <v>68359.043791424643</v>
      </c>
      <c r="Z55" s="29">
        <f t="shared" si="233"/>
        <v>58938.28453728163</v>
      </c>
      <c r="AA55" s="29">
        <f t="shared" si="233"/>
        <v>79939.06169960399</v>
      </c>
      <c r="AB55" s="29">
        <f t="shared" si="233"/>
        <v>61637.632525347261</v>
      </c>
      <c r="AC55" s="29">
        <f t="shared" si="233"/>
        <v>86529.916413335988</v>
      </c>
      <c r="AD55" s="29">
        <f t="shared" si="233"/>
        <v>84730.100333862327</v>
      </c>
      <c r="AE55" s="29">
        <f t="shared" si="233"/>
        <v>108986.37723251608</v>
      </c>
      <c r="AF55" s="29">
        <f t="shared" ref="AF55:BO55" si="234">AF47</f>
        <v>108986.37723251608</v>
      </c>
      <c r="AG55" s="29">
        <f t="shared" si="234"/>
        <v>108986.37723251608</v>
      </c>
      <c r="AH55" s="29">
        <f t="shared" si="234"/>
        <v>108986.37723251608</v>
      </c>
      <c r="AI55" s="29">
        <f t="shared" si="234"/>
        <v>108986.37723251608</v>
      </c>
      <c r="AJ55" s="29">
        <f t="shared" si="234"/>
        <v>108986.37723251608</v>
      </c>
      <c r="AK55" s="29">
        <f t="shared" si="234"/>
        <v>108986.37723251608</v>
      </c>
      <c r="AL55" s="29">
        <f t="shared" si="234"/>
        <v>108986.37723251608</v>
      </c>
      <c r="AM55" s="29">
        <f t="shared" si="234"/>
        <v>108986.37723251608</v>
      </c>
      <c r="AN55" s="29">
        <f t="shared" si="234"/>
        <v>108986.37723251608</v>
      </c>
      <c r="AO55" s="29">
        <f t="shared" si="234"/>
        <v>108986.37723251608</v>
      </c>
      <c r="AP55" s="29">
        <f t="shared" si="234"/>
        <v>108986.37723251608</v>
      </c>
      <c r="AQ55" s="29">
        <f t="shared" si="234"/>
        <v>108986.37723251608</v>
      </c>
      <c r="AR55" s="29">
        <f t="shared" si="234"/>
        <v>108986.37723251608</v>
      </c>
      <c r="AS55" s="29">
        <f t="shared" si="234"/>
        <v>108986.37723251608</v>
      </c>
      <c r="AT55" s="29">
        <f t="shared" si="234"/>
        <v>108986.37723251608</v>
      </c>
      <c r="AU55" s="29">
        <f t="shared" si="234"/>
        <v>108986.37723251608</v>
      </c>
      <c r="AV55" s="29">
        <f t="shared" si="234"/>
        <v>108986.37723251608</v>
      </c>
      <c r="AW55" s="29">
        <f t="shared" si="234"/>
        <v>108986.37723251608</v>
      </c>
      <c r="AX55" s="29">
        <f t="shared" si="234"/>
        <v>108986.37723251608</v>
      </c>
      <c r="AY55" s="29">
        <f t="shared" si="234"/>
        <v>108986.37723251608</v>
      </c>
      <c r="AZ55" s="29">
        <f t="shared" si="234"/>
        <v>108986.37723251608</v>
      </c>
      <c r="BA55" s="29">
        <f t="shared" si="234"/>
        <v>108986.37723251608</v>
      </c>
      <c r="BB55" s="29">
        <f t="shared" si="234"/>
        <v>108986.37723251608</v>
      </c>
      <c r="BC55" s="29">
        <f t="shared" si="234"/>
        <v>108986.37723251608</v>
      </c>
      <c r="BD55" s="29">
        <f t="shared" si="234"/>
        <v>108986.37723251608</v>
      </c>
      <c r="BE55" s="29">
        <f t="shared" si="234"/>
        <v>108986.37723251608</v>
      </c>
      <c r="BF55" s="29">
        <f t="shared" si="234"/>
        <v>108986.37723251608</v>
      </c>
      <c r="BG55" s="29">
        <f t="shared" si="234"/>
        <v>108986.37723251608</v>
      </c>
      <c r="BH55" s="29">
        <f t="shared" si="234"/>
        <v>108986.37723251608</v>
      </c>
      <c r="BI55" s="29">
        <f t="shared" si="234"/>
        <v>108986.37723251608</v>
      </c>
      <c r="BJ55" s="29">
        <f t="shared" si="234"/>
        <v>108986.37723251608</v>
      </c>
      <c r="BK55" s="29">
        <f t="shared" si="234"/>
        <v>108986.37723251608</v>
      </c>
      <c r="BL55" s="29">
        <f t="shared" si="234"/>
        <v>108986.37723251608</v>
      </c>
      <c r="BM55" s="29">
        <f t="shared" si="234"/>
        <v>108986.37723251608</v>
      </c>
      <c r="BN55" s="29">
        <f t="shared" si="234"/>
        <v>108986.37723251608</v>
      </c>
      <c r="BO55" s="29">
        <f t="shared" si="234"/>
        <v>108986.37723251608</v>
      </c>
      <c r="BP55" s="69"/>
      <c r="BR55" s="29">
        <f t="shared" si="226"/>
        <v>1299442.6538109228</v>
      </c>
      <c r="BS55" s="29">
        <f t="shared" si="226"/>
        <v>943614.92610480054</v>
      </c>
      <c r="BT55" s="29">
        <f t="shared" si="226"/>
        <v>1307836.5267901933</v>
      </c>
      <c r="BU55" s="29">
        <f t="shared" si="226"/>
        <v>1307836.5267901933</v>
      </c>
      <c r="BV55" s="29">
        <f t="shared" si="226"/>
        <v>1307836.5267901933</v>
      </c>
      <c r="BX55" s="82">
        <f t="shared" si="227"/>
        <v>-0.27383103568485556</v>
      </c>
      <c r="BY55" s="82">
        <f t="shared" si="228"/>
        <v>0.38598541694214505</v>
      </c>
      <c r="BZ55" s="82">
        <f t="shared" si="229"/>
        <v>0</v>
      </c>
      <c r="CA55" s="82">
        <f t="shared" si="230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5">I40</f>
        <v>19035.61</v>
      </c>
      <c r="J56" s="29">
        <f t="shared" si="235"/>
        <v>18720.400000000001</v>
      </c>
      <c r="K56" s="29">
        <f t="shared" si="235"/>
        <v>18411.5</v>
      </c>
      <c r="L56" s="29">
        <f t="shared" si="235"/>
        <v>18981.88</v>
      </c>
      <c r="M56" s="29">
        <f t="shared" si="235"/>
        <v>19528.150000000001</v>
      </c>
      <c r="N56" s="29">
        <f t="shared" si="235"/>
        <v>20104.55</v>
      </c>
      <c r="O56" s="29">
        <f t="shared" si="235"/>
        <v>20664.259999999998</v>
      </c>
      <c r="P56" s="29">
        <f t="shared" si="235"/>
        <v>21250.01</v>
      </c>
      <c r="Q56" s="29">
        <f t="shared" si="235"/>
        <v>20976.37</v>
      </c>
      <c r="R56" s="29">
        <f t="shared" si="235"/>
        <v>21574.46</v>
      </c>
      <c r="S56" s="29">
        <f t="shared" si="235"/>
        <v>22131.79</v>
      </c>
      <c r="T56" s="29">
        <f t="shared" si="235"/>
        <v>22689.54</v>
      </c>
      <c r="U56" s="29">
        <f t="shared" si="235"/>
        <v>22437.15</v>
      </c>
      <c r="V56" s="29">
        <f t="shared" si="235"/>
        <v>22189.8</v>
      </c>
      <c r="W56" s="29">
        <f t="shared" si="235"/>
        <v>21947.4</v>
      </c>
      <c r="X56" s="29">
        <f t="shared" si="235"/>
        <v>21709.85</v>
      </c>
      <c r="Y56" s="29">
        <f t="shared" si="235"/>
        <v>21477.05</v>
      </c>
      <c r="Z56" s="29">
        <f t="shared" si="235"/>
        <v>22074.57</v>
      </c>
      <c r="AA56" s="29">
        <f t="shared" si="235"/>
        <v>22683.26</v>
      </c>
      <c r="AB56" s="29">
        <f t="shared" si="235"/>
        <v>23286</v>
      </c>
      <c r="AC56" s="29">
        <f t="shared" si="235"/>
        <v>23071.27</v>
      </c>
      <c r="AD56" s="29">
        <f t="shared" si="235"/>
        <v>23693.05</v>
      </c>
      <c r="AE56" s="29">
        <f t="shared" si="235"/>
        <v>24359.63</v>
      </c>
      <c r="AF56" s="29">
        <f t="shared" ref="AF56:BO56" si="236">AF40</f>
        <v>24359.63</v>
      </c>
      <c r="AG56" s="29">
        <f t="shared" si="236"/>
        <v>24359.63</v>
      </c>
      <c r="AH56" s="29">
        <f t="shared" si="236"/>
        <v>24359.63</v>
      </c>
      <c r="AI56" s="29">
        <f t="shared" si="236"/>
        <v>24359.63</v>
      </c>
      <c r="AJ56" s="29">
        <f t="shared" si="236"/>
        <v>24359.63</v>
      </c>
      <c r="AK56" s="29">
        <f t="shared" si="236"/>
        <v>24359.63</v>
      </c>
      <c r="AL56" s="29">
        <f t="shared" si="236"/>
        <v>24359.63</v>
      </c>
      <c r="AM56" s="29">
        <f t="shared" si="236"/>
        <v>24359.63</v>
      </c>
      <c r="AN56" s="29">
        <f t="shared" si="236"/>
        <v>24359.63</v>
      </c>
      <c r="AO56" s="29">
        <f t="shared" si="236"/>
        <v>24359.63</v>
      </c>
      <c r="AP56" s="29">
        <f t="shared" si="236"/>
        <v>24359.63</v>
      </c>
      <c r="AQ56" s="29">
        <f t="shared" si="236"/>
        <v>24359.63</v>
      </c>
      <c r="AR56" s="29">
        <f t="shared" si="236"/>
        <v>24359.63</v>
      </c>
      <c r="AS56" s="29">
        <f t="shared" si="236"/>
        <v>24359.63</v>
      </c>
      <c r="AT56" s="29">
        <f t="shared" si="236"/>
        <v>24359.63</v>
      </c>
      <c r="AU56" s="29">
        <f t="shared" si="236"/>
        <v>24359.63</v>
      </c>
      <c r="AV56" s="29">
        <f t="shared" si="236"/>
        <v>24359.63</v>
      </c>
      <c r="AW56" s="29">
        <f t="shared" si="236"/>
        <v>24359.63</v>
      </c>
      <c r="AX56" s="29">
        <f t="shared" si="236"/>
        <v>24359.63</v>
      </c>
      <c r="AY56" s="29">
        <f t="shared" si="236"/>
        <v>24359.63</v>
      </c>
      <c r="AZ56" s="29">
        <f t="shared" si="236"/>
        <v>24359.63</v>
      </c>
      <c r="BA56" s="29">
        <f t="shared" si="236"/>
        <v>24359.63</v>
      </c>
      <c r="BB56" s="29">
        <f t="shared" si="236"/>
        <v>24359.63</v>
      </c>
      <c r="BC56" s="29">
        <f t="shared" si="236"/>
        <v>24359.63</v>
      </c>
      <c r="BD56" s="29">
        <f t="shared" si="236"/>
        <v>24359.63</v>
      </c>
      <c r="BE56" s="29">
        <f t="shared" si="236"/>
        <v>24359.63</v>
      </c>
      <c r="BF56" s="29">
        <f t="shared" si="236"/>
        <v>24359.63</v>
      </c>
      <c r="BG56" s="29">
        <f t="shared" si="236"/>
        <v>24359.63</v>
      </c>
      <c r="BH56" s="29">
        <f t="shared" si="236"/>
        <v>24359.63</v>
      </c>
      <c r="BI56" s="29">
        <f t="shared" si="236"/>
        <v>24359.63</v>
      </c>
      <c r="BJ56" s="29">
        <f t="shared" si="236"/>
        <v>24359.63</v>
      </c>
      <c r="BK56" s="29">
        <f t="shared" si="236"/>
        <v>24359.63</v>
      </c>
      <c r="BL56" s="29">
        <f t="shared" si="236"/>
        <v>24359.63</v>
      </c>
      <c r="BM56" s="29">
        <f t="shared" si="236"/>
        <v>24359.63</v>
      </c>
      <c r="BN56" s="29">
        <f t="shared" si="236"/>
        <v>24359.63</v>
      </c>
      <c r="BO56" s="29">
        <f t="shared" si="236"/>
        <v>24359.63</v>
      </c>
      <c r="BP56" s="69"/>
      <c r="BR56" s="29">
        <f t="shared" si="226"/>
        <v>239923.08000000002</v>
      </c>
      <c r="BS56" s="29">
        <f t="shared" si="226"/>
        <v>271618.57</v>
      </c>
      <c r="BT56" s="29">
        <f t="shared" si="226"/>
        <v>292315.56</v>
      </c>
      <c r="BU56" s="29">
        <f t="shared" si="226"/>
        <v>292315.56</v>
      </c>
      <c r="BV56" s="29">
        <f t="shared" si="226"/>
        <v>292315.56</v>
      </c>
      <c r="BX56" s="82">
        <f t="shared" si="227"/>
        <v>0.13210688192232278</v>
      </c>
      <c r="BY56" s="82">
        <f t="shared" si="228"/>
        <v>7.6198729711300706E-2</v>
      </c>
      <c r="BZ56" s="82">
        <f t="shared" si="229"/>
        <v>0</v>
      </c>
      <c r="CA56" s="82">
        <f t="shared" si="230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6"/>
        <v>0</v>
      </c>
      <c r="BS57" s="27">
        <f t="shared" si="226"/>
        <v>0</v>
      </c>
      <c r="BT57" s="27">
        <f t="shared" si="226"/>
        <v>0</v>
      </c>
      <c r="BU57" s="27">
        <f t="shared" si="226"/>
        <v>0</v>
      </c>
      <c r="BV57" s="27">
        <f t="shared" si="226"/>
        <v>0</v>
      </c>
      <c r="BX57" s="81">
        <f t="shared" si="227"/>
        <v>0</v>
      </c>
      <c r="BY57" s="81">
        <f t="shared" si="228"/>
        <v>0</v>
      </c>
      <c r="BZ57" s="81">
        <f t="shared" si="229"/>
        <v>0</v>
      </c>
      <c r="CA57" s="81">
        <f t="shared" si="230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7">SUM(I54:I57)</f>
        <v>170018.90308665909</v>
      </c>
      <c r="J58" s="28">
        <f t="shared" si="237"/>
        <v>183300.73409996214</v>
      </c>
      <c r="K58" s="28">
        <f t="shared" si="237"/>
        <v>175041.78460848689</v>
      </c>
      <c r="L58" s="28">
        <f t="shared" si="237"/>
        <v>194587.92298032466</v>
      </c>
      <c r="M58" s="28">
        <f t="shared" si="237"/>
        <v>170627.6036500803</v>
      </c>
      <c r="N58" s="28">
        <f t="shared" si="237"/>
        <v>165850.18908967118</v>
      </c>
      <c r="O58" s="28">
        <f t="shared" si="237"/>
        <v>170433.9893240151</v>
      </c>
      <c r="P58" s="28">
        <f t="shared" si="237"/>
        <v>150654.80024575646</v>
      </c>
      <c r="Q58" s="28">
        <f t="shared" si="237"/>
        <v>158116.45875626418</v>
      </c>
      <c r="R58" s="28">
        <f t="shared" si="237"/>
        <v>156508.89983804329</v>
      </c>
      <c r="S58" s="28">
        <f t="shared" si="237"/>
        <v>178147.49900611892</v>
      </c>
      <c r="T58" s="28">
        <f t="shared" si="237"/>
        <v>112534.97029466508</v>
      </c>
      <c r="U58" s="28">
        <f t="shared" si="237"/>
        <v>168367.38240542042</v>
      </c>
      <c r="V58" s="28">
        <f t="shared" si="237"/>
        <v>108527.85294295696</v>
      </c>
      <c r="W58" s="28">
        <f t="shared" si="237"/>
        <v>141938.44687419065</v>
      </c>
      <c r="X58" s="28">
        <f t="shared" si="237"/>
        <v>141953.7770541955</v>
      </c>
      <c r="Y58" s="28">
        <f t="shared" si="237"/>
        <v>121627.76379142464</v>
      </c>
      <c r="Z58" s="28">
        <f t="shared" si="237"/>
        <v>111783.68453728163</v>
      </c>
      <c r="AA58" s="28">
        <f t="shared" si="237"/>
        <v>133393.151699604</v>
      </c>
      <c r="AB58" s="28">
        <f t="shared" si="237"/>
        <v>112777.80252534726</v>
      </c>
      <c r="AC58" s="28">
        <f t="shared" si="237"/>
        <v>136434.51641333598</v>
      </c>
      <c r="AD58" s="28">
        <f t="shared" si="237"/>
        <v>135256.48033386233</v>
      </c>
      <c r="AE58" s="28">
        <f t="shared" si="237"/>
        <v>160179.33723251609</v>
      </c>
      <c r="AF58" s="28">
        <f t="shared" ref="AF58" si="238">SUM(AF54:AF57)</f>
        <v>160179.33723251609</v>
      </c>
      <c r="AG58" s="28">
        <f t="shared" ref="AG58" si="239">SUM(AG54:AG57)</f>
        <v>160179.33723251609</v>
      </c>
      <c r="AH58" s="28">
        <f t="shared" ref="AH58" si="240">SUM(AH54:AH57)</f>
        <v>160179.33723251609</v>
      </c>
      <c r="AI58" s="28">
        <f t="shared" ref="AI58" si="241">SUM(AI54:AI57)</f>
        <v>160179.33723251609</v>
      </c>
      <c r="AJ58" s="28">
        <f t="shared" ref="AJ58" si="242">SUM(AJ54:AJ57)</f>
        <v>160179.33723251609</v>
      </c>
      <c r="AK58" s="28">
        <f t="shared" ref="AK58" si="243">SUM(AK54:AK57)</f>
        <v>160179.33723251609</v>
      </c>
      <c r="AL58" s="28">
        <f t="shared" ref="AL58" si="244">SUM(AL54:AL57)</f>
        <v>160179.33723251609</v>
      </c>
      <c r="AM58" s="28">
        <f t="shared" ref="AM58" si="245">SUM(AM54:AM57)</f>
        <v>160179.33723251609</v>
      </c>
      <c r="AN58" s="28">
        <f t="shared" ref="AN58" si="246">SUM(AN54:AN57)</f>
        <v>160179.33723251609</v>
      </c>
      <c r="AO58" s="28">
        <f t="shared" ref="AO58" si="247">SUM(AO54:AO57)</f>
        <v>160179.33723251609</v>
      </c>
      <c r="AP58" s="28">
        <f t="shared" ref="AP58" si="248">SUM(AP54:AP57)</f>
        <v>160179.33723251609</v>
      </c>
      <c r="AQ58" s="28">
        <f t="shared" ref="AQ58" si="249">SUM(AQ54:AQ57)</f>
        <v>160179.33723251609</v>
      </c>
      <c r="AR58" s="28">
        <f t="shared" ref="AR58" si="250">SUM(AR54:AR57)</f>
        <v>160179.33723251609</v>
      </c>
      <c r="AS58" s="28">
        <f t="shared" ref="AS58" si="251">SUM(AS54:AS57)</f>
        <v>160179.33723251609</v>
      </c>
      <c r="AT58" s="28">
        <f t="shared" ref="AT58" si="252">SUM(AT54:AT57)</f>
        <v>160179.33723251609</v>
      </c>
      <c r="AU58" s="28">
        <f t="shared" ref="AU58" si="253">SUM(AU54:AU57)</f>
        <v>160179.33723251609</v>
      </c>
      <c r="AV58" s="28">
        <f t="shared" ref="AV58" si="254">SUM(AV54:AV57)</f>
        <v>160179.33723251609</v>
      </c>
      <c r="AW58" s="28">
        <f t="shared" ref="AW58" si="255">SUM(AW54:AW57)</f>
        <v>160179.33723251609</v>
      </c>
      <c r="AX58" s="28">
        <f t="shared" ref="AX58" si="256">SUM(AX54:AX57)</f>
        <v>160179.33723251609</v>
      </c>
      <c r="AY58" s="28">
        <f t="shared" ref="AY58" si="257">SUM(AY54:AY57)</f>
        <v>160179.33723251609</v>
      </c>
      <c r="AZ58" s="28">
        <f t="shared" ref="AZ58" si="258">SUM(AZ54:AZ57)</f>
        <v>160179.33723251609</v>
      </c>
      <c r="BA58" s="28">
        <f t="shared" ref="BA58" si="259">SUM(BA54:BA57)</f>
        <v>160179.33723251609</v>
      </c>
      <c r="BB58" s="28">
        <f t="shared" ref="BB58" si="260">SUM(BB54:BB57)</f>
        <v>160179.33723251609</v>
      </c>
      <c r="BC58" s="28">
        <f t="shared" ref="BC58" si="261">SUM(BC54:BC57)</f>
        <v>160179.33723251609</v>
      </c>
      <c r="BD58" s="28">
        <f t="shared" ref="BD58" si="262">SUM(BD54:BD57)</f>
        <v>160179.33723251609</v>
      </c>
      <c r="BE58" s="28">
        <f t="shared" ref="BE58" si="263">SUM(BE54:BE57)</f>
        <v>160179.33723251609</v>
      </c>
      <c r="BF58" s="28">
        <f t="shared" ref="BF58" si="264">SUM(BF54:BF57)</f>
        <v>160179.33723251609</v>
      </c>
      <c r="BG58" s="28">
        <f t="shared" ref="BG58" si="265">SUM(BG54:BG57)</f>
        <v>160179.33723251609</v>
      </c>
      <c r="BH58" s="28">
        <f t="shared" ref="BH58" si="266">SUM(BH54:BH57)</f>
        <v>160179.33723251609</v>
      </c>
      <c r="BI58" s="28">
        <f t="shared" ref="BI58" si="267">SUM(BI54:BI57)</f>
        <v>160179.33723251609</v>
      </c>
      <c r="BJ58" s="28">
        <f t="shared" ref="BJ58" si="268">SUM(BJ54:BJ57)</f>
        <v>160179.33723251609</v>
      </c>
      <c r="BK58" s="28">
        <f t="shared" ref="BK58" si="269">SUM(BK54:BK57)</f>
        <v>160179.33723251609</v>
      </c>
      <c r="BL58" s="28">
        <f t="shared" ref="BL58" si="270">SUM(BL54:BL57)</f>
        <v>160179.33723251609</v>
      </c>
      <c r="BM58" s="28">
        <f t="shared" ref="BM58" si="271">SUM(BM54:BM57)</f>
        <v>160179.33723251609</v>
      </c>
      <c r="BN58" s="28">
        <f t="shared" ref="BN58" si="272">SUM(BN54:BN57)</f>
        <v>160179.33723251609</v>
      </c>
      <c r="BO58" s="28">
        <f t="shared" ref="BO58" si="273">SUM(BO54:BO57)</f>
        <v>160179.33723251609</v>
      </c>
      <c r="BP58" s="69"/>
      <c r="BR58" s="28">
        <f t="shared" si="226"/>
        <v>2019157.393810923</v>
      </c>
      <c r="BS58" s="28">
        <f t="shared" si="226"/>
        <v>1584775.1661048005</v>
      </c>
      <c r="BT58" s="28">
        <f t="shared" si="226"/>
        <v>1922152.0467901935</v>
      </c>
      <c r="BU58" s="28">
        <f t="shared" si="226"/>
        <v>1922152.0467901935</v>
      </c>
      <c r="BV58" s="28">
        <f t="shared" si="226"/>
        <v>1922152.0467901935</v>
      </c>
      <c r="BX58" s="85">
        <f t="shared" si="227"/>
        <v>-0.21513044452977337</v>
      </c>
      <c r="BY58" s="85">
        <f t="shared" si="228"/>
        <v>0.21288627428118234</v>
      </c>
      <c r="BZ58" s="85">
        <f t="shared" si="229"/>
        <v>0</v>
      </c>
      <c r="CA58" s="85">
        <f t="shared" si="230"/>
        <v>0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4">SUM(I53,I58)</f>
        <v>422611.85695553035</v>
      </c>
      <c r="J59" s="52">
        <f t="shared" si="274"/>
        <v>467620.11699987378</v>
      </c>
      <c r="K59" s="52">
        <f t="shared" si="274"/>
        <v>443193.01202828961</v>
      </c>
      <c r="L59" s="52">
        <f t="shared" si="274"/>
        <v>507015.91993441555</v>
      </c>
      <c r="M59" s="52">
        <f t="shared" si="274"/>
        <v>425873.55883360095</v>
      </c>
      <c r="N59" s="52">
        <f t="shared" si="274"/>
        <v>410985.84696557064</v>
      </c>
      <c r="O59" s="52">
        <f t="shared" si="274"/>
        <v>431764.75441338366</v>
      </c>
      <c r="P59" s="52">
        <f t="shared" si="274"/>
        <v>364467.37415252154</v>
      </c>
      <c r="Q59" s="52">
        <f t="shared" si="274"/>
        <v>392359.99918754736</v>
      </c>
      <c r="R59" s="52">
        <f t="shared" si="274"/>
        <v>385605.92612681095</v>
      </c>
      <c r="S59" s="52">
        <f t="shared" si="274"/>
        <v>456434.15335372969</v>
      </c>
      <c r="T59" s="52">
        <f t="shared" si="274"/>
        <v>238806.24431555026</v>
      </c>
      <c r="U59" s="52">
        <f t="shared" si="274"/>
        <v>425503.19468473474</v>
      </c>
      <c r="V59" s="52">
        <f t="shared" si="274"/>
        <v>233420.80980985652</v>
      </c>
      <c r="W59" s="52">
        <f t="shared" si="274"/>
        <v>347736.9929139688</v>
      </c>
      <c r="X59" s="52">
        <f t="shared" si="274"/>
        <v>348342.37684731837</v>
      </c>
      <c r="Y59" s="52">
        <f t="shared" si="274"/>
        <v>281132.19930474879</v>
      </c>
      <c r="Z59" s="52">
        <f t="shared" si="274"/>
        <v>249306.34845760543</v>
      </c>
      <c r="AA59" s="52">
        <f t="shared" si="274"/>
        <v>319917.62899867998</v>
      </c>
      <c r="AB59" s="52">
        <f t="shared" si="274"/>
        <v>256598.94508449087</v>
      </c>
      <c r="AC59" s="52">
        <f t="shared" si="274"/>
        <v>338337.65471111995</v>
      </c>
      <c r="AD59" s="52">
        <f t="shared" si="274"/>
        <v>332960.04777954111</v>
      </c>
      <c r="AE59" s="52">
        <f t="shared" si="274"/>
        <v>414480.88410838699</v>
      </c>
      <c r="AF59" s="52">
        <f t="shared" ref="AF59" si="275">SUM(AF53,AF58)</f>
        <v>266450.36942939908</v>
      </c>
      <c r="AG59" s="52">
        <f t="shared" ref="AG59" si="276">SUM(AG53,AG58)</f>
        <v>382798.60076957039</v>
      </c>
      <c r="AH59" s="52">
        <f t="shared" ref="AH59" si="277">SUM(AH53,AH58)</f>
        <v>385081.37827392906</v>
      </c>
      <c r="AI59" s="52">
        <f t="shared" ref="AI59" si="278">SUM(AI53,AI58)</f>
        <v>364038.74699507776</v>
      </c>
      <c r="AJ59" s="52">
        <f t="shared" ref="AJ59" si="279">SUM(AJ53,AJ58)</f>
        <v>427322.70080896636</v>
      </c>
      <c r="AK59" s="52">
        <f t="shared" ref="AK59" si="280">SUM(AK53,AK58)</f>
        <v>322143.05434719502</v>
      </c>
      <c r="AL59" s="52">
        <f t="shared" ref="AL59" si="281">SUM(AL53,AL58)</f>
        <v>321355.30675836635</v>
      </c>
      <c r="AM59" s="52">
        <f t="shared" ref="AM59" si="282">SUM(AM53,AM58)</f>
        <v>325101.74073048244</v>
      </c>
      <c r="AN59" s="52">
        <f t="shared" ref="AN59" si="283">SUM(AN53,AN58)</f>
        <v>302111.75565665244</v>
      </c>
      <c r="AO59" s="52">
        <f t="shared" ref="AO59" si="284">SUM(AO53,AO58)</f>
        <v>319831.56821125495</v>
      </c>
      <c r="AP59" s="52">
        <f t="shared" ref="AP59" si="285">SUM(AP53,AP58)</f>
        <v>272170.76253695792</v>
      </c>
      <c r="AQ59" s="52">
        <f t="shared" ref="AQ59" si="286">SUM(AQ53,AQ58)</f>
        <v>396553.68317997461</v>
      </c>
      <c r="AR59" s="52">
        <f t="shared" ref="AR59" si="287">SUM(AR53,AR58)</f>
        <v>240136.03990835702</v>
      </c>
      <c r="AS59" s="52">
        <f t="shared" ref="AS59" si="288">SUM(AS53,AS58)</f>
        <v>364864.87190528057</v>
      </c>
      <c r="AT59" s="52">
        <f t="shared" ref="AT59" si="289">SUM(AT53,AT58)</f>
        <v>361589.67121705489</v>
      </c>
      <c r="AU59" s="52">
        <f t="shared" ref="AU59" si="290">SUM(AU53,AU58)</f>
        <v>357261.57720593695</v>
      </c>
      <c r="AV59" s="52">
        <f t="shared" ref="AV59" si="291">SUM(AV53,AV58)</f>
        <v>425242.63023833401</v>
      </c>
      <c r="AW59" s="52">
        <f t="shared" ref="AW59" si="292">SUM(AW53,AW58)</f>
        <v>322788.41209636984</v>
      </c>
      <c r="AX59" s="52">
        <f t="shared" ref="AX59" si="293">SUM(AX53,AX58)</f>
        <v>324219.68675065908</v>
      </c>
      <c r="AY59" s="52">
        <f t="shared" ref="AY59" si="294">SUM(AY53,AY58)</f>
        <v>339176.59255013923</v>
      </c>
      <c r="AZ59" s="52">
        <f t="shared" ref="AZ59" si="295">SUM(AZ53,AZ58)</f>
        <v>314847.93157560198</v>
      </c>
      <c r="BA59" s="52">
        <f t="shared" ref="BA59" si="296">SUM(BA53,BA58)</f>
        <v>332963.77385552303</v>
      </c>
      <c r="BB59" s="52">
        <f t="shared" ref="BB59" si="297">SUM(BB53,BB58)</f>
        <v>281040.2190725627</v>
      </c>
      <c r="BC59" s="52">
        <f t="shared" ref="BC59" si="298">SUM(BC53,BC58)</f>
        <v>412513.15803317429</v>
      </c>
      <c r="BD59" s="52">
        <f t="shared" ref="BD59" si="299">SUM(BD53,BD58)</f>
        <v>252835.40104641306</v>
      </c>
      <c r="BE59" s="52">
        <f t="shared" ref="BE59" si="300">SUM(BE53,BE58)</f>
        <v>387403.15306877351</v>
      </c>
      <c r="BF59" s="52">
        <f t="shared" ref="BF59" si="301">SUM(BF53,BF58)</f>
        <v>377326.94526610646</v>
      </c>
      <c r="BG59" s="52">
        <f t="shared" ref="BG59" si="302">SUM(BG53,BG58)</f>
        <v>372562.42773386306</v>
      </c>
      <c r="BH59" s="52">
        <f t="shared" ref="BH59" si="303">SUM(BH53,BH58)</f>
        <v>446074.54978488811</v>
      </c>
      <c r="BI59" s="52">
        <f t="shared" ref="BI59" si="304">SUM(BI53,BI58)</f>
        <v>336860.76912987587</v>
      </c>
      <c r="BJ59" s="52">
        <f t="shared" ref="BJ59" si="305">SUM(BJ53,BJ58)</f>
        <v>341036.65960525448</v>
      </c>
      <c r="BK59" s="52">
        <f t="shared" ref="BK59" si="306">SUM(BK53,BK58)</f>
        <v>359168.64095701958</v>
      </c>
      <c r="BL59" s="52">
        <f t="shared" ref="BL59" si="307">SUM(BL53,BL58)</f>
        <v>333343.08518747409</v>
      </c>
      <c r="BM59" s="52">
        <f t="shared" ref="BM59" si="308">SUM(BM53,BM58)</f>
        <v>351799.09187138459</v>
      </c>
      <c r="BN59" s="52">
        <f t="shared" ref="BN59" si="309">SUM(BN53,BN58)</f>
        <v>294917.19460146507</v>
      </c>
      <c r="BO59" s="52">
        <f t="shared" ref="BO59" si="310">SUM(BO53,BO58)</f>
        <v>434630.31083140831</v>
      </c>
      <c r="BP59" s="69"/>
      <c r="BR59" s="52">
        <f t="shared" si="226"/>
        <v>5051190.2527030744</v>
      </c>
      <c r="BS59" s="52">
        <f t="shared" si="226"/>
        <v>3786543.3270160016</v>
      </c>
      <c r="BT59" s="52">
        <f t="shared" si="226"/>
        <v>4084959.6676978269</v>
      </c>
      <c r="BU59" s="52">
        <f t="shared" si="226"/>
        <v>4076644.5644089938</v>
      </c>
      <c r="BV59" s="52">
        <f t="shared" si="226"/>
        <v>4287958.2290839264</v>
      </c>
      <c r="BX59" s="86">
        <f t="shared" si="227"/>
        <v>-0.25036612410516801</v>
      </c>
      <c r="BY59" s="86">
        <f t="shared" si="228"/>
        <v>7.8809699218995499E-2</v>
      </c>
      <c r="BZ59" s="86">
        <f t="shared" si="229"/>
        <v>-2.0355410983823319E-3</v>
      </c>
      <c r="CA59" s="86">
        <f t="shared" si="230"/>
        <v>5.1835194689230368E-2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1">H59/H$10</f>
        <v>8.5138016156487847E-2</v>
      </c>
      <c r="I60" s="32">
        <f t="shared" si="311"/>
        <v>9.9513306917757047E-2</v>
      </c>
      <c r="J60" s="32">
        <f t="shared" si="311"/>
        <v>0.10480537992983434</v>
      </c>
      <c r="K60" s="32">
        <f t="shared" si="311"/>
        <v>0.10078986066311832</v>
      </c>
      <c r="L60" s="32">
        <f t="shared" si="311"/>
        <v>0.11108056356205689</v>
      </c>
      <c r="M60" s="32">
        <f t="shared" si="311"/>
        <v>9.8172686290826455E-2</v>
      </c>
      <c r="N60" s="32">
        <f t="shared" si="311"/>
        <v>9.4511349508119E-2</v>
      </c>
      <c r="O60" s="32">
        <f t="shared" si="311"/>
        <v>0.10059745563685767</v>
      </c>
      <c r="P60" s="32">
        <f t="shared" si="311"/>
        <v>8.6051118730570919E-2</v>
      </c>
      <c r="Q60" s="32">
        <f t="shared" si="311"/>
        <v>9.4123628898556327E-2</v>
      </c>
      <c r="R60" s="32">
        <f t="shared" si="311"/>
        <v>9.4012506920317623E-2</v>
      </c>
      <c r="S60" s="32">
        <f t="shared" si="311"/>
        <v>0.10258084668972919</v>
      </c>
      <c r="T60" s="32">
        <f t="shared" si="311"/>
        <v>5.8603912012596376E-2</v>
      </c>
      <c r="U60" s="32">
        <f t="shared" si="311"/>
        <v>9.5223471305158916E-2</v>
      </c>
      <c r="V60" s="32">
        <f t="shared" si="311"/>
        <v>5.2310218614875205E-2</v>
      </c>
      <c r="W60" s="32">
        <f t="shared" si="311"/>
        <v>7.8279127477369273E-2</v>
      </c>
      <c r="X60" s="32">
        <f t="shared" si="311"/>
        <v>7.4758547655503493E-2</v>
      </c>
      <c r="Y60" s="32">
        <f t="shared" si="311"/>
        <v>6.4800321537345926E-2</v>
      </c>
      <c r="Z60" s="32">
        <f t="shared" si="311"/>
        <v>5.729960650640701E-2</v>
      </c>
      <c r="AA60" s="32">
        <f t="shared" si="311"/>
        <v>7.2983493789313431E-2</v>
      </c>
      <c r="AB60" s="32">
        <f t="shared" si="311"/>
        <v>5.9319761712696886E-2</v>
      </c>
      <c r="AC60" s="32">
        <f t="shared" si="311"/>
        <v>7.7922576101218666E-2</v>
      </c>
      <c r="AD60" s="32">
        <f t="shared" si="311"/>
        <v>7.8736370978756576E-2</v>
      </c>
      <c r="AE60" s="32">
        <f t="shared" si="311"/>
        <v>8.9431739853713652E-2</v>
      </c>
      <c r="AF60" s="32">
        <f t="shared" ref="AF60:BO60" si="312">AF59/AF$10</f>
        <v>6.2859476032835579E-2</v>
      </c>
      <c r="AG60" s="32">
        <f t="shared" si="312"/>
        <v>8.2138290337704423E-2</v>
      </c>
      <c r="AH60" s="32">
        <f t="shared" si="312"/>
        <v>8.3096088711108934E-2</v>
      </c>
      <c r="AI60" s="32">
        <f t="shared" si="312"/>
        <v>7.8926467342885318E-2</v>
      </c>
      <c r="AJ60" s="32">
        <f t="shared" si="312"/>
        <v>8.8183783111975569E-2</v>
      </c>
      <c r="AK60" s="32">
        <f t="shared" si="312"/>
        <v>7.1498419856502057E-2</v>
      </c>
      <c r="AL60" s="32">
        <f t="shared" si="312"/>
        <v>7.0985633789790351E-2</v>
      </c>
      <c r="AM60" s="32">
        <f t="shared" si="312"/>
        <v>7.1184833971438738E-2</v>
      </c>
      <c r="AN60" s="32">
        <f t="shared" si="312"/>
        <v>6.7033803241129258E-2</v>
      </c>
      <c r="AO60" s="32">
        <f t="shared" si="312"/>
        <v>7.073501245515304E-2</v>
      </c>
      <c r="AP60" s="32">
        <f t="shared" si="312"/>
        <v>6.1902135886090635E-2</v>
      </c>
      <c r="AQ60" s="32">
        <f t="shared" si="312"/>
        <v>8.2165462023453012E-2</v>
      </c>
      <c r="AR60" s="32">
        <f t="shared" si="312"/>
        <v>5.4258874520149998E-2</v>
      </c>
      <c r="AS60" s="32">
        <f t="shared" si="312"/>
        <v>7.4763939792340695E-2</v>
      </c>
      <c r="AT60" s="32">
        <f t="shared" si="312"/>
        <v>7.4868304804352748E-2</v>
      </c>
      <c r="AU60" s="32">
        <f t="shared" si="312"/>
        <v>7.434068755965656E-2</v>
      </c>
      <c r="AV60" s="32">
        <f t="shared" si="312"/>
        <v>8.407096411340434E-2</v>
      </c>
      <c r="AW60" s="32">
        <f t="shared" si="312"/>
        <v>6.8741582506296042E-2</v>
      </c>
      <c r="AX60" s="32">
        <f t="shared" si="312"/>
        <v>6.8574653353373691E-2</v>
      </c>
      <c r="AY60" s="32">
        <f t="shared" si="312"/>
        <v>7.1003303445710611E-2</v>
      </c>
      <c r="AZ60" s="32">
        <f t="shared" si="312"/>
        <v>6.679002108414947E-2</v>
      </c>
      <c r="BA60" s="32">
        <f t="shared" si="312"/>
        <v>7.0443165079078843E-2</v>
      </c>
      <c r="BB60" s="32">
        <f t="shared" si="312"/>
        <v>6.1252574447966494E-2</v>
      </c>
      <c r="BC60" s="32">
        <f t="shared" si="312"/>
        <v>8.1762448487806061E-2</v>
      </c>
      <c r="BD60" s="32">
        <f t="shared" si="312"/>
        <v>5.4488752203079256E-2</v>
      </c>
      <c r="BE60" s="32">
        <f t="shared" si="312"/>
        <v>7.546845418032988E-2</v>
      </c>
      <c r="BF60" s="32">
        <f t="shared" si="312"/>
        <v>7.4669204721774116E-2</v>
      </c>
      <c r="BG60" s="32">
        <f t="shared" si="312"/>
        <v>7.4114875156975291E-2</v>
      </c>
      <c r="BH60" s="32">
        <f t="shared" si="312"/>
        <v>8.4140086901356284E-2</v>
      </c>
      <c r="BI60" s="32">
        <f t="shared" si="312"/>
        <v>6.8563621540810152E-2</v>
      </c>
      <c r="BJ60" s="32">
        <f t="shared" si="312"/>
        <v>6.8777698694936884E-2</v>
      </c>
      <c r="BK60" s="32">
        <f t="shared" si="312"/>
        <v>7.1572550990254183E-2</v>
      </c>
      <c r="BL60" s="32">
        <f t="shared" si="312"/>
        <v>6.7312789727263123E-2</v>
      </c>
      <c r="BM60" s="32">
        <f t="shared" si="312"/>
        <v>7.0892929008998004E-2</v>
      </c>
      <c r="BN60" s="32">
        <f t="shared" si="312"/>
        <v>6.1343785447429126E-2</v>
      </c>
      <c r="BO60" s="32">
        <f t="shared" si="312"/>
        <v>8.2054503739887943E-2</v>
      </c>
      <c r="BP60" s="70"/>
      <c r="BR60" s="32">
        <f t="shared" ref="BR60:BV60" si="313">BR59/BR$10</f>
        <v>9.7823624465790807E-2</v>
      </c>
      <c r="BS60" s="32">
        <f t="shared" si="313"/>
        <v>7.1835486830508943E-2</v>
      </c>
      <c r="BT60" s="32">
        <f t="shared" si="313"/>
        <v>7.4484970417256421E-2</v>
      </c>
      <c r="BU60" s="32">
        <f t="shared" si="313"/>
        <v>7.1177584105584085E-2</v>
      </c>
      <c r="BV60" s="32">
        <f t="shared" si="313"/>
        <v>7.1389742594670805E-2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4">SUM(L59:W59)</f>
        <v>4619974.7746916898</v>
      </c>
      <c r="X61" s="57">
        <f t="shared" si="314"/>
        <v>4461301.2316045929</v>
      </c>
      <c r="Y61" s="57">
        <f t="shared" si="314"/>
        <v>4316559.8720757412</v>
      </c>
      <c r="Z61" s="57">
        <f t="shared" si="314"/>
        <v>4154880.3735677763</v>
      </c>
      <c r="AA61" s="57">
        <f t="shared" si="314"/>
        <v>4043033.2481530728</v>
      </c>
      <c r="AB61" s="57">
        <f t="shared" si="314"/>
        <v>3935164.819085042</v>
      </c>
      <c r="AC61" s="57">
        <f t="shared" si="314"/>
        <v>3881142.4746086146</v>
      </c>
      <c r="AD61" s="57">
        <f t="shared" si="314"/>
        <v>3828496.5962613444</v>
      </c>
      <c r="AE61" s="57">
        <f t="shared" si="314"/>
        <v>3786543.3270160016</v>
      </c>
      <c r="AF61" s="57">
        <f t="shared" ref="AF61" si="315">SUM(U59:AF59)</f>
        <v>3814187.4521298502</v>
      </c>
      <c r="AG61" s="57">
        <f t="shared" ref="AG61" si="316">SUM(V59:AG59)</f>
        <v>3771482.8582146866</v>
      </c>
      <c r="AH61" s="57">
        <f t="shared" ref="AH61" si="317">SUM(W59:AH59)</f>
        <v>3923143.426678759</v>
      </c>
      <c r="AI61" s="57">
        <f t="shared" ref="AI61" si="318">SUM(X59:AI59)</f>
        <v>3939445.1807598681</v>
      </c>
      <c r="AJ61" s="57">
        <f t="shared" ref="AJ61" si="319">SUM(Y59:AJ59)</f>
        <v>4018425.5047215163</v>
      </c>
      <c r="AK61" s="57">
        <f t="shared" ref="AK61" si="320">SUM(Z59:AK59)</f>
        <v>4059436.3597639627</v>
      </c>
      <c r="AL61" s="57">
        <f t="shared" ref="AL61" si="321">SUM(AA59:AL59)</f>
        <v>4131485.3180647236</v>
      </c>
      <c r="AM61" s="57">
        <f t="shared" ref="AM61" si="322">SUM(AB59:AM59)</f>
        <v>4136669.4297965262</v>
      </c>
      <c r="AN61" s="57">
        <f t="shared" ref="AN61" si="323">SUM(AC59:AN59)</f>
        <v>4182182.240368688</v>
      </c>
      <c r="AO61" s="57">
        <f t="shared" ref="AO61" si="324">SUM(AD59:AO59)</f>
        <v>4163676.1538688228</v>
      </c>
      <c r="AP61" s="57">
        <f t="shared" ref="AP61" si="325">SUM(AE59:AP59)</f>
        <v>4102886.8686262397</v>
      </c>
      <c r="AQ61" s="57">
        <f t="shared" ref="AQ61" si="326">SUM(AF59:AQ59)</f>
        <v>4084959.6676978269</v>
      </c>
      <c r="AR61" s="57">
        <f t="shared" ref="AR61" si="327">SUM(AG59:AR59)</f>
        <v>4058645.3381767846</v>
      </c>
      <c r="AS61" s="57">
        <f t="shared" ref="AS61" si="328">SUM(AH59:AS59)</f>
        <v>4040711.6093124948</v>
      </c>
      <c r="AT61" s="57">
        <f t="shared" ref="AT61" si="329">SUM(AI59:AT59)</f>
        <v>4017219.9022556203</v>
      </c>
      <c r="AU61" s="57">
        <f t="shared" ref="AU61" si="330">SUM(AJ59:AU59)</f>
        <v>4010442.7324664798</v>
      </c>
      <c r="AV61" s="57">
        <f t="shared" ref="AV61" si="331">SUM(AK59:AV59)</f>
        <v>4008362.6618958474</v>
      </c>
      <c r="AW61" s="57">
        <f t="shared" ref="AW61" si="332">SUM(AL59:AW59)</f>
        <v>4009008.0196450227</v>
      </c>
      <c r="AX61" s="57">
        <f t="shared" ref="AX61" si="333">SUM(AM59:AX59)</f>
        <v>4011872.3996373154</v>
      </c>
      <c r="AY61" s="57">
        <f t="shared" ref="AY61" si="334">SUM(AN59:AY59)</f>
        <v>4025947.2514569722</v>
      </c>
      <c r="AZ61" s="57">
        <f t="shared" ref="AZ61" si="335">SUM(AO59:AZ59)</f>
        <v>4038683.4273759215</v>
      </c>
      <c r="BA61" s="57">
        <f t="shared" ref="BA61" si="336">SUM(AP59:BA59)</f>
        <v>4051815.6330201896</v>
      </c>
      <c r="BB61" s="57">
        <f t="shared" ref="BB61" si="337">SUM(AQ59:BB59)</f>
        <v>4060685.0895557944</v>
      </c>
      <c r="BC61" s="57">
        <f t="shared" ref="BC61" si="338">SUM(AR59:BC59)</f>
        <v>4076644.5644089938</v>
      </c>
      <c r="BD61" s="57">
        <f t="shared" ref="BD61" si="339">SUM(AS59:BD59)</f>
        <v>4089343.9255470498</v>
      </c>
      <c r="BE61" s="57">
        <f t="shared" ref="BE61" si="340">SUM(AT59:BE59)</f>
        <v>4111882.2067105426</v>
      </c>
      <c r="BF61" s="57">
        <f t="shared" ref="BF61" si="341">SUM(AU59:BF59)</f>
        <v>4127619.4807595941</v>
      </c>
      <c r="BG61" s="57">
        <f t="shared" ref="BG61" si="342">SUM(AV59:BG59)</f>
        <v>4142920.3312875205</v>
      </c>
      <c r="BH61" s="57">
        <f t="shared" ref="BH61" si="343">SUM(AW59:BH59)</f>
        <v>4163752.2508340743</v>
      </c>
      <c r="BI61" s="57">
        <f t="shared" ref="BI61" si="344">SUM(AX59:BI59)</f>
        <v>4177824.6078675808</v>
      </c>
      <c r="BJ61" s="57">
        <f t="shared" ref="BJ61" si="345">SUM(AY59:BJ59)</f>
        <v>4194641.5807221765</v>
      </c>
      <c r="BK61" s="57">
        <f t="shared" ref="BK61" si="346">SUM(AZ59:BK59)</f>
        <v>4214633.6291290559</v>
      </c>
      <c r="BL61" s="57">
        <f t="shared" ref="BL61" si="347">SUM(BA59:BL59)</f>
        <v>4233128.7827409282</v>
      </c>
      <c r="BM61" s="57">
        <f t="shared" ref="BM61" si="348">SUM(BB59:BM59)</f>
        <v>4251964.1007567905</v>
      </c>
      <c r="BN61" s="57">
        <f t="shared" ref="BN61" si="349">SUM(BC59:BN59)</f>
        <v>4265841.0762856929</v>
      </c>
      <c r="BO61" s="57">
        <f t="shared" ref="BO61" si="350">SUM(BD59:BO59)</f>
        <v>4287958.2290839264</v>
      </c>
      <c r="BP61" s="62"/>
      <c r="BR61" s="57">
        <f>BR59</f>
        <v>5051190.2527030744</v>
      </c>
      <c r="BS61" s="57">
        <f t="shared" ref="BS61:BV61" si="351">BS59</f>
        <v>3786543.3270160016</v>
      </c>
      <c r="BT61" s="57">
        <f t="shared" si="351"/>
        <v>4084959.6676978269</v>
      </c>
      <c r="BU61" s="57">
        <f t="shared" si="351"/>
        <v>4076644.5644089938</v>
      </c>
      <c r="BV61" s="57">
        <f t="shared" si="351"/>
        <v>4287958.2290839264</v>
      </c>
      <c r="BX61" s="87">
        <f t="shared" ref="BX61:CA61" si="352">IFERROR(BS61/BR61-1,0)</f>
        <v>-0.25036612410516801</v>
      </c>
      <c r="BY61" s="87">
        <f t="shared" si="352"/>
        <v>7.8809699218995499E-2</v>
      </c>
      <c r="BZ61" s="87">
        <f t="shared" si="352"/>
        <v>-2.0355410983823319E-3</v>
      </c>
      <c r="CA61" s="87">
        <f t="shared" si="352"/>
        <v>5.1835194689230368E-2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3">T61/SUM(I$10:T$10)</f>
        <v>9.5720798078876901E-2</v>
      </c>
      <c r="U62" s="60">
        <f t="shared" si="353"/>
        <v>9.536765573326747E-2</v>
      </c>
      <c r="V62" s="60">
        <f t="shared" si="353"/>
        <v>9.0854408407494203E-2</v>
      </c>
      <c r="W62" s="60">
        <f t="shared" si="353"/>
        <v>8.8937978109766613E-2</v>
      </c>
      <c r="X62" s="60">
        <f t="shared" si="353"/>
        <v>8.5726338532367982E-2</v>
      </c>
      <c r="Y62" s="60">
        <f t="shared" si="353"/>
        <v>8.2944362899319779E-2</v>
      </c>
      <c r="Z62" s="60">
        <f t="shared" si="353"/>
        <v>7.9833960020609968E-2</v>
      </c>
      <c r="AA62" s="60">
        <f t="shared" si="353"/>
        <v>7.7548652402226914E-2</v>
      </c>
      <c r="AB62" s="60">
        <f t="shared" si="353"/>
        <v>7.5349263546026057E-2</v>
      </c>
      <c r="AC62" s="60">
        <f t="shared" si="353"/>
        <v>7.4068919855479073E-2</v>
      </c>
      <c r="AD62" s="60">
        <f t="shared" si="353"/>
        <v>7.288734207223678E-2</v>
      </c>
      <c r="AE62" s="60">
        <f t="shared" si="353"/>
        <v>7.1835486830508943E-2</v>
      </c>
      <c r="AF62" s="60">
        <f t="shared" ref="AF62" si="354">AF61/SUM(U$10:AF$10)</f>
        <v>7.2135624756386546E-2</v>
      </c>
      <c r="AG62" s="60">
        <f t="shared" ref="AG62" si="355">AG61/SUM(V$10:AG$10)</f>
        <v>7.1069979885024837E-2</v>
      </c>
      <c r="AH62" s="60">
        <f t="shared" ref="AH62" si="356">AH61/SUM(W$10:AH$10)</f>
        <v>7.3689137723184209E-2</v>
      </c>
      <c r="AI62" s="60">
        <f t="shared" ref="AI62" si="357">AI61/SUM(X$10:AI$10)</f>
        <v>7.3759660667342963E-2</v>
      </c>
      <c r="AJ62" s="60">
        <f t="shared" ref="AJ62" si="358">AJ61/SUM(Y$10:AJ$10)</f>
        <v>7.4976971067239523E-2</v>
      </c>
      <c r="AK62" s="60">
        <f t="shared" ref="AK62" si="359">AK61/SUM(Z$10:AK$10)</f>
        <v>7.5506666535361006E-2</v>
      </c>
      <c r="AL62" s="60">
        <f t="shared" ref="AL62" si="360">AL61/SUM(AA$10:AL$10)</f>
        <v>7.6595876994915116E-2</v>
      </c>
      <c r="AM62" s="60">
        <f t="shared" ref="AM62" si="361">AM61/SUM(AB$10:AM$10)</f>
        <v>7.6431847265729311E-2</v>
      </c>
      <c r="AN62" s="60">
        <f t="shared" ref="AN62" si="362">AN61/SUM(AC$10:AN$10)</f>
        <v>7.7014976442441582E-2</v>
      </c>
      <c r="AO62" s="60">
        <f t="shared" ref="AO62" si="363">AO61/SUM(AD$10:AO$10)</f>
        <v>7.6421472502071763E-2</v>
      </c>
      <c r="AP62" s="60">
        <f t="shared" ref="AP62" si="364">AP61/SUM(AE$10:AP$10)</f>
        <v>7.5074239311953228E-2</v>
      </c>
      <c r="AQ62" s="60">
        <f t="shared" ref="AQ62" si="365">AQ61/SUM(AF$10:AQ$10)</f>
        <v>7.4484970417256421E-2</v>
      </c>
      <c r="AR62" s="60">
        <f t="shared" ref="AR62" si="366">AR61/SUM(AG$10:AR$10)</f>
        <v>7.3753780461990257E-2</v>
      </c>
      <c r="AS62" s="60">
        <f t="shared" ref="AS62" si="367">AS61/SUM(AH$10:AS$10)</f>
        <v>7.313575643189274E-2</v>
      </c>
      <c r="AT62" s="60">
        <f t="shared" ref="AT62" si="368">AT61/SUM(AI$10:AT$10)</f>
        <v>7.2454175762568893E-2</v>
      </c>
      <c r="AU62" s="60">
        <f t="shared" ref="AU62" si="369">AU61/SUM(AJ$10:AU$10)</f>
        <v>7.2080573875766205E-2</v>
      </c>
      <c r="AV62" s="60">
        <f t="shared" ref="AV62" si="370">AV61/SUM(AK$10:AV$10)</f>
        <v>7.1769311878273082E-2</v>
      </c>
      <c r="AW62" s="60">
        <f t="shared" ref="AW62" si="371">AW61/SUM(AL$10:AW$10)</f>
        <v>7.1537396359923552E-2</v>
      </c>
      <c r="AX62" s="60">
        <f t="shared" ref="AX62" si="372">AX61/SUM(AM$10:AX$10)</f>
        <v>7.1332744904840248E-2</v>
      </c>
      <c r="AY62" s="60">
        <f t="shared" ref="AY62" si="373">AY61/SUM(AN$10:AY$10)</f>
        <v>7.1316833874400493E-2</v>
      </c>
      <c r="AZ62" s="60">
        <f t="shared" ref="AZ62" si="374">AZ61/SUM(AO$10:AZ$10)</f>
        <v>7.1280892814563956E-2</v>
      </c>
      <c r="BA62" s="60">
        <f t="shared" ref="BA62" si="375">BA61/SUM(AP$10:BA$10)</f>
        <v>7.125466410778894E-2</v>
      </c>
      <c r="BB62" s="60">
        <f t="shared" ref="BB62" si="376">BB61/SUM(AQ$10:BB$10)</f>
        <v>7.1171049368009665E-2</v>
      </c>
      <c r="BC62" s="60">
        <f t="shared" ref="BC62" si="377">BC61/SUM(AR$10:BC$10)</f>
        <v>7.1177584105584085E-2</v>
      </c>
      <c r="BD62" s="60">
        <f t="shared" ref="BD62" si="378">BD61/SUM(AS$10:BD$10)</f>
        <v>7.1133043497115495E-2</v>
      </c>
      <c r="BE62" s="60">
        <f t="shared" ref="BE62" si="379">BE61/SUM(AT$10:BE$10)</f>
        <v>7.1211590217048384E-2</v>
      </c>
      <c r="BF62" s="60">
        <f t="shared" ref="BF62" si="380">BF61/SUM(AU$10:BF$10)</f>
        <v>7.1208341117358465E-2</v>
      </c>
      <c r="BG62" s="60">
        <f t="shared" ref="BG62" si="381">BG61/SUM(AV$10:BG$10)</f>
        <v>7.1200734724339396E-2</v>
      </c>
      <c r="BH62" s="60">
        <f t="shared" ref="BH62" si="382">BH61/SUM(AW$10:BH$10)</f>
        <v>7.1260626465286928E-2</v>
      </c>
      <c r="BI62" s="60">
        <f t="shared" ref="BI62" si="383">BI61/SUM(AX$10:BI$10)</f>
        <v>7.1236378720831259E-2</v>
      </c>
      <c r="BJ62" s="60">
        <f t="shared" ref="BJ62" si="384">BJ61/SUM(AY$10:BJ$10)</f>
        <v>7.1243055859672222E-2</v>
      </c>
      <c r="BK62" s="60">
        <f t="shared" ref="BK62" si="385">BK61/SUM(AZ$10:BK$10)</f>
        <v>7.1290396863808184E-2</v>
      </c>
      <c r="BL62" s="60">
        <f t="shared" ref="BL62" si="386">BL61/SUM(BA$10:BL$10)</f>
        <v>7.1315954688785863E-2</v>
      </c>
      <c r="BM62" s="60">
        <f t="shared" ref="BM62" si="387">BM61/SUM(BB$10:BM$10)</f>
        <v>7.1349955154200367E-2</v>
      </c>
      <c r="BN62" s="60">
        <f t="shared" ref="BN62" si="388">BN61/SUM(BC$10:BN$10)</f>
        <v>7.1320248963276142E-2</v>
      </c>
      <c r="BO62" s="60">
        <f>BO61/SUM(BD$10:BO$10)</f>
        <v>7.1389742594670805E-2</v>
      </c>
      <c r="BP62" s="72"/>
      <c r="BR62" s="60">
        <f t="shared" ref="BR62:BV62" si="389">BR60</f>
        <v>9.7823624465790807E-2</v>
      </c>
      <c r="BS62" s="60">
        <f t="shared" si="389"/>
        <v>7.1835486830508943E-2</v>
      </c>
      <c r="BT62" s="60">
        <f t="shared" si="389"/>
        <v>7.4484970417256421E-2</v>
      </c>
      <c r="BU62" s="60">
        <f t="shared" si="389"/>
        <v>7.1177584105584085E-2</v>
      </c>
      <c r="BV62" s="60">
        <f t="shared" si="389"/>
        <v>7.1389742594670805E-2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1672568.914753495</v>
      </c>
      <c r="AG66" s="37">
        <f t="shared" ref="AG66:BO66" si="390">AG129</f>
        <v>1919547.8082905491</v>
      </c>
      <c r="AH66" s="37">
        <f t="shared" si="390"/>
        <v>2168809.4793319618</v>
      </c>
      <c r="AI66" s="37">
        <f t="shared" si="390"/>
        <v>2397028.5190945235</v>
      </c>
      <c r="AJ66" s="37">
        <f t="shared" si="390"/>
        <v>2688531.5126709738</v>
      </c>
      <c r="AK66" s="37">
        <f t="shared" si="390"/>
        <v>2874854.8597856527</v>
      </c>
      <c r="AL66" s="37">
        <f t="shared" si="390"/>
        <v>3060390.459311503</v>
      </c>
      <c r="AM66" s="37">
        <f t="shared" si="390"/>
        <v>3249672.4928094693</v>
      </c>
      <c r="AN66" s="37">
        <f t="shared" si="390"/>
        <v>3415964.5412336057</v>
      </c>
      <c r="AO66" s="37">
        <f t="shared" si="390"/>
        <v>3599976.4022123446</v>
      </c>
      <c r="AP66" s="37">
        <f t="shared" si="390"/>
        <v>3736327.4575167862</v>
      </c>
      <c r="AQ66" s="37">
        <f t="shared" si="390"/>
        <v>3997061.4334642445</v>
      </c>
      <c r="AR66" s="37">
        <f t="shared" si="390"/>
        <v>4101377.7661400852</v>
      </c>
      <c r="AS66" s="37">
        <f t="shared" si="390"/>
        <v>4330422.9308128497</v>
      </c>
      <c r="AT66" s="37">
        <f t="shared" si="390"/>
        <v>4556192.8947973885</v>
      </c>
      <c r="AU66" s="37">
        <f t="shared" si="390"/>
        <v>4777634.7647708096</v>
      </c>
      <c r="AV66" s="37">
        <f t="shared" si="390"/>
        <v>5067057.687776627</v>
      </c>
      <c r="AW66" s="37">
        <f t="shared" si="390"/>
        <v>5254026.3926404808</v>
      </c>
      <c r="AX66" s="37">
        <f t="shared" si="390"/>
        <v>5442426.3721586233</v>
      </c>
      <c r="AY66" s="37">
        <f t="shared" si="390"/>
        <v>5645783.257476246</v>
      </c>
      <c r="AZ66" s="37">
        <f t="shared" si="390"/>
        <v>5824811.4818193316</v>
      </c>
      <c r="BA66" s="37">
        <f t="shared" si="390"/>
        <v>6021955.5484423386</v>
      </c>
      <c r="BB66" s="37">
        <f t="shared" si="390"/>
        <v>6167176.060282385</v>
      </c>
      <c r="BC66" s="37">
        <f t="shared" si="390"/>
        <v>6443869.5110830432</v>
      </c>
      <c r="BD66" s="37">
        <f t="shared" si="390"/>
        <v>6560885.2048969399</v>
      </c>
      <c r="BE66" s="37">
        <f t="shared" si="390"/>
        <v>6812468.6507331971</v>
      </c>
      <c r="BF66" s="37">
        <f t="shared" si="390"/>
        <v>7053975.888766787</v>
      </c>
      <c r="BG66" s="37">
        <f t="shared" si="390"/>
        <v>7290718.6092681335</v>
      </c>
      <c r="BH66" s="37">
        <f t="shared" si="390"/>
        <v>7600973.4518205058</v>
      </c>
      <c r="BI66" s="37">
        <f t="shared" si="390"/>
        <v>7802014.5137178656</v>
      </c>
      <c r="BJ66" s="37">
        <f t="shared" si="390"/>
        <v>8007231.4660906037</v>
      </c>
      <c r="BK66" s="37">
        <f t="shared" si="390"/>
        <v>8230580.3998151068</v>
      </c>
      <c r="BL66" s="37">
        <f t="shared" si="390"/>
        <v>8428103.7777700648</v>
      </c>
      <c r="BM66" s="37">
        <f t="shared" si="390"/>
        <v>8644083.162408933</v>
      </c>
      <c r="BN66" s="37">
        <f t="shared" si="390"/>
        <v>8803180.6497778818</v>
      </c>
      <c r="BO66" s="37">
        <f t="shared" si="390"/>
        <v>9101991.2533767745</v>
      </c>
      <c r="BP66" s="73"/>
      <c r="BR66" s="37">
        <f t="shared" ref="BR66:BV70" si="391">INDEX($H66:$BP66,MATCH(BR$4,$H$4:$BP$4,0))</f>
        <v>2394398.1229865332</v>
      </c>
      <c r="BS66" s="37">
        <f t="shared" si="391"/>
        <v>1541938.2525566122</v>
      </c>
      <c r="BT66" s="37">
        <f t="shared" si="391"/>
        <v>3997061.4334642445</v>
      </c>
      <c r="BU66" s="37">
        <f t="shared" si="391"/>
        <v>6443869.5110830432</v>
      </c>
      <c r="BV66" s="37">
        <f t="shared" si="391"/>
        <v>9101991.2533767745</v>
      </c>
      <c r="BX66" s="88">
        <f t="shared" ref="BX66:BX70" si="392">IFERROR(BS66/BR66-1,0)</f>
        <v>-0.35602261054508666</v>
      </c>
      <c r="BY66" s="88">
        <f t="shared" ref="BY66:BY70" si="393">IFERROR(BT66/BS66-1,0)</f>
        <v>1.5922318399176576</v>
      </c>
      <c r="BZ66" s="88">
        <f t="shared" ref="BZ66:BZ70" si="394">IFERROR(BU66/BT66-1,0)</f>
        <v>0.6121517315529863</v>
      </c>
      <c r="CA66" s="88">
        <f t="shared" ref="CA66:CA70" si="395">IFERROR(BV66/BU66-1,0)</f>
        <v>0.41250396795309596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1"/>
        <v>3968206.34</v>
      </c>
      <c r="BS67" s="37">
        <f t="shared" si="391"/>
        <v>3784990.33</v>
      </c>
      <c r="BT67" s="37">
        <f t="shared" si="391"/>
        <v>3784990.33</v>
      </c>
      <c r="BU67" s="37">
        <f t="shared" si="391"/>
        <v>3784990.33</v>
      </c>
      <c r="BV67" s="37">
        <f t="shared" si="391"/>
        <v>3784990.33</v>
      </c>
      <c r="BX67" s="88">
        <f t="shared" si="392"/>
        <v>-4.617098867898084E-2</v>
      </c>
      <c r="BY67" s="88">
        <f t="shared" si="393"/>
        <v>0</v>
      </c>
      <c r="BZ67" s="88">
        <f t="shared" si="394"/>
        <v>0</v>
      </c>
      <c r="CA67" s="88">
        <f t="shared" si="395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1"/>
        <v>8311741.7300000004</v>
      </c>
      <c r="BS68" s="37">
        <f t="shared" si="391"/>
        <v>9324847.8800000008</v>
      </c>
      <c r="BT68" s="37">
        <f t="shared" si="391"/>
        <v>9324847.8800000008</v>
      </c>
      <c r="BU68" s="37">
        <f t="shared" si="391"/>
        <v>9324847.8800000008</v>
      </c>
      <c r="BV68" s="37">
        <f t="shared" si="391"/>
        <v>9324847.8800000008</v>
      </c>
      <c r="BX68" s="88">
        <f t="shared" si="392"/>
        <v>0.12188855030749379</v>
      </c>
      <c r="BY68" s="88">
        <f t="shared" si="393"/>
        <v>0</v>
      </c>
      <c r="BZ68" s="88">
        <f t="shared" si="394"/>
        <v>0</v>
      </c>
      <c r="CA68" s="88">
        <f t="shared" si="395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1"/>
        <v>557121.16</v>
      </c>
      <c r="BS69" s="37">
        <f t="shared" si="391"/>
        <v>590548.43000000005</v>
      </c>
      <c r="BT69" s="37">
        <f t="shared" si="391"/>
        <v>590548.43000000005</v>
      </c>
      <c r="BU69" s="37">
        <f t="shared" si="391"/>
        <v>590548.43000000005</v>
      </c>
      <c r="BV69" s="37">
        <f t="shared" si="391"/>
        <v>590548.43000000005</v>
      </c>
      <c r="BX69" s="88">
        <f t="shared" si="392"/>
        <v>6.000000071797662E-2</v>
      </c>
      <c r="BY69" s="88">
        <f t="shared" si="393"/>
        <v>0</v>
      </c>
      <c r="BZ69" s="88">
        <f t="shared" si="394"/>
        <v>0</v>
      </c>
      <c r="CA69" s="88">
        <f t="shared" si="395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6">AF70+0-AG40</f>
        <v>6138161.4100000001</v>
      </c>
      <c r="AH70" s="63">
        <f t="shared" si="396"/>
        <v>6113801.7800000003</v>
      </c>
      <c r="AI70" s="63">
        <f t="shared" si="396"/>
        <v>6089442.1500000004</v>
      </c>
      <c r="AJ70" s="63">
        <f t="shared" si="396"/>
        <v>6065082.5200000005</v>
      </c>
      <c r="AK70" s="63">
        <f t="shared" si="396"/>
        <v>6040722.8900000006</v>
      </c>
      <c r="AL70" s="63">
        <f t="shared" si="396"/>
        <v>6016363.2600000007</v>
      </c>
      <c r="AM70" s="63">
        <f t="shared" si="396"/>
        <v>5992003.6300000008</v>
      </c>
      <c r="AN70" s="63">
        <f t="shared" si="396"/>
        <v>5967644.0000000009</v>
      </c>
      <c r="AO70" s="63">
        <f t="shared" si="396"/>
        <v>5943284.370000001</v>
      </c>
      <c r="AP70" s="63">
        <f t="shared" si="396"/>
        <v>5918924.7400000012</v>
      </c>
      <c r="AQ70" s="63">
        <f t="shared" si="396"/>
        <v>5894565.1100000013</v>
      </c>
      <c r="AR70" s="63">
        <f t="shared" si="396"/>
        <v>5870205.4800000014</v>
      </c>
      <c r="AS70" s="63">
        <f t="shared" si="396"/>
        <v>5845845.8500000015</v>
      </c>
      <c r="AT70" s="63">
        <f t="shared" si="396"/>
        <v>5821486.2200000016</v>
      </c>
      <c r="AU70" s="63">
        <f t="shared" si="396"/>
        <v>5797126.5900000017</v>
      </c>
      <c r="AV70" s="63">
        <f t="shared" si="396"/>
        <v>5772766.9600000018</v>
      </c>
      <c r="AW70" s="63">
        <f t="shared" si="396"/>
        <v>5748407.3300000019</v>
      </c>
      <c r="AX70" s="63">
        <f t="shared" si="396"/>
        <v>5724047.700000002</v>
      </c>
      <c r="AY70" s="63">
        <f t="shared" si="396"/>
        <v>5699688.0700000022</v>
      </c>
      <c r="AZ70" s="63">
        <f t="shared" si="396"/>
        <v>5675328.4400000023</v>
      </c>
      <c r="BA70" s="63">
        <f t="shared" si="396"/>
        <v>5650968.8100000024</v>
      </c>
      <c r="BB70" s="63">
        <f t="shared" si="396"/>
        <v>5626609.1800000025</v>
      </c>
      <c r="BC70" s="63">
        <f t="shared" si="396"/>
        <v>5602249.5500000026</v>
      </c>
      <c r="BD70" s="63">
        <f t="shared" si="396"/>
        <v>5577889.9200000027</v>
      </c>
      <c r="BE70" s="63">
        <f t="shared" si="396"/>
        <v>5553530.2900000028</v>
      </c>
      <c r="BF70" s="63">
        <f t="shared" si="396"/>
        <v>5529170.6600000029</v>
      </c>
      <c r="BG70" s="63">
        <f t="shared" si="396"/>
        <v>5504811.0300000031</v>
      </c>
      <c r="BH70" s="63">
        <f t="shared" si="396"/>
        <v>5480451.4000000032</v>
      </c>
      <c r="BI70" s="63">
        <f t="shared" si="396"/>
        <v>5456091.7700000033</v>
      </c>
      <c r="BJ70" s="63">
        <f t="shared" si="396"/>
        <v>5431732.1400000034</v>
      </c>
      <c r="BK70" s="63">
        <f t="shared" si="396"/>
        <v>5407372.5100000035</v>
      </c>
      <c r="BL70" s="63">
        <f t="shared" si="396"/>
        <v>5383012.8800000036</v>
      </c>
      <c r="BM70" s="63">
        <f t="shared" si="396"/>
        <v>5358653.2500000037</v>
      </c>
      <c r="BN70" s="63">
        <f t="shared" si="396"/>
        <v>5334293.6200000038</v>
      </c>
      <c r="BO70" s="63">
        <f t="shared" si="396"/>
        <v>5309933.9900000039</v>
      </c>
      <c r="BP70" s="68"/>
      <c r="BR70" s="37">
        <f t="shared" si="391"/>
        <v>5858487.25</v>
      </c>
      <c r="BS70" s="37">
        <f t="shared" si="391"/>
        <v>6186880.6699999999</v>
      </c>
      <c r="BT70" s="37">
        <f t="shared" si="391"/>
        <v>5894565.1100000013</v>
      </c>
      <c r="BU70" s="37">
        <f t="shared" si="391"/>
        <v>5602249.5500000026</v>
      </c>
      <c r="BV70" s="37">
        <f t="shared" si="391"/>
        <v>5309933.9900000039</v>
      </c>
      <c r="BX70" s="88">
        <f t="shared" si="392"/>
        <v>5.6054303096759295E-2</v>
      </c>
      <c r="BY70" s="88">
        <f t="shared" si="393"/>
        <v>-4.7247647981547125E-2</v>
      </c>
      <c r="BZ70" s="88">
        <f t="shared" si="394"/>
        <v>-4.9590691517528818E-2</v>
      </c>
      <c r="CA70" s="88">
        <f t="shared" si="395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7">SUM(I66:I71)</f>
        <v>19724453.726955529</v>
      </c>
      <c r="J72" s="28">
        <f t="shared" si="397"/>
        <v>20276538.0839554</v>
      </c>
      <c r="K72" s="28">
        <f t="shared" si="397"/>
        <v>20446056.539671529</v>
      </c>
      <c r="L72" s="28">
        <f t="shared" si="397"/>
        <v>20823290.529605947</v>
      </c>
      <c r="M72" s="28">
        <f t="shared" si="397"/>
        <v>20629343.860850736</v>
      </c>
      <c r="N72" s="28">
        <f t="shared" si="397"/>
        <v>21164959.04781631</v>
      </c>
      <c r="O72" s="28">
        <f t="shared" si="397"/>
        <v>20640305.88222969</v>
      </c>
      <c r="P72" s="28">
        <f t="shared" si="397"/>
        <v>20702484.524318445</v>
      </c>
      <c r="Q72" s="28">
        <f t="shared" si="397"/>
        <v>20892835.303505991</v>
      </c>
      <c r="R72" s="28">
        <f t="shared" si="397"/>
        <v>20962190.629632805</v>
      </c>
      <c r="S72" s="28">
        <f t="shared" si="397"/>
        <v>21089954.602986533</v>
      </c>
      <c r="T72" s="28">
        <f t="shared" si="397"/>
        <v>20428479.719455902</v>
      </c>
      <c r="U72" s="28">
        <f t="shared" si="397"/>
        <v>21403734.084140636</v>
      </c>
      <c r="V72" s="28">
        <f t="shared" si="397"/>
        <v>21349332.72395049</v>
      </c>
      <c r="W72" s="28">
        <f t="shared" si="397"/>
        <v>20991656.251221418</v>
      </c>
      <c r="X72" s="28">
        <f t="shared" si="397"/>
        <v>21680129.378068738</v>
      </c>
      <c r="Y72" s="28">
        <f t="shared" si="397"/>
        <v>21602779.703445099</v>
      </c>
      <c r="Z72" s="28">
        <f t="shared" si="397"/>
        <v>21935108.081902705</v>
      </c>
      <c r="AA72" s="28">
        <f t="shared" si="397"/>
        <v>21409971.080901384</v>
      </c>
      <c r="AB72" s="28">
        <f t="shared" si="397"/>
        <v>21084268.385957565</v>
      </c>
      <c r="AC72" s="28">
        <f t="shared" si="397"/>
        <v>21169787.420668684</v>
      </c>
      <c r="AD72" s="28">
        <f t="shared" si="397"/>
        <v>21380109.298448227</v>
      </c>
      <c r="AE72" s="28">
        <f t="shared" si="397"/>
        <v>21429205.562556613</v>
      </c>
      <c r="AF72" s="28">
        <f t="shared" ref="AF72:BO72" si="398">SUM(AF66:AF71)</f>
        <v>21535476.594753496</v>
      </c>
      <c r="AG72" s="28">
        <f t="shared" si="398"/>
        <v>21758095.858290549</v>
      </c>
      <c r="AH72" s="28">
        <f t="shared" si="398"/>
        <v>21982997.899331965</v>
      </c>
      <c r="AI72" s="28">
        <f t="shared" si="398"/>
        <v>22186857.309094526</v>
      </c>
      <c r="AJ72" s="28">
        <f t="shared" si="398"/>
        <v>22454000.672670975</v>
      </c>
      <c r="AK72" s="28">
        <f t="shared" si="398"/>
        <v>22615964.389785655</v>
      </c>
      <c r="AL72" s="28">
        <f t="shared" si="398"/>
        <v>22777140.359311506</v>
      </c>
      <c r="AM72" s="28">
        <f t="shared" si="398"/>
        <v>22942062.76280947</v>
      </c>
      <c r="AN72" s="28">
        <f t="shared" si="398"/>
        <v>23083995.181233607</v>
      </c>
      <c r="AO72" s="28">
        <f t="shared" si="398"/>
        <v>23243647.412212346</v>
      </c>
      <c r="AP72" s="28">
        <f t="shared" si="398"/>
        <v>23355638.837516788</v>
      </c>
      <c r="AQ72" s="28">
        <f t="shared" si="398"/>
        <v>23592013.183464244</v>
      </c>
      <c r="AR72" s="28">
        <f t="shared" si="398"/>
        <v>23671969.886140086</v>
      </c>
      <c r="AS72" s="28">
        <f t="shared" si="398"/>
        <v>23876655.420812853</v>
      </c>
      <c r="AT72" s="28">
        <f t="shared" si="398"/>
        <v>24078065.754797392</v>
      </c>
      <c r="AU72" s="28">
        <f t="shared" si="398"/>
        <v>24275147.99477081</v>
      </c>
      <c r="AV72" s="28">
        <f t="shared" si="398"/>
        <v>24540211.287776627</v>
      </c>
      <c r="AW72" s="28">
        <f t="shared" si="398"/>
        <v>24702820.362640481</v>
      </c>
      <c r="AX72" s="28">
        <f t="shared" si="398"/>
        <v>24866860.712158628</v>
      </c>
      <c r="AY72" s="28">
        <f t="shared" si="398"/>
        <v>25045857.967476249</v>
      </c>
      <c r="AZ72" s="28">
        <f t="shared" si="398"/>
        <v>25200526.561819334</v>
      </c>
      <c r="BA72" s="28">
        <f t="shared" si="398"/>
        <v>25373310.998442344</v>
      </c>
      <c r="BB72" s="28">
        <f t="shared" si="398"/>
        <v>25494171.880282391</v>
      </c>
      <c r="BC72" s="28">
        <f t="shared" si="398"/>
        <v>25746505.701083049</v>
      </c>
      <c r="BD72" s="28">
        <f t="shared" si="398"/>
        <v>25839161.764896944</v>
      </c>
      <c r="BE72" s="28">
        <f t="shared" si="398"/>
        <v>26066385.580733199</v>
      </c>
      <c r="BF72" s="28">
        <f t="shared" si="398"/>
        <v>26283533.188766792</v>
      </c>
      <c r="BG72" s="28">
        <f t="shared" si="398"/>
        <v>26495916.279268138</v>
      </c>
      <c r="BH72" s="28">
        <f t="shared" si="398"/>
        <v>26781811.49182051</v>
      </c>
      <c r="BI72" s="28">
        <f t="shared" si="398"/>
        <v>26958492.923717871</v>
      </c>
      <c r="BJ72" s="28">
        <f t="shared" si="398"/>
        <v>27139350.24609061</v>
      </c>
      <c r="BK72" s="28">
        <f t="shared" si="398"/>
        <v>27338339.549815111</v>
      </c>
      <c r="BL72" s="28">
        <f t="shared" si="398"/>
        <v>27511503.297770068</v>
      </c>
      <c r="BM72" s="28">
        <f t="shared" si="398"/>
        <v>27703123.052408937</v>
      </c>
      <c r="BN72" s="28">
        <f t="shared" si="398"/>
        <v>27837860.909777887</v>
      </c>
      <c r="BO72" s="28">
        <f t="shared" si="398"/>
        <v>28112311.883376777</v>
      </c>
      <c r="BP72" s="69"/>
      <c r="BR72" s="77">
        <f t="shared" ref="BR72:BV72" si="399">INDEX($H72:$BP72,MATCH(BR$4,$H$4:$BP$4,0))</f>
        <v>21089954.602986533</v>
      </c>
      <c r="BS72" s="77">
        <f t="shared" si="399"/>
        <v>21429205.562556613</v>
      </c>
      <c r="BT72" s="77">
        <f t="shared" si="399"/>
        <v>23592013.183464244</v>
      </c>
      <c r="BU72" s="77">
        <f t="shared" si="399"/>
        <v>25746505.701083049</v>
      </c>
      <c r="BV72" s="77">
        <f t="shared" si="399"/>
        <v>28112311.883376777</v>
      </c>
      <c r="BX72" s="89">
        <f t="shared" ref="BX72:CA72" si="400">IFERROR(BS72/BR72-1,0)</f>
        <v>1.6085902789095607E-2</v>
      </c>
      <c r="BY72" s="89">
        <f t="shared" si="400"/>
        <v>0.10092803555381069</v>
      </c>
      <c r="BZ72" s="89">
        <f t="shared" si="400"/>
        <v>9.1322961752534848E-2</v>
      </c>
      <c r="CA72" s="89">
        <f t="shared" si="400"/>
        <v>9.1888437590744942E-2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1">INDEX($H75:$BP75,MATCH(BR$4,$H$4:$BP$4,0))</f>
        <v>5902158.6200000001</v>
      </c>
      <c r="BS75" s="37">
        <f t="shared" si="401"/>
        <v>6023998.8700000001</v>
      </c>
      <c r="BT75" s="37">
        <f t="shared" si="401"/>
        <v>6023998.8700000001</v>
      </c>
      <c r="BU75" s="37">
        <f t="shared" si="401"/>
        <v>6023998.8700000001</v>
      </c>
      <c r="BV75" s="37">
        <f t="shared" si="401"/>
        <v>6023998.8700000001</v>
      </c>
      <c r="BX75" s="88">
        <f t="shared" ref="BX75:BX80" si="402">IFERROR(BS75/BR75-1,0)</f>
        <v>2.0643337098249726E-2</v>
      </c>
      <c r="BY75" s="88">
        <f t="shared" ref="BY75:BY80" si="403">IFERROR(BT75/BS75-1,0)</f>
        <v>0</v>
      </c>
      <c r="BZ75" s="88">
        <f t="shared" ref="BZ75:BZ80" si="404">IFERROR(BU75/BT75-1,0)</f>
        <v>0</v>
      </c>
      <c r="CA75" s="88">
        <f t="shared" ref="CA75:CA80" si="405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1"/>
        <v>553878.72</v>
      </c>
      <c r="BS76" s="37">
        <f t="shared" si="401"/>
        <v>587111.43999999994</v>
      </c>
      <c r="BT76" s="37">
        <f t="shared" si="401"/>
        <v>587111.43999999994</v>
      </c>
      <c r="BU76" s="37">
        <f t="shared" si="401"/>
        <v>587111.43999999994</v>
      </c>
      <c r="BV76" s="37">
        <f t="shared" si="401"/>
        <v>587111.43999999994</v>
      </c>
      <c r="BX76" s="88">
        <f t="shared" si="402"/>
        <v>5.999999422256197E-2</v>
      </c>
      <c r="BY76" s="88">
        <f t="shared" si="403"/>
        <v>0</v>
      </c>
      <c r="BZ76" s="88">
        <f t="shared" si="404"/>
        <v>0</v>
      </c>
      <c r="CA76" s="88">
        <f t="shared" si="405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1"/>
        <v>0</v>
      </c>
      <c r="BS77" s="37">
        <f t="shared" si="401"/>
        <v>0</v>
      </c>
      <c r="BT77" s="37">
        <f t="shared" si="401"/>
        <v>0</v>
      </c>
      <c r="BU77" s="37">
        <f t="shared" si="401"/>
        <v>0</v>
      </c>
      <c r="BV77" s="37">
        <f t="shared" si="401"/>
        <v>0</v>
      </c>
      <c r="BX77" s="88">
        <f t="shared" si="402"/>
        <v>0</v>
      </c>
      <c r="BY77" s="88">
        <f t="shared" si="403"/>
        <v>0</v>
      </c>
      <c r="BZ77" s="88">
        <f t="shared" si="404"/>
        <v>0</v>
      </c>
      <c r="CA77" s="88">
        <f t="shared" si="405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1"/>
        <v>409474.19784618285</v>
      </c>
      <c r="BS78" s="37">
        <f t="shared" si="401"/>
        <v>341884.02650506166</v>
      </c>
      <c r="BT78" s="37">
        <f t="shared" si="401"/>
        <v>341884.02650506166</v>
      </c>
      <c r="BU78" s="37">
        <f t="shared" si="401"/>
        <v>341884.02650506166</v>
      </c>
      <c r="BV78" s="37">
        <f t="shared" si="401"/>
        <v>341884.02650506166</v>
      </c>
      <c r="BX78" s="88">
        <f t="shared" si="402"/>
        <v>-0.16506576408633966</v>
      </c>
      <c r="BY78" s="88">
        <f t="shared" si="403"/>
        <v>0</v>
      </c>
      <c r="BZ78" s="88">
        <f t="shared" si="404"/>
        <v>0</v>
      </c>
      <c r="CA78" s="88">
        <f t="shared" si="405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1"/>
        <v>2000000</v>
      </c>
      <c r="BS79" s="37">
        <f t="shared" si="401"/>
        <v>1000000</v>
      </c>
      <c r="BT79" s="37">
        <f t="shared" si="401"/>
        <v>1000000</v>
      </c>
      <c r="BU79" s="37">
        <f t="shared" si="401"/>
        <v>1000000</v>
      </c>
      <c r="BV79" s="37">
        <f t="shared" si="401"/>
        <v>1000000</v>
      </c>
      <c r="BX79" s="88">
        <f t="shared" si="402"/>
        <v>-0.5</v>
      </c>
      <c r="BY79" s="88">
        <f t="shared" si="403"/>
        <v>0</v>
      </c>
      <c r="BZ79" s="88">
        <f t="shared" si="404"/>
        <v>0</v>
      </c>
      <c r="CA79" s="88">
        <f t="shared" si="405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1"/>
        <v>4300000</v>
      </c>
      <c r="BS80" s="37">
        <f t="shared" si="401"/>
        <v>3600000</v>
      </c>
      <c r="BT80" s="37">
        <f t="shared" si="401"/>
        <v>3600000</v>
      </c>
      <c r="BU80" s="37">
        <f t="shared" si="401"/>
        <v>3600000</v>
      </c>
      <c r="BV80" s="37">
        <f t="shared" si="401"/>
        <v>3600000</v>
      </c>
      <c r="BX80" s="88">
        <f t="shared" si="402"/>
        <v>-0.16279069767441856</v>
      </c>
      <c r="BY80" s="88">
        <f t="shared" si="403"/>
        <v>0</v>
      </c>
      <c r="BZ80" s="88">
        <f t="shared" si="404"/>
        <v>0</v>
      </c>
      <c r="CA80" s="88">
        <f t="shared" si="405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6">SUM(I75:I81)</f>
        <v>13882061.4422122</v>
      </c>
      <c r="J82" s="28">
        <f t="shared" si="406"/>
        <v>14149826.416312162</v>
      </c>
      <c r="K82" s="28">
        <f t="shared" si="406"/>
        <v>14051193.644608486</v>
      </c>
      <c r="L82" s="28">
        <f t="shared" si="406"/>
        <v>14365999.637588812</v>
      </c>
      <c r="M82" s="28">
        <f t="shared" si="406"/>
        <v>13916807.01365008</v>
      </c>
      <c r="N82" s="28">
        <f t="shared" si="406"/>
        <v>14207286.542739753</v>
      </c>
      <c r="O82" s="28">
        <f t="shared" si="406"/>
        <v>13421302.612063766</v>
      </c>
      <c r="P82" s="28">
        <f t="shared" si="406"/>
        <v>13269668.680245757</v>
      </c>
      <c r="Q82" s="28">
        <f t="shared" si="406"/>
        <v>13225775.919002019</v>
      </c>
      <c r="R82" s="28">
        <f t="shared" si="406"/>
        <v>13316034.218840064</v>
      </c>
      <c r="S82" s="28">
        <f t="shared" si="406"/>
        <v>13165511.537846182</v>
      </c>
      <c r="T82" s="28">
        <f t="shared" si="406"/>
        <v>12377765.380294664</v>
      </c>
      <c r="U82" s="28">
        <f t="shared" si="406"/>
        <v>13095883.932700085</v>
      </c>
      <c r="V82" s="28">
        <f t="shared" si="406"/>
        <v>12916589.615643043</v>
      </c>
      <c r="W82" s="28">
        <f t="shared" si="406"/>
        <v>12353114.59687419</v>
      </c>
      <c r="X82" s="28">
        <f t="shared" si="406"/>
        <v>12835199.123928387</v>
      </c>
      <c r="Y82" s="28">
        <f t="shared" si="406"/>
        <v>12598345.013791425</v>
      </c>
      <c r="Z82" s="28">
        <f t="shared" si="406"/>
        <v>12793150.728328707</v>
      </c>
      <c r="AA82" s="28">
        <f t="shared" si="406"/>
        <v>12331489.250028308</v>
      </c>
      <c r="AB82" s="28">
        <f t="shared" si="406"/>
        <v>11861965.412525348</v>
      </c>
      <c r="AC82" s="28">
        <f t="shared" si="406"/>
        <v>11745581.308938682</v>
      </c>
      <c r="AD82" s="28">
        <f t="shared" si="406"/>
        <v>11758199.619272545</v>
      </c>
      <c r="AE82" s="28">
        <f t="shared" si="406"/>
        <v>11552994.336505063</v>
      </c>
      <c r="AF82" s="28">
        <f t="shared" ref="AF82:BO82" si="407">SUM(AF75:AF81)</f>
        <v>11552994.336505063</v>
      </c>
      <c r="AG82" s="28">
        <f t="shared" si="407"/>
        <v>11552994.336505063</v>
      </c>
      <c r="AH82" s="28">
        <f t="shared" si="407"/>
        <v>11552994.336505063</v>
      </c>
      <c r="AI82" s="28">
        <f t="shared" si="407"/>
        <v>11552994.336505063</v>
      </c>
      <c r="AJ82" s="28">
        <f t="shared" si="407"/>
        <v>11552994.336505063</v>
      </c>
      <c r="AK82" s="28">
        <f t="shared" si="407"/>
        <v>11552994.336505063</v>
      </c>
      <c r="AL82" s="28">
        <f t="shared" si="407"/>
        <v>11552994.336505063</v>
      </c>
      <c r="AM82" s="28">
        <f t="shared" si="407"/>
        <v>11552994.336505063</v>
      </c>
      <c r="AN82" s="28">
        <f t="shared" si="407"/>
        <v>11552994.336505063</v>
      </c>
      <c r="AO82" s="28">
        <f t="shared" si="407"/>
        <v>11552994.336505063</v>
      </c>
      <c r="AP82" s="28">
        <f t="shared" si="407"/>
        <v>11552994.336505063</v>
      </c>
      <c r="AQ82" s="28">
        <f t="shared" si="407"/>
        <v>11552994.336505063</v>
      </c>
      <c r="AR82" s="28">
        <f t="shared" si="407"/>
        <v>11552994.336505063</v>
      </c>
      <c r="AS82" s="28">
        <f t="shared" si="407"/>
        <v>11552994.336505063</v>
      </c>
      <c r="AT82" s="28">
        <f t="shared" si="407"/>
        <v>11552994.336505063</v>
      </c>
      <c r="AU82" s="28">
        <f t="shared" si="407"/>
        <v>11552994.336505063</v>
      </c>
      <c r="AV82" s="28">
        <f t="shared" si="407"/>
        <v>11552994.336505063</v>
      </c>
      <c r="AW82" s="28">
        <f t="shared" si="407"/>
        <v>11552994.336505063</v>
      </c>
      <c r="AX82" s="28">
        <f t="shared" si="407"/>
        <v>11552994.336505063</v>
      </c>
      <c r="AY82" s="28">
        <f t="shared" si="407"/>
        <v>11552994.336505063</v>
      </c>
      <c r="AZ82" s="28">
        <f t="shared" si="407"/>
        <v>11552994.336505063</v>
      </c>
      <c r="BA82" s="28">
        <f t="shared" si="407"/>
        <v>11552994.336505063</v>
      </c>
      <c r="BB82" s="28">
        <f t="shared" si="407"/>
        <v>11552994.336505063</v>
      </c>
      <c r="BC82" s="28">
        <f t="shared" si="407"/>
        <v>11552994.336505063</v>
      </c>
      <c r="BD82" s="28">
        <f t="shared" si="407"/>
        <v>11552994.336505063</v>
      </c>
      <c r="BE82" s="28">
        <f t="shared" si="407"/>
        <v>11552994.336505063</v>
      </c>
      <c r="BF82" s="28">
        <f t="shared" si="407"/>
        <v>11552994.336505063</v>
      </c>
      <c r="BG82" s="28">
        <f t="shared" si="407"/>
        <v>11552994.336505063</v>
      </c>
      <c r="BH82" s="28">
        <f t="shared" si="407"/>
        <v>11552994.336505063</v>
      </c>
      <c r="BI82" s="28">
        <f t="shared" si="407"/>
        <v>11552994.336505063</v>
      </c>
      <c r="BJ82" s="28">
        <f t="shared" si="407"/>
        <v>11552994.336505063</v>
      </c>
      <c r="BK82" s="28">
        <f t="shared" si="407"/>
        <v>11552994.336505063</v>
      </c>
      <c r="BL82" s="28">
        <f t="shared" si="407"/>
        <v>11552994.336505063</v>
      </c>
      <c r="BM82" s="28">
        <f t="shared" si="407"/>
        <v>11552994.336505063</v>
      </c>
      <c r="BN82" s="28">
        <f t="shared" si="407"/>
        <v>11552994.336505063</v>
      </c>
      <c r="BO82" s="28">
        <f t="shared" si="407"/>
        <v>11552994.336505063</v>
      </c>
      <c r="BP82" s="69"/>
      <c r="BR82" s="77">
        <f t="shared" ref="BR82:BV82" si="408">INDEX($H82:$BP82,MATCH(BR$4,$H$4:$BP$4,0))</f>
        <v>13165511.537846182</v>
      </c>
      <c r="BS82" s="77">
        <f t="shared" si="408"/>
        <v>11552994.336505063</v>
      </c>
      <c r="BT82" s="77">
        <f t="shared" si="408"/>
        <v>11552994.336505063</v>
      </c>
      <c r="BU82" s="77">
        <f t="shared" si="408"/>
        <v>11552994.336505063</v>
      </c>
      <c r="BV82" s="77">
        <f t="shared" si="408"/>
        <v>11552994.336505063</v>
      </c>
      <c r="BX82" s="89">
        <f t="shared" ref="BX82:CA82" si="409">IFERROR(BS82/BR82-1,0)</f>
        <v>-0.12248040622695922</v>
      </c>
      <c r="BY82" s="89">
        <f t="shared" si="409"/>
        <v>0</v>
      </c>
      <c r="BZ82" s="89">
        <f t="shared" si="409"/>
        <v>0</v>
      </c>
      <c r="CA82" s="89">
        <f t="shared" si="409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0">INDEX($H85:$BP85,MATCH(BR$4,$H$4:$BP$4,0))</f>
        <v>2000000</v>
      </c>
      <c r="BS85" s="37">
        <f t="shared" si="410"/>
        <v>2000000</v>
      </c>
      <c r="BT85" s="37">
        <f t="shared" si="410"/>
        <v>2000000</v>
      </c>
      <c r="BU85" s="37">
        <f t="shared" si="410"/>
        <v>2000000</v>
      </c>
      <c r="BV85" s="37">
        <f t="shared" si="410"/>
        <v>2000000</v>
      </c>
      <c r="BX85" s="88">
        <f t="shared" ref="BX85:BX87" si="411">IFERROR(BS85/BR85-1,0)</f>
        <v>0</v>
      </c>
      <c r="BY85" s="88">
        <f t="shared" ref="BY85:BY87" si="412">IFERROR(BT85/BS85-1,0)</f>
        <v>0</v>
      </c>
      <c r="BZ85" s="88">
        <f t="shared" ref="BZ85:BZ87" si="413">IFERROR(BU85/BT85-1,0)</f>
        <v>0</v>
      </c>
      <c r="CA85" s="88">
        <f t="shared" ref="CA85:CA87" si="41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0"/>
        <v>-700000</v>
      </c>
      <c r="BS86" s="37">
        <f t="shared" si="410"/>
        <v>-950000</v>
      </c>
      <c r="BT86" s="37">
        <f t="shared" si="410"/>
        <v>-950000</v>
      </c>
      <c r="BU86" s="37">
        <f t="shared" si="410"/>
        <v>-950000</v>
      </c>
      <c r="BV86" s="37">
        <f t="shared" si="410"/>
        <v>-950000</v>
      </c>
      <c r="BX86" s="88">
        <f t="shared" si="411"/>
        <v>0.35714285714285721</v>
      </c>
      <c r="BY86" s="88">
        <f t="shared" si="412"/>
        <v>0</v>
      </c>
      <c r="BZ86" s="88">
        <f t="shared" si="413"/>
        <v>0</v>
      </c>
      <c r="CA86" s="88">
        <f t="shared" si="41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8932482.5264762845</v>
      </c>
      <c r="AG87" s="37">
        <f t="shared" ref="AG87:BO87" si="415">AF87+AG49</f>
        <v>9155101.7900133394</v>
      </c>
      <c r="AH87" s="37">
        <f t="shared" si="415"/>
        <v>9380003.8310547527</v>
      </c>
      <c r="AI87" s="37">
        <f t="shared" si="415"/>
        <v>9583863.240817314</v>
      </c>
      <c r="AJ87" s="37">
        <f t="shared" si="415"/>
        <v>9851006.6043937635</v>
      </c>
      <c r="AK87" s="37">
        <f t="shared" si="415"/>
        <v>10012970.321508443</v>
      </c>
      <c r="AL87" s="37">
        <f t="shared" si="415"/>
        <v>10174146.291034292</v>
      </c>
      <c r="AM87" s="37">
        <f t="shared" si="415"/>
        <v>10339068.694532258</v>
      </c>
      <c r="AN87" s="37">
        <f t="shared" si="415"/>
        <v>10481001.112956395</v>
      </c>
      <c r="AO87" s="37">
        <f t="shared" si="415"/>
        <v>10640653.343935134</v>
      </c>
      <c r="AP87" s="37">
        <f t="shared" si="415"/>
        <v>10752644.769239577</v>
      </c>
      <c r="AQ87" s="37">
        <f t="shared" si="415"/>
        <v>10989019.115187036</v>
      </c>
      <c r="AR87" s="37">
        <f t="shared" si="415"/>
        <v>11068975.817862878</v>
      </c>
      <c r="AS87" s="37">
        <f t="shared" si="415"/>
        <v>11273661.352535643</v>
      </c>
      <c r="AT87" s="37">
        <f t="shared" si="415"/>
        <v>11475071.686520182</v>
      </c>
      <c r="AU87" s="37">
        <f t="shared" si="415"/>
        <v>11672153.926493602</v>
      </c>
      <c r="AV87" s="37">
        <f t="shared" si="415"/>
        <v>11937217.21949942</v>
      </c>
      <c r="AW87" s="37">
        <f t="shared" si="415"/>
        <v>12099826.294363273</v>
      </c>
      <c r="AX87" s="37">
        <f t="shared" si="415"/>
        <v>12263866.643881416</v>
      </c>
      <c r="AY87" s="37">
        <f t="shared" si="415"/>
        <v>12442863.899199039</v>
      </c>
      <c r="AZ87" s="37">
        <f t="shared" si="415"/>
        <v>12597532.493542125</v>
      </c>
      <c r="BA87" s="37">
        <f t="shared" si="415"/>
        <v>12770316.930165133</v>
      </c>
      <c r="BB87" s="37">
        <f t="shared" si="415"/>
        <v>12891177.812005179</v>
      </c>
      <c r="BC87" s="37">
        <f t="shared" si="415"/>
        <v>13143511.632805837</v>
      </c>
      <c r="BD87" s="37">
        <f t="shared" si="415"/>
        <v>13236167.696619734</v>
      </c>
      <c r="BE87" s="37">
        <f t="shared" si="415"/>
        <v>13463391.512455992</v>
      </c>
      <c r="BF87" s="37">
        <f t="shared" si="415"/>
        <v>13680539.120489582</v>
      </c>
      <c r="BG87" s="37">
        <f t="shared" si="415"/>
        <v>13892922.21099093</v>
      </c>
      <c r="BH87" s="37">
        <f t="shared" si="415"/>
        <v>14178817.423543302</v>
      </c>
      <c r="BI87" s="37">
        <f t="shared" si="415"/>
        <v>14355498.855440661</v>
      </c>
      <c r="BJ87" s="37">
        <f t="shared" si="415"/>
        <v>14536356.1778134</v>
      </c>
      <c r="BK87" s="37">
        <f t="shared" si="415"/>
        <v>14735345.481537903</v>
      </c>
      <c r="BL87" s="37">
        <f t="shared" si="415"/>
        <v>14908509.22949286</v>
      </c>
      <c r="BM87" s="37">
        <f t="shared" si="415"/>
        <v>15100128.984131729</v>
      </c>
      <c r="BN87" s="37">
        <f t="shared" si="415"/>
        <v>15234866.841500679</v>
      </c>
      <c r="BO87" s="37">
        <f t="shared" si="415"/>
        <v>15509317.815099571</v>
      </c>
      <c r="BP87" s="73"/>
      <c r="BR87" s="37">
        <f t="shared" si="410"/>
        <v>6624443.3333681999</v>
      </c>
      <c r="BS87" s="37">
        <f t="shared" si="410"/>
        <v>8826211.4942794014</v>
      </c>
      <c r="BT87" s="37">
        <f t="shared" si="410"/>
        <v>10989019.115187036</v>
      </c>
      <c r="BU87" s="37">
        <f t="shared" si="410"/>
        <v>13143511.632805837</v>
      </c>
      <c r="BV87" s="37">
        <f t="shared" si="410"/>
        <v>15509317.815099571</v>
      </c>
      <c r="BX87" s="88">
        <f t="shared" si="411"/>
        <v>0.33237029137536789</v>
      </c>
      <c r="BY87" s="88">
        <f t="shared" si="412"/>
        <v>0.24504371125815783</v>
      </c>
      <c r="BZ87" s="88">
        <f t="shared" si="413"/>
        <v>0.19605867412144651</v>
      </c>
      <c r="CA87" s="88">
        <f t="shared" si="414"/>
        <v>0.17999802856253022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6">SUM(I85:I88)</f>
        <v>5842392.5529711787</v>
      </c>
      <c r="J89" s="28">
        <f t="shared" si="416"/>
        <v>6126711.9358710907</v>
      </c>
      <c r="K89" s="28">
        <f t="shared" si="416"/>
        <v>6394863.1632908937</v>
      </c>
      <c r="L89" s="28">
        <f t="shared" si="416"/>
        <v>6457291.1602449846</v>
      </c>
      <c r="M89" s="28">
        <f t="shared" si="416"/>
        <v>6712537.1154285055</v>
      </c>
      <c r="N89" s="28">
        <f t="shared" si="416"/>
        <v>6957672.7733044047</v>
      </c>
      <c r="O89" s="28">
        <f t="shared" si="416"/>
        <v>7219003.5383937731</v>
      </c>
      <c r="P89" s="28">
        <f t="shared" si="416"/>
        <v>7432816.1123005385</v>
      </c>
      <c r="Q89" s="28">
        <f t="shared" si="416"/>
        <v>7667059.6527318219</v>
      </c>
      <c r="R89" s="28">
        <f t="shared" si="416"/>
        <v>7646156.6790205892</v>
      </c>
      <c r="S89" s="28">
        <f t="shared" si="416"/>
        <v>7924443.3333681999</v>
      </c>
      <c r="T89" s="28">
        <f t="shared" si="416"/>
        <v>8050714.607389085</v>
      </c>
      <c r="U89" s="28">
        <f t="shared" si="416"/>
        <v>8307850.4196683997</v>
      </c>
      <c r="V89" s="28">
        <f t="shared" si="416"/>
        <v>8432743.3765353002</v>
      </c>
      <c r="W89" s="28">
        <f t="shared" si="416"/>
        <v>8638541.922575077</v>
      </c>
      <c r="X89" s="28">
        <f t="shared" si="416"/>
        <v>8844930.5223682001</v>
      </c>
      <c r="Y89" s="28">
        <f t="shared" si="416"/>
        <v>9004434.9578815252</v>
      </c>
      <c r="Z89" s="28">
        <f t="shared" si="416"/>
        <v>9141957.6218018476</v>
      </c>
      <c r="AA89" s="28">
        <f t="shared" si="416"/>
        <v>9078482.0991009232</v>
      </c>
      <c r="AB89" s="28">
        <f t="shared" si="416"/>
        <v>9222303.2416600659</v>
      </c>
      <c r="AC89" s="28">
        <f t="shared" si="416"/>
        <v>9424206.379957851</v>
      </c>
      <c r="AD89" s="28">
        <f t="shared" si="416"/>
        <v>9621909.9474035297</v>
      </c>
      <c r="AE89" s="28">
        <f t="shared" si="416"/>
        <v>9876211.4942794014</v>
      </c>
      <c r="AF89" s="28">
        <f t="shared" ref="AF89:BO89" si="417">SUM(AF85:AF88)</f>
        <v>9982482.5264762845</v>
      </c>
      <c r="AG89" s="28">
        <f t="shared" si="417"/>
        <v>10205101.790013339</v>
      </c>
      <c r="AH89" s="28">
        <f t="shared" si="417"/>
        <v>10430003.831054753</v>
      </c>
      <c r="AI89" s="28">
        <f t="shared" si="417"/>
        <v>10633863.240817314</v>
      </c>
      <c r="AJ89" s="28">
        <f t="shared" si="417"/>
        <v>10901006.604393763</v>
      </c>
      <c r="AK89" s="28">
        <f t="shared" si="417"/>
        <v>11062970.321508443</v>
      </c>
      <c r="AL89" s="28">
        <f t="shared" si="417"/>
        <v>11224146.291034292</v>
      </c>
      <c r="AM89" s="28">
        <f t="shared" si="417"/>
        <v>11389068.694532258</v>
      </c>
      <c r="AN89" s="28">
        <f t="shared" si="417"/>
        <v>11531001.112956395</v>
      </c>
      <c r="AO89" s="28">
        <f t="shared" si="417"/>
        <v>11690653.343935134</v>
      </c>
      <c r="AP89" s="28">
        <f t="shared" si="417"/>
        <v>11802644.769239577</v>
      </c>
      <c r="AQ89" s="28">
        <f t="shared" si="417"/>
        <v>12039019.115187036</v>
      </c>
      <c r="AR89" s="28">
        <f t="shared" si="417"/>
        <v>12118975.817862878</v>
      </c>
      <c r="AS89" s="28">
        <f t="shared" si="417"/>
        <v>12323661.352535643</v>
      </c>
      <c r="AT89" s="28">
        <f t="shared" si="417"/>
        <v>12525071.686520182</v>
      </c>
      <c r="AU89" s="28">
        <f t="shared" si="417"/>
        <v>12722153.926493602</v>
      </c>
      <c r="AV89" s="28">
        <f t="shared" si="417"/>
        <v>12987217.21949942</v>
      </c>
      <c r="AW89" s="28">
        <f t="shared" si="417"/>
        <v>13149826.294363273</v>
      </c>
      <c r="AX89" s="28">
        <f t="shared" si="417"/>
        <v>13313866.643881416</v>
      </c>
      <c r="AY89" s="28">
        <f t="shared" si="417"/>
        <v>13492863.899199039</v>
      </c>
      <c r="AZ89" s="28">
        <f t="shared" si="417"/>
        <v>13647532.493542125</v>
      </c>
      <c r="BA89" s="28">
        <f t="shared" si="417"/>
        <v>13820316.930165133</v>
      </c>
      <c r="BB89" s="28">
        <f t="shared" si="417"/>
        <v>13941177.812005179</v>
      </c>
      <c r="BC89" s="28">
        <f t="shared" si="417"/>
        <v>14193511.632805837</v>
      </c>
      <c r="BD89" s="28">
        <f t="shared" si="417"/>
        <v>14286167.696619734</v>
      </c>
      <c r="BE89" s="28">
        <f t="shared" si="417"/>
        <v>14513391.512455992</v>
      </c>
      <c r="BF89" s="28">
        <f t="shared" si="417"/>
        <v>14730539.120489582</v>
      </c>
      <c r="BG89" s="28">
        <f t="shared" si="417"/>
        <v>14942922.21099093</v>
      </c>
      <c r="BH89" s="28">
        <f t="shared" si="417"/>
        <v>15228817.423543302</v>
      </c>
      <c r="BI89" s="28">
        <f t="shared" si="417"/>
        <v>15405498.855440661</v>
      </c>
      <c r="BJ89" s="28">
        <f t="shared" si="417"/>
        <v>15586356.1778134</v>
      </c>
      <c r="BK89" s="28">
        <f t="shared" si="417"/>
        <v>15785345.481537903</v>
      </c>
      <c r="BL89" s="28">
        <f t="shared" si="417"/>
        <v>15958509.22949286</v>
      </c>
      <c r="BM89" s="28">
        <f t="shared" si="417"/>
        <v>16150128.984131729</v>
      </c>
      <c r="BN89" s="28">
        <f t="shared" si="417"/>
        <v>16284866.841500679</v>
      </c>
      <c r="BO89" s="28">
        <f t="shared" si="417"/>
        <v>16559317.815099571</v>
      </c>
      <c r="BP89" s="69"/>
      <c r="BR89" s="77">
        <f t="shared" ref="BR89:BV89" si="418">INDEX($H89:$BP89,MATCH(BR$4,$H$4:$BP$4,0))</f>
        <v>7924443.3333681999</v>
      </c>
      <c r="BS89" s="77">
        <f t="shared" si="418"/>
        <v>9876211.4942794014</v>
      </c>
      <c r="BT89" s="77">
        <f t="shared" si="418"/>
        <v>12039019.115187036</v>
      </c>
      <c r="BU89" s="77">
        <f t="shared" si="418"/>
        <v>14193511.632805837</v>
      </c>
      <c r="BV89" s="77">
        <f t="shared" si="418"/>
        <v>16559317.815099571</v>
      </c>
      <c r="BX89" s="89">
        <f t="shared" ref="BX89:CA89" si="419">IFERROR(BS89/BR89-1,0)</f>
        <v>0.24629719449096288</v>
      </c>
      <c r="BY89" s="89">
        <f t="shared" si="419"/>
        <v>0.21899162671439321</v>
      </c>
      <c r="BZ89" s="89">
        <f t="shared" si="419"/>
        <v>0.17895914085732634</v>
      </c>
      <c r="CA89" s="89">
        <f t="shared" si="419"/>
        <v>0.16668223083183897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0">SUM(H82,H89)</f>
        <v>19487721.458227847</v>
      </c>
      <c r="I91" s="28">
        <f t="shared" si="420"/>
        <v>19724453.995183378</v>
      </c>
      <c r="J91" s="28">
        <f t="shared" si="420"/>
        <v>20276538.352183253</v>
      </c>
      <c r="K91" s="28">
        <f t="shared" si="420"/>
        <v>20446056.807899378</v>
      </c>
      <c r="L91" s="28">
        <f t="shared" si="420"/>
        <v>20823290.797833797</v>
      </c>
      <c r="M91" s="28">
        <f t="shared" si="420"/>
        <v>20629344.129078586</v>
      </c>
      <c r="N91" s="28">
        <f t="shared" si="420"/>
        <v>21164959.316044159</v>
      </c>
      <c r="O91" s="28">
        <f t="shared" si="420"/>
        <v>20640306.150457539</v>
      </c>
      <c r="P91" s="28">
        <f t="shared" si="420"/>
        <v>20702484.792546295</v>
      </c>
      <c r="Q91" s="28">
        <f t="shared" si="420"/>
        <v>20892835.57173384</v>
      </c>
      <c r="R91" s="28">
        <f t="shared" si="420"/>
        <v>20962190.897860654</v>
      </c>
      <c r="S91" s="28">
        <f t="shared" si="420"/>
        <v>21089954.871214382</v>
      </c>
      <c r="T91" s="28">
        <f t="shared" si="420"/>
        <v>20428479.987683751</v>
      </c>
      <c r="U91" s="28">
        <f t="shared" si="420"/>
        <v>21403734.352368485</v>
      </c>
      <c r="V91" s="28">
        <f t="shared" si="420"/>
        <v>21349332.992178343</v>
      </c>
      <c r="W91" s="28">
        <f t="shared" si="420"/>
        <v>20991656.519449268</v>
      </c>
      <c r="X91" s="28">
        <f t="shared" si="420"/>
        <v>21680129.646296587</v>
      </c>
      <c r="Y91" s="28">
        <f t="shared" si="420"/>
        <v>21602779.971672952</v>
      </c>
      <c r="Z91" s="28">
        <f t="shared" si="420"/>
        <v>21935108.350130554</v>
      </c>
      <c r="AA91" s="28">
        <f t="shared" si="420"/>
        <v>21409971.34912923</v>
      </c>
      <c r="AB91" s="28">
        <f t="shared" si="420"/>
        <v>21084268.654185414</v>
      </c>
      <c r="AC91" s="28">
        <f t="shared" si="420"/>
        <v>21169787.688896533</v>
      </c>
      <c r="AD91" s="28">
        <f t="shared" si="420"/>
        <v>21380109.566676073</v>
      </c>
      <c r="AE91" s="28">
        <f t="shared" si="420"/>
        <v>21429205.830784462</v>
      </c>
      <c r="AF91" s="28">
        <f t="shared" ref="AF91:BO91" si="421">SUM(AF82,AF89)</f>
        <v>21535476.862981349</v>
      </c>
      <c r="AG91" s="28">
        <f t="shared" si="421"/>
        <v>21758096.126518402</v>
      </c>
      <c r="AH91" s="28">
        <f t="shared" si="421"/>
        <v>21982998.167559817</v>
      </c>
      <c r="AI91" s="28">
        <f t="shared" si="421"/>
        <v>22186857.577322379</v>
      </c>
      <c r="AJ91" s="28">
        <f t="shared" si="421"/>
        <v>22454000.940898828</v>
      </c>
      <c r="AK91" s="28">
        <f t="shared" si="421"/>
        <v>22615964.658013508</v>
      </c>
      <c r="AL91" s="28">
        <f t="shared" si="421"/>
        <v>22777140.627539355</v>
      </c>
      <c r="AM91" s="28">
        <f t="shared" si="421"/>
        <v>22942063.031037323</v>
      </c>
      <c r="AN91" s="28">
        <f t="shared" si="421"/>
        <v>23083995.44946146</v>
      </c>
      <c r="AO91" s="28">
        <f t="shared" si="421"/>
        <v>23243647.680440195</v>
      </c>
      <c r="AP91" s="28">
        <f t="shared" si="421"/>
        <v>23355639.105744638</v>
      </c>
      <c r="AQ91" s="28">
        <f t="shared" si="421"/>
        <v>23592013.451692097</v>
      </c>
      <c r="AR91" s="28">
        <f t="shared" si="421"/>
        <v>23671970.154367939</v>
      </c>
      <c r="AS91" s="28">
        <f t="shared" si="421"/>
        <v>23876655.689040706</v>
      </c>
      <c r="AT91" s="28">
        <f t="shared" si="421"/>
        <v>24078066.023025244</v>
      </c>
      <c r="AU91" s="28">
        <f t="shared" si="421"/>
        <v>24275148.262998663</v>
      </c>
      <c r="AV91" s="28">
        <f t="shared" si="421"/>
        <v>24540211.556004483</v>
      </c>
      <c r="AW91" s="28">
        <f t="shared" si="421"/>
        <v>24702820.630868338</v>
      </c>
      <c r="AX91" s="28">
        <f t="shared" si="421"/>
        <v>24866860.980386481</v>
      </c>
      <c r="AY91" s="28">
        <f t="shared" si="421"/>
        <v>25045858.235704102</v>
      </c>
      <c r="AZ91" s="28">
        <f t="shared" si="421"/>
        <v>25200526.83004719</v>
      </c>
      <c r="BA91" s="28">
        <f t="shared" si="421"/>
        <v>25373311.266670197</v>
      </c>
      <c r="BB91" s="28">
        <f t="shared" si="421"/>
        <v>25494172.14851024</v>
      </c>
      <c r="BC91" s="28">
        <f t="shared" si="421"/>
        <v>25746505.969310902</v>
      </c>
      <c r="BD91" s="28">
        <f t="shared" si="421"/>
        <v>25839162.033124797</v>
      </c>
      <c r="BE91" s="28">
        <f t="shared" si="421"/>
        <v>26066385.848961055</v>
      </c>
      <c r="BF91" s="28">
        <f t="shared" si="421"/>
        <v>26283533.456994645</v>
      </c>
      <c r="BG91" s="28">
        <f t="shared" si="421"/>
        <v>26495916.547495991</v>
      </c>
      <c r="BH91" s="28">
        <f t="shared" si="421"/>
        <v>26781811.760048367</v>
      </c>
      <c r="BI91" s="28">
        <f t="shared" si="421"/>
        <v>26958493.191945724</v>
      </c>
      <c r="BJ91" s="28">
        <f t="shared" si="421"/>
        <v>27139350.514318462</v>
      </c>
      <c r="BK91" s="28">
        <f t="shared" si="421"/>
        <v>27338339.818042964</v>
      </c>
      <c r="BL91" s="28">
        <f t="shared" si="421"/>
        <v>27511503.565997921</v>
      </c>
      <c r="BM91" s="28">
        <f t="shared" si="421"/>
        <v>27703123.320636794</v>
      </c>
      <c r="BN91" s="28">
        <f t="shared" si="421"/>
        <v>27837861.17800574</v>
      </c>
      <c r="BO91" s="28">
        <f t="shared" si="421"/>
        <v>28112312.151604634</v>
      </c>
      <c r="BP91" s="69"/>
      <c r="BR91" s="77">
        <f t="shared" ref="BR91:BV91" si="422">INDEX($H91:$BP91,MATCH(BR$4,$H$4:$BP$4,0))</f>
        <v>21089954.871214382</v>
      </c>
      <c r="BS91" s="77">
        <f t="shared" si="422"/>
        <v>21429205.830784462</v>
      </c>
      <c r="BT91" s="77">
        <f t="shared" si="422"/>
        <v>23592013.451692097</v>
      </c>
      <c r="BU91" s="77">
        <f t="shared" si="422"/>
        <v>25746505.969310902</v>
      </c>
      <c r="BV91" s="77">
        <f t="shared" si="422"/>
        <v>28112312.151604634</v>
      </c>
      <c r="BX91" s="89">
        <f t="shared" ref="BX91:CA91" si="423">IFERROR(BS91/BR91-1,0)</f>
        <v>1.6085902584510592E-2</v>
      </c>
      <c r="BY91" s="89">
        <f t="shared" si="423"/>
        <v>0.10092803429050168</v>
      </c>
      <c r="BZ91" s="89">
        <f t="shared" si="423"/>
        <v>9.1322960714244505E-2</v>
      </c>
      <c r="CA91" s="89">
        <f t="shared" si="423"/>
        <v>9.18884366334487E-2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4">ROUND(I72-I91,0)</f>
        <v>0</v>
      </c>
      <c r="J92" s="33">
        <f t="shared" si="424"/>
        <v>0</v>
      </c>
      <c r="K92" s="33">
        <f t="shared" si="424"/>
        <v>0</v>
      </c>
      <c r="L92" s="33">
        <f t="shared" si="424"/>
        <v>0</v>
      </c>
      <c r="M92" s="33">
        <f t="shared" si="424"/>
        <v>0</v>
      </c>
      <c r="N92" s="33">
        <f t="shared" ref="N92" si="425">ROUND(N72-N91,0)</f>
        <v>0</v>
      </c>
      <c r="O92" s="33">
        <f t="shared" ref="O92" si="426">ROUND(O72-O91,0)</f>
        <v>0</v>
      </c>
      <c r="P92" s="33">
        <f t="shared" ref="P92" si="427">ROUND(P72-P91,0)</f>
        <v>0</v>
      </c>
      <c r="Q92" s="33">
        <f t="shared" ref="Q92" si="428">ROUND(Q72-Q91,0)</f>
        <v>0</v>
      </c>
      <c r="R92" s="33">
        <f t="shared" ref="R92" si="429">ROUND(R72-R91,0)</f>
        <v>0</v>
      </c>
      <c r="S92" s="33">
        <f t="shared" ref="S92" si="430">ROUND(S72-S91,0)</f>
        <v>0</v>
      </c>
      <c r="T92" s="33">
        <f t="shared" ref="T92" si="431">ROUND(T72-T91,0)</f>
        <v>0</v>
      </c>
      <c r="U92" s="33">
        <f t="shared" ref="U92" si="432">ROUND(U72-U91,0)</f>
        <v>0</v>
      </c>
      <c r="V92" s="33">
        <f t="shared" ref="V92" si="433">ROUND(V72-V91,0)</f>
        <v>0</v>
      </c>
      <c r="W92" s="33">
        <f t="shared" ref="W92" si="434">ROUND(W72-W91,0)</f>
        <v>0</v>
      </c>
      <c r="X92" s="33">
        <f t="shared" ref="X92" si="435">ROUND(X72-X91,0)</f>
        <v>0</v>
      </c>
      <c r="Y92" s="33">
        <f t="shared" ref="Y92" si="436">ROUND(Y72-Y91,0)</f>
        <v>0</v>
      </c>
      <c r="Z92" s="33">
        <f t="shared" ref="Z92" si="437">ROUND(Z72-Z91,0)</f>
        <v>0</v>
      </c>
      <c r="AA92" s="33">
        <f t="shared" ref="AA92" si="438">ROUND(AA72-AA91,0)</f>
        <v>0</v>
      </c>
      <c r="AB92" s="33">
        <f t="shared" ref="AB92" si="439">ROUND(AB72-AB91,0)</f>
        <v>0</v>
      </c>
      <c r="AC92" s="33">
        <f t="shared" ref="AC92" si="440">ROUND(AC72-AC91,0)</f>
        <v>0</v>
      </c>
      <c r="AD92" s="33">
        <f t="shared" ref="AD92" si="441">ROUND(AD72-AD91,0)</f>
        <v>0</v>
      </c>
      <c r="AE92" s="33">
        <f t="shared" ref="AE92" si="442">ROUND(AE72-AE91,0)</f>
        <v>0</v>
      </c>
      <c r="AF92" s="33">
        <f t="shared" ref="AF92:BO92" si="443">ROUND(AF72-AF91,0)</f>
        <v>0</v>
      </c>
      <c r="AG92" s="33">
        <f t="shared" si="443"/>
        <v>0</v>
      </c>
      <c r="AH92" s="33">
        <f t="shared" si="443"/>
        <v>0</v>
      </c>
      <c r="AI92" s="33">
        <f t="shared" si="443"/>
        <v>0</v>
      </c>
      <c r="AJ92" s="33">
        <f t="shared" si="443"/>
        <v>0</v>
      </c>
      <c r="AK92" s="33">
        <f t="shared" si="443"/>
        <v>0</v>
      </c>
      <c r="AL92" s="33">
        <f t="shared" si="443"/>
        <v>0</v>
      </c>
      <c r="AM92" s="33">
        <f t="shared" si="443"/>
        <v>0</v>
      </c>
      <c r="AN92" s="33">
        <f t="shared" si="443"/>
        <v>0</v>
      </c>
      <c r="AO92" s="33">
        <f t="shared" si="443"/>
        <v>0</v>
      </c>
      <c r="AP92" s="33">
        <f t="shared" si="443"/>
        <v>0</v>
      </c>
      <c r="AQ92" s="33">
        <f t="shared" si="443"/>
        <v>0</v>
      </c>
      <c r="AR92" s="33">
        <f t="shared" si="443"/>
        <v>0</v>
      </c>
      <c r="AS92" s="33">
        <f t="shared" si="443"/>
        <v>0</v>
      </c>
      <c r="AT92" s="33">
        <f t="shared" si="443"/>
        <v>0</v>
      </c>
      <c r="AU92" s="33">
        <f t="shared" si="443"/>
        <v>0</v>
      </c>
      <c r="AV92" s="33">
        <f t="shared" si="443"/>
        <v>0</v>
      </c>
      <c r="AW92" s="33">
        <f t="shared" si="443"/>
        <v>0</v>
      </c>
      <c r="AX92" s="33">
        <f t="shared" si="443"/>
        <v>0</v>
      </c>
      <c r="AY92" s="33">
        <f t="shared" si="443"/>
        <v>0</v>
      </c>
      <c r="AZ92" s="33">
        <f t="shared" si="443"/>
        <v>0</v>
      </c>
      <c r="BA92" s="33">
        <f t="shared" si="443"/>
        <v>0</v>
      </c>
      <c r="BB92" s="33">
        <f t="shared" si="443"/>
        <v>0</v>
      </c>
      <c r="BC92" s="33">
        <f t="shared" si="443"/>
        <v>0</v>
      </c>
      <c r="BD92" s="33">
        <f t="shared" si="443"/>
        <v>0</v>
      </c>
      <c r="BE92" s="33">
        <f t="shared" si="443"/>
        <v>0</v>
      </c>
      <c r="BF92" s="33">
        <f t="shared" si="443"/>
        <v>0</v>
      </c>
      <c r="BG92" s="33">
        <f t="shared" si="443"/>
        <v>0</v>
      </c>
      <c r="BH92" s="33">
        <f t="shared" si="443"/>
        <v>0</v>
      </c>
      <c r="BI92" s="33">
        <f t="shared" si="443"/>
        <v>0</v>
      </c>
      <c r="BJ92" s="33">
        <f t="shared" si="443"/>
        <v>0</v>
      </c>
      <c r="BK92" s="33">
        <f t="shared" si="443"/>
        <v>0</v>
      </c>
      <c r="BL92" s="33">
        <f t="shared" si="443"/>
        <v>0</v>
      </c>
      <c r="BM92" s="33">
        <f t="shared" si="443"/>
        <v>0</v>
      </c>
      <c r="BN92" s="33">
        <f t="shared" si="443"/>
        <v>0</v>
      </c>
      <c r="BO92" s="33">
        <f t="shared" si="443"/>
        <v>0</v>
      </c>
      <c r="BP92" s="74"/>
      <c r="BR92" s="33">
        <f t="shared" ref="BR92:BV92" si="444">ROUND(BR72-BR91,0)</f>
        <v>0</v>
      </c>
      <c r="BS92" s="33">
        <f t="shared" si="444"/>
        <v>0</v>
      </c>
      <c r="BT92" s="33">
        <f t="shared" si="444"/>
        <v>0</v>
      </c>
      <c r="BU92" s="33">
        <f t="shared" si="444"/>
        <v>0</v>
      </c>
      <c r="BV92" s="33">
        <f t="shared" si="444"/>
        <v>0</v>
      </c>
      <c r="BX92" s="90">
        <f t="shared" ref="BX92:CA92" si="445">ROUND(BX72-BX91,0)</f>
        <v>0</v>
      </c>
      <c r="BY92" s="90">
        <f t="shared" si="445"/>
        <v>0</v>
      </c>
      <c r="BZ92" s="90">
        <f t="shared" si="445"/>
        <v>0</v>
      </c>
      <c r="CA92" s="90">
        <f t="shared" si="445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6">I49</f>
        <v>252592.95386887123</v>
      </c>
      <c r="J96" s="41">
        <f t="shared" si="446"/>
        <v>284319.38289991167</v>
      </c>
      <c r="K96" s="41">
        <f t="shared" si="446"/>
        <v>268151.22741980274</v>
      </c>
      <c r="L96" s="41">
        <f t="shared" si="446"/>
        <v>312427.99695409089</v>
      </c>
      <c r="M96" s="41">
        <f t="shared" si="446"/>
        <v>255245.95518352068</v>
      </c>
      <c r="N96" s="41">
        <f t="shared" si="446"/>
        <v>245135.65787589946</v>
      </c>
      <c r="O96" s="41">
        <f t="shared" si="446"/>
        <v>261330.76508936859</v>
      </c>
      <c r="P96" s="41">
        <f t="shared" si="446"/>
        <v>213812.57390676509</v>
      </c>
      <c r="Q96" s="41">
        <f t="shared" si="446"/>
        <v>234243.54043128318</v>
      </c>
      <c r="R96" s="41">
        <f t="shared" si="446"/>
        <v>229097.02628876769</v>
      </c>
      <c r="S96" s="41">
        <f t="shared" si="446"/>
        <v>278286.65434761078</v>
      </c>
      <c r="T96" s="41">
        <f t="shared" si="446"/>
        <v>126271.27402088518</v>
      </c>
      <c r="U96" s="41">
        <f t="shared" si="446"/>
        <v>257135.81227931433</v>
      </c>
      <c r="V96" s="41">
        <f t="shared" si="446"/>
        <v>124892.95686689958</v>
      </c>
      <c r="W96" s="41">
        <f t="shared" si="446"/>
        <v>205798.54603977816</v>
      </c>
      <c r="X96" s="41">
        <f t="shared" si="446"/>
        <v>206388.59979312285</v>
      </c>
      <c r="Y96" s="41">
        <f t="shared" si="446"/>
        <v>159504.43551332416</v>
      </c>
      <c r="Z96" s="41">
        <f t="shared" si="446"/>
        <v>137522.6639203238</v>
      </c>
      <c r="AA96" s="41">
        <f t="shared" si="446"/>
        <v>186524.47729907598</v>
      </c>
      <c r="AB96" s="41">
        <f t="shared" si="446"/>
        <v>143821.14255914363</v>
      </c>
      <c r="AC96" s="41">
        <f t="shared" si="446"/>
        <v>201903.13829778397</v>
      </c>
      <c r="AD96" s="41">
        <f t="shared" si="446"/>
        <v>197703.56744567878</v>
      </c>
      <c r="AE96" s="41">
        <f t="shared" si="446"/>
        <v>254301.5468758709</v>
      </c>
      <c r="AF96" s="41">
        <f t="shared" ref="AF96:BO96" si="447">AF49</f>
        <v>106271.03219688298</v>
      </c>
      <c r="AG96" s="41">
        <f t="shared" si="447"/>
        <v>222619.2635370543</v>
      </c>
      <c r="AH96" s="41">
        <f t="shared" si="447"/>
        <v>224902.04104141297</v>
      </c>
      <c r="AI96" s="41">
        <f t="shared" si="447"/>
        <v>203859.40976256167</v>
      </c>
      <c r="AJ96" s="41">
        <f t="shared" si="447"/>
        <v>267143.36357645027</v>
      </c>
      <c r="AK96" s="41">
        <f t="shared" si="447"/>
        <v>161963.71711467893</v>
      </c>
      <c r="AL96" s="41">
        <f t="shared" si="447"/>
        <v>161175.96952585026</v>
      </c>
      <c r="AM96" s="41">
        <f t="shared" si="447"/>
        <v>164922.40349796636</v>
      </c>
      <c r="AN96" s="41">
        <f t="shared" si="447"/>
        <v>141932.41842413635</v>
      </c>
      <c r="AO96" s="41">
        <f t="shared" si="447"/>
        <v>159652.23097873887</v>
      </c>
      <c r="AP96" s="41">
        <f t="shared" si="447"/>
        <v>111991.42530444181</v>
      </c>
      <c r="AQ96" s="41">
        <f t="shared" si="447"/>
        <v>236374.34594745853</v>
      </c>
      <c r="AR96" s="41">
        <f t="shared" si="447"/>
        <v>79956.702675840919</v>
      </c>
      <c r="AS96" s="41">
        <f t="shared" si="447"/>
        <v>204685.53467276448</v>
      </c>
      <c r="AT96" s="41">
        <f t="shared" si="447"/>
        <v>201410.3339845388</v>
      </c>
      <c r="AU96" s="41">
        <f t="shared" si="447"/>
        <v>197082.23997342086</v>
      </c>
      <c r="AV96" s="41">
        <f t="shared" si="447"/>
        <v>265063.29300581792</v>
      </c>
      <c r="AW96" s="41">
        <f t="shared" si="447"/>
        <v>162609.07486385375</v>
      </c>
      <c r="AX96" s="41">
        <f t="shared" si="447"/>
        <v>164040.34951814299</v>
      </c>
      <c r="AY96" s="41">
        <f t="shared" si="447"/>
        <v>178997.25531762314</v>
      </c>
      <c r="AZ96" s="41">
        <f t="shared" si="447"/>
        <v>154668.59434308589</v>
      </c>
      <c r="BA96" s="41">
        <f t="shared" si="447"/>
        <v>172784.43662300694</v>
      </c>
      <c r="BB96" s="41">
        <f t="shared" si="447"/>
        <v>120860.8818400466</v>
      </c>
      <c r="BC96" s="41">
        <f t="shared" si="447"/>
        <v>252333.8208006582</v>
      </c>
      <c r="BD96" s="41">
        <f t="shared" si="447"/>
        <v>92656.063813896952</v>
      </c>
      <c r="BE96" s="41">
        <f t="shared" si="447"/>
        <v>227223.81583625742</v>
      </c>
      <c r="BF96" s="41">
        <f t="shared" si="447"/>
        <v>217147.60803359037</v>
      </c>
      <c r="BG96" s="41">
        <f t="shared" si="447"/>
        <v>212383.09050134697</v>
      </c>
      <c r="BH96" s="41">
        <f t="shared" si="447"/>
        <v>285895.21255237202</v>
      </c>
      <c r="BI96" s="41">
        <f t="shared" si="447"/>
        <v>176681.43189735978</v>
      </c>
      <c r="BJ96" s="41">
        <f t="shared" si="447"/>
        <v>180857.32237273839</v>
      </c>
      <c r="BK96" s="41">
        <f t="shared" si="447"/>
        <v>198989.30372450349</v>
      </c>
      <c r="BL96" s="41">
        <f t="shared" si="447"/>
        <v>173163.747954958</v>
      </c>
      <c r="BM96" s="41">
        <f t="shared" si="447"/>
        <v>191619.7546388685</v>
      </c>
      <c r="BN96" s="41">
        <f t="shared" si="447"/>
        <v>134737.85736894899</v>
      </c>
      <c r="BO96" s="41">
        <f t="shared" si="447"/>
        <v>274450.97359889222</v>
      </c>
      <c r="BP96" s="75"/>
      <c r="BR96" s="75"/>
      <c r="BS96" s="41">
        <f t="shared" ref="BS96:BV96" si="448">BS49</f>
        <v>2201768.1609112015</v>
      </c>
      <c r="BT96" s="41">
        <f t="shared" si="448"/>
        <v>2162807.6209076336</v>
      </c>
      <c r="BU96" s="41">
        <f t="shared" si="448"/>
        <v>2154492.5176188005</v>
      </c>
      <c r="BV96" s="41">
        <f t="shared" si="448"/>
        <v>2365806.1822937331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49">I40</f>
        <v>19035.61</v>
      </c>
      <c r="J97" s="41">
        <f t="shared" si="449"/>
        <v>18720.400000000001</v>
      </c>
      <c r="K97" s="41">
        <f t="shared" si="449"/>
        <v>18411.5</v>
      </c>
      <c r="L97" s="41">
        <f t="shared" si="449"/>
        <v>18981.88</v>
      </c>
      <c r="M97" s="41">
        <f t="shared" si="449"/>
        <v>19528.150000000001</v>
      </c>
      <c r="N97" s="41">
        <f t="shared" si="449"/>
        <v>20104.55</v>
      </c>
      <c r="O97" s="41">
        <f t="shared" si="449"/>
        <v>20664.259999999998</v>
      </c>
      <c r="P97" s="41">
        <f t="shared" si="449"/>
        <v>21250.01</v>
      </c>
      <c r="Q97" s="41">
        <f t="shared" si="449"/>
        <v>20976.37</v>
      </c>
      <c r="R97" s="41">
        <f t="shared" si="449"/>
        <v>21574.46</v>
      </c>
      <c r="S97" s="41">
        <f t="shared" si="449"/>
        <v>22131.79</v>
      </c>
      <c r="T97" s="41">
        <f t="shared" si="449"/>
        <v>22689.54</v>
      </c>
      <c r="U97" s="41">
        <f t="shared" si="449"/>
        <v>22437.15</v>
      </c>
      <c r="V97" s="41">
        <f t="shared" si="449"/>
        <v>22189.8</v>
      </c>
      <c r="W97" s="41">
        <f t="shared" si="449"/>
        <v>21947.4</v>
      </c>
      <c r="X97" s="41">
        <f t="shared" si="449"/>
        <v>21709.85</v>
      </c>
      <c r="Y97" s="41">
        <f t="shared" si="449"/>
        <v>21477.05</v>
      </c>
      <c r="Z97" s="41">
        <f t="shared" si="449"/>
        <v>22074.57</v>
      </c>
      <c r="AA97" s="41">
        <f t="shared" si="449"/>
        <v>22683.26</v>
      </c>
      <c r="AB97" s="41">
        <f t="shared" si="449"/>
        <v>23286</v>
      </c>
      <c r="AC97" s="41">
        <f t="shared" si="449"/>
        <v>23071.27</v>
      </c>
      <c r="AD97" s="41">
        <f t="shared" si="449"/>
        <v>23693.05</v>
      </c>
      <c r="AE97" s="41">
        <f t="shared" si="449"/>
        <v>24359.63</v>
      </c>
      <c r="AF97" s="41">
        <f t="shared" ref="AF97:BO97" si="450">AF40</f>
        <v>24359.63</v>
      </c>
      <c r="AG97" s="41">
        <f t="shared" si="450"/>
        <v>24359.63</v>
      </c>
      <c r="AH97" s="41">
        <f t="shared" si="450"/>
        <v>24359.63</v>
      </c>
      <c r="AI97" s="41">
        <f t="shared" si="450"/>
        <v>24359.63</v>
      </c>
      <c r="AJ97" s="41">
        <f t="shared" si="450"/>
        <v>24359.63</v>
      </c>
      <c r="AK97" s="41">
        <f t="shared" si="450"/>
        <v>24359.63</v>
      </c>
      <c r="AL97" s="41">
        <f t="shared" si="450"/>
        <v>24359.63</v>
      </c>
      <c r="AM97" s="41">
        <f t="shared" si="450"/>
        <v>24359.63</v>
      </c>
      <c r="AN97" s="41">
        <f t="shared" si="450"/>
        <v>24359.63</v>
      </c>
      <c r="AO97" s="41">
        <f t="shared" si="450"/>
        <v>24359.63</v>
      </c>
      <c r="AP97" s="41">
        <f t="shared" si="450"/>
        <v>24359.63</v>
      </c>
      <c r="AQ97" s="41">
        <f t="shared" si="450"/>
        <v>24359.63</v>
      </c>
      <c r="AR97" s="41">
        <f t="shared" si="450"/>
        <v>24359.63</v>
      </c>
      <c r="AS97" s="41">
        <f t="shared" si="450"/>
        <v>24359.63</v>
      </c>
      <c r="AT97" s="41">
        <f t="shared" si="450"/>
        <v>24359.63</v>
      </c>
      <c r="AU97" s="41">
        <f t="shared" si="450"/>
        <v>24359.63</v>
      </c>
      <c r="AV97" s="41">
        <f t="shared" si="450"/>
        <v>24359.63</v>
      </c>
      <c r="AW97" s="41">
        <f t="shared" si="450"/>
        <v>24359.63</v>
      </c>
      <c r="AX97" s="41">
        <f t="shared" si="450"/>
        <v>24359.63</v>
      </c>
      <c r="AY97" s="41">
        <f t="shared" si="450"/>
        <v>24359.63</v>
      </c>
      <c r="AZ97" s="41">
        <f t="shared" si="450"/>
        <v>24359.63</v>
      </c>
      <c r="BA97" s="41">
        <f t="shared" si="450"/>
        <v>24359.63</v>
      </c>
      <c r="BB97" s="41">
        <f t="shared" si="450"/>
        <v>24359.63</v>
      </c>
      <c r="BC97" s="41">
        <f t="shared" si="450"/>
        <v>24359.63</v>
      </c>
      <c r="BD97" s="41">
        <f t="shared" si="450"/>
        <v>24359.63</v>
      </c>
      <c r="BE97" s="41">
        <f t="shared" si="450"/>
        <v>24359.63</v>
      </c>
      <c r="BF97" s="41">
        <f t="shared" si="450"/>
        <v>24359.63</v>
      </c>
      <c r="BG97" s="41">
        <f t="shared" si="450"/>
        <v>24359.63</v>
      </c>
      <c r="BH97" s="41">
        <f t="shared" si="450"/>
        <v>24359.63</v>
      </c>
      <c r="BI97" s="41">
        <f t="shared" si="450"/>
        <v>24359.63</v>
      </c>
      <c r="BJ97" s="41">
        <f t="shared" si="450"/>
        <v>24359.63</v>
      </c>
      <c r="BK97" s="41">
        <f t="shared" si="450"/>
        <v>24359.63</v>
      </c>
      <c r="BL97" s="41">
        <f t="shared" si="450"/>
        <v>24359.63</v>
      </c>
      <c r="BM97" s="41">
        <f t="shared" si="450"/>
        <v>24359.63</v>
      </c>
      <c r="BN97" s="41">
        <f t="shared" si="450"/>
        <v>24359.63</v>
      </c>
      <c r="BO97" s="41">
        <f t="shared" si="450"/>
        <v>24359.63</v>
      </c>
      <c r="BP97" s="75"/>
      <c r="BR97" s="75"/>
      <c r="BS97" s="41">
        <f t="shared" ref="BS97:BV97" si="451">BS40</f>
        <v>271618.57</v>
      </c>
      <c r="BT97" s="41">
        <f t="shared" si="451"/>
        <v>292315.56</v>
      </c>
      <c r="BU97" s="41">
        <f t="shared" si="451"/>
        <v>292315.56</v>
      </c>
      <c r="BV97" s="41">
        <f t="shared" si="451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2">J67-K67</f>
        <v>-114032.31999999983</v>
      </c>
      <c r="L98" s="41">
        <f t="shared" si="452"/>
        <v>-19513.620000000112</v>
      </c>
      <c r="M98" s="41">
        <f t="shared" si="452"/>
        <v>-141147.79999999981</v>
      </c>
      <c r="N98" s="41">
        <f t="shared" si="452"/>
        <v>185142.86999999965</v>
      </c>
      <c r="O98" s="41">
        <f t="shared" si="452"/>
        <v>227252.15000000037</v>
      </c>
      <c r="P98" s="41">
        <f t="shared" si="452"/>
        <v>-109431.10000000009</v>
      </c>
      <c r="Q98" s="41">
        <f t="shared" si="452"/>
        <v>-81747.85999999987</v>
      </c>
      <c r="R98" s="41">
        <f t="shared" si="452"/>
        <v>-16805.850000000093</v>
      </c>
      <c r="S98" s="41">
        <f t="shared" si="452"/>
        <v>-95381.439999999944</v>
      </c>
      <c r="T98" s="41">
        <f t="shared" si="452"/>
        <v>28983.679999999702</v>
      </c>
      <c r="U98" s="41">
        <f t="shared" si="452"/>
        <v>140302.3200000003</v>
      </c>
      <c r="V98" s="41">
        <f t="shared" si="452"/>
        <v>-35631.419999999925</v>
      </c>
      <c r="W98" s="41">
        <f t="shared" si="452"/>
        <v>-395631.97000000067</v>
      </c>
      <c r="X98" s="41">
        <f t="shared" si="452"/>
        <v>-99597.069999999367</v>
      </c>
      <c r="Y98" s="41">
        <f t="shared" si="452"/>
        <v>55613.040000000037</v>
      </c>
      <c r="Z98" s="41">
        <f t="shared" si="452"/>
        <v>82199.429999999702</v>
      </c>
      <c r="AA98" s="41">
        <f t="shared" si="452"/>
        <v>225003.45000000019</v>
      </c>
      <c r="AB98" s="41">
        <f t="shared" si="452"/>
        <v>134786.44999999972</v>
      </c>
      <c r="AC98" s="41">
        <f t="shared" si="452"/>
        <v>68344.850000000093</v>
      </c>
      <c r="AD98" s="41">
        <f t="shared" si="452"/>
        <v>42294.439999999944</v>
      </c>
      <c r="AE98" s="41">
        <f t="shared" si="452"/>
        <v>-63451.189999999944</v>
      </c>
      <c r="AF98" s="41">
        <f t="shared" ref="AF98:AF100" si="453">AE67-AF67</f>
        <v>0</v>
      </c>
      <c r="AG98" s="41">
        <f t="shared" ref="AG98:AG100" si="454">AF67-AG67</f>
        <v>0</v>
      </c>
      <c r="AH98" s="41">
        <f t="shared" ref="AH98:AH100" si="455">AG67-AH67</f>
        <v>0</v>
      </c>
      <c r="AI98" s="41">
        <f t="shared" ref="AI98:AI100" si="456">AH67-AI67</f>
        <v>0</v>
      </c>
      <c r="AJ98" s="41">
        <f t="shared" ref="AJ98:AJ100" si="457">AI67-AJ67</f>
        <v>0</v>
      </c>
      <c r="AK98" s="41">
        <f t="shared" ref="AK98:AK100" si="458">AJ67-AK67</f>
        <v>0</v>
      </c>
      <c r="AL98" s="41">
        <f t="shared" ref="AL98:AL100" si="459">AK67-AL67</f>
        <v>0</v>
      </c>
      <c r="AM98" s="41">
        <f t="shared" ref="AM98:AM100" si="460">AL67-AM67</f>
        <v>0</v>
      </c>
      <c r="AN98" s="41">
        <f t="shared" ref="AN98:AN100" si="461">AM67-AN67</f>
        <v>0</v>
      </c>
      <c r="AO98" s="41">
        <f t="shared" ref="AO98:AO100" si="462">AN67-AO67</f>
        <v>0</v>
      </c>
      <c r="AP98" s="41">
        <f t="shared" ref="AP98:AP100" si="463">AO67-AP67</f>
        <v>0</v>
      </c>
      <c r="AQ98" s="41">
        <f t="shared" ref="AQ98:AQ100" si="464">AP67-AQ67</f>
        <v>0</v>
      </c>
      <c r="AR98" s="41">
        <f t="shared" ref="AR98:AR100" si="465">AQ67-AR67</f>
        <v>0</v>
      </c>
      <c r="AS98" s="41">
        <f t="shared" ref="AS98:AS100" si="466">AR67-AS67</f>
        <v>0</v>
      </c>
      <c r="AT98" s="41">
        <f t="shared" ref="AT98:AT100" si="467">AS67-AT67</f>
        <v>0</v>
      </c>
      <c r="AU98" s="41">
        <f t="shared" ref="AU98:AU100" si="468">AT67-AU67</f>
        <v>0</v>
      </c>
      <c r="AV98" s="41">
        <f t="shared" ref="AV98:AV100" si="469">AU67-AV67</f>
        <v>0</v>
      </c>
      <c r="AW98" s="41">
        <f t="shared" ref="AW98:AW100" si="470">AV67-AW67</f>
        <v>0</v>
      </c>
      <c r="AX98" s="41">
        <f t="shared" ref="AX98:AX100" si="471">AW67-AX67</f>
        <v>0</v>
      </c>
      <c r="AY98" s="41">
        <f t="shared" ref="AY98:AY100" si="472">AX67-AY67</f>
        <v>0</v>
      </c>
      <c r="AZ98" s="41">
        <f t="shared" ref="AZ98:AZ100" si="473">AY67-AZ67</f>
        <v>0</v>
      </c>
      <c r="BA98" s="41">
        <f t="shared" ref="BA98:BA100" si="474">AZ67-BA67</f>
        <v>0</v>
      </c>
      <c r="BB98" s="41">
        <f t="shared" ref="BB98:BB100" si="475">BA67-BB67</f>
        <v>0</v>
      </c>
      <c r="BC98" s="41">
        <f t="shared" ref="BC98:BC100" si="476">BB67-BC67</f>
        <v>0</v>
      </c>
      <c r="BD98" s="41">
        <f t="shared" ref="BD98:BD100" si="477">BC67-BD67</f>
        <v>0</v>
      </c>
      <c r="BE98" s="41">
        <f t="shared" ref="BE98:BE100" si="478">BD67-BE67</f>
        <v>0</v>
      </c>
      <c r="BF98" s="41">
        <f t="shared" ref="BF98:BF100" si="479">BE67-BF67</f>
        <v>0</v>
      </c>
      <c r="BG98" s="41">
        <f t="shared" ref="BG98:BG100" si="480">BF67-BG67</f>
        <v>0</v>
      </c>
      <c r="BH98" s="41">
        <f t="shared" ref="BH98:BH100" si="481">BG67-BH67</f>
        <v>0</v>
      </c>
      <c r="BI98" s="41">
        <f t="shared" ref="BI98:BI100" si="482">BH67-BI67</f>
        <v>0</v>
      </c>
      <c r="BJ98" s="41">
        <f t="shared" ref="BJ98:BJ100" si="483">BI67-BJ67</f>
        <v>0</v>
      </c>
      <c r="BK98" s="41">
        <f t="shared" ref="BK98:BK100" si="484">BJ67-BK67</f>
        <v>0</v>
      </c>
      <c r="BL98" s="41">
        <f t="shared" ref="BL98:BL100" si="485">BK67-BL67</f>
        <v>0</v>
      </c>
      <c r="BM98" s="41">
        <f t="shared" ref="BM98:BM100" si="486">BL67-BM67</f>
        <v>0</v>
      </c>
      <c r="BN98" s="41">
        <f t="shared" ref="BN98:BN100" si="487">BM67-BN67</f>
        <v>0</v>
      </c>
      <c r="BO98" s="41">
        <f t="shared" ref="BO98:BO100" si="488">BN67-BO67</f>
        <v>0</v>
      </c>
      <c r="BP98" s="75"/>
      <c r="BR98" s="75"/>
      <c r="BS98" s="41">
        <f t="shared" ref="BS98:BS100" si="489">BR67-BS67</f>
        <v>183216.00999999978</v>
      </c>
      <c r="BT98" s="41">
        <f t="shared" ref="BT98:BT100" si="490">BS67-BT67</f>
        <v>0</v>
      </c>
      <c r="BU98" s="41">
        <f t="shared" ref="BU98:BU100" si="491">BT67-BU67</f>
        <v>0</v>
      </c>
      <c r="BV98" s="41">
        <f t="shared" ref="BV98:BV100" si="492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3">H68-I68</f>
        <v>39031.459999999031</v>
      </c>
      <c r="J99" s="41">
        <f t="shared" si="493"/>
        <v>275882.38999999966</v>
      </c>
      <c r="K99" s="41">
        <f t="shared" si="452"/>
        <v>-468366.37999999989</v>
      </c>
      <c r="L99" s="41">
        <f t="shared" si="452"/>
        <v>-90468.719999998808</v>
      </c>
      <c r="M99" s="41">
        <f t="shared" si="452"/>
        <v>108014.28999999911</v>
      </c>
      <c r="N99" s="41">
        <f t="shared" si="452"/>
        <v>-212667.98000000045</v>
      </c>
      <c r="O99" s="41">
        <f t="shared" si="452"/>
        <v>152633.65000000037</v>
      </c>
      <c r="P99" s="41">
        <f t="shared" si="452"/>
        <v>252385.40000000037</v>
      </c>
      <c r="Q99" s="41">
        <f t="shared" si="452"/>
        <v>387365.47999999952</v>
      </c>
      <c r="R99" s="41">
        <f t="shared" si="452"/>
        <v>34059.589999999851</v>
      </c>
      <c r="S99" s="41">
        <f t="shared" si="452"/>
        <v>-99555.370000000112</v>
      </c>
      <c r="T99" s="41">
        <f t="shared" si="452"/>
        <v>-446977.33000000007</v>
      </c>
      <c r="U99" s="41">
        <f t="shared" si="452"/>
        <v>-312453.00999999978</v>
      </c>
      <c r="V99" s="41">
        <f t="shared" si="452"/>
        <v>-22122.769999999553</v>
      </c>
      <c r="W99" s="41">
        <f t="shared" si="452"/>
        <v>-62434.769999999553</v>
      </c>
      <c r="X99" s="41">
        <f t="shared" si="452"/>
        <v>-468382.62000000104</v>
      </c>
      <c r="Y99" s="41">
        <f t="shared" si="452"/>
        <v>65326.300000000745</v>
      </c>
      <c r="Z99" s="41">
        <f t="shared" si="452"/>
        <v>-4392.0999999996275</v>
      </c>
      <c r="AA99" s="41">
        <f t="shared" si="452"/>
        <v>139130.91999999993</v>
      </c>
      <c r="AB99" s="41">
        <f t="shared" si="452"/>
        <v>101861.70999999903</v>
      </c>
      <c r="AC99" s="41">
        <f t="shared" si="452"/>
        <v>194941.90000000037</v>
      </c>
      <c r="AD99" s="41">
        <f t="shared" si="452"/>
        <v>59786.560000000522</v>
      </c>
      <c r="AE99" s="41">
        <f t="shared" si="452"/>
        <v>-257390.94000000134</v>
      </c>
      <c r="AF99" s="41">
        <f t="shared" si="453"/>
        <v>0</v>
      </c>
      <c r="AG99" s="41">
        <f t="shared" si="454"/>
        <v>0</v>
      </c>
      <c r="AH99" s="41">
        <f t="shared" si="455"/>
        <v>0</v>
      </c>
      <c r="AI99" s="41">
        <f t="shared" si="456"/>
        <v>0</v>
      </c>
      <c r="AJ99" s="41">
        <f t="shared" si="457"/>
        <v>0</v>
      </c>
      <c r="AK99" s="41">
        <f t="shared" si="458"/>
        <v>0</v>
      </c>
      <c r="AL99" s="41">
        <f t="shared" si="459"/>
        <v>0</v>
      </c>
      <c r="AM99" s="41">
        <f t="shared" si="460"/>
        <v>0</v>
      </c>
      <c r="AN99" s="41">
        <f t="shared" si="461"/>
        <v>0</v>
      </c>
      <c r="AO99" s="41">
        <f t="shared" si="462"/>
        <v>0</v>
      </c>
      <c r="AP99" s="41">
        <f t="shared" si="463"/>
        <v>0</v>
      </c>
      <c r="AQ99" s="41">
        <f t="shared" si="464"/>
        <v>0</v>
      </c>
      <c r="AR99" s="41">
        <f t="shared" si="465"/>
        <v>0</v>
      </c>
      <c r="AS99" s="41">
        <f t="shared" si="466"/>
        <v>0</v>
      </c>
      <c r="AT99" s="41">
        <f t="shared" si="467"/>
        <v>0</v>
      </c>
      <c r="AU99" s="41">
        <f t="shared" si="468"/>
        <v>0</v>
      </c>
      <c r="AV99" s="41">
        <f t="shared" si="469"/>
        <v>0</v>
      </c>
      <c r="AW99" s="41">
        <f t="shared" si="470"/>
        <v>0</v>
      </c>
      <c r="AX99" s="41">
        <f t="shared" si="471"/>
        <v>0</v>
      </c>
      <c r="AY99" s="41">
        <f t="shared" si="472"/>
        <v>0</v>
      </c>
      <c r="AZ99" s="41">
        <f t="shared" si="473"/>
        <v>0</v>
      </c>
      <c r="BA99" s="41">
        <f t="shared" si="474"/>
        <v>0</v>
      </c>
      <c r="BB99" s="41">
        <f t="shared" si="475"/>
        <v>0</v>
      </c>
      <c r="BC99" s="41">
        <f t="shared" si="476"/>
        <v>0</v>
      </c>
      <c r="BD99" s="41">
        <f t="shared" si="477"/>
        <v>0</v>
      </c>
      <c r="BE99" s="41">
        <f t="shared" si="478"/>
        <v>0</v>
      </c>
      <c r="BF99" s="41">
        <f t="shared" si="479"/>
        <v>0</v>
      </c>
      <c r="BG99" s="41">
        <f t="shared" si="480"/>
        <v>0</v>
      </c>
      <c r="BH99" s="41">
        <f t="shared" si="481"/>
        <v>0</v>
      </c>
      <c r="BI99" s="41">
        <f t="shared" si="482"/>
        <v>0</v>
      </c>
      <c r="BJ99" s="41">
        <f t="shared" si="483"/>
        <v>0</v>
      </c>
      <c r="BK99" s="41">
        <f t="shared" si="484"/>
        <v>0</v>
      </c>
      <c r="BL99" s="41">
        <f t="shared" si="485"/>
        <v>0</v>
      </c>
      <c r="BM99" s="41">
        <f t="shared" si="486"/>
        <v>0</v>
      </c>
      <c r="BN99" s="41">
        <f t="shared" si="487"/>
        <v>0</v>
      </c>
      <c r="BO99" s="41">
        <f t="shared" si="488"/>
        <v>0</v>
      </c>
      <c r="BP99" s="75"/>
      <c r="BR99" s="75"/>
      <c r="BS99" s="41">
        <f t="shared" si="489"/>
        <v>-1013106.1500000004</v>
      </c>
      <c r="BT99" s="41">
        <f t="shared" si="490"/>
        <v>0</v>
      </c>
      <c r="BU99" s="41">
        <f t="shared" si="491"/>
        <v>0</v>
      </c>
      <c r="BV99" s="41">
        <f t="shared" si="492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3"/>
        <v>-26921.020000000019</v>
      </c>
      <c r="J100" s="41">
        <f t="shared" si="493"/>
        <v>-26921.020000000019</v>
      </c>
      <c r="K100" s="41">
        <f t="shared" si="452"/>
        <v>8088.109999999986</v>
      </c>
      <c r="L100" s="41">
        <f t="shared" si="452"/>
        <v>-20935.019999999902</v>
      </c>
      <c r="M100" s="41">
        <f t="shared" si="452"/>
        <v>28346.659999999916</v>
      </c>
      <c r="N100" s="41">
        <f t="shared" si="452"/>
        <v>-1318.4299999999348</v>
      </c>
      <c r="O100" s="41">
        <f t="shared" si="452"/>
        <v>7078.0499999999302</v>
      </c>
      <c r="P100" s="41">
        <f t="shared" si="452"/>
        <v>7078.0500000000466</v>
      </c>
      <c r="Q100" s="41">
        <f t="shared" si="452"/>
        <v>8378.4199999999837</v>
      </c>
      <c r="R100" s="41">
        <f t="shared" si="452"/>
        <v>8378.4099999999744</v>
      </c>
      <c r="S100" s="41">
        <f t="shared" si="452"/>
        <v>-43555.630000000005</v>
      </c>
      <c r="T100" s="41">
        <f t="shared" si="452"/>
        <v>22014.359999999986</v>
      </c>
      <c r="U100" s="41">
        <f t="shared" si="452"/>
        <v>-28536.289999999921</v>
      </c>
      <c r="V100" s="41">
        <f t="shared" si="452"/>
        <v>-28536.280000000028</v>
      </c>
      <c r="W100" s="41">
        <f t="shared" si="452"/>
        <v>8573.4000000000233</v>
      </c>
      <c r="X100" s="41">
        <f t="shared" si="452"/>
        <v>-22191.130000000005</v>
      </c>
      <c r="Y100" s="41">
        <f t="shared" si="452"/>
        <v>30047.469999999972</v>
      </c>
      <c r="Z100" s="41">
        <f t="shared" si="452"/>
        <v>-1397.5400000000373</v>
      </c>
      <c r="AA100" s="41">
        <f t="shared" si="452"/>
        <v>7502.7399999999907</v>
      </c>
      <c r="AB100" s="41">
        <f t="shared" si="452"/>
        <v>7502.7300000000978</v>
      </c>
      <c r="AC100" s="41">
        <f t="shared" si="452"/>
        <v>8881.1199999999953</v>
      </c>
      <c r="AD100" s="41">
        <f t="shared" si="452"/>
        <v>8881.1199999999953</v>
      </c>
      <c r="AE100" s="41">
        <f t="shared" si="452"/>
        <v>-46168.970000000088</v>
      </c>
      <c r="AF100" s="41">
        <f t="shared" si="453"/>
        <v>0</v>
      </c>
      <c r="AG100" s="41">
        <f t="shared" si="454"/>
        <v>0</v>
      </c>
      <c r="AH100" s="41">
        <f t="shared" si="455"/>
        <v>0</v>
      </c>
      <c r="AI100" s="41">
        <f t="shared" si="456"/>
        <v>0</v>
      </c>
      <c r="AJ100" s="41">
        <f t="shared" si="457"/>
        <v>0</v>
      </c>
      <c r="AK100" s="41">
        <f t="shared" si="458"/>
        <v>0</v>
      </c>
      <c r="AL100" s="41">
        <f t="shared" si="459"/>
        <v>0</v>
      </c>
      <c r="AM100" s="41">
        <f t="shared" si="460"/>
        <v>0</v>
      </c>
      <c r="AN100" s="41">
        <f t="shared" si="461"/>
        <v>0</v>
      </c>
      <c r="AO100" s="41">
        <f t="shared" si="462"/>
        <v>0</v>
      </c>
      <c r="AP100" s="41">
        <f t="shared" si="463"/>
        <v>0</v>
      </c>
      <c r="AQ100" s="41">
        <f t="shared" si="464"/>
        <v>0</v>
      </c>
      <c r="AR100" s="41">
        <f t="shared" si="465"/>
        <v>0</v>
      </c>
      <c r="AS100" s="41">
        <f t="shared" si="466"/>
        <v>0</v>
      </c>
      <c r="AT100" s="41">
        <f t="shared" si="467"/>
        <v>0</v>
      </c>
      <c r="AU100" s="41">
        <f t="shared" si="468"/>
        <v>0</v>
      </c>
      <c r="AV100" s="41">
        <f t="shared" si="469"/>
        <v>0</v>
      </c>
      <c r="AW100" s="41">
        <f t="shared" si="470"/>
        <v>0</v>
      </c>
      <c r="AX100" s="41">
        <f t="shared" si="471"/>
        <v>0</v>
      </c>
      <c r="AY100" s="41">
        <f t="shared" si="472"/>
        <v>0</v>
      </c>
      <c r="AZ100" s="41">
        <f t="shared" si="473"/>
        <v>0</v>
      </c>
      <c r="BA100" s="41">
        <f t="shared" si="474"/>
        <v>0</v>
      </c>
      <c r="BB100" s="41">
        <f t="shared" si="475"/>
        <v>0</v>
      </c>
      <c r="BC100" s="41">
        <f t="shared" si="476"/>
        <v>0</v>
      </c>
      <c r="BD100" s="41">
        <f t="shared" si="477"/>
        <v>0</v>
      </c>
      <c r="BE100" s="41">
        <f t="shared" si="478"/>
        <v>0</v>
      </c>
      <c r="BF100" s="41">
        <f t="shared" si="479"/>
        <v>0</v>
      </c>
      <c r="BG100" s="41">
        <f t="shared" si="480"/>
        <v>0</v>
      </c>
      <c r="BH100" s="41">
        <f t="shared" si="481"/>
        <v>0</v>
      </c>
      <c r="BI100" s="41">
        <f t="shared" si="482"/>
        <v>0</v>
      </c>
      <c r="BJ100" s="41">
        <f t="shared" si="483"/>
        <v>0</v>
      </c>
      <c r="BK100" s="41">
        <f t="shared" si="484"/>
        <v>0</v>
      </c>
      <c r="BL100" s="41">
        <f t="shared" si="485"/>
        <v>0</v>
      </c>
      <c r="BM100" s="41">
        <f t="shared" si="486"/>
        <v>0</v>
      </c>
      <c r="BN100" s="41">
        <f t="shared" si="487"/>
        <v>0</v>
      </c>
      <c r="BO100" s="41">
        <f t="shared" si="488"/>
        <v>0</v>
      </c>
      <c r="BP100" s="75"/>
      <c r="BR100" s="75"/>
      <c r="BS100" s="41">
        <f t="shared" si="489"/>
        <v>-33427.270000000019</v>
      </c>
      <c r="BT100" s="41">
        <f t="shared" si="490"/>
        <v>0</v>
      </c>
      <c r="BU100" s="41">
        <f t="shared" si="491"/>
        <v>0</v>
      </c>
      <c r="BV100" s="41">
        <f t="shared" si="492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4">K75-J75</f>
        <v>244186.93999999948</v>
      </c>
      <c r="L101" s="41">
        <f t="shared" si="494"/>
        <v>120095.09000000078</v>
      </c>
      <c r="M101" s="41">
        <f t="shared" si="494"/>
        <v>-321582.3900000006</v>
      </c>
      <c r="N101" s="41">
        <f t="shared" si="494"/>
        <v>319110.6400000006</v>
      </c>
      <c r="O101" s="41">
        <f t="shared" si="494"/>
        <v>-430945.98000000045</v>
      </c>
      <c r="P101" s="41">
        <f t="shared" si="494"/>
        <v>50217.129999999888</v>
      </c>
      <c r="Q101" s="41">
        <f t="shared" si="494"/>
        <v>-953.20000000018626</v>
      </c>
      <c r="R101" s="41">
        <f t="shared" si="494"/>
        <v>-39596.489999999292</v>
      </c>
      <c r="S101" s="41">
        <f t="shared" si="494"/>
        <v>126909.46999999974</v>
      </c>
      <c r="T101" s="41">
        <f t="shared" si="494"/>
        <v>-277501.98000000045</v>
      </c>
      <c r="U101" s="41">
        <f t="shared" si="494"/>
        <v>537547.29</v>
      </c>
      <c r="V101" s="41">
        <f t="shared" si="494"/>
        <v>196809.91999999993</v>
      </c>
      <c r="W101" s="41">
        <f t="shared" si="494"/>
        <v>-292308.00999999978</v>
      </c>
      <c r="X101" s="41">
        <f t="shared" si="494"/>
        <v>329570.29000000004</v>
      </c>
      <c r="Y101" s="41">
        <f t="shared" si="494"/>
        <v>-140688.9299999997</v>
      </c>
      <c r="Z101" s="41">
        <f t="shared" si="494"/>
        <v>267478.03000000026</v>
      </c>
      <c r="AA101" s="41">
        <f t="shared" si="494"/>
        <v>-576141.47000000067</v>
      </c>
      <c r="AB101" s="41">
        <f t="shared" si="494"/>
        <v>141533.99000000022</v>
      </c>
      <c r="AC101" s="41">
        <f t="shared" si="494"/>
        <v>-61084.589999999851</v>
      </c>
      <c r="AD101" s="41">
        <f t="shared" si="494"/>
        <v>-105282.36000000034</v>
      </c>
      <c r="AE101" s="41">
        <f t="shared" si="494"/>
        <v>101908.0700000003</v>
      </c>
      <c r="AF101" s="41">
        <f t="shared" ref="AF101:AF104" si="495">AF75-AE75</f>
        <v>0</v>
      </c>
      <c r="AG101" s="41">
        <f t="shared" ref="AG101:AG104" si="496">AG75-AF75</f>
        <v>0</v>
      </c>
      <c r="AH101" s="41">
        <f t="shared" ref="AH101:AH104" si="497">AH75-AG75</f>
        <v>0</v>
      </c>
      <c r="AI101" s="41">
        <f t="shared" ref="AI101:AI104" si="498">AI75-AH75</f>
        <v>0</v>
      </c>
      <c r="AJ101" s="41">
        <f t="shared" ref="AJ101:AJ104" si="499">AJ75-AI75</f>
        <v>0</v>
      </c>
      <c r="AK101" s="41">
        <f t="shared" ref="AK101:AK104" si="500">AK75-AJ75</f>
        <v>0</v>
      </c>
      <c r="AL101" s="41">
        <f t="shared" ref="AL101:AL104" si="501">AL75-AK75</f>
        <v>0</v>
      </c>
      <c r="AM101" s="41">
        <f t="shared" ref="AM101:AM104" si="502">AM75-AL75</f>
        <v>0</v>
      </c>
      <c r="AN101" s="41">
        <f t="shared" ref="AN101:AN104" si="503">AN75-AM75</f>
        <v>0</v>
      </c>
      <c r="AO101" s="41">
        <f t="shared" ref="AO101:AO104" si="504">AO75-AN75</f>
        <v>0</v>
      </c>
      <c r="AP101" s="41">
        <f t="shared" ref="AP101:AP104" si="505">AP75-AO75</f>
        <v>0</v>
      </c>
      <c r="AQ101" s="41">
        <f t="shared" ref="AQ101:AQ104" si="506">AQ75-AP75</f>
        <v>0</v>
      </c>
      <c r="AR101" s="41">
        <f t="shared" ref="AR101:AR104" si="507">AR75-AQ75</f>
        <v>0</v>
      </c>
      <c r="AS101" s="41">
        <f t="shared" ref="AS101:AS104" si="508">AS75-AR75</f>
        <v>0</v>
      </c>
      <c r="AT101" s="41">
        <f t="shared" ref="AT101:AT104" si="509">AT75-AS75</f>
        <v>0</v>
      </c>
      <c r="AU101" s="41">
        <f t="shared" ref="AU101:AU104" si="510">AU75-AT75</f>
        <v>0</v>
      </c>
      <c r="AV101" s="41">
        <f t="shared" ref="AV101:AV104" si="511">AV75-AU75</f>
        <v>0</v>
      </c>
      <c r="AW101" s="41">
        <f t="shared" ref="AW101:AW104" si="512">AW75-AV75</f>
        <v>0</v>
      </c>
      <c r="AX101" s="41">
        <f t="shared" ref="AX101:AX104" si="513">AX75-AW75</f>
        <v>0</v>
      </c>
      <c r="AY101" s="41">
        <f t="shared" ref="AY101:AY104" si="514">AY75-AX75</f>
        <v>0</v>
      </c>
      <c r="AZ101" s="41">
        <f t="shared" ref="AZ101:AZ104" si="515">AZ75-AY75</f>
        <v>0</v>
      </c>
      <c r="BA101" s="41">
        <f t="shared" ref="BA101:BA104" si="516">BA75-AZ75</f>
        <v>0</v>
      </c>
      <c r="BB101" s="41">
        <f t="shared" ref="BB101:BB104" si="517">BB75-BA75</f>
        <v>0</v>
      </c>
      <c r="BC101" s="41">
        <f t="shared" ref="BC101:BC104" si="518">BC75-BB75</f>
        <v>0</v>
      </c>
      <c r="BD101" s="41">
        <f t="shared" ref="BD101:BD104" si="519">BD75-BC75</f>
        <v>0</v>
      </c>
      <c r="BE101" s="41">
        <f t="shared" ref="BE101:BE104" si="520">BE75-BD75</f>
        <v>0</v>
      </c>
      <c r="BF101" s="41">
        <f t="shared" ref="BF101:BF104" si="521">BF75-BE75</f>
        <v>0</v>
      </c>
      <c r="BG101" s="41">
        <f t="shared" ref="BG101:BG104" si="522">BG75-BF75</f>
        <v>0</v>
      </c>
      <c r="BH101" s="41">
        <f t="shared" ref="BH101:BH104" si="523">BH75-BG75</f>
        <v>0</v>
      </c>
      <c r="BI101" s="41">
        <f t="shared" ref="BI101:BI104" si="524">BI75-BH75</f>
        <v>0</v>
      </c>
      <c r="BJ101" s="41">
        <f t="shared" ref="BJ101:BJ104" si="525">BJ75-BI75</f>
        <v>0</v>
      </c>
      <c r="BK101" s="41">
        <f t="shared" ref="BK101:BK104" si="526">BK75-BJ75</f>
        <v>0</v>
      </c>
      <c r="BL101" s="41">
        <f t="shared" ref="BL101:BL104" si="527">BL75-BK75</f>
        <v>0</v>
      </c>
      <c r="BM101" s="41">
        <f t="shared" ref="BM101:BM104" si="528">BM75-BL75</f>
        <v>0</v>
      </c>
      <c r="BN101" s="41">
        <f t="shared" ref="BN101:BN104" si="529">BN75-BM75</f>
        <v>0</v>
      </c>
      <c r="BO101" s="41">
        <f t="shared" ref="BO101:BO104" si="530">BO75-BN75</f>
        <v>0</v>
      </c>
      <c r="BP101" s="75"/>
      <c r="BR101" s="75"/>
      <c r="BS101" s="41">
        <f t="shared" ref="BS101:BS104" si="531">BS75-BR75</f>
        <v>121840.25</v>
      </c>
      <c r="BT101" s="41">
        <f t="shared" ref="BT101:BT104" si="532">BT75-BS75</f>
        <v>0</v>
      </c>
      <c r="BU101" s="41">
        <f t="shared" ref="BU101:BU104" si="533">BU75-BT75</f>
        <v>0</v>
      </c>
      <c r="BV101" s="41">
        <f t="shared" ref="BV101:BV104" si="534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5">I76-H76</f>
        <v>26764.340000000026</v>
      </c>
      <c r="J102" s="41">
        <f t="shared" si="535"/>
        <v>26764.339999999967</v>
      </c>
      <c r="K102" s="41">
        <f t="shared" si="494"/>
        <v>-8041.0400000000373</v>
      </c>
      <c r="L102" s="41">
        <f t="shared" si="494"/>
        <v>20813.190000000061</v>
      </c>
      <c r="M102" s="41">
        <f t="shared" si="494"/>
        <v>-28181.690000000061</v>
      </c>
      <c r="N102" s="41">
        <f t="shared" si="494"/>
        <v>1310.75</v>
      </c>
      <c r="O102" s="41">
        <f t="shared" si="494"/>
        <v>-7036.8499999999767</v>
      </c>
      <c r="P102" s="41">
        <f t="shared" si="494"/>
        <v>-7036.859999999986</v>
      </c>
      <c r="Q102" s="41">
        <f t="shared" si="494"/>
        <v>-8329.6500000000233</v>
      </c>
      <c r="R102" s="41">
        <f t="shared" si="494"/>
        <v>-8329.6499999999651</v>
      </c>
      <c r="S102" s="41">
        <f t="shared" si="494"/>
        <v>43302.139999999956</v>
      </c>
      <c r="T102" s="41">
        <f t="shared" si="494"/>
        <v>-21886.239999999991</v>
      </c>
      <c r="U102" s="41">
        <f t="shared" si="494"/>
        <v>28370.20000000007</v>
      </c>
      <c r="V102" s="41">
        <f t="shared" si="494"/>
        <v>28370.209999999963</v>
      </c>
      <c r="W102" s="41">
        <f t="shared" si="494"/>
        <v>-8523.5100000000093</v>
      </c>
      <c r="X102" s="41">
        <f t="shared" si="494"/>
        <v>22061.979999999981</v>
      </c>
      <c r="Y102" s="41">
        <f t="shared" si="494"/>
        <v>-29872.589999999967</v>
      </c>
      <c r="Z102" s="41">
        <f t="shared" si="494"/>
        <v>1389.4000000000233</v>
      </c>
      <c r="AA102" s="41">
        <f t="shared" si="494"/>
        <v>-7459.0700000000652</v>
      </c>
      <c r="AB102" s="41">
        <f t="shared" si="494"/>
        <v>-7459.0699999999488</v>
      </c>
      <c r="AC102" s="41">
        <f t="shared" si="494"/>
        <v>-8829.4300000000512</v>
      </c>
      <c r="AD102" s="41">
        <f t="shared" si="494"/>
        <v>-8829.4299999999348</v>
      </c>
      <c r="AE102" s="41">
        <f t="shared" si="494"/>
        <v>45900.269999999902</v>
      </c>
      <c r="AF102" s="41">
        <f t="shared" si="495"/>
        <v>0</v>
      </c>
      <c r="AG102" s="41">
        <f t="shared" si="496"/>
        <v>0</v>
      </c>
      <c r="AH102" s="41">
        <f t="shared" si="497"/>
        <v>0</v>
      </c>
      <c r="AI102" s="41">
        <f t="shared" si="498"/>
        <v>0</v>
      </c>
      <c r="AJ102" s="41">
        <f t="shared" si="499"/>
        <v>0</v>
      </c>
      <c r="AK102" s="41">
        <f t="shared" si="500"/>
        <v>0</v>
      </c>
      <c r="AL102" s="41">
        <f t="shared" si="501"/>
        <v>0</v>
      </c>
      <c r="AM102" s="41">
        <f t="shared" si="502"/>
        <v>0</v>
      </c>
      <c r="AN102" s="41">
        <f t="shared" si="503"/>
        <v>0</v>
      </c>
      <c r="AO102" s="41">
        <f t="shared" si="504"/>
        <v>0</v>
      </c>
      <c r="AP102" s="41">
        <f t="shared" si="505"/>
        <v>0</v>
      </c>
      <c r="AQ102" s="41">
        <f t="shared" si="506"/>
        <v>0</v>
      </c>
      <c r="AR102" s="41">
        <f t="shared" si="507"/>
        <v>0</v>
      </c>
      <c r="AS102" s="41">
        <f t="shared" si="508"/>
        <v>0</v>
      </c>
      <c r="AT102" s="41">
        <f t="shared" si="509"/>
        <v>0</v>
      </c>
      <c r="AU102" s="41">
        <f t="shared" si="510"/>
        <v>0</v>
      </c>
      <c r="AV102" s="41">
        <f t="shared" si="511"/>
        <v>0</v>
      </c>
      <c r="AW102" s="41">
        <f t="shared" si="512"/>
        <v>0</v>
      </c>
      <c r="AX102" s="41">
        <f t="shared" si="513"/>
        <v>0</v>
      </c>
      <c r="AY102" s="41">
        <f t="shared" si="514"/>
        <v>0</v>
      </c>
      <c r="AZ102" s="41">
        <f t="shared" si="515"/>
        <v>0</v>
      </c>
      <c r="BA102" s="41">
        <f t="shared" si="516"/>
        <v>0</v>
      </c>
      <c r="BB102" s="41">
        <f t="shared" si="517"/>
        <v>0</v>
      </c>
      <c r="BC102" s="41">
        <f t="shared" si="518"/>
        <v>0</v>
      </c>
      <c r="BD102" s="41">
        <f t="shared" si="519"/>
        <v>0</v>
      </c>
      <c r="BE102" s="41">
        <f t="shared" si="520"/>
        <v>0</v>
      </c>
      <c r="BF102" s="41">
        <f t="shared" si="521"/>
        <v>0</v>
      </c>
      <c r="BG102" s="41">
        <f t="shared" si="522"/>
        <v>0</v>
      </c>
      <c r="BH102" s="41">
        <f t="shared" si="523"/>
        <v>0</v>
      </c>
      <c r="BI102" s="41">
        <f t="shared" si="524"/>
        <v>0</v>
      </c>
      <c r="BJ102" s="41">
        <f t="shared" si="525"/>
        <v>0</v>
      </c>
      <c r="BK102" s="41">
        <f t="shared" si="526"/>
        <v>0</v>
      </c>
      <c r="BL102" s="41">
        <f t="shared" si="527"/>
        <v>0</v>
      </c>
      <c r="BM102" s="41">
        <f t="shared" si="528"/>
        <v>0</v>
      </c>
      <c r="BN102" s="41">
        <f t="shared" si="529"/>
        <v>0</v>
      </c>
      <c r="BO102" s="41">
        <f t="shared" si="530"/>
        <v>0</v>
      </c>
      <c r="BP102" s="75"/>
      <c r="BR102" s="75"/>
      <c r="BS102" s="41">
        <f t="shared" si="531"/>
        <v>33232.719999999972</v>
      </c>
      <c r="BT102" s="41">
        <f t="shared" si="532"/>
        <v>0</v>
      </c>
      <c r="BU102" s="41">
        <f t="shared" si="533"/>
        <v>0</v>
      </c>
      <c r="BV102" s="41">
        <f t="shared" si="534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5"/>
        <v>40000</v>
      </c>
      <c r="J103" s="41">
        <f t="shared" si="535"/>
        <v>40000</v>
      </c>
      <c r="K103" s="41">
        <f t="shared" si="494"/>
        <v>40000</v>
      </c>
      <c r="L103" s="41">
        <f t="shared" si="494"/>
        <v>40000</v>
      </c>
      <c r="M103" s="41">
        <f t="shared" si="494"/>
        <v>40000</v>
      </c>
      <c r="N103" s="41">
        <f t="shared" si="494"/>
        <v>40000</v>
      </c>
      <c r="O103" s="41">
        <f t="shared" si="494"/>
        <v>40000</v>
      </c>
      <c r="P103" s="41">
        <f t="shared" si="494"/>
        <v>40000</v>
      </c>
      <c r="Q103" s="41">
        <f t="shared" si="494"/>
        <v>40000</v>
      </c>
      <c r="R103" s="41">
        <f t="shared" si="494"/>
        <v>40000</v>
      </c>
      <c r="S103" s="41">
        <f t="shared" si="494"/>
        <v>-440000</v>
      </c>
      <c r="T103" s="41">
        <f t="shared" si="494"/>
        <v>42000</v>
      </c>
      <c r="U103" s="41">
        <f t="shared" si="494"/>
        <v>42000</v>
      </c>
      <c r="V103" s="41">
        <f t="shared" si="494"/>
        <v>42000</v>
      </c>
      <c r="W103" s="41">
        <f t="shared" si="494"/>
        <v>42000</v>
      </c>
      <c r="X103" s="41">
        <f t="shared" si="494"/>
        <v>42000</v>
      </c>
      <c r="Y103" s="41">
        <f t="shared" si="494"/>
        <v>42000</v>
      </c>
      <c r="Z103" s="41">
        <f t="shared" si="494"/>
        <v>42000</v>
      </c>
      <c r="AA103" s="41">
        <f t="shared" si="494"/>
        <v>42000</v>
      </c>
      <c r="AB103" s="41">
        <f t="shared" si="494"/>
        <v>42000</v>
      </c>
      <c r="AC103" s="41">
        <f t="shared" si="494"/>
        <v>42000</v>
      </c>
      <c r="AD103" s="41">
        <f t="shared" si="494"/>
        <v>42000</v>
      </c>
      <c r="AE103" s="41">
        <f t="shared" si="494"/>
        <v>-462000</v>
      </c>
      <c r="AF103" s="41">
        <f t="shared" si="495"/>
        <v>0</v>
      </c>
      <c r="AG103" s="41">
        <f t="shared" si="496"/>
        <v>0</v>
      </c>
      <c r="AH103" s="41">
        <f t="shared" si="497"/>
        <v>0</v>
      </c>
      <c r="AI103" s="41">
        <f t="shared" si="498"/>
        <v>0</v>
      </c>
      <c r="AJ103" s="41">
        <f t="shared" si="499"/>
        <v>0</v>
      </c>
      <c r="AK103" s="41">
        <f t="shared" si="500"/>
        <v>0</v>
      </c>
      <c r="AL103" s="41">
        <f t="shared" si="501"/>
        <v>0</v>
      </c>
      <c r="AM103" s="41">
        <f t="shared" si="502"/>
        <v>0</v>
      </c>
      <c r="AN103" s="41">
        <f t="shared" si="503"/>
        <v>0</v>
      </c>
      <c r="AO103" s="41">
        <f t="shared" si="504"/>
        <v>0</v>
      </c>
      <c r="AP103" s="41">
        <f t="shared" si="505"/>
        <v>0</v>
      </c>
      <c r="AQ103" s="41">
        <f t="shared" si="506"/>
        <v>0</v>
      </c>
      <c r="AR103" s="41">
        <f t="shared" si="507"/>
        <v>0</v>
      </c>
      <c r="AS103" s="41">
        <f t="shared" si="508"/>
        <v>0</v>
      </c>
      <c r="AT103" s="41">
        <f t="shared" si="509"/>
        <v>0</v>
      </c>
      <c r="AU103" s="41">
        <f t="shared" si="510"/>
        <v>0</v>
      </c>
      <c r="AV103" s="41">
        <f t="shared" si="511"/>
        <v>0</v>
      </c>
      <c r="AW103" s="41">
        <f t="shared" si="512"/>
        <v>0</v>
      </c>
      <c r="AX103" s="41">
        <f t="shared" si="513"/>
        <v>0</v>
      </c>
      <c r="AY103" s="41">
        <f t="shared" si="514"/>
        <v>0</v>
      </c>
      <c r="AZ103" s="41">
        <f t="shared" si="515"/>
        <v>0</v>
      </c>
      <c r="BA103" s="41">
        <f t="shared" si="516"/>
        <v>0</v>
      </c>
      <c r="BB103" s="41">
        <f t="shared" si="517"/>
        <v>0</v>
      </c>
      <c r="BC103" s="41">
        <f t="shared" si="518"/>
        <v>0</v>
      </c>
      <c r="BD103" s="41">
        <f t="shared" si="519"/>
        <v>0</v>
      </c>
      <c r="BE103" s="41">
        <f t="shared" si="520"/>
        <v>0</v>
      </c>
      <c r="BF103" s="41">
        <f t="shared" si="521"/>
        <v>0</v>
      </c>
      <c r="BG103" s="41">
        <f t="shared" si="522"/>
        <v>0</v>
      </c>
      <c r="BH103" s="41">
        <f t="shared" si="523"/>
        <v>0</v>
      </c>
      <c r="BI103" s="41">
        <f t="shared" si="524"/>
        <v>0</v>
      </c>
      <c r="BJ103" s="41">
        <f t="shared" si="525"/>
        <v>0</v>
      </c>
      <c r="BK103" s="41">
        <f t="shared" si="526"/>
        <v>0</v>
      </c>
      <c r="BL103" s="41">
        <f t="shared" si="527"/>
        <v>0</v>
      </c>
      <c r="BM103" s="41">
        <f t="shared" si="528"/>
        <v>0</v>
      </c>
      <c r="BN103" s="41">
        <f t="shared" si="529"/>
        <v>0</v>
      </c>
      <c r="BO103" s="41">
        <f t="shared" si="530"/>
        <v>0</v>
      </c>
      <c r="BP103" s="75"/>
      <c r="BR103" s="75"/>
      <c r="BS103" s="41">
        <f t="shared" si="531"/>
        <v>0</v>
      </c>
      <c r="BT103" s="41">
        <f t="shared" si="532"/>
        <v>0</v>
      </c>
      <c r="BU103" s="41">
        <f t="shared" si="533"/>
        <v>0</v>
      </c>
      <c r="BV103" s="41">
        <f t="shared" si="534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5"/>
        <v>108254.12308665908</v>
      </c>
      <c r="J104" s="41">
        <f t="shared" si="535"/>
        <v>121851.16409996216</v>
      </c>
      <c r="K104" s="41">
        <f t="shared" si="494"/>
        <v>-199778.67170367471</v>
      </c>
      <c r="L104" s="41">
        <f t="shared" si="494"/>
        <v>133897.71298032466</v>
      </c>
      <c r="M104" s="41">
        <f t="shared" si="494"/>
        <v>-139428.54393873125</v>
      </c>
      <c r="N104" s="41">
        <f t="shared" si="494"/>
        <v>105058.1390896712</v>
      </c>
      <c r="O104" s="41">
        <f t="shared" si="494"/>
        <v>111998.8993240151</v>
      </c>
      <c r="P104" s="41">
        <f t="shared" si="494"/>
        <v>-234814.20181801019</v>
      </c>
      <c r="Q104" s="41">
        <f t="shared" si="494"/>
        <v>100390.08875626419</v>
      </c>
      <c r="R104" s="41">
        <f t="shared" si="494"/>
        <v>98184.439838043298</v>
      </c>
      <c r="S104" s="41">
        <f t="shared" si="494"/>
        <v>119265.70900611894</v>
      </c>
      <c r="T104" s="41">
        <f t="shared" si="494"/>
        <v>-355357.9375515178</v>
      </c>
      <c r="U104" s="41">
        <f t="shared" si="494"/>
        <v>110201.06240542041</v>
      </c>
      <c r="V104" s="41">
        <f t="shared" si="494"/>
        <v>53525.552942956972</v>
      </c>
      <c r="W104" s="41">
        <f t="shared" si="494"/>
        <v>-129643.4987688518</v>
      </c>
      <c r="X104" s="41">
        <f t="shared" si="494"/>
        <v>88452.257054195506</v>
      </c>
      <c r="Y104" s="41">
        <f t="shared" si="494"/>
        <v>-108292.59013696149</v>
      </c>
      <c r="Z104" s="41">
        <f t="shared" si="494"/>
        <v>58938.284537281637</v>
      </c>
      <c r="AA104" s="41">
        <f t="shared" si="494"/>
        <v>79939.061699604004</v>
      </c>
      <c r="AB104" s="41">
        <f t="shared" si="494"/>
        <v>-145598.75750296307</v>
      </c>
      <c r="AC104" s="41">
        <f t="shared" si="494"/>
        <v>86529.916413336003</v>
      </c>
      <c r="AD104" s="41">
        <f t="shared" si="494"/>
        <v>84730.100333862327</v>
      </c>
      <c r="AE104" s="41">
        <f t="shared" si="494"/>
        <v>108986.3772325161</v>
      </c>
      <c r="AF104" s="41">
        <f t="shared" si="495"/>
        <v>0</v>
      </c>
      <c r="AG104" s="41">
        <f t="shared" si="496"/>
        <v>0</v>
      </c>
      <c r="AH104" s="41">
        <f t="shared" si="497"/>
        <v>0</v>
      </c>
      <c r="AI104" s="41">
        <f t="shared" si="498"/>
        <v>0</v>
      </c>
      <c r="AJ104" s="41">
        <f t="shared" si="499"/>
        <v>0</v>
      </c>
      <c r="AK104" s="41">
        <f t="shared" si="500"/>
        <v>0</v>
      </c>
      <c r="AL104" s="41">
        <f t="shared" si="501"/>
        <v>0</v>
      </c>
      <c r="AM104" s="41">
        <f t="shared" si="502"/>
        <v>0</v>
      </c>
      <c r="AN104" s="41">
        <f t="shared" si="503"/>
        <v>0</v>
      </c>
      <c r="AO104" s="41">
        <f t="shared" si="504"/>
        <v>0</v>
      </c>
      <c r="AP104" s="41">
        <f t="shared" si="505"/>
        <v>0</v>
      </c>
      <c r="AQ104" s="41">
        <f t="shared" si="506"/>
        <v>0</v>
      </c>
      <c r="AR104" s="41">
        <f t="shared" si="507"/>
        <v>0</v>
      </c>
      <c r="AS104" s="41">
        <f t="shared" si="508"/>
        <v>0</v>
      </c>
      <c r="AT104" s="41">
        <f t="shared" si="509"/>
        <v>0</v>
      </c>
      <c r="AU104" s="41">
        <f t="shared" si="510"/>
        <v>0</v>
      </c>
      <c r="AV104" s="41">
        <f t="shared" si="511"/>
        <v>0</v>
      </c>
      <c r="AW104" s="41">
        <f t="shared" si="512"/>
        <v>0</v>
      </c>
      <c r="AX104" s="41">
        <f t="shared" si="513"/>
        <v>0</v>
      </c>
      <c r="AY104" s="41">
        <f t="shared" si="514"/>
        <v>0</v>
      </c>
      <c r="AZ104" s="41">
        <f t="shared" si="515"/>
        <v>0</v>
      </c>
      <c r="BA104" s="41">
        <f t="shared" si="516"/>
        <v>0</v>
      </c>
      <c r="BB104" s="41">
        <f t="shared" si="517"/>
        <v>0</v>
      </c>
      <c r="BC104" s="41">
        <f t="shared" si="518"/>
        <v>0</v>
      </c>
      <c r="BD104" s="41">
        <f t="shared" si="519"/>
        <v>0</v>
      </c>
      <c r="BE104" s="41">
        <f t="shared" si="520"/>
        <v>0</v>
      </c>
      <c r="BF104" s="41">
        <f t="shared" si="521"/>
        <v>0</v>
      </c>
      <c r="BG104" s="41">
        <f t="shared" si="522"/>
        <v>0</v>
      </c>
      <c r="BH104" s="41">
        <f t="shared" si="523"/>
        <v>0</v>
      </c>
      <c r="BI104" s="41">
        <f t="shared" si="524"/>
        <v>0</v>
      </c>
      <c r="BJ104" s="41">
        <f t="shared" si="525"/>
        <v>0</v>
      </c>
      <c r="BK104" s="41">
        <f t="shared" si="526"/>
        <v>0</v>
      </c>
      <c r="BL104" s="41">
        <f t="shared" si="527"/>
        <v>0</v>
      </c>
      <c r="BM104" s="41">
        <f t="shared" si="528"/>
        <v>0</v>
      </c>
      <c r="BN104" s="41">
        <f t="shared" si="529"/>
        <v>0</v>
      </c>
      <c r="BO104" s="41">
        <f t="shared" si="530"/>
        <v>0</v>
      </c>
      <c r="BP104" s="75"/>
      <c r="BR104" s="75"/>
      <c r="BS104" s="41">
        <f t="shared" si="531"/>
        <v>-67590.171341121197</v>
      </c>
      <c r="BT104" s="41">
        <f t="shared" si="532"/>
        <v>0</v>
      </c>
      <c r="BU104" s="41">
        <f t="shared" si="533"/>
        <v>0</v>
      </c>
      <c r="BV104" s="41">
        <f t="shared" si="534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6">SUM(K96:K105)</f>
        <v>-211380.63428387226</v>
      </c>
      <c r="L106" s="43">
        <f t="shared" si="536"/>
        <v>515298.50993441755</v>
      </c>
      <c r="M106" s="43">
        <f t="shared" si="536"/>
        <v>-179205.368755212</v>
      </c>
      <c r="N106" s="43">
        <f t="shared" si="536"/>
        <v>701876.19696557056</v>
      </c>
      <c r="O106" s="43">
        <f t="shared" si="536"/>
        <v>382974.94441338396</v>
      </c>
      <c r="P106" s="43">
        <f t="shared" si="536"/>
        <v>233461.00208875514</v>
      </c>
      <c r="Q106" s="43">
        <f t="shared" si="536"/>
        <v>700323.18918754684</v>
      </c>
      <c r="R106" s="43">
        <f t="shared" si="536"/>
        <v>366561.93612681143</v>
      </c>
      <c r="S106" s="43">
        <f t="shared" si="536"/>
        <v>-88596.676646270673</v>
      </c>
      <c r="T106" s="43">
        <f t="shared" si="536"/>
        <v>-859764.63353063352</v>
      </c>
      <c r="U106" s="43">
        <f t="shared" si="536"/>
        <v>797004.53468473535</v>
      </c>
      <c r="V106" s="43">
        <f t="shared" si="536"/>
        <v>381497.96980985691</v>
      </c>
      <c r="W106" s="43">
        <f t="shared" si="536"/>
        <v>-610222.41272907355</v>
      </c>
      <c r="X106" s="43">
        <f t="shared" si="536"/>
        <v>120012.15684731794</v>
      </c>
      <c r="Y106" s="43">
        <f t="shared" si="536"/>
        <v>95114.185376363748</v>
      </c>
      <c r="Z106" s="43">
        <f t="shared" si="536"/>
        <v>605812.73845760571</v>
      </c>
      <c r="AA106" s="43">
        <f t="shared" si="536"/>
        <v>119183.36899867942</v>
      </c>
      <c r="AB106" s="43">
        <f t="shared" si="536"/>
        <v>441734.19505617965</v>
      </c>
      <c r="AC106" s="43">
        <f t="shared" si="536"/>
        <v>555758.17471112055</v>
      </c>
      <c r="AD106" s="43">
        <f t="shared" si="536"/>
        <v>344977.04777954135</v>
      </c>
      <c r="AE106" s="43">
        <f t="shared" si="536"/>
        <v>-293555.2058916142</v>
      </c>
      <c r="AF106" s="43">
        <f t="shared" ref="AF106:BO106" si="537">SUM(AF96:AF105)</f>
        <v>130630.66219688299</v>
      </c>
      <c r="AG106" s="43">
        <f t="shared" si="537"/>
        <v>246978.8935370543</v>
      </c>
      <c r="AH106" s="43">
        <f t="shared" si="537"/>
        <v>249261.67104141298</v>
      </c>
      <c r="AI106" s="43">
        <f t="shared" si="537"/>
        <v>228219.03976256168</v>
      </c>
      <c r="AJ106" s="43">
        <f t="shared" si="537"/>
        <v>291502.99357645027</v>
      </c>
      <c r="AK106" s="43">
        <f t="shared" si="537"/>
        <v>186323.34711467894</v>
      </c>
      <c r="AL106" s="43">
        <f t="shared" si="537"/>
        <v>185535.59952585027</v>
      </c>
      <c r="AM106" s="43">
        <f t="shared" si="537"/>
        <v>189282.03349796636</v>
      </c>
      <c r="AN106" s="43">
        <f t="shared" si="537"/>
        <v>166292.04842413636</v>
      </c>
      <c r="AO106" s="43">
        <f t="shared" si="537"/>
        <v>184011.86097873887</v>
      </c>
      <c r="AP106" s="43">
        <f t="shared" si="537"/>
        <v>136351.0553044418</v>
      </c>
      <c r="AQ106" s="43">
        <f t="shared" si="537"/>
        <v>260733.97594745853</v>
      </c>
      <c r="AR106" s="43">
        <f t="shared" si="537"/>
        <v>104316.33267584092</v>
      </c>
      <c r="AS106" s="43">
        <f t="shared" si="537"/>
        <v>229045.16467276448</v>
      </c>
      <c r="AT106" s="43">
        <f t="shared" si="537"/>
        <v>225769.9639845388</v>
      </c>
      <c r="AU106" s="43">
        <f t="shared" si="537"/>
        <v>221441.86997342086</v>
      </c>
      <c r="AV106" s="43">
        <f t="shared" si="537"/>
        <v>289422.92300581792</v>
      </c>
      <c r="AW106" s="43">
        <f t="shared" si="537"/>
        <v>186968.70486385375</v>
      </c>
      <c r="AX106" s="43">
        <f t="shared" si="537"/>
        <v>188399.97951814299</v>
      </c>
      <c r="AY106" s="43">
        <f t="shared" si="537"/>
        <v>203356.88531762315</v>
      </c>
      <c r="AZ106" s="43">
        <f t="shared" si="537"/>
        <v>179028.22434308589</v>
      </c>
      <c r="BA106" s="43">
        <f t="shared" si="537"/>
        <v>197144.06662300695</v>
      </c>
      <c r="BB106" s="43">
        <f t="shared" si="537"/>
        <v>145220.51184004659</v>
      </c>
      <c r="BC106" s="43">
        <f t="shared" si="537"/>
        <v>276693.4508006582</v>
      </c>
      <c r="BD106" s="43">
        <f t="shared" si="537"/>
        <v>117015.69381389696</v>
      </c>
      <c r="BE106" s="43">
        <f t="shared" si="537"/>
        <v>251583.44583625742</v>
      </c>
      <c r="BF106" s="43">
        <f t="shared" si="537"/>
        <v>241507.23803359037</v>
      </c>
      <c r="BG106" s="43">
        <f t="shared" si="537"/>
        <v>236742.72050134698</v>
      </c>
      <c r="BH106" s="43">
        <f t="shared" si="537"/>
        <v>310254.84255237202</v>
      </c>
      <c r="BI106" s="43">
        <f t="shared" si="537"/>
        <v>201041.06189735979</v>
      </c>
      <c r="BJ106" s="43">
        <f t="shared" si="537"/>
        <v>205216.95237273839</v>
      </c>
      <c r="BK106" s="43">
        <f t="shared" si="537"/>
        <v>223348.9337245035</v>
      </c>
      <c r="BL106" s="43">
        <f t="shared" si="537"/>
        <v>197523.37795495801</v>
      </c>
      <c r="BM106" s="43">
        <f t="shared" si="537"/>
        <v>215979.38463886851</v>
      </c>
      <c r="BN106" s="43">
        <f t="shared" si="537"/>
        <v>159097.48736894899</v>
      </c>
      <c r="BO106" s="43">
        <f t="shared" si="537"/>
        <v>298810.60359889222</v>
      </c>
      <c r="BP106" s="75"/>
      <c r="BR106" s="80"/>
      <c r="BS106" s="43">
        <f t="shared" ref="BS106:BV106" si="538">SUM(BS96:BS105)</f>
        <v>1697552.1195700795</v>
      </c>
      <c r="BT106" s="43">
        <f t="shared" si="538"/>
        <v>2455123.1809076336</v>
      </c>
      <c r="BU106" s="43">
        <f t="shared" si="538"/>
        <v>2446808.0776188006</v>
      </c>
      <c r="BV106" s="43">
        <f t="shared" si="538"/>
        <v>2658121.7422937332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39">H70-I70-I40</f>
        <v>-97577.999999999665</v>
      </c>
      <c r="J109" s="41">
        <f t="shared" si="539"/>
        <v>-5.6024873629212379E-10</v>
      </c>
      <c r="K109" s="41">
        <f t="shared" si="539"/>
        <v>1.0000000707805157E-2</v>
      </c>
      <c r="L109" s="41">
        <f t="shared" si="539"/>
        <v>-104772.00000000012</v>
      </c>
      <c r="M109" s="41">
        <f t="shared" si="539"/>
        <v>-101153.00000000055</v>
      </c>
      <c r="N109" s="41">
        <f t="shared" si="539"/>
        <v>-104055.99999999926</v>
      </c>
      <c r="O109" s="41">
        <f t="shared" si="539"/>
        <v>-101355.99000000044</v>
      </c>
      <c r="P109" s="41">
        <f t="shared" si="539"/>
        <v>-103796.00000000022</v>
      </c>
      <c r="Q109" s="41">
        <f t="shared" si="539"/>
        <v>1.127773430198431E-10</v>
      </c>
      <c r="R109" s="41">
        <f t="shared" si="539"/>
        <v>-103950.00999999981</v>
      </c>
      <c r="S109" s="41">
        <f t="shared" si="539"/>
        <v>-98415.999999999971</v>
      </c>
      <c r="T109" s="41">
        <f t="shared" si="539"/>
        <v>-97835.990000000194</v>
      </c>
      <c r="U109" s="41">
        <f t="shared" si="539"/>
        <v>3.7107383832335472E-10</v>
      </c>
      <c r="V109" s="41">
        <f t="shared" si="539"/>
        <v>-1.8553691916167736E-10</v>
      </c>
      <c r="W109" s="41">
        <f t="shared" si="539"/>
        <v>3.7107383832335472E-10</v>
      </c>
      <c r="X109" s="41">
        <f t="shared" si="539"/>
        <v>-3.7107383832335472E-10</v>
      </c>
      <c r="Y109" s="41">
        <f t="shared" si="539"/>
        <v>-1.8553691916167736E-10</v>
      </c>
      <c r="Z109" s="41">
        <f t="shared" si="539"/>
        <v>-99079.999999999709</v>
      </c>
      <c r="AA109" s="41">
        <f t="shared" si="539"/>
        <v>-99872.000000000218</v>
      </c>
      <c r="AB109" s="41">
        <f t="shared" si="539"/>
        <v>-98622</v>
      </c>
      <c r="AC109" s="41">
        <f t="shared" si="539"/>
        <v>4.8385118134319782E-10</v>
      </c>
      <c r="AD109" s="41">
        <f t="shared" si="539"/>
        <v>-99866.000000000189</v>
      </c>
      <c r="AE109" s="41">
        <f t="shared" si="539"/>
        <v>-104736.00000000012</v>
      </c>
      <c r="AF109" s="41">
        <f t="shared" ref="AF109:BO109" si="540">AE70-AF70-AF40</f>
        <v>-1.127773430198431E-10</v>
      </c>
      <c r="AG109" s="41">
        <f t="shared" si="540"/>
        <v>-1.127773430198431E-10</v>
      </c>
      <c r="AH109" s="41">
        <f t="shared" si="540"/>
        <v>-1.127773430198431E-10</v>
      </c>
      <c r="AI109" s="41">
        <f t="shared" si="540"/>
        <v>-1.127773430198431E-10</v>
      </c>
      <c r="AJ109" s="41">
        <f t="shared" si="540"/>
        <v>-1.127773430198431E-10</v>
      </c>
      <c r="AK109" s="41">
        <f t="shared" si="540"/>
        <v>-1.127773430198431E-10</v>
      </c>
      <c r="AL109" s="41">
        <f t="shared" si="540"/>
        <v>-1.127773430198431E-10</v>
      </c>
      <c r="AM109" s="41">
        <f t="shared" si="540"/>
        <v>-1.127773430198431E-10</v>
      </c>
      <c r="AN109" s="41">
        <f t="shared" si="540"/>
        <v>-1.127773430198431E-10</v>
      </c>
      <c r="AO109" s="41">
        <f t="shared" si="540"/>
        <v>-1.127773430198431E-10</v>
      </c>
      <c r="AP109" s="41">
        <f t="shared" si="540"/>
        <v>-1.127773430198431E-10</v>
      </c>
      <c r="AQ109" s="41">
        <f t="shared" si="540"/>
        <v>-1.127773430198431E-10</v>
      </c>
      <c r="AR109" s="41">
        <f t="shared" si="540"/>
        <v>-1.127773430198431E-10</v>
      </c>
      <c r="AS109" s="41">
        <f t="shared" si="540"/>
        <v>-1.127773430198431E-10</v>
      </c>
      <c r="AT109" s="41">
        <f t="shared" si="540"/>
        <v>-1.127773430198431E-10</v>
      </c>
      <c r="AU109" s="41">
        <f t="shared" si="540"/>
        <v>-1.127773430198431E-10</v>
      </c>
      <c r="AV109" s="41">
        <f t="shared" si="540"/>
        <v>-1.127773430198431E-10</v>
      </c>
      <c r="AW109" s="41">
        <f t="shared" si="540"/>
        <v>-1.127773430198431E-10</v>
      </c>
      <c r="AX109" s="41">
        <f t="shared" si="540"/>
        <v>-1.127773430198431E-10</v>
      </c>
      <c r="AY109" s="41">
        <f t="shared" si="540"/>
        <v>-1.127773430198431E-10</v>
      </c>
      <c r="AZ109" s="41">
        <f t="shared" si="540"/>
        <v>-1.127773430198431E-10</v>
      </c>
      <c r="BA109" s="41">
        <f t="shared" si="540"/>
        <v>-1.127773430198431E-10</v>
      </c>
      <c r="BB109" s="41">
        <f t="shared" si="540"/>
        <v>-1.127773430198431E-10</v>
      </c>
      <c r="BC109" s="41">
        <f t="shared" si="540"/>
        <v>-1.127773430198431E-10</v>
      </c>
      <c r="BD109" s="41">
        <f t="shared" si="540"/>
        <v>-1.127773430198431E-10</v>
      </c>
      <c r="BE109" s="41">
        <f t="shared" si="540"/>
        <v>-1.127773430198431E-10</v>
      </c>
      <c r="BF109" s="41">
        <f t="shared" si="540"/>
        <v>-1.127773430198431E-10</v>
      </c>
      <c r="BG109" s="41">
        <f t="shared" si="540"/>
        <v>-1.127773430198431E-10</v>
      </c>
      <c r="BH109" s="41">
        <f t="shared" si="540"/>
        <v>-1.127773430198431E-10</v>
      </c>
      <c r="BI109" s="41">
        <f t="shared" si="540"/>
        <v>-1.127773430198431E-10</v>
      </c>
      <c r="BJ109" s="41">
        <f t="shared" si="540"/>
        <v>-1.127773430198431E-10</v>
      </c>
      <c r="BK109" s="41">
        <f t="shared" si="540"/>
        <v>-1.127773430198431E-10</v>
      </c>
      <c r="BL109" s="41">
        <f t="shared" si="540"/>
        <v>-1.127773430198431E-10</v>
      </c>
      <c r="BM109" s="41">
        <f t="shared" si="540"/>
        <v>-1.127773430198431E-10</v>
      </c>
      <c r="BN109" s="41">
        <f t="shared" si="540"/>
        <v>-1.127773430198431E-10</v>
      </c>
      <c r="BO109" s="41">
        <f t="shared" si="540"/>
        <v>-1.127773430198431E-10</v>
      </c>
      <c r="BP109" s="75"/>
      <c r="BR109" s="75"/>
      <c r="BS109" s="41">
        <f t="shared" ref="BS109:BV109" si="541">BR70-BS70-BS40</f>
        <v>-600011.99</v>
      </c>
      <c r="BT109" s="41">
        <f t="shared" si="541"/>
        <v>-1.3387762010097504E-9</v>
      </c>
      <c r="BU109" s="41">
        <f t="shared" si="541"/>
        <v>-1.3387762010097504E-9</v>
      </c>
      <c r="BV109" s="41">
        <f t="shared" si="541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2">SUM(K109:K110)</f>
        <v>1.0000000707805157E-2</v>
      </c>
      <c r="L111" s="43">
        <f t="shared" si="542"/>
        <v>-104772.00000000012</v>
      </c>
      <c r="M111" s="43">
        <f t="shared" si="542"/>
        <v>-101153.00000000055</v>
      </c>
      <c r="N111" s="43">
        <f t="shared" si="542"/>
        <v>-104055.99999999926</v>
      </c>
      <c r="O111" s="43">
        <f t="shared" si="542"/>
        <v>-101355.99000000044</v>
      </c>
      <c r="P111" s="43">
        <f t="shared" si="542"/>
        <v>-103796.00000000022</v>
      </c>
      <c r="Q111" s="43">
        <f t="shared" si="542"/>
        <v>1.127773430198431E-10</v>
      </c>
      <c r="R111" s="43">
        <f t="shared" si="542"/>
        <v>-103950.00999999981</v>
      </c>
      <c r="S111" s="43">
        <f t="shared" si="542"/>
        <v>-98415.999999999971</v>
      </c>
      <c r="T111" s="43">
        <f t="shared" si="542"/>
        <v>-97835.990000000194</v>
      </c>
      <c r="U111" s="43">
        <f t="shared" si="542"/>
        <v>3.7107383832335472E-10</v>
      </c>
      <c r="V111" s="43">
        <f t="shared" si="542"/>
        <v>-1.8553691916167736E-10</v>
      </c>
      <c r="W111" s="43">
        <f t="shared" si="542"/>
        <v>3.7107383832335472E-10</v>
      </c>
      <c r="X111" s="43">
        <f t="shared" si="542"/>
        <v>-3.7107383832335472E-10</v>
      </c>
      <c r="Y111" s="43">
        <f t="shared" si="542"/>
        <v>-1.8553691916167736E-10</v>
      </c>
      <c r="Z111" s="43">
        <f t="shared" si="542"/>
        <v>-99079.999999999709</v>
      </c>
      <c r="AA111" s="43">
        <f t="shared" si="542"/>
        <v>-99872.000000000218</v>
      </c>
      <c r="AB111" s="43">
        <f t="shared" si="542"/>
        <v>-98622</v>
      </c>
      <c r="AC111" s="43">
        <f t="shared" si="542"/>
        <v>4.8385118134319782E-10</v>
      </c>
      <c r="AD111" s="43">
        <f t="shared" si="542"/>
        <v>-99866.000000000189</v>
      </c>
      <c r="AE111" s="43">
        <f t="shared" si="542"/>
        <v>-104736.00000000012</v>
      </c>
      <c r="AF111" s="43">
        <f t="shared" ref="AF111:BO111" si="543">SUM(AF109:AF110)</f>
        <v>-1.127773430198431E-10</v>
      </c>
      <c r="AG111" s="43">
        <f t="shared" si="543"/>
        <v>-1.127773430198431E-10</v>
      </c>
      <c r="AH111" s="43">
        <f t="shared" si="543"/>
        <v>-1.127773430198431E-10</v>
      </c>
      <c r="AI111" s="43">
        <f t="shared" si="543"/>
        <v>-1.127773430198431E-10</v>
      </c>
      <c r="AJ111" s="43">
        <f t="shared" si="543"/>
        <v>-1.127773430198431E-10</v>
      </c>
      <c r="AK111" s="43">
        <f t="shared" si="543"/>
        <v>-1.127773430198431E-10</v>
      </c>
      <c r="AL111" s="43">
        <f t="shared" si="543"/>
        <v>-1.127773430198431E-10</v>
      </c>
      <c r="AM111" s="43">
        <f t="shared" si="543"/>
        <v>-1.127773430198431E-10</v>
      </c>
      <c r="AN111" s="43">
        <f t="shared" si="543"/>
        <v>-1.127773430198431E-10</v>
      </c>
      <c r="AO111" s="43">
        <f t="shared" si="543"/>
        <v>-1.127773430198431E-10</v>
      </c>
      <c r="AP111" s="43">
        <f t="shared" si="543"/>
        <v>-1.127773430198431E-10</v>
      </c>
      <c r="AQ111" s="43">
        <f t="shared" si="543"/>
        <v>-1.127773430198431E-10</v>
      </c>
      <c r="AR111" s="43">
        <f t="shared" si="543"/>
        <v>-1.127773430198431E-10</v>
      </c>
      <c r="AS111" s="43">
        <f t="shared" si="543"/>
        <v>-1.127773430198431E-10</v>
      </c>
      <c r="AT111" s="43">
        <f t="shared" si="543"/>
        <v>-1.127773430198431E-10</v>
      </c>
      <c r="AU111" s="43">
        <f t="shared" si="543"/>
        <v>-1.127773430198431E-10</v>
      </c>
      <c r="AV111" s="43">
        <f t="shared" si="543"/>
        <v>-1.127773430198431E-10</v>
      </c>
      <c r="AW111" s="43">
        <f t="shared" si="543"/>
        <v>-1.127773430198431E-10</v>
      </c>
      <c r="AX111" s="43">
        <f t="shared" si="543"/>
        <v>-1.127773430198431E-10</v>
      </c>
      <c r="AY111" s="43">
        <f t="shared" si="543"/>
        <v>-1.127773430198431E-10</v>
      </c>
      <c r="AZ111" s="43">
        <f t="shared" si="543"/>
        <v>-1.127773430198431E-10</v>
      </c>
      <c r="BA111" s="43">
        <f t="shared" si="543"/>
        <v>-1.127773430198431E-10</v>
      </c>
      <c r="BB111" s="43">
        <f t="shared" si="543"/>
        <v>-1.127773430198431E-10</v>
      </c>
      <c r="BC111" s="43">
        <f t="shared" si="543"/>
        <v>-1.127773430198431E-10</v>
      </c>
      <c r="BD111" s="43">
        <f t="shared" si="543"/>
        <v>-1.127773430198431E-10</v>
      </c>
      <c r="BE111" s="43">
        <f t="shared" si="543"/>
        <v>-1.127773430198431E-10</v>
      </c>
      <c r="BF111" s="43">
        <f t="shared" si="543"/>
        <v>-1.127773430198431E-10</v>
      </c>
      <c r="BG111" s="43">
        <f t="shared" si="543"/>
        <v>-1.127773430198431E-10</v>
      </c>
      <c r="BH111" s="43">
        <f t="shared" si="543"/>
        <v>-1.127773430198431E-10</v>
      </c>
      <c r="BI111" s="43">
        <f t="shared" si="543"/>
        <v>-1.127773430198431E-10</v>
      </c>
      <c r="BJ111" s="43">
        <f t="shared" si="543"/>
        <v>-1.127773430198431E-10</v>
      </c>
      <c r="BK111" s="43">
        <f t="shared" si="543"/>
        <v>-1.127773430198431E-10</v>
      </c>
      <c r="BL111" s="43">
        <f t="shared" si="543"/>
        <v>-1.127773430198431E-10</v>
      </c>
      <c r="BM111" s="43">
        <f t="shared" si="543"/>
        <v>-1.127773430198431E-10</v>
      </c>
      <c r="BN111" s="43">
        <f t="shared" si="543"/>
        <v>-1.127773430198431E-10</v>
      </c>
      <c r="BO111" s="43">
        <f t="shared" si="543"/>
        <v>-1.127773430198431E-10</v>
      </c>
      <c r="BP111" s="75"/>
      <c r="BR111" s="80"/>
      <c r="BS111" s="43">
        <f t="shared" ref="BS111:BV111" si="544">SUM(BS109:BS110)</f>
        <v>-600011.99</v>
      </c>
      <c r="BT111" s="43">
        <f t="shared" si="544"/>
        <v>-1.3387762010097504E-9</v>
      </c>
      <c r="BU111" s="43">
        <f t="shared" si="544"/>
        <v>-1.3387762010097504E-9</v>
      </c>
      <c r="BV111" s="43">
        <f t="shared" si="544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5">K79-J79</f>
        <v>0</v>
      </c>
      <c r="L115" s="41">
        <f t="shared" si="545"/>
        <v>0</v>
      </c>
      <c r="M115" s="41">
        <f t="shared" si="545"/>
        <v>0</v>
      </c>
      <c r="N115" s="41">
        <f t="shared" si="545"/>
        <v>0</v>
      </c>
      <c r="O115" s="41">
        <f t="shared" si="545"/>
        <v>-500000</v>
      </c>
      <c r="P115" s="41">
        <f t="shared" si="545"/>
        <v>0</v>
      </c>
      <c r="Q115" s="41">
        <f t="shared" si="545"/>
        <v>0</v>
      </c>
      <c r="R115" s="41">
        <f t="shared" si="545"/>
        <v>0</v>
      </c>
      <c r="S115" s="41">
        <f t="shared" si="545"/>
        <v>0</v>
      </c>
      <c r="T115" s="41">
        <f t="shared" si="545"/>
        <v>0</v>
      </c>
      <c r="U115" s="41">
        <f t="shared" si="545"/>
        <v>0</v>
      </c>
      <c r="V115" s="41">
        <f t="shared" si="545"/>
        <v>-500000</v>
      </c>
      <c r="W115" s="41">
        <f t="shared" si="545"/>
        <v>0</v>
      </c>
      <c r="X115" s="41">
        <f t="shared" si="545"/>
        <v>0</v>
      </c>
      <c r="Y115" s="41">
        <f t="shared" si="545"/>
        <v>0</v>
      </c>
      <c r="Z115" s="41">
        <f t="shared" si="545"/>
        <v>0</v>
      </c>
      <c r="AA115" s="41">
        <f t="shared" si="545"/>
        <v>0</v>
      </c>
      <c r="AB115" s="41">
        <f t="shared" si="545"/>
        <v>-500000</v>
      </c>
      <c r="AC115" s="41">
        <f t="shared" si="545"/>
        <v>0</v>
      </c>
      <c r="AD115" s="41">
        <f t="shared" si="545"/>
        <v>0</v>
      </c>
      <c r="AE115" s="41">
        <f t="shared" si="545"/>
        <v>0</v>
      </c>
      <c r="AF115" s="41">
        <f t="shared" ref="AF115:AF116" si="546">AF79-AE79</f>
        <v>0</v>
      </c>
      <c r="AG115" s="41">
        <f t="shared" ref="AG115:AG116" si="547">AG79-AF79</f>
        <v>0</v>
      </c>
      <c r="AH115" s="41">
        <f t="shared" ref="AH115:AH116" si="548">AH79-AG79</f>
        <v>0</v>
      </c>
      <c r="AI115" s="41">
        <f t="shared" ref="AI115:AI116" si="549">AI79-AH79</f>
        <v>0</v>
      </c>
      <c r="AJ115" s="41">
        <f t="shared" ref="AJ115:AJ116" si="550">AJ79-AI79</f>
        <v>0</v>
      </c>
      <c r="AK115" s="41">
        <f t="shared" ref="AK115:AK116" si="551">AK79-AJ79</f>
        <v>0</v>
      </c>
      <c r="AL115" s="41">
        <f t="shared" ref="AL115:AL116" si="552">AL79-AK79</f>
        <v>0</v>
      </c>
      <c r="AM115" s="41">
        <f t="shared" ref="AM115:AM116" si="553">AM79-AL79</f>
        <v>0</v>
      </c>
      <c r="AN115" s="41">
        <f t="shared" ref="AN115:AN116" si="554">AN79-AM79</f>
        <v>0</v>
      </c>
      <c r="AO115" s="41">
        <f t="shared" ref="AO115:AO116" si="555">AO79-AN79</f>
        <v>0</v>
      </c>
      <c r="AP115" s="41">
        <f t="shared" ref="AP115:AP116" si="556">AP79-AO79</f>
        <v>0</v>
      </c>
      <c r="AQ115" s="41">
        <f t="shared" ref="AQ115:AQ116" si="557">AQ79-AP79</f>
        <v>0</v>
      </c>
      <c r="AR115" s="41">
        <f t="shared" ref="AR115:AR116" si="558">AR79-AQ79</f>
        <v>0</v>
      </c>
      <c r="AS115" s="41">
        <f t="shared" ref="AS115:AS116" si="559">AS79-AR79</f>
        <v>0</v>
      </c>
      <c r="AT115" s="41">
        <f t="shared" ref="AT115:AT116" si="560">AT79-AS79</f>
        <v>0</v>
      </c>
      <c r="AU115" s="41">
        <f t="shared" ref="AU115:AU116" si="561">AU79-AT79</f>
        <v>0</v>
      </c>
      <c r="AV115" s="41">
        <f t="shared" ref="AV115:AV116" si="562">AV79-AU79</f>
        <v>0</v>
      </c>
      <c r="AW115" s="41">
        <f t="shared" ref="AW115:AW116" si="563">AW79-AV79</f>
        <v>0</v>
      </c>
      <c r="AX115" s="41">
        <f t="shared" ref="AX115:AX116" si="564">AX79-AW79</f>
        <v>0</v>
      </c>
      <c r="AY115" s="41">
        <f t="shared" ref="AY115:AY116" si="565">AY79-AX79</f>
        <v>0</v>
      </c>
      <c r="AZ115" s="41">
        <f t="shared" ref="AZ115:AZ116" si="566">AZ79-AY79</f>
        <v>0</v>
      </c>
      <c r="BA115" s="41">
        <f t="shared" ref="BA115:BA116" si="567">BA79-AZ79</f>
        <v>0</v>
      </c>
      <c r="BB115" s="41">
        <f t="shared" ref="BB115:BB116" si="568">BB79-BA79</f>
        <v>0</v>
      </c>
      <c r="BC115" s="41">
        <f t="shared" ref="BC115:BC116" si="569">BC79-BB79</f>
        <v>0</v>
      </c>
      <c r="BD115" s="41">
        <f t="shared" ref="BD115:BD116" si="570">BD79-BC79</f>
        <v>0</v>
      </c>
      <c r="BE115" s="41">
        <f t="shared" ref="BE115:BE116" si="571">BE79-BD79</f>
        <v>0</v>
      </c>
      <c r="BF115" s="41">
        <f t="shared" ref="BF115:BF116" si="572">BF79-BE79</f>
        <v>0</v>
      </c>
      <c r="BG115" s="41">
        <f t="shared" ref="BG115:BG116" si="573">BG79-BF79</f>
        <v>0</v>
      </c>
      <c r="BH115" s="41">
        <f t="shared" ref="BH115:BH116" si="574">BH79-BG79</f>
        <v>0</v>
      </c>
      <c r="BI115" s="41">
        <f t="shared" ref="BI115:BI116" si="575">BI79-BH79</f>
        <v>0</v>
      </c>
      <c r="BJ115" s="41">
        <f t="shared" ref="BJ115:BJ116" si="576">BJ79-BI79</f>
        <v>0</v>
      </c>
      <c r="BK115" s="41">
        <f t="shared" ref="BK115:BK116" si="577">BK79-BJ79</f>
        <v>0</v>
      </c>
      <c r="BL115" s="41">
        <f t="shared" ref="BL115:BL116" si="578">BL79-BK79</f>
        <v>0</v>
      </c>
      <c r="BM115" s="41">
        <f t="shared" ref="BM115:BM116" si="579">BM79-BL79</f>
        <v>0</v>
      </c>
      <c r="BN115" s="41">
        <f t="shared" ref="BN115:BN116" si="580">BN79-BM79</f>
        <v>0</v>
      </c>
      <c r="BO115" s="41">
        <f t="shared" ref="BO115:BO116" si="581">BO79-BN79</f>
        <v>0</v>
      </c>
      <c r="BP115" s="75"/>
      <c r="BR115" s="75"/>
      <c r="BS115" s="41">
        <f t="shared" ref="BS115:BS116" si="582">BS79-BR79</f>
        <v>-1000000</v>
      </c>
      <c r="BT115" s="41">
        <f t="shared" ref="BT115:BT116" si="583">BT79-BS79</f>
        <v>0</v>
      </c>
      <c r="BU115" s="41">
        <f t="shared" ref="BU115:BU116" si="584">BU79-BT79</f>
        <v>0</v>
      </c>
      <c r="BV115" s="41">
        <f t="shared" ref="BV115:BV116" si="585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6">K80-J80</f>
        <v>-175000</v>
      </c>
      <c r="L116" s="41">
        <f t="shared" si="586"/>
        <v>0</v>
      </c>
      <c r="M116" s="41">
        <f t="shared" si="586"/>
        <v>0</v>
      </c>
      <c r="N116" s="41">
        <f t="shared" si="586"/>
        <v>-175000</v>
      </c>
      <c r="O116" s="41">
        <f t="shared" si="586"/>
        <v>0</v>
      </c>
      <c r="P116" s="41">
        <f t="shared" si="586"/>
        <v>0</v>
      </c>
      <c r="Q116" s="41">
        <f t="shared" si="586"/>
        <v>-175000</v>
      </c>
      <c r="R116" s="41">
        <f t="shared" si="586"/>
        <v>0</v>
      </c>
      <c r="S116" s="41">
        <f t="shared" si="586"/>
        <v>0</v>
      </c>
      <c r="T116" s="41">
        <f t="shared" si="586"/>
        <v>-175000</v>
      </c>
      <c r="U116" s="41">
        <f t="shared" si="586"/>
        <v>0</v>
      </c>
      <c r="V116" s="41">
        <f t="shared" si="586"/>
        <v>0</v>
      </c>
      <c r="W116" s="41">
        <f t="shared" si="586"/>
        <v>-175000</v>
      </c>
      <c r="X116" s="41">
        <f t="shared" si="586"/>
        <v>0</v>
      </c>
      <c r="Y116" s="41">
        <f t="shared" si="586"/>
        <v>0</v>
      </c>
      <c r="Z116" s="41">
        <f t="shared" si="586"/>
        <v>-175000</v>
      </c>
      <c r="AA116" s="41">
        <f t="shared" si="586"/>
        <v>0</v>
      </c>
      <c r="AB116" s="41">
        <f t="shared" si="586"/>
        <v>0</v>
      </c>
      <c r="AC116" s="41">
        <f t="shared" si="586"/>
        <v>-175000</v>
      </c>
      <c r="AD116" s="41">
        <f t="shared" si="586"/>
        <v>0</v>
      </c>
      <c r="AE116" s="41">
        <f t="shared" si="586"/>
        <v>0</v>
      </c>
      <c r="AF116" s="41">
        <f t="shared" si="546"/>
        <v>0</v>
      </c>
      <c r="AG116" s="41">
        <f t="shared" si="547"/>
        <v>0</v>
      </c>
      <c r="AH116" s="41">
        <f t="shared" si="548"/>
        <v>0</v>
      </c>
      <c r="AI116" s="41">
        <f t="shared" si="549"/>
        <v>0</v>
      </c>
      <c r="AJ116" s="41">
        <f t="shared" si="550"/>
        <v>0</v>
      </c>
      <c r="AK116" s="41">
        <f t="shared" si="551"/>
        <v>0</v>
      </c>
      <c r="AL116" s="41">
        <f t="shared" si="552"/>
        <v>0</v>
      </c>
      <c r="AM116" s="41">
        <f t="shared" si="553"/>
        <v>0</v>
      </c>
      <c r="AN116" s="41">
        <f t="shared" si="554"/>
        <v>0</v>
      </c>
      <c r="AO116" s="41">
        <f t="shared" si="555"/>
        <v>0</v>
      </c>
      <c r="AP116" s="41">
        <f t="shared" si="556"/>
        <v>0</v>
      </c>
      <c r="AQ116" s="41">
        <f t="shared" si="557"/>
        <v>0</v>
      </c>
      <c r="AR116" s="41">
        <f t="shared" si="558"/>
        <v>0</v>
      </c>
      <c r="AS116" s="41">
        <f t="shared" si="559"/>
        <v>0</v>
      </c>
      <c r="AT116" s="41">
        <f t="shared" si="560"/>
        <v>0</v>
      </c>
      <c r="AU116" s="41">
        <f t="shared" si="561"/>
        <v>0</v>
      </c>
      <c r="AV116" s="41">
        <f t="shared" si="562"/>
        <v>0</v>
      </c>
      <c r="AW116" s="41">
        <f t="shared" si="563"/>
        <v>0</v>
      </c>
      <c r="AX116" s="41">
        <f t="shared" si="564"/>
        <v>0</v>
      </c>
      <c r="AY116" s="41">
        <f t="shared" si="565"/>
        <v>0</v>
      </c>
      <c r="AZ116" s="41">
        <f t="shared" si="566"/>
        <v>0</v>
      </c>
      <c r="BA116" s="41">
        <f t="shared" si="567"/>
        <v>0</v>
      </c>
      <c r="BB116" s="41">
        <f t="shared" si="568"/>
        <v>0</v>
      </c>
      <c r="BC116" s="41">
        <f t="shared" si="569"/>
        <v>0</v>
      </c>
      <c r="BD116" s="41">
        <f t="shared" si="570"/>
        <v>0</v>
      </c>
      <c r="BE116" s="41">
        <f t="shared" si="571"/>
        <v>0</v>
      </c>
      <c r="BF116" s="41">
        <f t="shared" si="572"/>
        <v>0</v>
      </c>
      <c r="BG116" s="41">
        <f t="shared" si="573"/>
        <v>0</v>
      </c>
      <c r="BH116" s="41">
        <f t="shared" si="574"/>
        <v>0</v>
      </c>
      <c r="BI116" s="41">
        <f t="shared" si="575"/>
        <v>0</v>
      </c>
      <c r="BJ116" s="41">
        <f t="shared" si="576"/>
        <v>0</v>
      </c>
      <c r="BK116" s="41">
        <f t="shared" si="577"/>
        <v>0</v>
      </c>
      <c r="BL116" s="41">
        <f t="shared" si="578"/>
        <v>0</v>
      </c>
      <c r="BM116" s="41">
        <f t="shared" si="579"/>
        <v>0</v>
      </c>
      <c r="BN116" s="41">
        <f t="shared" si="580"/>
        <v>0</v>
      </c>
      <c r="BO116" s="41">
        <f t="shared" si="581"/>
        <v>0</v>
      </c>
      <c r="BP116" s="75"/>
      <c r="BR116" s="75"/>
      <c r="BS116" s="41">
        <f t="shared" si="582"/>
        <v>-700000</v>
      </c>
      <c r="BT116" s="41">
        <f t="shared" si="583"/>
        <v>0</v>
      </c>
      <c r="BU116" s="41">
        <f t="shared" si="584"/>
        <v>0</v>
      </c>
      <c r="BV116" s="41">
        <f t="shared" si="585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7">SUM(K115:K117)</f>
        <v>-175000</v>
      </c>
      <c r="L118" s="43">
        <f t="shared" si="587"/>
        <v>0</v>
      </c>
      <c r="M118" s="43">
        <f t="shared" si="587"/>
        <v>0</v>
      </c>
      <c r="N118" s="43">
        <f t="shared" si="587"/>
        <v>-175000</v>
      </c>
      <c r="O118" s="43">
        <f t="shared" si="587"/>
        <v>-500000</v>
      </c>
      <c r="P118" s="43">
        <f t="shared" si="587"/>
        <v>0</v>
      </c>
      <c r="Q118" s="43">
        <f t="shared" si="587"/>
        <v>-175000</v>
      </c>
      <c r="R118" s="43">
        <f t="shared" si="587"/>
        <v>0</v>
      </c>
      <c r="S118" s="43">
        <f t="shared" si="587"/>
        <v>0</v>
      </c>
      <c r="T118" s="43">
        <f t="shared" si="587"/>
        <v>-175000</v>
      </c>
      <c r="U118" s="43">
        <f t="shared" si="587"/>
        <v>0</v>
      </c>
      <c r="V118" s="43">
        <f t="shared" si="587"/>
        <v>-500000</v>
      </c>
      <c r="W118" s="43">
        <f t="shared" si="587"/>
        <v>-175000</v>
      </c>
      <c r="X118" s="43">
        <f t="shared" si="587"/>
        <v>0</v>
      </c>
      <c r="Y118" s="43">
        <f t="shared" si="587"/>
        <v>0</v>
      </c>
      <c r="Z118" s="43">
        <f t="shared" si="587"/>
        <v>-175000</v>
      </c>
      <c r="AA118" s="43">
        <f t="shared" si="587"/>
        <v>0</v>
      </c>
      <c r="AB118" s="43">
        <f t="shared" si="587"/>
        <v>-500000</v>
      </c>
      <c r="AC118" s="43">
        <f t="shared" si="587"/>
        <v>-175000</v>
      </c>
      <c r="AD118" s="43">
        <f t="shared" si="587"/>
        <v>0</v>
      </c>
      <c r="AE118" s="43">
        <f t="shared" si="587"/>
        <v>0</v>
      </c>
      <c r="AF118" s="43">
        <f t="shared" ref="AF118:BO118" si="588">SUM(AF115:AF117)</f>
        <v>0</v>
      </c>
      <c r="AG118" s="43">
        <f t="shared" si="588"/>
        <v>0</v>
      </c>
      <c r="AH118" s="43">
        <f t="shared" si="588"/>
        <v>0</v>
      </c>
      <c r="AI118" s="43">
        <f t="shared" si="588"/>
        <v>0</v>
      </c>
      <c r="AJ118" s="43">
        <f t="shared" si="588"/>
        <v>0</v>
      </c>
      <c r="AK118" s="43">
        <f t="shared" si="588"/>
        <v>0</v>
      </c>
      <c r="AL118" s="43">
        <f t="shared" si="588"/>
        <v>0</v>
      </c>
      <c r="AM118" s="43">
        <f t="shared" si="588"/>
        <v>0</v>
      </c>
      <c r="AN118" s="43">
        <f t="shared" si="588"/>
        <v>0</v>
      </c>
      <c r="AO118" s="43">
        <f t="shared" si="588"/>
        <v>0</v>
      </c>
      <c r="AP118" s="43">
        <f t="shared" si="588"/>
        <v>0</v>
      </c>
      <c r="AQ118" s="43">
        <f t="shared" si="588"/>
        <v>0</v>
      </c>
      <c r="AR118" s="43">
        <f t="shared" si="588"/>
        <v>0</v>
      </c>
      <c r="AS118" s="43">
        <f t="shared" si="588"/>
        <v>0</v>
      </c>
      <c r="AT118" s="43">
        <f t="shared" si="588"/>
        <v>0</v>
      </c>
      <c r="AU118" s="43">
        <f t="shared" si="588"/>
        <v>0</v>
      </c>
      <c r="AV118" s="43">
        <f t="shared" si="588"/>
        <v>0</v>
      </c>
      <c r="AW118" s="43">
        <f t="shared" si="588"/>
        <v>0</v>
      </c>
      <c r="AX118" s="43">
        <f t="shared" si="588"/>
        <v>0</v>
      </c>
      <c r="AY118" s="43">
        <f t="shared" si="588"/>
        <v>0</v>
      </c>
      <c r="AZ118" s="43">
        <f t="shared" si="588"/>
        <v>0</v>
      </c>
      <c r="BA118" s="43">
        <f t="shared" si="588"/>
        <v>0</v>
      </c>
      <c r="BB118" s="43">
        <f t="shared" si="588"/>
        <v>0</v>
      </c>
      <c r="BC118" s="43">
        <f t="shared" si="588"/>
        <v>0</v>
      </c>
      <c r="BD118" s="43">
        <f t="shared" si="588"/>
        <v>0</v>
      </c>
      <c r="BE118" s="43">
        <f t="shared" si="588"/>
        <v>0</v>
      </c>
      <c r="BF118" s="43">
        <f t="shared" si="588"/>
        <v>0</v>
      </c>
      <c r="BG118" s="43">
        <f t="shared" si="588"/>
        <v>0</v>
      </c>
      <c r="BH118" s="43">
        <f t="shared" si="588"/>
        <v>0</v>
      </c>
      <c r="BI118" s="43">
        <f t="shared" si="588"/>
        <v>0</v>
      </c>
      <c r="BJ118" s="43">
        <f t="shared" si="588"/>
        <v>0</v>
      </c>
      <c r="BK118" s="43">
        <f t="shared" si="588"/>
        <v>0</v>
      </c>
      <c r="BL118" s="43">
        <f t="shared" si="588"/>
        <v>0</v>
      </c>
      <c r="BM118" s="43">
        <f t="shared" si="588"/>
        <v>0</v>
      </c>
      <c r="BN118" s="43">
        <f t="shared" si="588"/>
        <v>0</v>
      </c>
      <c r="BO118" s="43">
        <f t="shared" si="588"/>
        <v>0</v>
      </c>
      <c r="BP118" s="75"/>
      <c r="BR118" s="80"/>
      <c r="BS118" s="43">
        <f t="shared" ref="BS118:BV118" si="589">SUM(BS115:BS117)</f>
        <v>-1700000</v>
      </c>
      <c r="BT118" s="43">
        <f t="shared" si="589"/>
        <v>0</v>
      </c>
      <c r="BU118" s="43">
        <f t="shared" si="589"/>
        <v>0</v>
      </c>
      <c r="BV118" s="43">
        <f t="shared" si="589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0">K85-J85</f>
        <v>0</v>
      </c>
      <c r="L121" s="41">
        <f t="shared" si="590"/>
        <v>0</v>
      </c>
      <c r="M121" s="41">
        <f t="shared" si="590"/>
        <v>0</v>
      </c>
      <c r="N121" s="41">
        <f t="shared" si="590"/>
        <v>0</v>
      </c>
      <c r="O121" s="41">
        <f t="shared" si="590"/>
        <v>0</v>
      </c>
      <c r="P121" s="41">
        <f t="shared" si="590"/>
        <v>0</v>
      </c>
      <c r="Q121" s="41">
        <f t="shared" si="590"/>
        <v>0</v>
      </c>
      <c r="R121" s="41">
        <f t="shared" si="590"/>
        <v>0</v>
      </c>
      <c r="S121" s="41">
        <f t="shared" si="590"/>
        <v>0</v>
      </c>
      <c r="T121" s="41">
        <f t="shared" si="590"/>
        <v>0</v>
      </c>
      <c r="U121" s="41">
        <f t="shared" si="590"/>
        <v>0</v>
      </c>
      <c r="V121" s="41">
        <f t="shared" si="590"/>
        <v>0</v>
      </c>
      <c r="W121" s="41">
        <f t="shared" si="590"/>
        <v>0</v>
      </c>
      <c r="X121" s="41">
        <f t="shared" si="590"/>
        <v>0</v>
      </c>
      <c r="Y121" s="41">
        <f t="shared" si="590"/>
        <v>0</v>
      </c>
      <c r="Z121" s="41">
        <f t="shared" si="590"/>
        <v>0</v>
      </c>
      <c r="AA121" s="41">
        <f t="shared" si="590"/>
        <v>0</v>
      </c>
      <c r="AB121" s="41">
        <f t="shared" si="590"/>
        <v>0</v>
      </c>
      <c r="AC121" s="41">
        <f t="shared" si="590"/>
        <v>0</v>
      </c>
      <c r="AD121" s="41">
        <f t="shared" si="590"/>
        <v>0</v>
      </c>
      <c r="AE121" s="41">
        <f t="shared" si="590"/>
        <v>0</v>
      </c>
      <c r="AF121" s="41">
        <f t="shared" ref="AF121:AF122" si="591">AF85-AE85</f>
        <v>0</v>
      </c>
      <c r="AG121" s="41">
        <f t="shared" ref="AG121:AG122" si="592">AG85-AF85</f>
        <v>0</v>
      </c>
      <c r="AH121" s="41">
        <f t="shared" ref="AH121:AH122" si="593">AH85-AG85</f>
        <v>0</v>
      </c>
      <c r="AI121" s="41">
        <f t="shared" ref="AI121:AI122" si="594">AI85-AH85</f>
        <v>0</v>
      </c>
      <c r="AJ121" s="41">
        <f t="shared" ref="AJ121:AJ122" si="595">AJ85-AI85</f>
        <v>0</v>
      </c>
      <c r="AK121" s="41">
        <f t="shared" ref="AK121:AK122" si="596">AK85-AJ85</f>
        <v>0</v>
      </c>
      <c r="AL121" s="41">
        <f t="shared" ref="AL121:AL122" si="597">AL85-AK85</f>
        <v>0</v>
      </c>
      <c r="AM121" s="41">
        <f t="shared" ref="AM121:AM122" si="598">AM85-AL85</f>
        <v>0</v>
      </c>
      <c r="AN121" s="41">
        <f t="shared" ref="AN121:AN122" si="599">AN85-AM85</f>
        <v>0</v>
      </c>
      <c r="AO121" s="41">
        <f t="shared" ref="AO121:AO122" si="600">AO85-AN85</f>
        <v>0</v>
      </c>
      <c r="AP121" s="41">
        <f t="shared" ref="AP121:AP122" si="601">AP85-AO85</f>
        <v>0</v>
      </c>
      <c r="AQ121" s="41">
        <f t="shared" ref="AQ121:AQ122" si="602">AQ85-AP85</f>
        <v>0</v>
      </c>
      <c r="AR121" s="41">
        <f t="shared" ref="AR121:AR122" si="603">AR85-AQ85</f>
        <v>0</v>
      </c>
      <c r="AS121" s="41">
        <f t="shared" ref="AS121:AS122" si="604">AS85-AR85</f>
        <v>0</v>
      </c>
      <c r="AT121" s="41">
        <f t="shared" ref="AT121:AT122" si="605">AT85-AS85</f>
        <v>0</v>
      </c>
      <c r="AU121" s="41">
        <f t="shared" ref="AU121:AU122" si="606">AU85-AT85</f>
        <v>0</v>
      </c>
      <c r="AV121" s="41">
        <f t="shared" ref="AV121:AV122" si="607">AV85-AU85</f>
        <v>0</v>
      </c>
      <c r="AW121" s="41">
        <f t="shared" ref="AW121:AW122" si="608">AW85-AV85</f>
        <v>0</v>
      </c>
      <c r="AX121" s="41">
        <f t="shared" ref="AX121:AX122" si="609">AX85-AW85</f>
        <v>0</v>
      </c>
      <c r="AY121" s="41">
        <f t="shared" ref="AY121:AY122" si="610">AY85-AX85</f>
        <v>0</v>
      </c>
      <c r="AZ121" s="41">
        <f t="shared" ref="AZ121:AZ122" si="611">AZ85-AY85</f>
        <v>0</v>
      </c>
      <c r="BA121" s="41">
        <f t="shared" ref="BA121:BA122" si="612">BA85-AZ85</f>
        <v>0</v>
      </c>
      <c r="BB121" s="41">
        <f t="shared" ref="BB121:BB122" si="613">BB85-BA85</f>
        <v>0</v>
      </c>
      <c r="BC121" s="41">
        <f t="shared" ref="BC121:BC122" si="614">BC85-BB85</f>
        <v>0</v>
      </c>
      <c r="BD121" s="41">
        <f t="shared" ref="BD121:BD122" si="615">BD85-BC85</f>
        <v>0</v>
      </c>
      <c r="BE121" s="41">
        <f t="shared" ref="BE121:BE122" si="616">BE85-BD85</f>
        <v>0</v>
      </c>
      <c r="BF121" s="41">
        <f t="shared" ref="BF121:BF122" si="617">BF85-BE85</f>
        <v>0</v>
      </c>
      <c r="BG121" s="41">
        <f t="shared" ref="BG121:BG122" si="618">BG85-BF85</f>
        <v>0</v>
      </c>
      <c r="BH121" s="41">
        <f t="shared" ref="BH121:BH122" si="619">BH85-BG85</f>
        <v>0</v>
      </c>
      <c r="BI121" s="41">
        <f t="shared" ref="BI121:BI122" si="620">BI85-BH85</f>
        <v>0</v>
      </c>
      <c r="BJ121" s="41">
        <f t="shared" ref="BJ121:BJ122" si="621">BJ85-BI85</f>
        <v>0</v>
      </c>
      <c r="BK121" s="41">
        <f t="shared" ref="BK121:BK122" si="622">BK85-BJ85</f>
        <v>0</v>
      </c>
      <c r="BL121" s="41">
        <f t="shared" ref="BL121:BL122" si="623">BL85-BK85</f>
        <v>0</v>
      </c>
      <c r="BM121" s="41">
        <f t="shared" ref="BM121:BM122" si="624">BM85-BL85</f>
        <v>0</v>
      </c>
      <c r="BN121" s="41">
        <f t="shared" ref="BN121:BN122" si="625">BN85-BM85</f>
        <v>0</v>
      </c>
      <c r="BO121" s="41">
        <f t="shared" ref="BO121:BO122" si="626">BO85-BN85</f>
        <v>0</v>
      </c>
      <c r="BP121" s="75"/>
      <c r="BR121" s="75"/>
      <c r="BS121" s="41">
        <f t="shared" ref="BS121:BS122" si="627">BS85-BR85</f>
        <v>0</v>
      </c>
      <c r="BT121" s="41">
        <f t="shared" ref="BT121:BT122" si="628">BT85-BS85</f>
        <v>0</v>
      </c>
      <c r="BU121" s="41">
        <f t="shared" ref="BU121:BU122" si="629">BU85-BT85</f>
        <v>0</v>
      </c>
      <c r="BV121" s="41">
        <f t="shared" ref="BV121:BV122" si="630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1">K86-J86</f>
        <v>0</v>
      </c>
      <c r="L122" s="41">
        <f t="shared" si="631"/>
        <v>-250000</v>
      </c>
      <c r="M122" s="41">
        <f t="shared" si="631"/>
        <v>0</v>
      </c>
      <c r="N122" s="41">
        <f t="shared" si="631"/>
        <v>0</v>
      </c>
      <c r="O122" s="41">
        <f t="shared" si="631"/>
        <v>0</v>
      </c>
      <c r="P122" s="41">
        <f t="shared" si="631"/>
        <v>0</v>
      </c>
      <c r="Q122" s="41">
        <f t="shared" si="631"/>
        <v>0</v>
      </c>
      <c r="R122" s="41">
        <f t="shared" si="631"/>
        <v>-250000</v>
      </c>
      <c r="S122" s="41">
        <f t="shared" si="631"/>
        <v>0</v>
      </c>
      <c r="T122" s="41">
        <f t="shared" si="631"/>
        <v>0</v>
      </c>
      <c r="U122" s="41">
        <f t="shared" si="631"/>
        <v>0</v>
      </c>
      <c r="V122" s="41">
        <f t="shared" si="631"/>
        <v>0</v>
      </c>
      <c r="W122" s="41">
        <f t="shared" si="631"/>
        <v>0</v>
      </c>
      <c r="X122" s="41">
        <f t="shared" si="631"/>
        <v>0</v>
      </c>
      <c r="Y122" s="41">
        <f t="shared" si="631"/>
        <v>0</v>
      </c>
      <c r="Z122" s="41">
        <f t="shared" si="631"/>
        <v>0</v>
      </c>
      <c r="AA122" s="41">
        <f t="shared" si="631"/>
        <v>-250000</v>
      </c>
      <c r="AB122" s="41">
        <f t="shared" si="631"/>
        <v>0</v>
      </c>
      <c r="AC122" s="41">
        <f t="shared" si="631"/>
        <v>0</v>
      </c>
      <c r="AD122" s="41">
        <f t="shared" si="631"/>
        <v>0</v>
      </c>
      <c r="AE122" s="41">
        <f t="shared" si="631"/>
        <v>0</v>
      </c>
      <c r="AF122" s="41">
        <f t="shared" si="591"/>
        <v>0</v>
      </c>
      <c r="AG122" s="41">
        <f t="shared" si="592"/>
        <v>0</v>
      </c>
      <c r="AH122" s="41">
        <f t="shared" si="593"/>
        <v>0</v>
      </c>
      <c r="AI122" s="41">
        <f t="shared" si="594"/>
        <v>0</v>
      </c>
      <c r="AJ122" s="41">
        <f t="shared" si="595"/>
        <v>0</v>
      </c>
      <c r="AK122" s="41">
        <f t="shared" si="596"/>
        <v>0</v>
      </c>
      <c r="AL122" s="41">
        <f t="shared" si="597"/>
        <v>0</v>
      </c>
      <c r="AM122" s="41">
        <f t="shared" si="598"/>
        <v>0</v>
      </c>
      <c r="AN122" s="41">
        <f t="shared" si="599"/>
        <v>0</v>
      </c>
      <c r="AO122" s="41">
        <f t="shared" si="600"/>
        <v>0</v>
      </c>
      <c r="AP122" s="41">
        <f t="shared" si="601"/>
        <v>0</v>
      </c>
      <c r="AQ122" s="41">
        <f t="shared" si="602"/>
        <v>0</v>
      </c>
      <c r="AR122" s="41">
        <f t="shared" si="603"/>
        <v>0</v>
      </c>
      <c r="AS122" s="41">
        <f t="shared" si="604"/>
        <v>0</v>
      </c>
      <c r="AT122" s="41">
        <f t="shared" si="605"/>
        <v>0</v>
      </c>
      <c r="AU122" s="41">
        <f t="shared" si="606"/>
        <v>0</v>
      </c>
      <c r="AV122" s="41">
        <f t="shared" si="607"/>
        <v>0</v>
      </c>
      <c r="AW122" s="41">
        <f t="shared" si="608"/>
        <v>0</v>
      </c>
      <c r="AX122" s="41">
        <f t="shared" si="609"/>
        <v>0</v>
      </c>
      <c r="AY122" s="41">
        <f t="shared" si="610"/>
        <v>0</v>
      </c>
      <c r="AZ122" s="41">
        <f t="shared" si="611"/>
        <v>0</v>
      </c>
      <c r="BA122" s="41">
        <f t="shared" si="612"/>
        <v>0</v>
      </c>
      <c r="BB122" s="41">
        <f t="shared" si="613"/>
        <v>0</v>
      </c>
      <c r="BC122" s="41">
        <f t="shared" si="614"/>
        <v>0</v>
      </c>
      <c r="BD122" s="41">
        <f t="shared" si="615"/>
        <v>0</v>
      </c>
      <c r="BE122" s="41">
        <f t="shared" si="616"/>
        <v>0</v>
      </c>
      <c r="BF122" s="41">
        <f t="shared" si="617"/>
        <v>0</v>
      </c>
      <c r="BG122" s="41">
        <f t="shared" si="618"/>
        <v>0</v>
      </c>
      <c r="BH122" s="41">
        <f t="shared" si="619"/>
        <v>0</v>
      </c>
      <c r="BI122" s="41">
        <f t="shared" si="620"/>
        <v>0</v>
      </c>
      <c r="BJ122" s="41">
        <f t="shared" si="621"/>
        <v>0</v>
      </c>
      <c r="BK122" s="41">
        <f t="shared" si="622"/>
        <v>0</v>
      </c>
      <c r="BL122" s="41">
        <f t="shared" si="623"/>
        <v>0</v>
      </c>
      <c r="BM122" s="41">
        <f t="shared" si="624"/>
        <v>0</v>
      </c>
      <c r="BN122" s="41">
        <f t="shared" si="625"/>
        <v>0</v>
      </c>
      <c r="BO122" s="41">
        <f t="shared" si="626"/>
        <v>0</v>
      </c>
      <c r="BP122" s="75"/>
      <c r="BR122" s="75"/>
      <c r="BS122" s="41">
        <f t="shared" si="627"/>
        <v>-250000</v>
      </c>
      <c r="BT122" s="41">
        <f t="shared" si="628"/>
        <v>0</v>
      </c>
      <c r="BU122" s="41">
        <f t="shared" si="629"/>
        <v>0</v>
      </c>
      <c r="BV122" s="41">
        <f t="shared" si="630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2">SUM(K121:K123)</f>
        <v>0</v>
      </c>
      <c r="L124" s="43">
        <f t="shared" si="632"/>
        <v>-250000</v>
      </c>
      <c r="M124" s="43">
        <f t="shared" si="632"/>
        <v>0</v>
      </c>
      <c r="N124" s="43">
        <f t="shared" si="632"/>
        <v>0</v>
      </c>
      <c r="O124" s="43">
        <f t="shared" si="632"/>
        <v>0</v>
      </c>
      <c r="P124" s="43">
        <f t="shared" si="632"/>
        <v>0</v>
      </c>
      <c r="Q124" s="43">
        <f t="shared" si="632"/>
        <v>0</v>
      </c>
      <c r="R124" s="43">
        <f t="shared" si="632"/>
        <v>-250000</v>
      </c>
      <c r="S124" s="43">
        <f t="shared" si="632"/>
        <v>0</v>
      </c>
      <c r="T124" s="43">
        <f t="shared" si="632"/>
        <v>0</v>
      </c>
      <c r="U124" s="43">
        <f t="shared" si="632"/>
        <v>0</v>
      </c>
      <c r="V124" s="43">
        <f t="shared" si="632"/>
        <v>0</v>
      </c>
      <c r="W124" s="43">
        <f t="shared" si="632"/>
        <v>0</v>
      </c>
      <c r="X124" s="43">
        <f t="shared" si="632"/>
        <v>0</v>
      </c>
      <c r="Y124" s="43">
        <f t="shared" si="632"/>
        <v>0</v>
      </c>
      <c r="Z124" s="43">
        <f t="shared" si="632"/>
        <v>0</v>
      </c>
      <c r="AA124" s="43">
        <f t="shared" si="632"/>
        <v>-250000</v>
      </c>
      <c r="AB124" s="43">
        <f t="shared" si="632"/>
        <v>0</v>
      </c>
      <c r="AC124" s="43">
        <f t="shared" si="632"/>
        <v>0</v>
      </c>
      <c r="AD124" s="43">
        <f t="shared" si="632"/>
        <v>0</v>
      </c>
      <c r="AE124" s="43">
        <f t="shared" si="632"/>
        <v>0</v>
      </c>
      <c r="AF124" s="43">
        <f t="shared" ref="AF124:BO124" si="633">SUM(AF121:AF123)</f>
        <v>0</v>
      </c>
      <c r="AG124" s="43">
        <f t="shared" si="633"/>
        <v>0</v>
      </c>
      <c r="AH124" s="43">
        <f t="shared" si="633"/>
        <v>0</v>
      </c>
      <c r="AI124" s="43">
        <f t="shared" si="633"/>
        <v>0</v>
      </c>
      <c r="AJ124" s="43">
        <f t="shared" si="633"/>
        <v>0</v>
      </c>
      <c r="AK124" s="43">
        <f t="shared" si="633"/>
        <v>0</v>
      </c>
      <c r="AL124" s="43">
        <f t="shared" si="633"/>
        <v>0</v>
      </c>
      <c r="AM124" s="43">
        <f t="shared" si="633"/>
        <v>0</v>
      </c>
      <c r="AN124" s="43">
        <f t="shared" si="633"/>
        <v>0</v>
      </c>
      <c r="AO124" s="43">
        <f t="shared" si="633"/>
        <v>0</v>
      </c>
      <c r="AP124" s="43">
        <f t="shared" si="633"/>
        <v>0</v>
      </c>
      <c r="AQ124" s="43">
        <f t="shared" si="633"/>
        <v>0</v>
      </c>
      <c r="AR124" s="43">
        <f t="shared" si="633"/>
        <v>0</v>
      </c>
      <c r="AS124" s="43">
        <f t="shared" si="633"/>
        <v>0</v>
      </c>
      <c r="AT124" s="43">
        <f t="shared" si="633"/>
        <v>0</v>
      </c>
      <c r="AU124" s="43">
        <f t="shared" si="633"/>
        <v>0</v>
      </c>
      <c r="AV124" s="43">
        <f t="shared" si="633"/>
        <v>0</v>
      </c>
      <c r="AW124" s="43">
        <f t="shared" si="633"/>
        <v>0</v>
      </c>
      <c r="AX124" s="43">
        <f t="shared" si="633"/>
        <v>0</v>
      </c>
      <c r="AY124" s="43">
        <f t="shared" si="633"/>
        <v>0</v>
      </c>
      <c r="AZ124" s="43">
        <f t="shared" si="633"/>
        <v>0</v>
      </c>
      <c r="BA124" s="43">
        <f t="shared" si="633"/>
        <v>0</v>
      </c>
      <c r="BB124" s="43">
        <f t="shared" si="633"/>
        <v>0</v>
      </c>
      <c r="BC124" s="43">
        <f t="shared" si="633"/>
        <v>0</v>
      </c>
      <c r="BD124" s="43">
        <f t="shared" si="633"/>
        <v>0</v>
      </c>
      <c r="BE124" s="43">
        <f t="shared" si="633"/>
        <v>0</v>
      </c>
      <c r="BF124" s="43">
        <f t="shared" si="633"/>
        <v>0</v>
      </c>
      <c r="BG124" s="43">
        <f t="shared" si="633"/>
        <v>0</v>
      </c>
      <c r="BH124" s="43">
        <f t="shared" si="633"/>
        <v>0</v>
      </c>
      <c r="BI124" s="43">
        <f t="shared" si="633"/>
        <v>0</v>
      </c>
      <c r="BJ124" s="43">
        <f t="shared" si="633"/>
        <v>0</v>
      </c>
      <c r="BK124" s="43">
        <f t="shared" si="633"/>
        <v>0</v>
      </c>
      <c r="BL124" s="43">
        <f t="shared" si="633"/>
        <v>0</v>
      </c>
      <c r="BM124" s="43">
        <f t="shared" si="633"/>
        <v>0</v>
      </c>
      <c r="BN124" s="43">
        <f t="shared" si="633"/>
        <v>0</v>
      </c>
      <c r="BO124" s="43">
        <f t="shared" si="633"/>
        <v>0</v>
      </c>
      <c r="BP124" s="75"/>
      <c r="BR124" s="80"/>
      <c r="BS124" s="43">
        <f t="shared" ref="BS124:BV124" si="634">SUM(BS121:BS123)</f>
        <v>-250000</v>
      </c>
      <c r="BT124" s="43">
        <f t="shared" si="634"/>
        <v>0</v>
      </c>
      <c r="BU124" s="43">
        <f t="shared" si="634"/>
        <v>0</v>
      </c>
      <c r="BV124" s="43">
        <f t="shared" si="634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5">SUM(K118,K124)</f>
        <v>-175000</v>
      </c>
      <c r="L125" s="43">
        <f t="shared" si="635"/>
        <v>-250000</v>
      </c>
      <c r="M125" s="43">
        <f t="shared" si="635"/>
        <v>0</v>
      </c>
      <c r="N125" s="43">
        <f t="shared" si="635"/>
        <v>-175000</v>
      </c>
      <c r="O125" s="43">
        <f t="shared" si="635"/>
        <v>-500000</v>
      </c>
      <c r="P125" s="43">
        <f t="shared" si="635"/>
        <v>0</v>
      </c>
      <c r="Q125" s="43">
        <f t="shared" si="635"/>
        <v>-175000</v>
      </c>
      <c r="R125" s="43">
        <f t="shared" si="635"/>
        <v>-250000</v>
      </c>
      <c r="S125" s="43">
        <f t="shared" si="635"/>
        <v>0</v>
      </c>
      <c r="T125" s="43">
        <f t="shared" si="635"/>
        <v>-175000</v>
      </c>
      <c r="U125" s="43">
        <f t="shared" si="635"/>
        <v>0</v>
      </c>
      <c r="V125" s="43">
        <f t="shared" si="635"/>
        <v>-500000</v>
      </c>
      <c r="W125" s="43">
        <f t="shared" si="635"/>
        <v>-175000</v>
      </c>
      <c r="X125" s="43">
        <f t="shared" si="635"/>
        <v>0</v>
      </c>
      <c r="Y125" s="43">
        <f t="shared" si="635"/>
        <v>0</v>
      </c>
      <c r="Z125" s="43">
        <f t="shared" si="635"/>
        <v>-175000</v>
      </c>
      <c r="AA125" s="43">
        <f t="shared" si="635"/>
        <v>-250000</v>
      </c>
      <c r="AB125" s="43">
        <f t="shared" si="635"/>
        <v>-500000</v>
      </c>
      <c r="AC125" s="43">
        <f t="shared" si="635"/>
        <v>-175000</v>
      </c>
      <c r="AD125" s="43">
        <f t="shared" si="635"/>
        <v>0</v>
      </c>
      <c r="AE125" s="43">
        <f t="shared" si="635"/>
        <v>0</v>
      </c>
      <c r="AF125" s="43">
        <f t="shared" ref="AF125:BO125" si="636">SUM(AF118,AF124)</f>
        <v>0</v>
      </c>
      <c r="AG125" s="43">
        <f t="shared" si="636"/>
        <v>0</v>
      </c>
      <c r="AH125" s="43">
        <f t="shared" si="636"/>
        <v>0</v>
      </c>
      <c r="AI125" s="43">
        <f t="shared" si="636"/>
        <v>0</v>
      </c>
      <c r="AJ125" s="43">
        <f t="shared" si="636"/>
        <v>0</v>
      </c>
      <c r="AK125" s="43">
        <f t="shared" si="636"/>
        <v>0</v>
      </c>
      <c r="AL125" s="43">
        <f t="shared" si="636"/>
        <v>0</v>
      </c>
      <c r="AM125" s="43">
        <f t="shared" si="636"/>
        <v>0</v>
      </c>
      <c r="AN125" s="43">
        <f t="shared" si="636"/>
        <v>0</v>
      </c>
      <c r="AO125" s="43">
        <f t="shared" si="636"/>
        <v>0</v>
      </c>
      <c r="AP125" s="43">
        <f t="shared" si="636"/>
        <v>0</v>
      </c>
      <c r="AQ125" s="43">
        <f t="shared" si="636"/>
        <v>0</v>
      </c>
      <c r="AR125" s="43">
        <f t="shared" si="636"/>
        <v>0</v>
      </c>
      <c r="AS125" s="43">
        <f t="shared" si="636"/>
        <v>0</v>
      </c>
      <c r="AT125" s="43">
        <f t="shared" si="636"/>
        <v>0</v>
      </c>
      <c r="AU125" s="43">
        <f t="shared" si="636"/>
        <v>0</v>
      </c>
      <c r="AV125" s="43">
        <f t="shared" si="636"/>
        <v>0</v>
      </c>
      <c r="AW125" s="43">
        <f t="shared" si="636"/>
        <v>0</v>
      </c>
      <c r="AX125" s="43">
        <f t="shared" si="636"/>
        <v>0</v>
      </c>
      <c r="AY125" s="43">
        <f t="shared" si="636"/>
        <v>0</v>
      </c>
      <c r="AZ125" s="43">
        <f t="shared" si="636"/>
        <v>0</v>
      </c>
      <c r="BA125" s="43">
        <f t="shared" si="636"/>
        <v>0</v>
      </c>
      <c r="BB125" s="43">
        <f t="shared" si="636"/>
        <v>0</v>
      </c>
      <c r="BC125" s="43">
        <f t="shared" si="636"/>
        <v>0</v>
      </c>
      <c r="BD125" s="43">
        <f t="shared" si="636"/>
        <v>0</v>
      </c>
      <c r="BE125" s="43">
        <f t="shared" si="636"/>
        <v>0</v>
      </c>
      <c r="BF125" s="43">
        <f t="shared" si="636"/>
        <v>0</v>
      </c>
      <c r="BG125" s="43">
        <f t="shared" si="636"/>
        <v>0</v>
      </c>
      <c r="BH125" s="43">
        <f t="shared" si="636"/>
        <v>0</v>
      </c>
      <c r="BI125" s="43">
        <f t="shared" si="636"/>
        <v>0</v>
      </c>
      <c r="BJ125" s="43">
        <f t="shared" si="636"/>
        <v>0</v>
      </c>
      <c r="BK125" s="43">
        <f t="shared" si="636"/>
        <v>0</v>
      </c>
      <c r="BL125" s="43">
        <f t="shared" si="636"/>
        <v>0</v>
      </c>
      <c r="BM125" s="43">
        <f t="shared" si="636"/>
        <v>0</v>
      </c>
      <c r="BN125" s="43">
        <f t="shared" si="636"/>
        <v>0</v>
      </c>
      <c r="BO125" s="43">
        <f t="shared" si="636"/>
        <v>0</v>
      </c>
      <c r="BP125" s="75"/>
      <c r="BR125" s="80"/>
      <c r="BS125" s="43">
        <f t="shared" ref="BS125:BV125" si="637">SUM(BS118,BS124)</f>
        <v>-1950000</v>
      </c>
      <c r="BT125" s="43">
        <f t="shared" si="637"/>
        <v>0</v>
      </c>
      <c r="BU125" s="43">
        <f t="shared" si="637"/>
        <v>0</v>
      </c>
      <c r="BV125" s="43">
        <f t="shared" si="637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8">J129</f>
        <v>2215584.0139554022</v>
      </c>
      <c r="L127" s="41">
        <f t="shared" si="638"/>
        <v>1829203.3896715306</v>
      </c>
      <c r="M127" s="41">
        <f t="shared" si="638"/>
        <v>1989729.899605948</v>
      </c>
      <c r="N127" s="41">
        <f t="shared" si="638"/>
        <v>1709371.5308507355</v>
      </c>
      <c r="O127" s="41">
        <f t="shared" si="638"/>
        <v>2132191.727816307</v>
      </c>
      <c r="P127" s="41">
        <f t="shared" si="638"/>
        <v>1913810.6822296905</v>
      </c>
      <c r="Q127" s="41">
        <f t="shared" si="638"/>
        <v>2043475.6843184454</v>
      </c>
      <c r="R127" s="41">
        <f t="shared" si="638"/>
        <v>2568798.8735059923</v>
      </c>
      <c r="S127" s="41">
        <f t="shared" si="638"/>
        <v>2581410.799632804</v>
      </c>
      <c r="T127" s="41">
        <f t="shared" si="638"/>
        <v>2394398.1229865332</v>
      </c>
      <c r="U127" s="41">
        <f t="shared" si="638"/>
        <v>1261797.4994558995</v>
      </c>
      <c r="V127" s="41">
        <f t="shared" si="638"/>
        <v>2058802.0341406353</v>
      </c>
      <c r="W127" s="41">
        <f t="shared" si="638"/>
        <v>1940300.003950492</v>
      </c>
      <c r="X127" s="41">
        <f t="shared" si="638"/>
        <v>1155077.5912214187</v>
      </c>
      <c r="Y127" s="41">
        <f t="shared" si="638"/>
        <v>1275089.7480687362</v>
      </c>
      <c r="Z127" s="41">
        <f t="shared" si="638"/>
        <v>1370203.9334450997</v>
      </c>
      <c r="AA127" s="41">
        <f t="shared" si="638"/>
        <v>1701936.6719027057</v>
      </c>
      <c r="AB127" s="41">
        <f t="shared" si="638"/>
        <v>1471248.0409013848</v>
      </c>
      <c r="AC127" s="41">
        <f t="shared" si="638"/>
        <v>1314360.2359575643</v>
      </c>
      <c r="AD127" s="41">
        <f t="shared" si="638"/>
        <v>1695118.4106686853</v>
      </c>
      <c r="AE127" s="41">
        <f t="shared" si="638"/>
        <v>1940229.4584482266</v>
      </c>
      <c r="AF127" s="41">
        <f t="shared" ref="AF127" si="639">AE129</f>
        <v>1541938.2525566122</v>
      </c>
      <c r="AG127" s="41">
        <f t="shared" ref="AG127" si="640">AF129</f>
        <v>1672568.914753495</v>
      </c>
      <c r="AH127" s="41">
        <f t="shared" ref="AH127" si="641">AG129</f>
        <v>1919547.8082905491</v>
      </c>
      <c r="AI127" s="41">
        <f t="shared" ref="AI127" si="642">AH129</f>
        <v>2168809.4793319618</v>
      </c>
      <c r="AJ127" s="41">
        <f t="shared" ref="AJ127" si="643">AI129</f>
        <v>2397028.5190945235</v>
      </c>
      <c r="AK127" s="41">
        <f t="shared" ref="AK127" si="644">AJ129</f>
        <v>2688531.5126709738</v>
      </c>
      <c r="AL127" s="41">
        <f t="shared" ref="AL127" si="645">AK129</f>
        <v>2874854.8597856527</v>
      </c>
      <c r="AM127" s="41">
        <f t="shared" ref="AM127" si="646">AL129</f>
        <v>3060390.459311503</v>
      </c>
      <c r="AN127" s="41">
        <f t="shared" ref="AN127" si="647">AM129</f>
        <v>3249672.4928094693</v>
      </c>
      <c r="AO127" s="41">
        <f t="shared" ref="AO127" si="648">AN129</f>
        <v>3415964.5412336057</v>
      </c>
      <c r="AP127" s="41">
        <f t="shared" ref="AP127" si="649">AO129</f>
        <v>3599976.4022123446</v>
      </c>
      <c r="AQ127" s="41">
        <f t="shared" ref="AQ127" si="650">AP129</f>
        <v>3736327.4575167862</v>
      </c>
      <c r="AR127" s="41">
        <f t="shared" ref="AR127" si="651">AQ129</f>
        <v>3997061.4334642445</v>
      </c>
      <c r="AS127" s="41">
        <f t="shared" ref="AS127" si="652">AR129</f>
        <v>4101377.7661400852</v>
      </c>
      <c r="AT127" s="41">
        <f t="shared" ref="AT127" si="653">AS129</f>
        <v>4330422.9308128497</v>
      </c>
      <c r="AU127" s="41">
        <f t="shared" ref="AU127" si="654">AT129</f>
        <v>4556192.8947973885</v>
      </c>
      <c r="AV127" s="41">
        <f t="shared" ref="AV127" si="655">AU129</f>
        <v>4777634.7647708096</v>
      </c>
      <c r="AW127" s="41">
        <f t="shared" ref="AW127" si="656">AV129</f>
        <v>5067057.687776627</v>
      </c>
      <c r="AX127" s="41">
        <f t="shared" ref="AX127" si="657">AW129</f>
        <v>5254026.3926404808</v>
      </c>
      <c r="AY127" s="41">
        <f t="shared" ref="AY127" si="658">AX129</f>
        <v>5442426.3721586233</v>
      </c>
      <c r="AZ127" s="41">
        <f t="shared" ref="AZ127" si="659">AY129</f>
        <v>5645783.257476246</v>
      </c>
      <c r="BA127" s="41">
        <f t="shared" ref="BA127" si="660">AZ129</f>
        <v>5824811.4818193316</v>
      </c>
      <c r="BB127" s="41">
        <f t="shared" ref="BB127" si="661">BA129</f>
        <v>6021955.5484423386</v>
      </c>
      <c r="BC127" s="41">
        <f t="shared" ref="BC127" si="662">BB129</f>
        <v>6167176.060282385</v>
      </c>
      <c r="BD127" s="41">
        <f t="shared" ref="BD127" si="663">BC129</f>
        <v>6443869.5110830432</v>
      </c>
      <c r="BE127" s="41">
        <f t="shared" ref="BE127" si="664">BD129</f>
        <v>6560885.2048969399</v>
      </c>
      <c r="BF127" s="41">
        <f t="shared" ref="BF127" si="665">BE129</f>
        <v>6812468.6507331971</v>
      </c>
      <c r="BG127" s="41">
        <f t="shared" ref="BG127" si="666">BF129</f>
        <v>7053975.888766787</v>
      </c>
      <c r="BH127" s="41">
        <f t="shared" ref="BH127" si="667">BG129</f>
        <v>7290718.6092681335</v>
      </c>
      <c r="BI127" s="41">
        <f t="shared" ref="BI127" si="668">BH129</f>
        <v>7600973.4518205058</v>
      </c>
      <c r="BJ127" s="41">
        <f t="shared" ref="BJ127" si="669">BI129</f>
        <v>7802014.5137178656</v>
      </c>
      <c r="BK127" s="41">
        <f t="shared" ref="BK127" si="670">BJ129</f>
        <v>8007231.4660906037</v>
      </c>
      <c r="BL127" s="41">
        <f t="shared" ref="BL127" si="671">BK129</f>
        <v>8230580.3998151068</v>
      </c>
      <c r="BM127" s="41">
        <f t="shared" ref="BM127" si="672">BL129</f>
        <v>8428103.7777700648</v>
      </c>
      <c r="BN127" s="41">
        <f t="shared" ref="BN127" si="673">BM129</f>
        <v>8644083.162408933</v>
      </c>
      <c r="BO127" s="41">
        <f t="shared" ref="BO127" si="674">BN129</f>
        <v>8803180.6497778818</v>
      </c>
      <c r="BP127" s="75"/>
      <c r="BR127" s="75"/>
      <c r="BS127" s="41">
        <f t="shared" ref="BS127" si="675">BR129</f>
        <v>2394398.1229865332</v>
      </c>
      <c r="BT127" s="41">
        <f t="shared" ref="BT127" si="676">BS129</f>
        <v>1541938.2525566127</v>
      </c>
      <c r="BU127" s="41">
        <f t="shared" ref="BU127" si="677">BT129</f>
        <v>3997061.4334642449</v>
      </c>
      <c r="BV127" s="41">
        <f t="shared" ref="BV127" si="678">BU129</f>
        <v>6443869.5110830441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79">SUM(K106,K111,K125)</f>
        <v>-386380.62428387156</v>
      </c>
      <c r="L128" s="41">
        <f t="shared" si="679"/>
        <v>160526.50993441744</v>
      </c>
      <c r="M128" s="41">
        <f t="shared" si="679"/>
        <v>-280358.36875521252</v>
      </c>
      <c r="N128" s="41">
        <f t="shared" si="679"/>
        <v>422820.19696557126</v>
      </c>
      <c r="O128" s="41">
        <f t="shared" si="679"/>
        <v>-218381.0455866165</v>
      </c>
      <c r="P128" s="41">
        <f t="shared" si="679"/>
        <v>129665.00208875492</v>
      </c>
      <c r="Q128" s="41">
        <f t="shared" si="679"/>
        <v>525323.18918754696</v>
      </c>
      <c r="R128" s="41">
        <f t="shared" si="679"/>
        <v>12611.926126811653</v>
      </c>
      <c r="S128" s="41">
        <f t="shared" si="679"/>
        <v>-187012.67664627064</v>
      </c>
      <c r="T128" s="41">
        <f t="shared" si="679"/>
        <v>-1132600.6235306337</v>
      </c>
      <c r="U128" s="41">
        <f t="shared" si="679"/>
        <v>797004.5346847357</v>
      </c>
      <c r="V128" s="41">
        <f t="shared" si="679"/>
        <v>-118502.03019014327</v>
      </c>
      <c r="W128" s="41">
        <f t="shared" si="679"/>
        <v>-785222.4127290732</v>
      </c>
      <c r="X128" s="41">
        <f t="shared" si="679"/>
        <v>120012.15684731756</v>
      </c>
      <c r="Y128" s="41">
        <f t="shared" si="679"/>
        <v>95114.185376363559</v>
      </c>
      <c r="Z128" s="41">
        <f t="shared" si="679"/>
        <v>331732.738457606</v>
      </c>
      <c r="AA128" s="41">
        <f t="shared" si="679"/>
        <v>-230688.63100132078</v>
      </c>
      <c r="AB128" s="41">
        <f t="shared" si="679"/>
        <v>-156887.80494382035</v>
      </c>
      <c r="AC128" s="41">
        <f t="shared" si="679"/>
        <v>380758.17471112101</v>
      </c>
      <c r="AD128" s="41">
        <f t="shared" si="679"/>
        <v>245111.04777954117</v>
      </c>
      <c r="AE128" s="41">
        <f t="shared" si="679"/>
        <v>-398291.20589161431</v>
      </c>
      <c r="AF128" s="41">
        <f t="shared" ref="AF128:BO128" si="680">SUM(AF106,AF111,AF125)</f>
        <v>130630.66219688287</v>
      </c>
      <c r="AG128" s="41">
        <f t="shared" si="680"/>
        <v>246978.89353705419</v>
      </c>
      <c r="AH128" s="41">
        <f t="shared" si="680"/>
        <v>249261.67104141286</v>
      </c>
      <c r="AI128" s="41">
        <f t="shared" si="680"/>
        <v>228219.03976256156</v>
      </c>
      <c r="AJ128" s="41">
        <f t="shared" si="680"/>
        <v>291502.99357645016</v>
      </c>
      <c r="AK128" s="41">
        <f t="shared" si="680"/>
        <v>186323.34711467882</v>
      </c>
      <c r="AL128" s="41">
        <f t="shared" si="680"/>
        <v>185535.59952585015</v>
      </c>
      <c r="AM128" s="41">
        <f t="shared" si="680"/>
        <v>189282.03349796624</v>
      </c>
      <c r="AN128" s="41">
        <f t="shared" si="680"/>
        <v>166292.04842413624</v>
      </c>
      <c r="AO128" s="41">
        <f t="shared" si="680"/>
        <v>184011.86097873875</v>
      </c>
      <c r="AP128" s="41">
        <f t="shared" si="680"/>
        <v>136351.05530444169</v>
      </c>
      <c r="AQ128" s="41">
        <f t="shared" si="680"/>
        <v>260733.97594745841</v>
      </c>
      <c r="AR128" s="41">
        <f t="shared" si="680"/>
        <v>104316.33267584081</v>
      </c>
      <c r="AS128" s="41">
        <f t="shared" si="680"/>
        <v>229045.16467276437</v>
      </c>
      <c r="AT128" s="41">
        <f t="shared" si="680"/>
        <v>225769.96398453868</v>
      </c>
      <c r="AU128" s="41">
        <f t="shared" si="680"/>
        <v>221441.86997342075</v>
      </c>
      <c r="AV128" s="41">
        <f t="shared" si="680"/>
        <v>289422.92300581781</v>
      </c>
      <c r="AW128" s="41">
        <f t="shared" si="680"/>
        <v>186968.70486385364</v>
      </c>
      <c r="AX128" s="41">
        <f t="shared" si="680"/>
        <v>188399.97951814288</v>
      </c>
      <c r="AY128" s="41">
        <f t="shared" si="680"/>
        <v>203356.88531762303</v>
      </c>
      <c r="AZ128" s="41">
        <f t="shared" si="680"/>
        <v>179028.22434308578</v>
      </c>
      <c r="BA128" s="41">
        <f t="shared" si="680"/>
        <v>197144.06662300683</v>
      </c>
      <c r="BB128" s="41">
        <f t="shared" si="680"/>
        <v>145220.51184004647</v>
      </c>
      <c r="BC128" s="41">
        <f t="shared" si="680"/>
        <v>276693.45080065809</v>
      </c>
      <c r="BD128" s="41">
        <f t="shared" si="680"/>
        <v>117015.69381389684</v>
      </c>
      <c r="BE128" s="41">
        <f t="shared" si="680"/>
        <v>251583.44583625731</v>
      </c>
      <c r="BF128" s="41">
        <f t="shared" si="680"/>
        <v>241507.23803359026</v>
      </c>
      <c r="BG128" s="41">
        <f t="shared" si="680"/>
        <v>236742.72050134686</v>
      </c>
      <c r="BH128" s="41">
        <f t="shared" si="680"/>
        <v>310254.84255237191</v>
      </c>
      <c r="BI128" s="41">
        <f t="shared" si="680"/>
        <v>201041.06189735967</v>
      </c>
      <c r="BJ128" s="41">
        <f t="shared" si="680"/>
        <v>205216.95237273828</v>
      </c>
      <c r="BK128" s="41">
        <f t="shared" si="680"/>
        <v>223348.93372450338</v>
      </c>
      <c r="BL128" s="41">
        <f t="shared" si="680"/>
        <v>197523.37795495789</v>
      </c>
      <c r="BM128" s="41">
        <f t="shared" si="680"/>
        <v>215979.38463886839</v>
      </c>
      <c r="BN128" s="41">
        <f t="shared" si="680"/>
        <v>159097.48736894887</v>
      </c>
      <c r="BO128" s="41">
        <f t="shared" si="680"/>
        <v>298810.60359889211</v>
      </c>
      <c r="BP128" s="75"/>
      <c r="BR128" s="75"/>
      <c r="BS128" s="41">
        <f t="shared" ref="BS128:BV128" si="681">SUM(BS106,BS111,BS125)</f>
        <v>-852459.8704299205</v>
      </c>
      <c r="BT128" s="41">
        <f t="shared" si="681"/>
        <v>2455123.1809076322</v>
      </c>
      <c r="BU128" s="41">
        <f t="shared" si="681"/>
        <v>2446808.0776187992</v>
      </c>
      <c r="BV128" s="41">
        <f t="shared" si="681"/>
        <v>2658121.7422937318</v>
      </c>
    </row>
    <row r="129" spans="1:74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2">SUM(K127:K128)</f>
        <v>1829203.3896715306</v>
      </c>
      <c r="L129" s="43">
        <f t="shared" si="682"/>
        <v>1989729.899605948</v>
      </c>
      <c r="M129" s="43">
        <f t="shared" si="682"/>
        <v>1709371.5308507355</v>
      </c>
      <c r="N129" s="43">
        <f t="shared" si="682"/>
        <v>2132191.727816307</v>
      </c>
      <c r="O129" s="43">
        <f t="shared" si="682"/>
        <v>1913810.6822296905</v>
      </c>
      <c r="P129" s="43">
        <f t="shared" si="682"/>
        <v>2043475.6843184454</v>
      </c>
      <c r="Q129" s="43">
        <f t="shared" si="682"/>
        <v>2568798.8735059923</v>
      </c>
      <c r="R129" s="43">
        <f t="shared" si="682"/>
        <v>2581410.799632804</v>
      </c>
      <c r="S129" s="43">
        <f t="shared" si="682"/>
        <v>2394398.1229865332</v>
      </c>
      <c r="T129" s="43">
        <f t="shared" si="682"/>
        <v>1261797.4994558995</v>
      </c>
      <c r="U129" s="43">
        <f t="shared" si="682"/>
        <v>2058802.0341406353</v>
      </c>
      <c r="V129" s="43">
        <f t="shared" si="682"/>
        <v>1940300.003950492</v>
      </c>
      <c r="W129" s="43">
        <f t="shared" si="682"/>
        <v>1155077.5912214187</v>
      </c>
      <c r="X129" s="43">
        <f t="shared" si="682"/>
        <v>1275089.7480687362</v>
      </c>
      <c r="Y129" s="43">
        <f t="shared" si="682"/>
        <v>1370203.9334450997</v>
      </c>
      <c r="Z129" s="43">
        <f t="shared" si="682"/>
        <v>1701936.6719027057</v>
      </c>
      <c r="AA129" s="43">
        <f t="shared" si="682"/>
        <v>1471248.0409013848</v>
      </c>
      <c r="AB129" s="43">
        <f t="shared" si="682"/>
        <v>1314360.2359575643</v>
      </c>
      <c r="AC129" s="43">
        <f t="shared" si="682"/>
        <v>1695118.4106686853</v>
      </c>
      <c r="AD129" s="43">
        <f t="shared" si="682"/>
        <v>1940229.4584482266</v>
      </c>
      <c r="AE129" s="43">
        <f t="shared" si="682"/>
        <v>1541938.2525566122</v>
      </c>
      <c r="AF129" s="43">
        <f t="shared" ref="AF129:BO129" si="683">SUM(AF127:AF128)</f>
        <v>1672568.914753495</v>
      </c>
      <c r="AG129" s="43">
        <f t="shared" si="683"/>
        <v>1919547.8082905491</v>
      </c>
      <c r="AH129" s="43">
        <f t="shared" si="683"/>
        <v>2168809.4793319618</v>
      </c>
      <c r="AI129" s="43">
        <f t="shared" si="683"/>
        <v>2397028.5190945235</v>
      </c>
      <c r="AJ129" s="43">
        <f t="shared" si="683"/>
        <v>2688531.5126709738</v>
      </c>
      <c r="AK129" s="43">
        <f t="shared" si="683"/>
        <v>2874854.8597856527</v>
      </c>
      <c r="AL129" s="43">
        <f t="shared" si="683"/>
        <v>3060390.459311503</v>
      </c>
      <c r="AM129" s="43">
        <f t="shared" si="683"/>
        <v>3249672.4928094693</v>
      </c>
      <c r="AN129" s="43">
        <f t="shared" si="683"/>
        <v>3415964.5412336057</v>
      </c>
      <c r="AO129" s="43">
        <f t="shared" si="683"/>
        <v>3599976.4022123446</v>
      </c>
      <c r="AP129" s="43">
        <f t="shared" si="683"/>
        <v>3736327.4575167862</v>
      </c>
      <c r="AQ129" s="43">
        <f t="shared" si="683"/>
        <v>3997061.4334642445</v>
      </c>
      <c r="AR129" s="43">
        <f t="shared" si="683"/>
        <v>4101377.7661400852</v>
      </c>
      <c r="AS129" s="43">
        <f t="shared" si="683"/>
        <v>4330422.9308128497</v>
      </c>
      <c r="AT129" s="43">
        <f t="shared" si="683"/>
        <v>4556192.8947973885</v>
      </c>
      <c r="AU129" s="43">
        <f t="shared" si="683"/>
        <v>4777634.7647708096</v>
      </c>
      <c r="AV129" s="43">
        <f t="shared" si="683"/>
        <v>5067057.687776627</v>
      </c>
      <c r="AW129" s="43">
        <f t="shared" si="683"/>
        <v>5254026.3926404808</v>
      </c>
      <c r="AX129" s="43">
        <f t="shared" si="683"/>
        <v>5442426.3721586233</v>
      </c>
      <c r="AY129" s="43">
        <f t="shared" si="683"/>
        <v>5645783.257476246</v>
      </c>
      <c r="AZ129" s="43">
        <f t="shared" si="683"/>
        <v>5824811.4818193316</v>
      </c>
      <c r="BA129" s="43">
        <f t="shared" si="683"/>
        <v>6021955.5484423386</v>
      </c>
      <c r="BB129" s="43">
        <f t="shared" si="683"/>
        <v>6167176.060282385</v>
      </c>
      <c r="BC129" s="43">
        <f t="shared" si="683"/>
        <v>6443869.5110830432</v>
      </c>
      <c r="BD129" s="43">
        <f t="shared" si="683"/>
        <v>6560885.2048969399</v>
      </c>
      <c r="BE129" s="43">
        <f t="shared" si="683"/>
        <v>6812468.6507331971</v>
      </c>
      <c r="BF129" s="43">
        <f t="shared" si="683"/>
        <v>7053975.888766787</v>
      </c>
      <c r="BG129" s="43">
        <f t="shared" si="683"/>
        <v>7290718.6092681335</v>
      </c>
      <c r="BH129" s="43">
        <f t="shared" si="683"/>
        <v>7600973.4518205058</v>
      </c>
      <c r="BI129" s="43">
        <f t="shared" si="683"/>
        <v>7802014.5137178656</v>
      </c>
      <c r="BJ129" s="43">
        <f t="shared" si="683"/>
        <v>8007231.4660906037</v>
      </c>
      <c r="BK129" s="43">
        <f t="shared" si="683"/>
        <v>8230580.3998151068</v>
      </c>
      <c r="BL129" s="43">
        <f t="shared" si="683"/>
        <v>8428103.7777700648</v>
      </c>
      <c r="BM129" s="43">
        <f t="shared" si="683"/>
        <v>8644083.162408933</v>
      </c>
      <c r="BN129" s="43">
        <f t="shared" si="683"/>
        <v>8803180.6497778818</v>
      </c>
      <c r="BO129" s="43">
        <f t="shared" si="683"/>
        <v>9101991.2533767745</v>
      </c>
      <c r="BP129" s="75"/>
      <c r="BR129" s="43">
        <f>BR66</f>
        <v>2394398.1229865332</v>
      </c>
      <c r="BS129" s="43">
        <f t="shared" ref="BS129:BV129" si="684">SUM(BS127:BS128)</f>
        <v>1541938.2525566127</v>
      </c>
      <c r="BT129" s="43">
        <f t="shared" si="684"/>
        <v>3997061.4334642449</v>
      </c>
      <c r="BU129" s="43">
        <f t="shared" si="684"/>
        <v>6443869.5110830441</v>
      </c>
      <c r="BV129" s="43">
        <f t="shared" si="684"/>
        <v>9101991.2533767764</v>
      </c>
    </row>
    <row r="130" spans="1:74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5">ROUND(M66-M129,0)</f>
        <v>0</v>
      </c>
      <c r="N130" s="33">
        <f t="shared" si="685"/>
        <v>0</v>
      </c>
      <c r="O130" s="33">
        <f t="shared" si="685"/>
        <v>0</v>
      </c>
      <c r="P130" s="33">
        <f t="shared" si="685"/>
        <v>0</v>
      </c>
      <c r="Q130" s="33">
        <f t="shared" si="685"/>
        <v>0</v>
      </c>
      <c r="R130" s="33">
        <f t="shared" si="685"/>
        <v>0</v>
      </c>
      <c r="S130" s="33">
        <f t="shared" si="685"/>
        <v>0</v>
      </c>
      <c r="T130" s="33">
        <f t="shared" si="685"/>
        <v>0</v>
      </c>
      <c r="U130" s="33">
        <f t="shared" si="685"/>
        <v>0</v>
      </c>
      <c r="V130" s="33">
        <f t="shared" si="685"/>
        <v>0</v>
      </c>
      <c r="W130" s="33">
        <f t="shared" si="685"/>
        <v>0</v>
      </c>
      <c r="X130" s="33">
        <f t="shared" si="685"/>
        <v>0</v>
      </c>
      <c r="Y130" s="33">
        <f t="shared" si="685"/>
        <v>0</v>
      </c>
      <c r="Z130" s="33">
        <f t="shared" si="685"/>
        <v>0</v>
      </c>
      <c r="AA130" s="33">
        <f t="shared" si="685"/>
        <v>0</v>
      </c>
      <c r="AB130" s="33">
        <f t="shared" si="685"/>
        <v>0</v>
      </c>
      <c r="AC130" s="33">
        <f t="shared" si="685"/>
        <v>0</v>
      </c>
      <c r="AD130" s="33">
        <f t="shared" si="685"/>
        <v>0</v>
      </c>
      <c r="AE130" s="33">
        <f t="shared" si="685"/>
        <v>0</v>
      </c>
      <c r="AF130" s="33">
        <f t="shared" ref="AF130:BO130" si="686">ROUND(AF66-AF129,0)</f>
        <v>0</v>
      </c>
      <c r="AG130" s="33">
        <f t="shared" si="686"/>
        <v>0</v>
      </c>
      <c r="AH130" s="33">
        <f t="shared" si="686"/>
        <v>0</v>
      </c>
      <c r="AI130" s="33">
        <f t="shared" si="686"/>
        <v>0</v>
      </c>
      <c r="AJ130" s="33">
        <f t="shared" si="686"/>
        <v>0</v>
      </c>
      <c r="AK130" s="33">
        <f t="shared" si="686"/>
        <v>0</v>
      </c>
      <c r="AL130" s="33">
        <f t="shared" si="686"/>
        <v>0</v>
      </c>
      <c r="AM130" s="33">
        <f t="shared" si="686"/>
        <v>0</v>
      </c>
      <c r="AN130" s="33">
        <f t="shared" si="686"/>
        <v>0</v>
      </c>
      <c r="AO130" s="33">
        <f t="shared" si="686"/>
        <v>0</v>
      </c>
      <c r="AP130" s="33">
        <f t="shared" si="686"/>
        <v>0</v>
      </c>
      <c r="AQ130" s="33">
        <f t="shared" si="686"/>
        <v>0</v>
      </c>
      <c r="AR130" s="33">
        <f t="shared" si="686"/>
        <v>0</v>
      </c>
      <c r="AS130" s="33">
        <f t="shared" si="686"/>
        <v>0</v>
      </c>
      <c r="AT130" s="33">
        <f t="shared" si="686"/>
        <v>0</v>
      </c>
      <c r="AU130" s="33">
        <f t="shared" si="686"/>
        <v>0</v>
      </c>
      <c r="AV130" s="33">
        <f t="shared" si="686"/>
        <v>0</v>
      </c>
      <c r="AW130" s="33">
        <f t="shared" si="686"/>
        <v>0</v>
      </c>
      <c r="AX130" s="33">
        <f t="shared" si="686"/>
        <v>0</v>
      </c>
      <c r="AY130" s="33">
        <f t="shared" si="686"/>
        <v>0</v>
      </c>
      <c r="AZ130" s="33">
        <f t="shared" si="686"/>
        <v>0</v>
      </c>
      <c r="BA130" s="33">
        <f t="shared" si="686"/>
        <v>0</v>
      </c>
      <c r="BB130" s="33">
        <f t="shared" si="686"/>
        <v>0</v>
      </c>
      <c r="BC130" s="33">
        <f t="shared" si="686"/>
        <v>0</v>
      </c>
      <c r="BD130" s="33">
        <f t="shared" si="686"/>
        <v>0</v>
      </c>
      <c r="BE130" s="33">
        <f t="shared" si="686"/>
        <v>0</v>
      </c>
      <c r="BF130" s="33">
        <f t="shared" si="686"/>
        <v>0</v>
      </c>
      <c r="BG130" s="33">
        <f t="shared" si="686"/>
        <v>0</v>
      </c>
      <c r="BH130" s="33">
        <f t="shared" si="686"/>
        <v>0</v>
      </c>
      <c r="BI130" s="33">
        <f t="shared" si="686"/>
        <v>0</v>
      </c>
      <c r="BJ130" s="33">
        <f t="shared" si="686"/>
        <v>0</v>
      </c>
      <c r="BK130" s="33">
        <f t="shared" si="686"/>
        <v>0</v>
      </c>
      <c r="BL130" s="33">
        <f t="shared" si="686"/>
        <v>0</v>
      </c>
      <c r="BM130" s="33">
        <f t="shared" si="686"/>
        <v>0</v>
      </c>
      <c r="BN130" s="33">
        <f t="shared" si="686"/>
        <v>0</v>
      </c>
      <c r="BO130" s="33">
        <f t="shared" si="686"/>
        <v>0</v>
      </c>
      <c r="BP130" s="74"/>
      <c r="BR130" s="33">
        <f t="shared" ref="BR130:BV130" si="687">ROUND(BR66-BR129,0)</f>
        <v>0</v>
      </c>
      <c r="BS130" s="33">
        <f t="shared" si="687"/>
        <v>0</v>
      </c>
      <c r="BT130" s="33">
        <f t="shared" si="687"/>
        <v>0</v>
      </c>
      <c r="BU130" s="33">
        <f t="shared" si="687"/>
        <v>0</v>
      </c>
      <c r="BV130" s="33">
        <f t="shared" si="687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