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1B47AF2A-3C4D-4404-8E36-8FB677F53F6E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0" i="1" l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4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<sst xmlns="http://schemas.openxmlformats.org/spreadsheetml/2006/main" count="376" uniqueCount="189">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</sst>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4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4"/>
  <sheetViews>
    <sheetView workbookViewId="0">
      <selection activeCell="B11" sqref="B11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91</v>
      </c>
      <c r="C2" s="39"/>
    </row>
    <row r="4" spans="2:3" ht="13" customHeight="1" x14ac:dyDescent="0.3">
      <c r="B4" s="35">
        <f>SUM(B5:B13)</f>
        <v>-1.0069925338029861E-8</v>
      </c>
      <c r="C4" t="s">
        <v>92</v>
      </c>
    </row>
    <row r="6" spans="2:3" ht="13" customHeight="1" x14ac:dyDescent="0.3">
      <c r="B6" s="35">
        <f>SUM('Operating Model'!92:92)</f>
        <v>0</v>
      </c>
      <c r="C6" t="s">
        <v>93</v>
      </c>
    </row>
    <row r="7" spans="2:3" ht="13" customHeight="1" x14ac:dyDescent="0.3">
      <c r="B7" s="35">
        <f>SUM('Operating Model'!130:130)</f>
        <v>0</v>
      </c>
      <c r="C7" t="s">
        <v>122</v>
      </c>
    </row>
    <row r="8" spans="2:3" ht="13" customHeight="1" x14ac:dyDescent="0.3">
      <c r="B8" s="35">
        <f>SUM('Operating Model'!154:154)</f>
        <v>0</v>
      </c>
      <c r="C8" t="s">
        <v>159</v>
      </c>
    </row>
    <row r="9" spans="2:3" ht="13" customHeight="1" x14ac:dyDescent="0.3">
      <c r="B9" s="35">
        <f>SUM('Operating Model'!161:161)</f>
        <v>0</v>
      </c>
      <c r="C9" t="s">
        <v>166</v>
      </c>
    </row>
    <row r="10" spans="2:3" ht="13" customHeight="1" x14ac:dyDescent="0.3">
      <c r="B10" s="35">
        <f>SUM('Operating Model'!175:175)</f>
        <v>-1.0069925338029861E-8</v>
      </c>
      <c r="C10" t="s">
        <v>176</v>
      </c>
    </row>
    <row r="11" spans="2:3" ht="13" customHeight="1" x14ac:dyDescent="0.3">
      <c r="B11" s="35">
        <f>SUM('Operating Model'!219:219)</f>
        <v>0</v>
      </c>
      <c r="C11" t="s">
        <v>185</v>
      </c>
    </row>
    <row r="13" spans="2:3" ht="13" customHeight="1" x14ac:dyDescent="0.3">
      <c r="B13" s="34"/>
      <c r="C13" s="34" t="s">
        <v>94</v>
      </c>
    </row>
    <row r="15" spans="2:3" ht="13" customHeight="1" x14ac:dyDescent="0.45">
      <c r="B15" s="40" t="s">
        <v>95</v>
      </c>
      <c r="C15" s="40"/>
    </row>
    <row r="16" spans="2:3" ht="13" customHeight="1" x14ac:dyDescent="0.45">
      <c r="B16" s="40" t="s">
        <v>96</v>
      </c>
      <c r="C16" s="40" t="s">
        <v>97</v>
      </c>
    </row>
    <row r="17" spans="2:3" ht="13" customHeight="1" x14ac:dyDescent="0.3">
      <c r="B17" s="27">
        <v>1000</v>
      </c>
      <c r="C17" t="s">
        <v>98</v>
      </c>
    </row>
    <row r="18" spans="2:3" ht="13" customHeight="1" x14ac:dyDescent="0.3">
      <c r="B18" s="37">
        <v>1000</v>
      </c>
      <c r="C18" t="s">
        <v>99</v>
      </c>
    </row>
    <row r="19" spans="2:3" ht="13" customHeight="1" x14ac:dyDescent="0.3">
      <c r="B19" s="38"/>
      <c r="C19" t="s">
        <v>100</v>
      </c>
    </row>
    <row r="20" spans="2:3" ht="13" customHeight="1" x14ac:dyDescent="0.3">
      <c r="B20" s="33">
        <v>1000</v>
      </c>
      <c r="C20" t="s">
        <v>101</v>
      </c>
    </row>
    <row r="21" spans="2:3" ht="13" customHeight="1" x14ac:dyDescent="0.3">
      <c r="B21" s="46"/>
      <c r="C21" t="s">
        <v>121</v>
      </c>
    </row>
    <row r="22" spans="2:3" ht="13" customHeight="1" x14ac:dyDescent="0.3">
      <c r="B22" s="108">
        <v>1000</v>
      </c>
      <c r="C22" t="s">
        <v>133</v>
      </c>
    </row>
    <row r="23" spans="2:3" ht="13" customHeight="1" x14ac:dyDescent="0.3">
      <c r="B23" s="93">
        <v>1000</v>
      </c>
      <c r="C23" t="s">
        <v>138</v>
      </c>
    </row>
    <row r="24" spans="2:3" ht="13" customHeight="1" x14ac:dyDescent="0.3">
      <c r="B24" s="107">
        <v>1000</v>
      </c>
      <c r="C24" t="s">
        <v>140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19"/>
  <sheetViews>
    <sheetView tabSelected="1" zoomScaleNormal="100" workbookViewId="0">
      <pane xSplit="7" ySplit="5" topLeftCell="AB59" activePane="bottomRight" state="frozen"/>
      <selection pane="topRight" activeCell="H1" sqref="H1"/>
      <selection pane="bottomLeft" activeCell="A5" sqref="A5"/>
      <selection pane="bottomRight" activeCell="A79" sqref="A79:XFD80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130</v>
      </c>
      <c r="BS1" s="40"/>
      <c r="BT1" s="40"/>
      <c r="BU1" s="40"/>
      <c r="BV1" s="40"/>
      <c r="BX1" s="40" t="s">
        <v>132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128</v>
      </c>
      <c r="AG2" s="2" t="s">
        <v>128</v>
      </c>
      <c r="AH2" s="2" t="s">
        <v>128</v>
      </c>
      <c r="AI2" s="2" t="s">
        <v>128</v>
      </c>
      <c r="AJ2" s="2" t="s">
        <v>128</v>
      </c>
      <c r="AK2" s="2" t="s">
        <v>128</v>
      </c>
      <c r="AL2" s="2" t="s">
        <v>128</v>
      </c>
      <c r="AM2" s="2" t="s">
        <v>128</v>
      </c>
      <c r="AN2" s="2" t="s">
        <v>128</v>
      </c>
      <c r="AO2" s="2" t="s">
        <v>128</v>
      </c>
      <c r="AP2" s="2" t="s">
        <v>128</v>
      </c>
      <c r="AQ2" s="2" t="s">
        <v>128</v>
      </c>
      <c r="AR2" s="2" t="s">
        <v>128</v>
      </c>
      <c r="AS2" s="2" t="s">
        <v>128</v>
      </c>
      <c r="AT2" s="2" t="s">
        <v>128</v>
      </c>
      <c r="AU2" s="2" t="s">
        <v>128</v>
      </c>
      <c r="AV2" s="2" t="s">
        <v>128</v>
      </c>
      <c r="AW2" s="2" t="s">
        <v>128</v>
      </c>
      <c r="AX2" s="2" t="s">
        <v>128</v>
      </c>
      <c r="AY2" s="2" t="s">
        <v>128</v>
      </c>
      <c r="AZ2" s="2" t="s">
        <v>128</v>
      </c>
      <c r="BA2" s="2" t="s">
        <v>128</v>
      </c>
      <c r="BB2" s="2" t="s">
        <v>128</v>
      </c>
      <c r="BC2" s="2" t="s">
        <v>128</v>
      </c>
      <c r="BD2" s="2" t="s">
        <v>128</v>
      </c>
      <c r="BE2" s="2" t="s">
        <v>128</v>
      </c>
      <c r="BF2" s="2" t="s">
        <v>128</v>
      </c>
      <c r="BG2" s="2" t="s">
        <v>128</v>
      </c>
      <c r="BH2" s="2" t="s">
        <v>128</v>
      </c>
      <c r="BI2" s="2" t="s">
        <v>128</v>
      </c>
      <c r="BJ2" s="2" t="s">
        <v>128</v>
      </c>
      <c r="BK2" s="2" t="s">
        <v>128</v>
      </c>
      <c r="BL2" s="2" t="s">
        <v>128</v>
      </c>
      <c r="BM2" s="2" t="s">
        <v>128</v>
      </c>
      <c r="BN2" s="2" t="s">
        <v>128</v>
      </c>
      <c r="BO2" s="2" t="s">
        <v>128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92</v>
      </c>
      <c r="B3" s="36">
        <f>'Control Panel'!$B$4</f>
        <v>-1.0069925338029861E-8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131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132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132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134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134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135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135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139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136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136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132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137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132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132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132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132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132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132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123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124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125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123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126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127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01" t="s">
        <v>152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1" t="s">
        <v>152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1" t="s">
        <v>152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01" t="s">
        <v>188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01" t="s">
        <v>152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1" t="s">
        <v>152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1" t="s">
        <v>160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1" t="s">
        <v>165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67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68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9" t="s">
        <v>69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7"/>
      <c r="BR85" s="37">
        <f t="shared" ref="BR85:BV87" si="419">INDEX($H85:$BP85,MATCH(BR$4,$H$4:$BP$4,0))</f>
        <v>2000000</v>
      </c>
      <c r="BS85" s="37">
        <f t="shared" si="419"/>
        <v>2000000</v>
      </c>
      <c r="BT85" s="37">
        <f t="shared" si="419"/>
        <v>2000000</v>
      </c>
      <c r="BU85" s="37">
        <f t="shared" si="419"/>
        <v>2000000</v>
      </c>
      <c r="BV85" s="37">
        <f t="shared" si="419"/>
        <v>2000000</v>
      </c>
      <c r="BX85" s="87">
        <f t="shared" ref="BX85:BX87" si="420">IFERROR(BS85/BR85-1,0)</f>
        <v>0</v>
      </c>
      <c r="BY85" s="87">
        <f t="shared" ref="BY85:BY87" si="421">IFERROR(BT85/BS85-1,0)</f>
        <v>0</v>
      </c>
      <c r="BZ85" s="87">
        <f t="shared" ref="BZ85:BZ87" si="422">IFERROR(BU85/BT85-1,0)</f>
        <v>0</v>
      </c>
      <c r="CA85" s="87">
        <f t="shared" ref="CA85:CA87" si="423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70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7"/>
      <c r="BR86" s="37">
        <f t="shared" si="419"/>
        <v>-700000</v>
      </c>
      <c r="BS86" s="37">
        <f t="shared" si="419"/>
        <v>-950000</v>
      </c>
      <c r="BT86" s="37">
        <f t="shared" si="419"/>
        <v>-950000</v>
      </c>
      <c r="BU86" s="37">
        <f t="shared" si="419"/>
        <v>-950000</v>
      </c>
      <c r="BV86" s="37">
        <f t="shared" si="419"/>
        <v>-950000</v>
      </c>
      <c r="BX86" s="87">
        <f t="shared" si="420"/>
        <v>0.35714285714285721</v>
      </c>
      <c r="BY86" s="87">
        <f t="shared" si="421"/>
        <v>0</v>
      </c>
      <c r="BZ86" s="87">
        <f t="shared" si="422"/>
        <v>0</v>
      </c>
      <c r="CA86" s="87">
        <f t="shared" si="423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129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4">AF87+AG49</f>
        <v>9208595.6294186804</v>
      </c>
      <c r="AH87" s="37">
        <f t="shared" si="424"/>
        <v>9441897.5222104304</v>
      </c>
      <c r="AI87" s="37">
        <f t="shared" si="424"/>
        <v>9658929.5731069855</v>
      </c>
      <c r="AJ87" s="37">
        <f t="shared" si="424"/>
        <v>9918720.3916732613</v>
      </c>
      <c r="AK87" s="37">
        <f t="shared" si="424"/>
        <v>10103578.791049631</v>
      </c>
      <c r="AL87" s="37">
        <f t="shared" si="424"/>
        <v>10286579.100447154</v>
      </c>
      <c r="AM87" s="37">
        <f t="shared" si="424"/>
        <v>10471128.580291824</v>
      </c>
      <c r="AN87" s="37">
        <f t="shared" si="424"/>
        <v>10638511.737251481</v>
      </c>
      <c r="AO87" s="37">
        <f t="shared" si="424"/>
        <v>10817225.429666026</v>
      </c>
      <c r="AP87" s="37">
        <f t="shared" si="424"/>
        <v>10961503.224775229</v>
      </c>
      <c r="AQ87" s="37">
        <f t="shared" si="424"/>
        <v>11192242.397667877</v>
      </c>
      <c r="AR87" s="37">
        <f t="shared" si="424"/>
        <v>11313349.220270393</v>
      </c>
      <c r="AS87" s="37">
        <f t="shared" si="424"/>
        <v>11521626.225270756</v>
      </c>
      <c r="AT87" s="37">
        <f t="shared" si="424"/>
        <v>11727470.589789361</v>
      </c>
      <c r="AU87" s="37">
        <f t="shared" si="424"/>
        <v>11930145.288500182</v>
      </c>
      <c r="AV87" s="37">
        <f t="shared" si="424"/>
        <v>12180266.724333683</v>
      </c>
      <c r="AW87" s="37">
        <f t="shared" si="424"/>
        <v>12358530.207467809</v>
      </c>
      <c r="AX87" s="37">
        <f t="shared" si="424"/>
        <v>12537655.582859937</v>
      </c>
      <c r="AY87" s="37">
        <f t="shared" si="424"/>
        <v>12727110.792311702</v>
      </c>
      <c r="AZ87" s="37">
        <f t="shared" si="424"/>
        <v>12899395.939081291</v>
      </c>
      <c r="BA87" s="37">
        <f t="shared" si="424"/>
        <v>13084222.175446823</v>
      </c>
      <c r="BB87" s="37">
        <f t="shared" si="424"/>
        <v>13232561.923464283</v>
      </c>
      <c r="BC87" s="37">
        <f t="shared" si="424"/>
        <v>13472792.728754172</v>
      </c>
      <c r="BD87" s="37">
        <f t="shared" si="424"/>
        <v>13601109.104153328</v>
      </c>
      <c r="BE87" s="37">
        <f t="shared" si="424"/>
        <v>13823482.905968135</v>
      </c>
      <c r="BF87" s="37">
        <f t="shared" si="424"/>
        <v>14038663.362321077</v>
      </c>
      <c r="BG87" s="37">
        <f t="shared" si="424"/>
        <v>14250368.656401448</v>
      </c>
      <c r="BH87" s="37">
        <f t="shared" si="424"/>
        <v>14513392.435917536</v>
      </c>
      <c r="BI87" s="37">
        <f t="shared" si="424"/>
        <v>14699826.568975115</v>
      </c>
      <c r="BJ87" s="37">
        <f t="shared" si="424"/>
        <v>14889043.82536546</v>
      </c>
      <c r="BK87" s="37">
        <f t="shared" si="424"/>
        <v>15090813.468702041</v>
      </c>
      <c r="BL87" s="37">
        <f t="shared" si="424"/>
        <v>15274365.22299994</v>
      </c>
      <c r="BM87" s="37">
        <f t="shared" si="424"/>
        <v>15470696.181976575</v>
      </c>
      <c r="BN87" s="37">
        <f t="shared" si="424"/>
        <v>15627069.812864268</v>
      </c>
      <c r="BO87" s="37">
        <f t="shared" si="424"/>
        <v>15881102.625112921</v>
      </c>
      <c r="BP87" s="72"/>
      <c r="BR87" s="37">
        <f t="shared" si="419"/>
        <v>6624443.3333681999</v>
      </c>
      <c r="BS87" s="37">
        <f t="shared" si="419"/>
        <v>8826211.4942794014</v>
      </c>
      <c r="BT87" s="37">
        <f t="shared" si="419"/>
        <v>11192242.397667877</v>
      </c>
      <c r="BU87" s="37">
        <f t="shared" si="419"/>
        <v>13472792.728754172</v>
      </c>
      <c r="BV87" s="37">
        <f t="shared" si="419"/>
        <v>15881102.625112921</v>
      </c>
      <c r="BX87" s="87">
        <f t="shared" si="420"/>
        <v>0.33237029137536789</v>
      </c>
      <c r="BY87" s="87">
        <f t="shared" si="421"/>
        <v>0.26806868438649922</v>
      </c>
      <c r="BZ87" s="87">
        <f t="shared" si="422"/>
        <v>0.20376169940364153</v>
      </c>
      <c r="CA87" s="87">
        <f t="shared" si="423"/>
        <v>0.17875357729053731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5">SUM(I85:I88)</f>
        <v>5842392.5529711787</v>
      </c>
      <c r="J89" s="28">
        <f t="shared" si="425"/>
        <v>6126711.9358710907</v>
      </c>
      <c r="K89" s="28">
        <f t="shared" si="425"/>
        <v>6394863.1632908937</v>
      </c>
      <c r="L89" s="28">
        <f t="shared" si="425"/>
        <v>6457291.1602449846</v>
      </c>
      <c r="M89" s="28">
        <f t="shared" si="425"/>
        <v>6712537.1154285055</v>
      </c>
      <c r="N89" s="28">
        <f t="shared" si="425"/>
        <v>6957672.7733044047</v>
      </c>
      <c r="O89" s="28">
        <f t="shared" si="425"/>
        <v>7219003.5383937731</v>
      </c>
      <c r="P89" s="28">
        <f t="shared" si="425"/>
        <v>7432816.1123005385</v>
      </c>
      <c r="Q89" s="28">
        <f t="shared" si="425"/>
        <v>7667059.6527318219</v>
      </c>
      <c r="R89" s="28">
        <f t="shared" si="425"/>
        <v>7646156.6790205892</v>
      </c>
      <c r="S89" s="28">
        <f t="shared" si="425"/>
        <v>7924443.3333681999</v>
      </c>
      <c r="T89" s="28">
        <f t="shared" si="425"/>
        <v>8050714.607389085</v>
      </c>
      <c r="U89" s="28">
        <f t="shared" si="425"/>
        <v>8307850.4196683997</v>
      </c>
      <c r="V89" s="28">
        <f t="shared" si="425"/>
        <v>8432743.3765353002</v>
      </c>
      <c r="W89" s="28">
        <f t="shared" si="425"/>
        <v>8638541.922575077</v>
      </c>
      <c r="X89" s="28">
        <f t="shared" si="425"/>
        <v>8844930.5223682001</v>
      </c>
      <c r="Y89" s="28">
        <f t="shared" si="425"/>
        <v>9004434.9578815252</v>
      </c>
      <c r="Z89" s="28">
        <f t="shared" si="425"/>
        <v>9141957.6218018476</v>
      </c>
      <c r="AA89" s="28">
        <f t="shared" si="425"/>
        <v>9078482.0991009232</v>
      </c>
      <c r="AB89" s="28">
        <f t="shared" si="425"/>
        <v>9222303.2416600659</v>
      </c>
      <c r="AC89" s="28">
        <f t="shared" si="425"/>
        <v>9424206.379957851</v>
      </c>
      <c r="AD89" s="28">
        <f t="shared" si="425"/>
        <v>9621909.9474035297</v>
      </c>
      <c r="AE89" s="28">
        <f t="shared" si="425"/>
        <v>9876211.4942794014</v>
      </c>
      <c r="AF89" s="28">
        <f t="shared" ref="AF89:BO89" si="426">SUM(AF85:AF88)</f>
        <v>10026751.68087998</v>
      </c>
      <c r="AG89" s="28">
        <f t="shared" si="426"/>
        <v>10258595.62941868</v>
      </c>
      <c r="AH89" s="28">
        <f t="shared" si="426"/>
        <v>10491897.52221043</v>
      </c>
      <c r="AI89" s="28">
        <f t="shared" si="426"/>
        <v>10708929.573106986</v>
      </c>
      <c r="AJ89" s="28">
        <f t="shared" si="426"/>
        <v>10968720.391673261</v>
      </c>
      <c r="AK89" s="28">
        <f t="shared" si="426"/>
        <v>11153578.791049631</v>
      </c>
      <c r="AL89" s="28">
        <f t="shared" si="426"/>
        <v>11336579.100447154</v>
      </c>
      <c r="AM89" s="28">
        <f t="shared" si="426"/>
        <v>11521128.580291824</v>
      </c>
      <c r="AN89" s="28">
        <f t="shared" si="426"/>
        <v>11688511.737251481</v>
      </c>
      <c r="AO89" s="28">
        <f t="shared" si="426"/>
        <v>11867225.429666026</v>
      </c>
      <c r="AP89" s="28">
        <f t="shared" si="426"/>
        <v>12011503.224775229</v>
      </c>
      <c r="AQ89" s="28">
        <f t="shared" si="426"/>
        <v>12242242.397667877</v>
      </c>
      <c r="AR89" s="28">
        <f t="shared" si="426"/>
        <v>12363349.220270393</v>
      </c>
      <c r="AS89" s="28">
        <f t="shared" si="426"/>
        <v>12571626.225270756</v>
      </c>
      <c r="AT89" s="28">
        <f t="shared" si="426"/>
        <v>12777470.589789361</v>
      </c>
      <c r="AU89" s="28">
        <f t="shared" si="426"/>
        <v>12980145.288500182</v>
      </c>
      <c r="AV89" s="28">
        <f t="shared" si="426"/>
        <v>13230266.724333683</v>
      </c>
      <c r="AW89" s="28">
        <f t="shared" si="426"/>
        <v>13408530.207467809</v>
      </c>
      <c r="AX89" s="28">
        <f t="shared" si="426"/>
        <v>13587655.582859937</v>
      </c>
      <c r="AY89" s="28">
        <f t="shared" si="426"/>
        <v>13777110.792311702</v>
      </c>
      <c r="AZ89" s="28">
        <f t="shared" si="426"/>
        <v>13949395.939081291</v>
      </c>
      <c r="BA89" s="28">
        <f t="shared" si="426"/>
        <v>14134222.175446823</v>
      </c>
      <c r="BB89" s="28">
        <f t="shared" si="426"/>
        <v>14282561.923464283</v>
      </c>
      <c r="BC89" s="28">
        <f t="shared" si="426"/>
        <v>14522792.728754172</v>
      </c>
      <c r="BD89" s="28">
        <f t="shared" si="426"/>
        <v>14651109.104153328</v>
      </c>
      <c r="BE89" s="28">
        <f t="shared" si="426"/>
        <v>14873482.905968135</v>
      </c>
      <c r="BF89" s="28">
        <f t="shared" si="426"/>
        <v>15088663.362321077</v>
      </c>
      <c r="BG89" s="28">
        <f t="shared" si="426"/>
        <v>15300368.656401448</v>
      </c>
      <c r="BH89" s="28">
        <f t="shared" si="426"/>
        <v>15563392.435917536</v>
      </c>
      <c r="BI89" s="28">
        <f t="shared" si="426"/>
        <v>15749826.568975115</v>
      </c>
      <c r="BJ89" s="28">
        <f t="shared" si="426"/>
        <v>15939043.82536546</v>
      </c>
      <c r="BK89" s="28">
        <f t="shared" si="426"/>
        <v>16140813.468702041</v>
      </c>
      <c r="BL89" s="28">
        <f t="shared" si="426"/>
        <v>16324365.22299994</v>
      </c>
      <c r="BM89" s="28">
        <f t="shared" si="426"/>
        <v>16520696.181976575</v>
      </c>
      <c r="BN89" s="28">
        <f t="shared" si="426"/>
        <v>16677069.812864268</v>
      </c>
      <c r="BO89" s="28">
        <f t="shared" si="426"/>
        <v>16931102.625112921</v>
      </c>
      <c r="BP89" s="68"/>
      <c r="BR89" s="76">
        <f t="shared" ref="BR89:BV89" si="427">INDEX($H89:$BP89,MATCH(BR$4,$H$4:$BP$4,0))</f>
        <v>7924443.3333681999</v>
      </c>
      <c r="BS89" s="76">
        <f t="shared" si="427"/>
        <v>9876211.4942794014</v>
      </c>
      <c r="BT89" s="76">
        <f t="shared" si="427"/>
        <v>12242242.397667877</v>
      </c>
      <c r="BU89" s="76">
        <f t="shared" si="427"/>
        <v>14522792.728754172</v>
      </c>
      <c r="BV89" s="76">
        <f t="shared" si="427"/>
        <v>16931102.625112921</v>
      </c>
      <c r="BX89" s="88">
        <f t="shared" ref="BX89:CA89" si="428">IFERROR(BS89/BR89-1,0)</f>
        <v>0.24629719449096288</v>
      </c>
      <c r="BY89" s="88">
        <f t="shared" si="428"/>
        <v>0.23956867517052993</v>
      </c>
      <c r="BZ89" s="88">
        <f t="shared" si="428"/>
        <v>0.18628534356750981</v>
      </c>
      <c r="CA89" s="88">
        <f t="shared" si="428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9">SUM(H82,H89)</f>
        <v>19487721.458227847</v>
      </c>
      <c r="I91" s="28">
        <f t="shared" si="429"/>
        <v>19724453.995183378</v>
      </c>
      <c r="J91" s="28">
        <f t="shared" si="429"/>
        <v>20276538.352183253</v>
      </c>
      <c r="K91" s="28">
        <f t="shared" si="429"/>
        <v>20446056.807899378</v>
      </c>
      <c r="L91" s="28">
        <f t="shared" si="429"/>
        <v>20823290.797833797</v>
      </c>
      <c r="M91" s="28">
        <f t="shared" si="429"/>
        <v>20629344.129078586</v>
      </c>
      <c r="N91" s="28">
        <f t="shared" si="429"/>
        <v>21164959.316044159</v>
      </c>
      <c r="O91" s="28">
        <f t="shared" si="429"/>
        <v>20640306.150457539</v>
      </c>
      <c r="P91" s="28">
        <f t="shared" si="429"/>
        <v>20702484.792546295</v>
      </c>
      <c r="Q91" s="28">
        <f t="shared" si="429"/>
        <v>20892835.57173384</v>
      </c>
      <c r="R91" s="28">
        <f t="shared" si="429"/>
        <v>20962190.897860654</v>
      </c>
      <c r="S91" s="28">
        <f t="shared" si="429"/>
        <v>21089954.871214382</v>
      </c>
      <c r="T91" s="28">
        <f t="shared" si="429"/>
        <v>20428479.987683751</v>
      </c>
      <c r="U91" s="28">
        <f t="shared" si="429"/>
        <v>21403734.352368485</v>
      </c>
      <c r="V91" s="28">
        <f t="shared" si="429"/>
        <v>21349332.992178343</v>
      </c>
      <c r="W91" s="28">
        <f t="shared" si="429"/>
        <v>20991656.519449268</v>
      </c>
      <c r="X91" s="28">
        <f t="shared" si="429"/>
        <v>21680129.646296587</v>
      </c>
      <c r="Y91" s="28">
        <f t="shared" si="429"/>
        <v>21602779.971672952</v>
      </c>
      <c r="Z91" s="28">
        <f t="shared" si="429"/>
        <v>21935108.350130554</v>
      </c>
      <c r="AA91" s="28">
        <f t="shared" si="429"/>
        <v>21409971.34912923</v>
      </c>
      <c r="AB91" s="28">
        <f t="shared" si="429"/>
        <v>21084268.654185414</v>
      </c>
      <c r="AC91" s="28">
        <f t="shared" si="429"/>
        <v>21169787.688896533</v>
      </c>
      <c r="AD91" s="28">
        <f t="shared" si="429"/>
        <v>21380109.566676073</v>
      </c>
      <c r="AE91" s="28">
        <f t="shared" si="429"/>
        <v>21429205.830784462</v>
      </c>
      <c r="AF91" s="28">
        <f t="shared" ref="AF91:BO91" si="430">SUM(AF82,AF89)</f>
        <v>21226987.02088546</v>
      </c>
      <c r="AG91" s="28">
        <f t="shared" si="430"/>
        <v>21848794.651822299</v>
      </c>
      <c r="AH91" s="28">
        <f t="shared" si="430"/>
        <v>22215874.31505058</v>
      </c>
      <c r="AI91" s="28">
        <f t="shared" si="430"/>
        <v>22481006.484966289</v>
      </c>
      <c r="AJ91" s="28">
        <f t="shared" si="430"/>
        <v>23022094.279861875</v>
      </c>
      <c r="AK91" s="28">
        <f t="shared" si="430"/>
        <v>23025479.158546276</v>
      </c>
      <c r="AL91" s="28">
        <f t="shared" si="430"/>
        <v>23287869.695298269</v>
      </c>
      <c r="AM91" s="28">
        <f t="shared" si="430"/>
        <v>23468677.818874151</v>
      </c>
      <c r="AN91" s="28">
        <f t="shared" si="430"/>
        <v>23497514.750162262</v>
      </c>
      <c r="AO91" s="28">
        <f t="shared" si="430"/>
        <v>23794903.145018071</v>
      </c>
      <c r="AP91" s="28">
        <f t="shared" si="430"/>
        <v>23961953.17728854</v>
      </c>
      <c r="AQ91" s="28">
        <f t="shared" si="430"/>
        <v>23998723.19297396</v>
      </c>
      <c r="AR91" s="28">
        <f t="shared" si="430"/>
        <v>23805924.064107142</v>
      </c>
      <c r="AS91" s="28">
        <f t="shared" si="430"/>
        <v>24398367.86265428</v>
      </c>
      <c r="AT91" s="28">
        <f t="shared" si="430"/>
        <v>24731639.886805248</v>
      </c>
      <c r="AU91" s="28">
        <f t="shared" si="430"/>
        <v>25016122.395274594</v>
      </c>
      <c r="AV91" s="28">
        <f t="shared" si="430"/>
        <v>25546459.216502421</v>
      </c>
      <c r="AW91" s="28">
        <f t="shared" si="430"/>
        <v>25547883.428211298</v>
      </c>
      <c r="AX91" s="28">
        <f t="shared" si="430"/>
        <v>25810462.773751363</v>
      </c>
      <c r="AY91" s="28">
        <f t="shared" si="430"/>
        <v>25999387.215597495</v>
      </c>
      <c r="AZ91" s="28">
        <f t="shared" si="430"/>
        <v>26044250.724995077</v>
      </c>
      <c r="BA91" s="28">
        <f t="shared" si="430"/>
        <v>26352875.30749236</v>
      </c>
      <c r="BB91" s="28">
        <f t="shared" si="430"/>
        <v>26518921.009892698</v>
      </c>
      <c r="BC91" s="28">
        <f t="shared" si="430"/>
        <v>26550157.461541273</v>
      </c>
      <c r="BD91" s="28">
        <f t="shared" si="430"/>
        <v>26360793.434347752</v>
      </c>
      <c r="BE91" s="28">
        <f t="shared" si="430"/>
        <v>27001030.567428738</v>
      </c>
      <c r="BF91" s="28">
        <f t="shared" si="430"/>
        <v>27346868.337262452</v>
      </c>
      <c r="BG91" s="28">
        <f t="shared" si="430"/>
        <v>27635256.444016952</v>
      </c>
      <c r="BH91" s="28">
        <f t="shared" si="430"/>
        <v>28185494.86336606</v>
      </c>
      <c r="BI91" s="28">
        <f t="shared" si="430"/>
        <v>28184984.954606414</v>
      </c>
      <c r="BJ91" s="28">
        <f t="shared" si="430"/>
        <v>28468004.269417971</v>
      </c>
      <c r="BK91" s="28">
        <f t="shared" si="430"/>
        <v>28675998.343379926</v>
      </c>
      <c r="BL91" s="28">
        <f t="shared" si="430"/>
        <v>28731722.420950837</v>
      </c>
      <c r="BM91" s="28">
        <f t="shared" si="430"/>
        <v>29059581.110230654</v>
      </c>
      <c r="BN91" s="28">
        <f t="shared" si="430"/>
        <v>29228833.020987734</v>
      </c>
      <c r="BO91" s="28">
        <f t="shared" si="430"/>
        <v>29273373.455305621</v>
      </c>
      <c r="BP91" s="68"/>
      <c r="BR91" s="76">
        <f t="shared" ref="BR91:BV91" si="431">INDEX($H91:$BP91,MATCH(BR$4,$H$4:$BP$4,0))</f>
        <v>21089954.871214382</v>
      </c>
      <c r="BS91" s="76">
        <f t="shared" si="431"/>
        <v>21429205.830784462</v>
      </c>
      <c r="BT91" s="76">
        <f t="shared" si="431"/>
        <v>23998723.19297396</v>
      </c>
      <c r="BU91" s="76">
        <f t="shared" si="431"/>
        <v>26550157.461541273</v>
      </c>
      <c r="BV91" s="76">
        <f t="shared" si="431"/>
        <v>29273373.455305621</v>
      </c>
      <c r="BX91" s="88">
        <f t="shared" ref="BX91:CA91" si="432">IFERROR(BS91/BR91-1,0)</f>
        <v>1.6085902584510592E-2</v>
      </c>
      <c r="BY91" s="88">
        <f t="shared" si="432"/>
        <v>0.11990726032871546</v>
      </c>
      <c r="BZ91" s="88">
        <f t="shared" si="432"/>
        <v>0.10631541720162385</v>
      </c>
      <c r="CA91" s="88">
        <f t="shared" si="432"/>
        <v>0.10256873232141883</v>
      </c>
    </row>
    <row r="92" spans="1:79" x14ac:dyDescent="0.3">
      <c r="A92" t="s">
        <v>90</v>
      </c>
      <c r="H92" s="33">
        <f>ROUND(H72-H91,0)</f>
        <v>0</v>
      </c>
      <c r="I92" s="33">
        <f t="shared" ref="I92:M92" si="433">ROUND(I72-I91,0)</f>
        <v>0</v>
      </c>
      <c r="J92" s="33">
        <f t="shared" si="433"/>
        <v>0</v>
      </c>
      <c r="K92" s="33">
        <f t="shared" si="433"/>
        <v>0</v>
      </c>
      <c r="L92" s="33">
        <f t="shared" si="433"/>
        <v>0</v>
      </c>
      <c r="M92" s="33">
        <f t="shared" si="433"/>
        <v>0</v>
      </c>
      <c r="N92" s="33">
        <f t="shared" ref="N92" si="434">ROUND(N72-N91,0)</f>
        <v>0</v>
      </c>
      <c r="O92" s="33">
        <f t="shared" ref="O92" si="435">ROUND(O72-O91,0)</f>
        <v>0</v>
      </c>
      <c r="P92" s="33">
        <f t="shared" ref="P92" si="436">ROUND(P72-P91,0)</f>
        <v>0</v>
      </c>
      <c r="Q92" s="33">
        <f t="shared" ref="Q92" si="437">ROUND(Q72-Q91,0)</f>
        <v>0</v>
      </c>
      <c r="R92" s="33">
        <f t="shared" ref="R92" si="438">ROUND(R72-R91,0)</f>
        <v>0</v>
      </c>
      <c r="S92" s="33">
        <f t="shared" ref="S92" si="439">ROUND(S72-S91,0)</f>
        <v>0</v>
      </c>
      <c r="T92" s="33">
        <f t="shared" ref="T92" si="440">ROUND(T72-T91,0)</f>
        <v>0</v>
      </c>
      <c r="U92" s="33">
        <f t="shared" ref="U92" si="441">ROUND(U72-U91,0)</f>
        <v>0</v>
      </c>
      <c r="V92" s="33">
        <f t="shared" ref="V92" si="442">ROUND(V72-V91,0)</f>
        <v>0</v>
      </c>
      <c r="W92" s="33">
        <f t="shared" ref="W92" si="443">ROUND(W72-W91,0)</f>
        <v>0</v>
      </c>
      <c r="X92" s="33">
        <f t="shared" ref="X92" si="444">ROUND(X72-X91,0)</f>
        <v>0</v>
      </c>
      <c r="Y92" s="33">
        <f t="shared" ref="Y92" si="445">ROUND(Y72-Y91,0)</f>
        <v>0</v>
      </c>
      <c r="Z92" s="33">
        <f t="shared" ref="Z92" si="446">ROUND(Z72-Z91,0)</f>
        <v>0</v>
      </c>
      <c r="AA92" s="33">
        <f t="shared" ref="AA92" si="447">ROUND(AA72-AA91,0)</f>
        <v>0</v>
      </c>
      <c r="AB92" s="33">
        <f t="shared" ref="AB92" si="448">ROUND(AB72-AB91,0)</f>
        <v>0</v>
      </c>
      <c r="AC92" s="33">
        <f t="shared" ref="AC92" si="449">ROUND(AC72-AC91,0)</f>
        <v>0</v>
      </c>
      <c r="AD92" s="33">
        <f t="shared" ref="AD92" si="450">ROUND(AD72-AD91,0)</f>
        <v>0</v>
      </c>
      <c r="AE92" s="33">
        <f t="shared" ref="AE92" si="451">ROUND(AE72-AE91,0)</f>
        <v>0</v>
      </c>
      <c r="AF92" s="33">
        <f t="shared" ref="AF92:BO92" si="452">ROUND(AF72-AF91,0)</f>
        <v>0</v>
      </c>
      <c r="AG92" s="33">
        <f t="shared" si="452"/>
        <v>0</v>
      </c>
      <c r="AH92" s="33">
        <f t="shared" si="452"/>
        <v>0</v>
      </c>
      <c r="AI92" s="33">
        <f t="shared" si="452"/>
        <v>0</v>
      </c>
      <c r="AJ92" s="33">
        <f t="shared" si="452"/>
        <v>0</v>
      </c>
      <c r="AK92" s="33">
        <f t="shared" si="452"/>
        <v>0</v>
      </c>
      <c r="AL92" s="33">
        <f t="shared" si="452"/>
        <v>0</v>
      </c>
      <c r="AM92" s="33">
        <f t="shared" si="452"/>
        <v>0</v>
      </c>
      <c r="AN92" s="33">
        <f t="shared" si="452"/>
        <v>0</v>
      </c>
      <c r="AO92" s="33">
        <f t="shared" si="452"/>
        <v>0</v>
      </c>
      <c r="AP92" s="33">
        <f t="shared" si="452"/>
        <v>0</v>
      </c>
      <c r="AQ92" s="33">
        <f t="shared" si="452"/>
        <v>0</v>
      </c>
      <c r="AR92" s="33">
        <f t="shared" si="452"/>
        <v>0</v>
      </c>
      <c r="AS92" s="33">
        <f t="shared" si="452"/>
        <v>0</v>
      </c>
      <c r="AT92" s="33">
        <f t="shared" si="452"/>
        <v>0</v>
      </c>
      <c r="AU92" s="33">
        <f t="shared" si="452"/>
        <v>0</v>
      </c>
      <c r="AV92" s="33">
        <f t="shared" si="452"/>
        <v>0</v>
      </c>
      <c r="AW92" s="33">
        <f t="shared" si="452"/>
        <v>0</v>
      </c>
      <c r="AX92" s="33">
        <f t="shared" si="452"/>
        <v>0</v>
      </c>
      <c r="AY92" s="33">
        <f t="shared" si="452"/>
        <v>0</v>
      </c>
      <c r="AZ92" s="33">
        <f t="shared" si="452"/>
        <v>0</v>
      </c>
      <c r="BA92" s="33">
        <f t="shared" si="452"/>
        <v>0</v>
      </c>
      <c r="BB92" s="33">
        <f t="shared" si="452"/>
        <v>0</v>
      </c>
      <c r="BC92" s="33">
        <f t="shared" si="452"/>
        <v>0</v>
      </c>
      <c r="BD92" s="33">
        <f t="shared" si="452"/>
        <v>0</v>
      </c>
      <c r="BE92" s="33">
        <f t="shared" si="452"/>
        <v>0</v>
      </c>
      <c r="BF92" s="33">
        <f t="shared" si="452"/>
        <v>0</v>
      </c>
      <c r="BG92" s="33">
        <f t="shared" si="452"/>
        <v>0</v>
      </c>
      <c r="BH92" s="33">
        <f t="shared" si="452"/>
        <v>0</v>
      </c>
      <c r="BI92" s="33">
        <f t="shared" si="452"/>
        <v>0</v>
      </c>
      <c r="BJ92" s="33">
        <f t="shared" si="452"/>
        <v>0</v>
      </c>
      <c r="BK92" s="33">
        <f t="shared" si="452"/>
        <v>0</v>
      </c>
      <c r="BL92" s="33">
        <f t="shared" si="452"/>
        <v>0</v>
      </c>
      <c r="BM92" s="33">
        <f t="shared" si="452"/>
        <v>0</v>
      </c>
      <c r="BN92" s="33">
        <f t="shared" si="452"/>
        <v>0</v>
      </c>
      <c r="BO92" s="33">
        <f t="shared" si="452"/>
        <v>0</v>
      </c>
      <c r="BP92" s="73"/>
      <c r="BR92" s="33">
        <f t="shared" ref="BR92:BV92" si="453">ROUND(BR72-BR91,0)</f>
        <v>0</v>
      </c>
      <c r="BS92" s="33">
        <f t="shared" si="453"/>
        <v>0</v>
      </c>
      <c r="BT92" s="33">
        <f t="shared" si="453"/>
        <v>0</v>
      </c>
      <c r="BU92" s="33">
        <f t="shared" si="453"/>
        <v>0</v>
      </c>
      <c r="BV92" s="33">
        <f t="shared" si="453"/>
        <v>0</v>
      </c>
      <c r="BX92" s="89">
        <f t="shared" ref="BX92:CA92" si="454">ROUND(BX72-BX91,0)</f>
        <v>0</v>
      </c>
      <c r="BY92" s="89">
        <f t="shared" si="454"/>
        <v>0</v>
      </c>
      <c r="BZ92" s="89">
        <f t="shared" si="454"/>
        <v>0</v>
      </c>
      <c r="CA92" s="89">
        <f t="shared" si="454"/>
        <v>0</v>
      </c>
    </row>
    <row r="93" spans="1:79" x14ac:dyDescent="0.3">
      <c r="I93" s="41"/>
    </row>
    <row r="94" spans="1:79" x14ac:dyDescent="0.3">
      <c r="A94" s="5" t="s">
        <v>102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103</v>
      </c>
    </row>
    <row r="96" spans="1:79" x14ac:dyDescent="0.3">
      <c r="A96" s="42" t="str">
        <f>$A$49</f>
        <v>Net Income</v>
      </c>
      <c r="F96" s="13" t="s">
        <v>107</v>
      </c>
      <c r="H96" s="46"/>
      <c r="I96" s="41">
        <f t="shared" ref="I96:AE96" si="455">I49</f>
        <v>252592.95386887123</v>
      </c>
      <c r="J96" s="41">
        <f t="shared" si="455"/>
        <v>284319.38289991167</v>
      </c>
      <c r="K96" s="41">
        <f t="shared" si="455"/>
        <v>268151.22741980274</v>
      </c>
      <c r="L96" s="41">
        <f t="shared" si="455"/>
        <v>312427.99695409089</v>
      </c>
      <c r="M96" s="41">
        <f t="shared" si="455"/>
        <v>255245.95518352068</v>
      </c>
      <c r="N96" s="41">
        <f t="shared" si="455"/>
        <v>245135.65787589946</v>
      </c>
      <c r="O96" s="41">
        <f t="shared" si="455"/>
        <v>261330.76508936859</v>
      </c>
      <c r="P96" s="41">
        <f t="shared" si="455"/>
        <v>213812.57390676509</v>
      </c>
      <c r="Q96" s="41">
        <f t="shared" si="455"/>
        <v>234243.54043128318</v>
      </c>
      <c r="R96" s="41">
        <f t="shared" si="455"/>
        <v>229097.02628876769</v>
      </c>
      <c r="S96" s="41">
        <f t="shared" si="455"/>
        <v>278286.65434761078</v>
      </c>
      <c r="T96" s="41">
        <f t="shared" si="455"/>
        <v>126271.27402088518</v>
      </c>
      <c r="U96" s="41">
        <f t="shared" si="455"/>
        <v>257135.81227931433</v>
      </c>
      <c r="V96" s="41">
        <f t="shared" si="455"/>
        <v>124892.95686689958</v>
      </c>
      <c r="W96" s="41">
        <f t="shared" si="455"/>
        <v>205798.54603977816</v>
      </c>
      <c r="X96" s="41">
        <f t="shared" si="455"/>
        <v>206388.59979312285</v>
      </c>
      <c r="Y96" s="41">
        <f t="shared" si="455"/>
        <v>159504.43551332416</v>
      </c>
      <c r="Z96" s="41">
        <f t="shared" si="455"/>
        <v>137522.6639203238</v>
      </c>
      <c r="AA96" s="41">
        <f t="shared" si="455"/>
        <v>186524.47729907598</v>
      </c>
      <c r="AB96" s="41">
        <f t="shared" si="455"/>
        <v>143821.14255914363</v>
      </c>
      <c r="AC96" s="41">
        <f t="shared" si="455"/>
        <v>201903.13829778397</v>
      </c>
      <c r="AD96" s="41">
        <f t="shared" si="455"/>
        <v>197703.56744567878</v>
      </c>
      <c r="AE96" s="41">
        <f t="shared" si="455"/>
        <v>254301.5468758709</v>
      </c>
      <c r="AF96" s="41">
        <f t="shared" ref="AF96:BO96" si="456">AF49</f>
        <v>150540.18660057936</v>
      </c>
      <c r="AG96" s="41">
        <f t="shared" si="456"/>
        <v>231843.94853869925</v>
      </c>
      <c r="AH96" s="41">
        <f t="shared" si="456"/>
        <v>233301.89279175032</v>
      </c>
      <c r="AI96" s="41">
        <f t="shared" si="456"/>
        <v>217032.05089655443</v>
      </c>
      <c r="AJ96" s="41">
        <f t="shared" si="456"/>
        <v>259790.81856627646</v>
      </c>
      <c r="AK96" s="41">
        <f t="shared" si="456"/>
        <v>184858.39937636978</v>
      </c>
      <c r="AL96" s="41">
        <f t="shared" si="456"/>
        <v>183000.309397523</v>
      </c>
      <c r="AM96" s="41">
        <f t="shared" si="456"/>
        <v>184549.47984467098</v>
      </c>
      <c r="AN96" s="41">
        <f t="shared" si="456"/>
        <v>167383.15695965668</v>
      </c>
      <c r="AO96" s="41">
        <f t="shared" si="456"/>
        <v>178713.69241454502</v>
      </c>
      <c r="AP96" s="41">
        <f t="shared" si="456"/>
        <v>144277.79510920381</v>
      </c>
      <c r="AQ96" s="41">
        <f t="shared" si="456"/>
        <v>230739.17289264878</v>
      </c>
      <c r="AR96" s="41">
        <f t="shared" si="456"/>
        <v>121106.82260251646</v>
      </c>
      <c r="AS96" s="41">
        <f t="shared" si="456"/>
        <v>208277.00500036293</v>
      </c>
      <c r="AT96" s="41">
        <f t="shared" si="456"/>
        <v>205844.36451860497</v>
      </c>
      <c r="AU96" s="41">
        <f t="shared" si="456"/>
        <v>202674.69871082241</v>
      </c>
      <c r="AV96" s="41">
        <f t="shared" si="456"/>
        <v>250121.43583350035</v>
      </c>
      <c r="AW96" s="41">
        <f t="shared" si="456"/>
        <v>178263.48313412542</v>
      </c>
      <c r="AX96" s="41">
        <f t="shared" si="456"/>
        <v>179125.3753921279</v>
      </c>
      <c r="AY96" s="41">
        <f t="shared" si="456"/>
        <v>189455.20945176401</v>
      </c>
      <c r="AZ96" s="41">
        <f t="shared" si="456"/>
        <v>172285.14676958794</v>
      </c>
      <c r="BA96" s="41">
        <f t="shared" si="456"/>
        <v>184826.23636553268</v>
      </c>
      <c r="BB96" s="41">
        <f t="shared" si="456"/>
        <v>148339.74801746043</v>
      </c>
      <c r="BC96" s="41">
        <f t="shared" si="456"/>
        <v>240230.80528988855</v>
      </c>
      <c r="BD96" s="41">
        <f t="shared" si="456"/>
        <v>128316.37539915569</v>
      </c>
      <c r="BE96" s="41">
        <f t="shared" si="456"/>
        <v>222373.80181480799</v>
      </c>
      <c r="BF96" s="41">
        <f t="shared" si="456"/>
        <v>215180.45635294105</v>
      </c>
      <c r="BG96" s="41">
        <f t="shared" si="456"/>
        <v>211705.29408037069</v>
      </c>
      <c r="BH96" s="41">
        <f t="shared" si="456"/>
        <v>263023.77951608819</v>
      </c>
      <c r="BI96" s="41">
        <f t="shared" si="456"/>
        <v>186434.13305757966</v>
      </c>
      <c r="BJ96" s="41">
        <f t="shared" si="456"/>
        <v>189217.2563903447</v>
      </c>
      <c r="BK96" s="41">
        <f t="shared" si="456"/>
        <v>201769.64333658025</v>
      </c>
      <c r="BL96" s="41">
        <f t="shared" si="456"/>
        <v>183551.75429789841</v>
      </c>
      <c r="BM96" s="41">
        <f t="shared" si="456"/>
        <v>196330.95897663577</v>
      </c>
      <c r="BN96" s="41">
        <f t="shared" si="456"/>
        <v>156373.6308876921</v>
      </c>
      <c r="BO96" s="41">
        <f t="shared" si="456"/>
        <v>254032.81224865236</v>
      </c>
      <c r="BP96" s="74"/>
      <c r="BR96" s="74"/>
      <c r="BS96" s="41">
        <f t="shared" ref="BS96:BV96" si="457">BS49</f>
        <v>2201768.1609112015</v>
      </c>
      <c r="BT96" s="41">
        <f t="shared" si="457"/>
        <v>2366030.9033884779</v>
      </c>
      <c r="BU96" s="41">
        <f t="shared" si="457"/>
        <v>2280550.3310862938</v>
      </c>
      <c r="BV96" s="41">
        <f t="shared" si="457"/>
        <v>2408309.8963587466</v>
      </c>
    </row>
    <row r="97" spans="1:74" x14ac:dyDescent="0.3">
      <c r="A97" s="42" t="str">
        <f>$A$40</f>
        <v>Depreciation</v>
      </c>
      <c r="F97" s="13" t="s">
        <v>107</v>
      </c>
      <c r="H97" s="46"/>
      <c r="I97" s="41">
        <f t="shared" ref="I97:AE97" si="458">I40</f>
        <v>19035.61</v>
      </c>
      <c r="J97" s="41">
        <f t="shared" si="458"/>
        <v>18720.400000000001</v>
      </c>
      <c r="K97" s="41">
        <f t="shared" si="458"/>
        <v>18411.5</v>
      </c>
      <c r="L97" s="41">
        <f t="shared" si="458"/>
        <v>18981.88</v>
      </c>
      <c r="M97" s="41">
        <f t="shared" si="458"/>
        <v>19528.150000000001</v>
      </c>
      <c r="N97" s="41">
        <f t="shared" si="458"/>
        <v>20104.55</v>
      </c>
      <c r="O97" s="41">
        <f t="shared" si="458"/>
        <v>20664.259999999998</v>
      </c>
      <c r="P97" s="41">
        <f t="shared" si="458"/>
        <v>21250.01</v>
      </c>
      <c r="Q97" s="41">
        <f t="shared" si="458"/>
        <v>20976.37</v>
      </c>
      <c r="R97" s="41">
        <f t="shared" si="458"/>
        <v>21574.46</v>
      </c>
      <c r="S97" s="41">
        <f t="shared" si="458"/>
        <v>22131.79</v>
      </c>
      <c r="T97" s="41">
        <f t="shared" si="458"/>
        <v>22689.54</v>
      </c>
      <c r="U97" s="41">
        <f t="shared" si="458"/>
        <v>22437.15</v>
      </c>
      <c r="V97" s="41">
        <f t="shared" si="458"/>
        <v>22189.8</v>
      </c>
      <c r="W97" s="41">
        <f t="shared" si="458"/>
        <v>21947.4</v>
      </c>
      <c r="X97" s="41">
        <f t="shared" si="458"/>
        <v>21709.85</v>
      </c>
      <c r="Y97" s="41">
        <f t="shared" si="458"/>
        <v>21477.05</v>
      </c>
      <c r="Z97" s="41">
        <f t="shared" si="458"/>
        <v>22074.57</v>
      </c>
      <c r="AA97" s="41">
        <f t="shared" si="458"/>
        <v>22683.26</v>
      </c>
      <c r="AB97" s="41">
        <f t="shared" si="458"/>
        <v>23286</v>
      </c>
      <c r="AC97" s="41">
        <f t="shared" si="458"/>
        <v>23071.27</v>
      </c>
      <c r="AD97" s="41">
        <f t="shared" si="458"/>
        <v>23693.05</v>
      </c>
      <c r="AE97" s="41">
        <f t="shared" si="458"/>
        <v>24359.63</v>
      </c>
      <c r="AF97" s="41">
        <f t="shared" ref="AF97:BO97" si="459">AF40</f>
        <v>24559.63</v>
      </c>
      <c r="AG97" s="41">
        <f t="shared" si="459"/>
        <v>24759.63</v>
      </c>
      <c r="AH97" s="41">
        <f t="shared" si="459"/>
        <v>24959.63</v>
      </c>
      <c r="AI97" s="41">
        <f t="shared" si="459"/>
        <v>27159.63</v>
      </c>
      <c r="AJ97" s="41">
        <f t="shared" si="459"/>
        <v>29359.63</v>
      </c>
      <c r="AK97" s="41">
        <f t="shared" si="459"/>
        <v>31226.296666666669</v>
      </c>
      <c r="AL97" s="41">
        <f t="shared" si="459"/>
        <v>33092.963333333333</v>
      </c>
      <c r="AM97" s="41">
        <f t="shared" si="459"/>
        <v>34626.296666666669</v>
      </c>
      <c r="AN97" s="41">
        <f t="shared" si="459"/>
        <v>36159.630000000005</v>
      </c>
      <c r="AO97" s="41">
        <f t="shared" si="459"/>
        <v>37692.963333333333</v>
      </c>
      <c r="AP97" s="41">
        <f t="shared" si="459"/>
        <v>39226.296666666669</v>
      </c>
      <c r="AQ97" s="41">
        <f t="shared" si="459"/>
        <v>40092.963333333333</v>
      </c>
      <c r="AR97" s="41">
        <f t="shared" si="459"/>
        <v>40292.963333333333</v>
      </c>
      <c r="AS97" s="41">
        <f t="shared" si="459"/>
        <v>40492.963333333333</v>
      </c>
      <c r="AT97" s="41">
        <f t="shared" si="459"/>
        <v>40692.963333333333</v>
      </c>
      <c r="AU97" s="41">
        <f t="shared" si="459"/>
        <v>40892.963333333333</v>
      </c>
      <c r="AV97" s="41">
        <f t="shared" si="459"/>
        <v>41092.963333333333</v>
      </c>
      <c r="AW97" s="41">
        <f t="shared" si="459"/>
        <v>41292.963333333333</v>
      </c>
      <c r="AX97" s="41">
        <f t="shared" si="459"/>
        <v>41492.963333333333</v>
      </c>
      <c r="AY97" s="41">
        <f t="shared" si="459"/>
        <v>41692.963333333333</v>
      </c>
      <c r="AZ97" s="41">
        <f t="shared" si="459"/>
        <v>41892.963333333333</v>
      </c>
      <c r="BA97" s="41">
        <f t="shared" si="459"/>
        <v>42092.963333333333</v>
      </c>
      <c r="BB97" s="41">
        <f t="shared" si="459"/>
        <v>42292.963333333333</v>
      </c>
      <c r="BC97" s="41">
        <f t="shared" si="459"/>
        <v>42492.963333333333</v>
      </c>
      <c r="BD97" s="41">
        <f t="shared" si="459"/>
        <v>42692.963333333333</v>
      </c>
      <c r="BE97" s="41">
        <f t="shared" si="459"/>
        <v>42892.963333333333</v>
      </c>
      <c r="BF97" s="41">
        <f t="shared" si="459"/>
        <v>43092.963333333333</v>
      </c>
      <c r="BG97" s="41">
        <f t="shared" si="459"/>
        <v>43292.963333333333</v>
      </c>
      <c r="BH97" s="41">
        <f t="shared" si="459"/>
        <v>43492.963333333333</v>
      </c>
      <c r="BI97" s="41">
        <f t="shared" si="459"/>
        <v>43692.963333333333</v>
      </c>
      <c r="BJ97" s="41">
        <f t="shared" si="459"/>
        <v>43892.963333333333</v>
      </c>
      <c r="BK97" s="41">
        <f t="shared" si="459"/>
        <v>44092.963333333333</v>
      </c>
      <c r="BL97" s="41">
        <f t="shared" si="459"/>
        <v>44292.963333333333</v>
      </c>
      <c r="BM97" s="41">
        <f t="shared" si="459"/>
        <v>44492.963333333333</v>
      </c>
      <c r="BN97" s="41">
        <f t="shared" si="459"/>
        <v>44692.963333333333</v>
      </c>
      <c r="BO97" s="41">
        <f t="shared" si="459"/>
        <v>44892.963333333333</v>
      </c>
      <c r="BP97" s="74"/>
      <c r="BR97" s="74"/>
      <c r="BS97" s="41">
        <f t="shared" ref="BS97:BV97" si="460">BS40</f>
        <v>271618.57</v>
      </c>
      <c r="BT97" s="41">
        <f t="shared" si="460"/>
        <v>382915.56</v>
      </c>
      <c r="BU97" s="41">
        <f t="shared" si="460"/>
        <v>496715.55999999988</v>
      </c>
      <c r="BV97" s="41">
        <f t="shared" si="460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105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1">J67-K67</f>
        <v>-114032.31999999983</v>
      </c>
      <c r="L98" s="41">
        <f t="shared" si="461"/>
        <v>-19513.620000000112</v>
      </c>
      <c r="M98" s="41">
        <f t="shared" si="461"/>
        <v>-141147.79999999981</v>
      </c>
      <c r="N98" s="41">
        <f t="shared" si="461"/>
        <v>185142.86999999965</v>
      </c>
      <c r="O98" s="41">
        <f t="shared" si="461"/>
        <v>227252.15000000037</v>
      </c>
      <c r="P98" s="41">
        <f t="shared" si="461"/>
        <v>-109431.10000000009</v>
      </c>
      <c r="Q98" s="41">
        <f t="shared" si="461"/>
        <v>-81747.85999999987</v>
      </c>
      <c r="R98" s="41">
        <f t="shared" si="461"/>
        <v>-16805.850000000093</v>
      </c>
      <c r="S98" s="41">
        <f t="shared" si="461"/>
        <v>-95381.439999999944</v>
      </c>
      <c r="T98" s="41">
        <f t="shared" si="461"/>
        <v>28983.679999999702</v>
      </c>
      <c r="U98" s="41">
        <f t="shared" si="461"/>
        <v>140302.3200000003</v>
      </c>
      <c r="V98" s="41">
        <f t="shared" si="461"/>
        <v>-35631.419999999925</v>
      </c>
      <c r="W98" s="41">
        <f t="shared" si="461"/>
        <v>-395631.97000000067</v>
      </c>
      <c r="X98" s="41">
        <f t="shared" si="461"/>
        <v>-99597.069999999367</v>
      </c>
      <c r="Y98" s="41">
        <f t="shared" si="461"/>
        <v>55613.040000000037</v>
      </c>
      <c r="Z98" s="41">
        <f t="shared" si="461"/>
        <v>82199.429999999702</v>
      </c>
      <c r="AA98" s="41">
        <f t="shared" si="461"/>
        <v>225003.45000000019</v>
      </c>
      <c r="AB98" s="41">
        <f t="shared" si="461"/>
        <v>134786.44999999972</v>
      </c>
      <c r="AC98" s="41">
        <f t="shared" si="461"/>
        <v>68344.850000000093</v>
      </c>
      <c r="AD98" s="41">
        <f t="shared" si="461"/>
        <v>42294.439999999944</v>
      </c>
      <c r="AE98" s="41">
        <f t="shared" si="461"/>
        <v>-63451.189999999944</v>
      </c>
      <c r="AF98" s="41">
        <f t="shared" ref="AF98:AF100" si="462">AE67-AF67</f>
        <v>48317.240386084188</v>
      </c>
      <c r="AG98" s="41">
        <f t="shared" ref="AG98:AG100" si="463">AF67-AG67</f>
        <v>-442065.18699064199</v>
      </c>
      <c r="AH98" s="41">
        <f t="shared" ref="AH98:AH100" si="464">AG67-AH67</f>
        <v>-371414.11804344086</v>
      </c>
      <c r="AI98" s="41">
        <f t="shared" ref="AI98:AI100" si="465">AH67-AI67</f>
        <v>-539105.15865010023</v>
      </c>
      <c r="AJ98" s="41">
        <f t="shared" ref="AJ98:AJ100" si="466">AI67-AJ67</f>
        <v>-503911.48720453307</v>
      </c>
      <c r="AK98" s="41">
        <f t="shared" ref="AK98:AK100" si="467">AJ67-AK67</f>
        <v>-344673.31604749151</v>
      </c>
      <c r="AL98" s="41">
        <f t="shared" ref="AL98:AL100" si="468">AK67-AL67</f>
        <v>66608.383497250266</v>
      </c>
      <c r="AM98" s="41">
        <f t="shared" ref="AM98:AM100" si="469">AL67-AM67</f>
        <v>144181.19411324989</v>
      </c>
      <c r="AN98" s="41">
        <f t="shared" ref="AN98:AN100" si="470">AM67-AN67</f>
        <v>45420.188918999396</v>
      </c>
      <c r="AO98" s="41">
        <f t="shared" ref="AO98:AO100" si="471">AN67-AO67</f>
        <v>14382.626099624671</v>
      </c>
      <c r="AP98" s="41">
        <f t="shared" ref="AP98:AP100" si="472">AO67-AP67</f>
        <v>42072.580955125391</v>
      </c>
      <c r="AQ98" s="41">
        <f t="shared" ref="AQ98:AQ100" si="473">AP67-AQ67</f>
        <v>-140655.16663275007</v>
      </c>
      <c r="AR98" s="41">
        <f t="shared" ref="AR98:AR100" si="474">AQ67-AR67</f>
        <v>76747.770661436953</v>
      </c>
      <c r="AS98" s="41">
        <f t="shared" ref="AS98:AS100" si="475">AR67-AS67</f>
        <v>-94668.881181392819</v>
      </c>
      <c r="AT98" s="41">
        <f t="shared" ref="AT98:AT100" si="476">AS67-AT67</f>
        <v>10747.809408931993</v>
      </c>
      <c r="AU98" s="41">
        <f t="shared" ref="AU98:AU100" si="477">AT67-AU67</f>
        <v>-187297.70690293331</v>
      </c>
      <c r="AV98" s="41">
        <f t="shared" ref="AV98:AV100" si="478">AU67-AV67</f>
        <v>-122267.77393403184</v>
      </c>
      <c r="AW98" s="41">
        <f t="shared" ref="AW98:AW100" si="479">AV67-AW67</f>
        <v>55661.339648238383</v>
      </c>
      <c r="AX98" s="41">
        <f t="shared" ref="AX98:AX100" si="480">AW67-AX67</f>
        <v>67607.509249707684</v>
      </c>
      <c r="AY98" s="41">
        <f t="shared" ref="AY98:AY100" si="481">AX67-AY67</f>
        <v>146343.91202494968</v>
      </c>
      <c r="AZ98" s="41">
        <f t="shared" ref="AZ98:AZ100" si="482">AY67-AZ67</f>
        <v>46101.491752784699</v>
      </c>
      <c r="BA98" s="41">
        <f t="shared" ref="BA98:BA100" si="483">AZ67-BA67</f>
        <v>14598.365491119213</v>
      </c>
      <c r="BB98" s="41">
        <f t="shared" ref="BB98:BB100" si="484">BA67-BB67</f>
        <v>42703.669669452123</v>
      </c>
      <c r="BC98" s="41">
        <f t="shared" ref="BC98:BC100" si="485">BB67-BC67</f>
        <v>-142764.99413224123</v>
      </c>
      <c r="BD98" s="41">
        <f t="shared" ref="BD98:BD100" si="486">BC67-BD67</f>
        <v>77898.987221358344</v>
      </c>
      <c r="BE98" s="41">
        <f t="shared" ref="BE98:BE100" si="487">BD67-BE67</f>
        <v>-96088.914399114437</v>
      </c>
      <c r="BF98" s="41">
        <f t="shared" ref="BF98:BF100" si="488">BE67-BF67</f>
        <v>10909.026550065726</v>
      </c>
      <c r="BG98" s="41">
        <f t="shared" ref="BG98:BG100" si="489">BF67-BG67</f>
        <v>-190107.17250647582</v>
      </c>
      <c r="BH98" s="41">
        <f t="shared" ref="BH98:BH100" si="490">BG67-BH67</f>
        <v>-124101.79054304212</v>
      </c>
      <c r="BI98" s="41">
        <f t="shared" ref="BI98:BI100" si="491">BH67-BI67</f>
        <v>56496.259742960334</v>
      </c>
      <c r="BJ98" s="41">
        <f t="shared" ref="BJ98:BJ100" si="492">BI67-BJ67</f>
        <v>68621.621888455003</v>
      </c>
      <c r="BK98" s="41">
        <f t="shared" ref="BK98:BK100" si="493">BJ67-BK67</f>
        <v>148539.07070532255</v>
      </c>
      <c r="BL98" s="41">
        <f t="shared" ref="BL98:BL100" si="494">BK67-BL67</f>
        <v>46793.014129077084</v>
      </c>
      <c r="BM98" s="41">
        <f t="shared" ref="BM98:BM100" si="495">BL67-BM67</f>
        <v>14817.340973486193</v>
      </c>
      <c r="BN98" s="41">
        <f t="shared" ref="BN98:BN100" si="496">BM67-BN67</f>
        <v>43344.224714493379</v>
      </c>
      <c r="BO98" s="41">
        <f t="shared" ref="BO98:BO100" si="497">BN67-BO67</f>
        <v>-144906.46904422529</v>
      </c>
      <c r="BP98" s="74"/>
      <c r="BR98" s="74"/>
      <c r="BS98" s="41">
        <f t="shared" ref="BS98:BS100" si="498">BR67-BS67</f>
        <v>183216.00999999978</v>
      </c>
      <c r="BT98" s="41">
        <f t="shared" ref="BT98:BT100" si="499">BS67-BT67</f>
        <v>-1980842.2195986239</v>
      </c>
      <c r="BU98" s="41">
        <f t="shared" ref="BU98:BU100" si="500">BT67-BU67</f>
        <v>-86487.488243978471</v>
      </c>
      <c r="BV98" s="41">
        <f t="shared" ref="BV98:BV100" si="501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105</v>
      </c>
      <c r="H99" s="46"/>
      <c r="I99" s="41">
        <f t="shared" ref="I99:J100" si="502">H68-I68</f>
        <v>39031.459999999031</v>
      </c>
      <c r="J99" s="41">
        <f t="shared" si="502"/>
        <v>275882.38999999966</v>
      </c>
      <c r="K99" s="41">
        <f t="shared" si="461"/>
        <v>-468366.37999999989</v>
      </c>
      <c r="L99" s="41">
        <f t="shared" si="461"/>
        <v>-90468.719999998808</v>
      </c>
      <c r="M99" s="41">
        <f t="shared" si="461"/>
        <v>108014.28999999911</v>
      </c>
      <c r="N99" s="41">
        <f t="shared" si="461"/>
        <v>-212667.98000000045</v>
      </c>
      <c r="O99" s="41">
        <f t="shared" si="461"/>
        <v>152633.65000000037</v>
      </c>
      <c r="P99" s="41">
        <f t="shared" si="461"/>
        <v>252385.40000000037</v>
      </c>
      <c r="Q99" s="41">
        <f t="shared" si="461"/>
        <v>387365.47999999952</v>
      </c>
      <c r="R99" s="41">
        <f t="shared" si="461"/>
        <v>34059.589999999851</v>
      </c>
      <c r="S99" s="41">
        <f t="shared" si="461"/>
        <v>-99555.370000000112</v>
      </c>
      <c r="T99" s="41">
        <f t="shared" si="461"/>
        <v>-446977.33000000007</v>
      </c>
      <c r="U99" s="41">
        <f t="shared" si="461"/>
        <v>-312453.00999999978</v>
      </c>
      <c r="V99" s="41">
        <f t="shared" si="461"/>
        <v>-22122.769999999553</v>
      </c>
      <c r="W99" s="41">
        <f t="shared" si="461"/>
        <v>-62434.769999999553</v>
      </c>
      <c r="X99" s="41">
        <f t="shared" si="461"/>
        <v>-468382.62000000104</v>
      </c>
      <c r="Y99" s="41">
        <f t="shared" si="461"/>
        <v>65326.300000000745</v>
      </c>
      <c r="Z99" s="41">
        <f t="shared" si="461"/>
        <v>-4392.0999999996275</v>
      </c>
      <c r="AA99" s="41">
        <f t="shared" si="461"/>
        <v>139130.91999999993</v>
      </c>
      <c r="AB99" s="41">
        <f t="shared" si="461"/>
        <v>101861.70999999903</v>
      </c>
      <c r="AC99" s="41">
        <f t="shared" si="461"/>
        <v>194941.90000000037</v>
      </c>
      <c r="AD99" s="41">
        <f t="shared" si="461"/>
        <v>59786.560000000522</v>
      </c>
      <c r="AE99" s="41">
        <f t="shared" si="461"/>
        <v>-257390.94000000134</v>
      </c>
      <c r="AF99" s="41">
        <f t="shared" si="462"/>
        <v>206388.02002208866</v>
      </c>
      <c r="AG99" s="41">
        <f t="shared" si="463"/>
        <v>-296825.82809582353</v>
      </c>
      <c r="AH99" s="41">
        <f t="shared" si="464"/>
        <v>9519.3141890875995</v>
      </c>
      <c r="AI99" s="41">
        <f t="shared" si="465"/>
        <v>-271078.4840036761</v>
      </c>
      <c r="AJ99" s="41">
        <f t="shared" si="466"/>
        <v>-146557.62141457386</v>
      </c>
      <c r="AK99" s="41">
        <f t="shared" si="467"/>
        <v>89692.881415542215</v>
      </c>
      <c r="AL99" s="41">
        <f t="shared" si="468"/>
        <v>72099.191996131092</v>
      </c>
      <c r="AM99" s="41">
        <f t="shared" si="469"/>
        <v>205011.55242990144</v>
      </c>
      <c r="AN99" s="41">
        <f t="shared" si="470"/>
        <v>18244.075878709555</v>
      </c>
      <c r="AO99" s="41">
        <f t="shared" si="471"/>
        <v>8846.2404209934175</v>
      </c>
      <c r="AP99" s="41">
        <f t="shared" si="472"/>
        <v>106041.29209420271</v>
      </c>
      <c r="AQ99" s="41">
        <f t="shared" si="473"/>
        <v>-224668.83149744757</v>
      </c>
      <c r="AR99" s="41">
        <f t="shared" si="474"/>
        <v>81762.441324653104</v>
      </c>
      <c r="AS99" s="41">
        <f t="shared" si="475"/>
        <v>-290839.55379856005</v>
      </c>
      <c r="AT99" s="41">
        <f t="shared" si="476"/>
        <v>2706.7152610030025</v>
      </c>
      <c r="AU99" s="41">
        <f t="shared" si="477"/>
        <v>-275577.01766515896</v>
      </c>
      <c r="AV99" s="41">
        <f t="shared" si="478"/>
        <v>-143413.82649541274</v>
      </c>
      <c r="AW99" s="41">
        <f t="shared" si="479"/>
        <v>92856.456180479378</v>
      </c>
      <c r="AX99" s="41">
        <f t="shared" si="480"/>
        <v>68572.982777442783</v>
      </c>
      <c r="AY99" s="41">
        <f t="shared" si="481"/>
        <v>207167.66309373826</v>
      </c>
      <c r="AZ99" s="41">
        <f t="shared" si="482"/>
        <v>9655.4994476027787</v>
      </c>
      <c r="BA99" s="41">
        <f t="shared" si="483"/>
        <v>6740.4313531853259</v>
      </c>
      <c r="BB99" s="41">
        <f t="shared" si="484"/>
        <v>115914.09239821881</v>
      </c>
      <c r="BC99" s="41">
        <f t="shared" si="485"/>
        <v>-231706.40236980654</v>
      </c>
      <c r="BD99" s="41">
        <f t="shared" si="486"/>
        <v>77437.064814260229</v>
      </c>
      <c r="BE99" s="41">
        <f t="shared" si="487"/>
        <v>-323501.18200922571</v>
      </c>
      <c r="BF99" s="41">
        <f t="shared" si="488"/>
        <v>352.31622618809342</v>
      </c>
      <c r="BG99" s="41">
        <f t="shared" si="489"/>
        <v>-280229.50061185099</v>
      </c>
      <c r="BH99" s="41">
        <f t="shared" si="490"/>
        <v>-139154.44280439056</v>
      </c>
      <c r="BI99" s="41">
        <f t="shared" si="491"/>
        <v>96431.120875634253</v>
      </c>
      <c r="BJ99" s="41">
        <f t="shared" si="492"/>
        <v>64072.341000748798</v>
      </c>
      <c r="BK99" s="41">
        <f t="shared" si="493"/>
        <v>209172.30289300904</v>
      </c>
      <c r="BL99" s="41">
        <f t="shared" si="494"/>
        <v>-834.35314382985234</v>
      </c>
      <c r="BM99" s="41">
        <f t="shared" si="495"/>
        <v>4155.334614539519</v>
      </c>
      <c r="BN99" s="41">
        <f t="shared" si="496"/>
        <v>127591.42089131661</v>
      </c>
      <c r="BO99" s="41">
        <f t="shared" si="497"/>
        <v>-239583.04448523186</v>
      </c>
      <c r="BP99" s="74"/>
      <c r="BR99" s="74"/>
      <c r="BS99" s="41">
        <f t="shared" si="498"/>
        <v>-1013106.1500000004</v>
      </c>
      <c r="BT99" s="41">
        <f t="shared" si="499"/>
        <v>-223288.19656486437</v>
      </c>
      <c r="BU99" s="41">
        <f t="shared" si="500"/>
        <v>-356160.51849261485</v>
      </c>
      <c r="BV99" s="41">
        <f t="shared" si="501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105</v>
      </c>
      <c r="H100" s="46"/>
      <c r="I100" s="41">
        <f t="shared" si="502"/>
        <v>-26921.020000000019</v>
      </c>
      <c r="J100" s="41">
        <f t="shared" si="502"/>
        <v>-26921.020000000019</v>
      </c>
      <c r="K100" s="41">
        <f t="shared" si="461"/>
        <v>8088.109999999986</v>
      </c>
      <c r="L100" s="41">
        <f t="shared" si="461"/>
        <v>-20935.019999999902</v>
      </c>
      <c r="M100" s="41">
        <f t="shared" si="461"/>
        <v>28346.659999999916</v>
      </c>
      <c r="N100" s="41">
        <f t="shared" si="461"/>
        <v>-1318.4299999999348</v>
      </c>
      <c r="O100" s="41">
        <f t="shared" si="461"/>
        <v>7078.0499999999302</v>
      </c>
      <c r="P100" s="41">
        <f t="shared" si="461"/>
        <v>7078.0500000000466</v>
      </c>
      <c r="Q100" s="41">
        <f t="shared" si="461"/>
        <v>8378.4199999999837</v>
      </c>
      <c r="R100" s="41">
        <f t="shared" si="461"/>
        <v>8378.4099999999744</v>
      </c>
      <c r="S100" s="41">
        <f t="shared" si="461"/>
        <v>-43555.630000000005</v>
      </c>
      <c r="T100" s="41">
        <f t="shared" si="461"/>
        <v>22014.359999999986</v>
      </c>
      <c r="U100" s="41">
        <f t="shared" si="461"/>
        <v>-28536.289999999921</v>
      </c>
      <c r="V100" s="41">
        <f t="shared" si="461"/>
        <v>-28536.280000000028</v>
      </c>
      <c r="W100" s="41">
        <f t="shared" si="461"/>
        <v>8573.4000000000233</v>
      </c>
      <c r="X100" s="41">
        <f t="shared" si="461"/>
        <v>-22191.130000000005</v>
      </c>
      <c r="Y100" s="41">
        <f t="shared" si="461"/>
        <v>30047.469999999972</v>
      </c>
      <c r="Z100" s="41">
        <f t="shared" si="461"/>
        <v>-1397.5400000000373</v>
      </c>
      <c r="AA100" s="41">
        <f t="shared" si="461"/>
        <v>7502.7399999999907</v>
      </c>
      <c r="AB100" s="41">
        <f t="shared" si="461"/>
        <v>7502.7300000000978</v>
      </c>
      <c r="AC100" s="41">
        <f t="shared" si="461"/>
        <v>8881.1199999999953</v>
      </c>
      <c r="AD100" s="41">
        <f t="shared" si="461"/>
        <v>8881.1199999999953</v>
      </c>
      <c r="AE100" s="41">
        <f t="shared" si="461"/>
        <v>-46168.970000000088</v>
      </c>
      <c r="AF100" s="41">
        <f t="shared" si="462"/>
        <v>50430.911677321303</v>
      </c>
      <c r="AG100" s="41">
        <f t="shared" si="463"/>
        <v>-53719.649216631777</v>
      </c>
      <c r="AH100" s="41">
        <f t="shared" si="464"/>
        <v>3344.3373443610035</v>
      </c>
      <c r="AI100" s="41">
        <f t="shared" si="465"/>
        <v>2776.6604014695622</v>
      </c>
      <c r="AJ100" s="41">
        <f t="shared" si="466"/>
        <v>-29745.39868597372</v>
      </c>
      <c r="AK100" s="41">
        <f t="shared" si="467"/>
        <v>43351.687344873673</v>
      </c>
      <c r="AL100" s="41">
        <f t="shared" si="468"/>
        <v>-2733.223085327656</v>
      </c>
      <c r="AM100" s="41">
        <f t="shared" si="469"/>
        <v>-5091.9408420864493</v>
      </c>
      <c r="AN100" s="41">
        <f t="shared" si="470"/>
        <v>7664.6105305160163</v>
      </c>
      <c r="AO100" s="41">
        <f t="shared" si="471"/>
        <v>-1871.6327897583833</v>
      </c>
      <c r="AP100" s="41">
        <f t="shared" si="472"/>
        <v>15896.370810743538</v>
      </c>
      <c r="AQ100" s="41">
        <f t="shared" si="473"/>
        <v>-54726.356096781092</v>
      </c>
      <c r="AR100" s="41">
        <f t="shared" si="474"/>
        <v>51036.783352859085</v>
      </c>
      <c r="AS100" s="41">
        <f t="shared" si="475"/>
        <v>-57910.332805366837</v>
      </c>
      <c r="AT100" s="41">
        <f t="shared" si="476"/>
        <v>6441.0419125547633</v>
      </c>
      <c r="AU100" s="41">
        <f t="shared" si="477"/>
        <v>3050.7405150713166</v>
      </c>
      <c r="AV100" s="41">
        <f t="shared" si="478"/>
        <v>-32161.821482278174</v>
      </c>
      <c r="AW100" s="41">
        <f t="shared" si="479"/>
        <v>46185.194327860838</v>
      </c>
      <c r="AX100" s="41">
        <f t="shared" si="480"/>
        <v>-4116.0098648834974</v>
      </c>
      <c r="AY100" s="41">
        <f t="shared" si="481"/>
        <v>-6234.9161411380628</v>
      </c>
      <c r="AZ100" s="41">
        <f t="shared" si="482"/>
        <v>8016.8838446590817</v>
      </c>
      <c r="BA100" s="41">
        <f t="shared" si="483"/>
        <v>-1618.8060370270396</v>
      </c>
      <c r="BB100" s="41">
        <f t="shared" si="484"/>
        <v>17645.588536300231</v>
      </c>
      <c r="BC100" s="41">
        <f t="shared" si="485"/>
        <v>-58237.402336449712</v>
      </c>
      <c r="BD100" s="41">
        <f t="shared" si="486"/>
        <v>51621.624703605659</v>
      </c>
      <c r="BE100" s="41">
        <f t="shared" si="487"/>
        <v>-62840.854418030009</v>
      </c>
      <c r="BF100" s="41">
        <f t="shared" si="488"/>
        <v>10193.50495087693</v>
      </c>
      <c r="BG100" s="41">
        <f t="shared" si="489"/>
        <v>3375.4178718932671</v>
      </c>
      <c r="BH100" s="41">
        <f t="shared" si="490"/>
        <v>-35008.53898373025</v>
      </c>
      <c r="BI100" s="41">
        <f t="shared" si="491"/>
        <v>49497.850250155549</v>
      </c>
      <c r="BJ100" s="41">
        <f t="shared" si="492"/>
        <v>-5787.8961327879224</v>
      </c>
      <c r="BK100" s="41">
        <f t="shared" si="493"/>
        <v>-7608.3553069592454</v>
      </c>
      <c r="BL100" s="41">
        <f t="shared" si="494"/>
        <v>8421.9020897510927</v>
      </c>
      <c r="BM100" s="41">
        <f t="shared" si="495"/>
        <v>-1306.0066340889316</v>
      </c>
      <c r="BN100" s="41">
        <f t="shared" si="496"/>
        <v>19723.198960419279</v>
      </c>
      <c r="BO100" s="41">
        <f t="shared" si="497"/>
        <v>-62339.144449356594</v>
      </c>
      <c r="BP100" s="74"/>
      <c r="BR100" s="74"/>
      <c r="BS100" s="41">
        <f t="shared" si="498"/>
        <v>-33427.270000000019</v>
      </c>
      <c r="BT100" s="41">
        <f t="shared" si="499"/>
        <v>-24423.622607273981</v>
      </c>
      <c r="BU100" s="41">
        <f t="shared" si="500"/>
        <v>-27903.056177838007</v>
      </c>
      <c r="BV100" s="41">
        <f t="shared" si="501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106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3">K75-J75</f>
        <v>244186.93999999948</v>
      </c>
      <c r="L101" s="41">
        <f t="shared" si="503"/>
        <v>120095.09000000078</v>
      </c>
      <c r="M101" s="41">
        <f t="shared" si="503"/>
        <v>-321582.3900000006</v>
      </c>
      <c r="N101" s="41">
        <f t="shared" si="503"/>
        <v>319110.6400000006</v>
      </c>
      <c r="O101" s="41">
        <f t="shared" si="503"/>
        <v>-430945.98000000045</v>
      </c>
      <c r="P101" s="41">
        <f t="shared" si="503"/>
        <v>50217.129999999888</v>
      </c>
      <c r="Q101" s="41">
        <f t="shared" si="503"/>
        <v>-953.20000000018626</v>
      </c>
      <c r="R101" s="41">
        <f t="shared" si="503"/>
        <v>-39596.489999999292</v>
      </c>
      <c r="S101" s="41">
        <f t="shared" si="503"/>
        <v>126909.46999999974</v>
      </c>
      <c r="T101" s="41">
        <f t="shared" si="503"/>
        <v>-277501.98000000045</v>
      </c>
      <c r="U101" s="41">
        <f t="shared" si="503"/>
        <v>537547.29</v>
      </c>
      <c r="V101" s="41">
        <f t="shared" si="503"/>
        <v>196809.91999999993</v>
      </c>
      <c r="W101" s="41">
        <f t="shared" si="503"/>
        <v>-292308.00999999978</v>
      </c>
      <c r="X101" s="41">
        <f t="shared" si="503"/>
        <v>329570.29000000004</v>
      </c>
      <c r="Y101" s="41">
        <f t="shared" si="503"/>
        <v>-140688.9299999997</v>
      </c>
      <c r="Z101" s="41">
        <f t="shared" si="503"/>
        <v>267478.03000000026</v>
      </c>
      <c r="AA101" s="41">
        <f t="shared" si="503"/>
        <v>-576141.47000000067</v>
      </c>
      <c r="AB101" s="41">
        <f t="shared" si="503"/>
        <v>141533.99000000022</v>
      </c>
      <c r="AC101" s="41">
        <f t="shared" si="503"/>
        <v>-61084.589999999851</v>
      </c>
      <c r="AD101" s="41">
        <f t="shared" si="503"/>
        <v>-105282.36000000034</v>
      </c>
      <c r="AE101" s="41">
        <f t="shared" si="503"/>
        <v>101908.0700000003</v>
      </c>
      <c r="AF101" s="41">
        <f t="shared" ref="AF101:AF104" si="504">AF75-AE75</f>
        <v>-68588.122226253152</v>
      </c>
      <c r="AG101" s="41">
        <f t="shared" ref="AG101:AG104" si="505">AG75-AF75</f>
        <v>193861.65580631141</v>
      </c>
      <c r="AH101" s="41">
        <f t="shared" ref="AH101:AH104" si="506">AH75-AG75</f>
        <v>-6217.2150674201548</v>
      </c>
      <c r="AI101" s="41">
        <f t="shared" ref="AI101:AI104" si="507">AI75-AH75</f>
        <v>177045.65704252757</v>
      </c>
      <c r="AJ101" s="41">
        <f t="shared" ref="AJ101:AJ104" si="508">AJ75-AI75</f>
        <v>95719.106860511936</v>
      </c>
      <c r="AK101" s="41">
        <f t="shared" ref="AK101:AK104" si="509">AK75-AJ75</f>
        <v>-58579.843326985836</v>
      </c>
      <c r="AL101" s="41">
        <f t="shared" ref="AL101:AL104" si="510">AL75-AK75</f>
        <v>-47089.125741966069</v>
      </c>
      <c r="AM101" s="41">
        <f t="shared" ref="AM101:AM104" si="511">AM75-AL75</f>
        <v>-133896.29625038151</v>
      </c>
      <c r="AN101" s="41">
        <f t="shared" ref="AN101:AN104" si="512">AN75-AM75</f>
        <v>-11915.495296321809</v>
      </c>
      <c r="AO101" s="41">
        <f t="shared" ref="AO101:AO104" si="513">AO75-AN75</f>
        <v>-5777.6199149377644</v>
      </c>
      <c r="AP101" s="41">
        <f t="shared" ref="AP101:AP104" si="514">AP75-AO75</f>
        <v>-69257.249617059715</v>
      </c>
      <c r="AQ101" s="41">
        <f t="shared" ref="AQ101:AQ104" si="515">AQ75-AP75</f>
        <v>146734.77696187422</v>
      </c>
      <c r="AR101" s="41">
        <f t="shared" ref="AR101:AR104" si="516">AR75-AQ75</f>
        <v>-53400.347131673247</v>
      </c>
      <c r="AS101" s="41">
        <f t="shared" ref="AS101:AS104" si="517">AS75-AR75</f>
        <v>189951.92512410227</v>
      </c>
      <c r="AT101" s="41">
        <f t="shared" ref="AT101:AT104" si="518">AT75-AS75</f>
        <v>-1767.7986638164148</v>
      </c>
      <c r="AU101" s="41">
        <f t="shared" ref="AU101:AU104" si="519">AU75-AT75</f>
        <v>179983.72072084714</v>
      </c>
      <c r="AV101" s="41">
        <f t="shared" ref="AV101:AV104" si="520">AV75-AU75</f>
        <v>93665.844540134072</v>
      </c>
      <c r="AW101" s="41">
        <f t="shared" ref="AW101:AW104" si="521">AW75-AV75</f>
        <v>-60646.024178336374</v>
      </c>
      <c r="AX101" s="41">
        <f t="shared" ref="AX101:AX104" si="522">AX75-AW75</f>
        <v>-44786.102577709593</v>
      </c>
      <c r="AY101" s="41">
        <f t="shared" ref="AY101:AY104" si="523">AY75-AX75</f>
        <v>-135304.48631953541</v>
      </c>
      <c r="AZ101" s="41">
        <f t="shared" ref="AZ101:AZ104" si="524">AZ75-AY75</f>
        <v>-6306.159819573164</v>
      </c>
      <c r="BA101" s="41">
        <f t="shared" ref="BA101:BA104" si="525">BA75-AZ75</f>
        <v>-4402.2826159028336</v>
      </c>
      <c r="BB101" s="41">
        <f t="shared" ref="BB101:BB104" si="526">BB75-BA75</f>
        <v>-75705.332072215155</v>
      </c>
      <c r="BC101" s="41">
        <f t="shared" ref="BC101:BC104" si="527">BC75-BB75</f>
        <v>151331.12611020263</v>
      </c>
      <c r="BD101" s="41">
        <f t="shared" ref="BD101:BD104" si="528">BD75-BC75</f>
        <v>-50575.37513489835</v>
      </c>
      <c r="BE101" s="41">
        <f t="shared" ref="BE101:BE104" si="529">BE75-BD75</f>
        <v>211283.75250202883</v>
      </c>
      <c r="BF101" s="41">
        <f t="shared" ref="BF101:BF104" si="530">BF75-BE75</f>
        <v>-230.10331484489143</v>
      </c>
      <c r="BG101" s="41">
        <f t="shared" ref="BG101:BG104" si="531">BG75-BF75</f>
        <v>183022.33111887984</v>
      </c>
      <c r="BH101" s="41">
        <f t="shared" ref="BH101:BH104" si="532">BH75-BG75</f>
        <v>90883.97350029368</v>
      </c>
      <c r="BI101" s="41">
        <f t="shared" ref="BI101:BI104" si="533">BI75-BH75</f>
        <v>-62980.694382746704</v>
      </c>
      <c r="BJ101" s="41">
        <f t="shared" ref="BJ101:BJ104" si="534">BJ75-BI75</f>
        <v>-41846.662055911496</v>
      </c>
      <c r="BK101" s="41">
        <f t="shared" ref="BK101:BK104" si="535">BK75-BJ75</f>
        <v>-136613.74836480618</v>
      </c>
      <c r="BL101" s="41">
        <f t="shared" ref="BL101:BL104" si="536">BL75-BK75</f>
        <v>544.92927056737244</v>
      </c>
      <c r="BM101" s="41">
        <f t="shared" ref="BM101:BM104" si="537">BM75-BL75</f>
        <v>-2713.9149378323928</v>
      </c>
      <c r="BN101" s="41">
        <f t="shared" ref="BN101:BN104" si="538">BN75-BM75</f>
        <v>-83331.980506377295</v>
      </c>
      <c r="BO101" s="41">
        <f t="shared" ref="BO101:BO104" si="539">BO75-BN75</f>
        <v>156475.48599453457</v>
      </c>
      <c r="BP101" s="74"/>
      <c r="BR101" s="74"/>
      <c r="BS101" s="41">
        <f t="shared" ref="BS101:BS104" si="540">BS75-BR75</f>
        <v>121840.25</v>
      </c>
      <c r="BT101" s="41">
        <f t="shared" ref="BT101:BT104" si="541">BT75-BS75</f>
        <v>212040.22922989912</v>
      </c>
      <c r="BU101" s="41">
        <f t="shared" ref="BU101:BU104" si="542">BU75-BT75</f>
        <v>232614.08311652392</v>
      </c>
      <c r="BV101" s="41">
        <f t="shared" ref="BV101:BV104" si="543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106</v>
      </c>
      <c r="H102" s="46"/>
      <c r="I102" s="41">
        <f t="shared" ref="I102:J104" si="544">I76-H76</f>
        <v>26764.340000000026</v>
      </c>
      <c r="J102" s="41">
        <f t="shared" si="544"/>
        <v>26764.339999999967</v>
      </c>
      <c r="K102" s="41">
        <f t="shared" si="503"/>
        <v>-8041.0400000000373</v>
      </c>
      <c r="L102" s="41">
        <f t="shared" si="503"/>
        <v>20813.190000000061</v>
      </c>
      <c r="M102" s="41">
        <f t="shared" si="503"/>
        <v>-28181.690000000061</v>
      </c>
      <c r="N102" s="41">
        <f t="shared" si="503"/>
        <v>1310.75</v>
      </c>
      <c r="O102" s="41">
        <f t="shared" si="503"/>
        <v>-7036.8499999999767</v>
      </c>
      <c r="P102" s="41">
        <f t="shared" si="503"/>
        <v>-7036.859999999986</v>
      </c>
      <c r="Q102" s="41">
        <f t="shared" si="503"/>
        <v>-8329.6500000000233</v>
      </c>
      <c r="R102" s="41">
        <f t="shared" si="503"/>
        <v>-8329.6499999999651</v>
      </c>
      <c r="S102" s="41">
        <f t="shared" si="503"/>
        <v>43302.139999999956</v>
      </c>
      <c r="T102" s="41">
        <f t="shared" si="503"/>
        <v>-21886.239999999991</v>
      </c>
      <c r="U102" s="41">
        <f t="shared" si="503"/>
        <v>28370.20000000007</v>
      </c>
      <c r="V102" s="41">
        <f t="shared" si="503"/>
        <v>28370.209999999963</v>
      </c>
      <c r="W102" s="41">
        <f t="shared" si="503"/>
        <v>-8523.5100000000093</v>
      </c>
      <c r="X102" s="41">
        <f t="shared" si="503"/>
        <v>22061.979999999981</v>
      </c>
      <c r="Y102" s="41">
        <f t="shared" si="503"/>
        <v>-29872.589999999967</v>
      </c>
      <c r="Z102" s="41">
        <f t="shared" si="503"/>
        <v>1389.4000000000233</v>
      </c>
      <c r="AA102" s="41">
        <f t="shared" si="503"/>
        <v>-7459.0700000000652</v>
      </c>
      <c r="AB102" s="41">
        <f t="shared" si="503"/>
        <v>-7459.0699999999488</v>
      </c>
      <c r="AC102" s="41">
        <f t="shared" si="503"/>
        <v>-8829.4300000000512</v>
      </c>
      <c r="AD102" s="41">
        <f t="shared" si="503"/>
        <v>-8829.4299999999348</v>
      </c>
      <c r="AE102" s="41">
        <f t="shared" si="503"/>
        <v>45900.269999999902</v>
      </c>
      <c r="AF102" s="41">
        <f t="shared" si="504"/>
        <v>-50137.403930419125</v>
      </c>
      <c r="AG102" s="41">
        <f t="shared" si="505"/>
        <v>53407.001027623541</v>
      </c>
      <c r="AH102" s="41">
        <f t="shared" si="506"/>
        <v>-3324.8733115647919</v>
      </c>
      <c r="AI102" s="41">
        <f t="shared" si="507"/>
        <v>-2760.5002466907026</v>
      </c>
      <c r="AJ102" s="41">
        <f t="shared" si="508"/>
        <v>29572.280559438863</v>
      </c>
      <c r="AK102" s="41">
        <f t="shared" si="509"/>
        <v>-43099.380661258474</v>
      </c>
      <c r="AL102" s="41">
        <f t="shared" si="510"/>
        <v>2717.3157355916919</v>
      </c>
      <c r="AM102" s="41">
        <f t="shared" si="511"/>
        <v>5062.3057624455541</v>
      </c>
      <c r="AN102" s="41">
        <f t="shared" si="512"/>
        <v>-7620.0025214027846</v>
      </c>
      <c r="AO102" s="41">
        <f t="shared" si="513"/>
        <v>1860.739892825135</v>
      </c>
      <c r="AP102" s="41">
        <f t="shared" si="514"/>
        <v>-15803.853982762434</v>
      </c>
      <c r="AQ102" s="41">
        <f t="shared" si="515"/>
        <v>54407.848876905744</v>
      </c>
      <c r="AR102" s="41">
        <f t="shared" si="516"/>
        <v>-50739.749434716301</v>
      </c>
      <c r="AS102" s="41">
        <f t="shared" si="517"/>
        <v>57573.294851089828</v>
      </c>
      <c r="AT102" s="41">
        <f t="shared" si="518"/>
        <v>-6403.5550689388765</v>
      </c>
      <c r="AU102" s="41">
        <f t="shared" si="519"/>
        <v>-3032.9852148956852</v>
      </c>
      <c r="AV102" s="41">
        <f t="shared" si="520"/>
        <v>31974.63978269021</v>
      </c>
      <c r="AW102" s="41">
        <f t="shared" si="521"/>
        <v>-45916.396642541513</v>
      </c>
      <c r="AX102" s="41">
        <f t="shared" si="522"/>
        <v>4092.0547004517866</v>
      </c>
      <c r="AY102" s="41">
        <f t="shared" si="523"/>
        <v>6198.6289488616167</v>
      </c>
      <c r="AZ102" s="41">
        <f t="shared" si="524"/>
        <v>-7970.2256059685024</v>
      </c>
      <c r="BA102" s="41">
        <f t="shared" si="525"/>
        <v>1609.3845909972442</v>
      </c>
      <c r="BB102" s="41">
        <f t="shared" si="526"/>
        <v>-17542.891266673454</v>
      </c>
      <c r="BC102" s="41">
        <f t="shared" si="527"/>
        <v>57898.460838533356</v>
      </c>
      <c r="BD102" s="41">
        <f t="shared" si="528"/>
        <v>-51321.187010646099</v>
      </c>
      <c r="BE102" s="41">
        <f t="shared" si="529"/>
        <v>62475.120843518176</v>
      </c>
      <c r="BF102" s="41">
        <f t="shared" si="530"/>
        <v>-10134.178784213262</v>
      </c>
      <c r="BG102" s="41">
        <f t="shared" si="531"/>
        <v>-3355.7729505250463</v>
      </c>
      <c r="BH102" s="41">
        <f t="shared" si="532"/>
        <v>34804.789397262502</v>
      </c>
      <c r="BI102" s="41">
        <f t="shared" si="533"/>
        <v>-49209.772917816765</v>
      </c>
      <c r="BJ102" s="41">
        <f t="shared" si="534"/>
        <v>5754.2105955502484</v>
      </c>
      <c r="BK102" s="41">
        <f t="shared" si="535"/>
        <v>7564.0747030696366</v>
      </c>
      <c r="BL102" s="41">
        <f t="shared" si="536"/>
        <v>-8372.8866461515427</v>
      </c>
      <c r="BM102" s="41">
        <f t="shared" si="537"/>
        <v>1298.4056795976358</v>
      </c>
      <c r="BN102" s="41">
        <f t="shared" si="538"/>
        <v>-19608.410004676902</v>
      </c>
      <c r="BO102" s="41">
        <f t="shared" si="539"/>
        <v>61976.330825280049</v>
      </c>
      <c r="BP102" s="74"/>
      <c r="BR102" s="74"/>
      <c r="BS102" s="41">
        <f t="shared" si="540"/>
        <v>33232.719999999972</v>
      </c>
      <c r="BT102" s="41">
        <f t="shared" si="541"/>
        <v>24281.477200732217</v>
      </c>
      <c r="BU102" s="41">
        <f t="shared" si="542"/>
        <v>27740.660478889709</v>
      </c>
      <c r="BV102" s="41">
        <f t="shared" si="543"/>
        <v>31870.723730248632</v>
      </c>
    </row>
    <row r="103" spans="1:74" x14ac:dyDescent="0.3">
      <c r="A103" s="42" t="str">
        <f>"Change in "&amp;A77</f>
        <v>Change in Bonus Accrual</v>
      </c>
      <c r="F103" s="13" t="s">
        <v>106</v>
      </c>
      <c r="H103" s="46"/>
      <c r="I103" s="41">
        <f t="shared" si="544"/>
        <v>40000</v>
      </c>
      <c r="J103" s="41">
        <f t="shared" si="544"/>
        <v>40000</v>
      </c>
      <c r="K103" s="41">
        <f t="shared" si="503"/>
        <v>40000</v>
      </c>
      <c r="L103" s="41">
        <f t="shared" si="503"/>
        <v>40000</v>
      </c>
      <c r="M103" s="41">
        <f t="shared" si="503"/>
        <v>40000</v>
      </c>
      <c r="N103" s="41">
        <f t="shared" si="503"/>
        <v>40000</v>
      </c>
      <c r="O103" s="41">
        <f t="shared" si="503"/>
        <v>40000</v>
      </c>
      <c r="P103" s="41">
        <f t="shared" si="503"/>
        <v>40000</v>
      </c>
      <c r="Q103" s="41">
        <f t="shared" si="503"/>
        <v>40000</v>
      </c>
      <c r="R103" s="41">
        <f t="shared" si="503"/>
        <v>40000</v>
      </c>
      <c r="S103" s="41">
        <f t="shared" si="503"/>
        <v>-440000</v>
      </c>
      <c r="T103" s="41">
        <f t="shared" si="503"/>
        <v>42000</v>
      </c>
      <c r="U103" s="41">
        <f t="shared" si="503"/>
        <v>42000</v>
      </c>
      <c r="V103" s="41">
        <f t="shared" si="503"/>
        <v>42000</v>
      </c>
      <c r="W103" s="41">
        <f t="shared" si="503"/>
        <v>42000</v>
      </c>
      <c r="X103" s="41">
        <f t="shared" si="503"/>
        <v>42000</v>
      </c>
      <c r="Y103" s="41">
        <f t="shared" si="503"/>
        <v>42000</v>
      </c>
      <c r="Z103" s="41">
        <f t="shared" si="503"/>
        <v>42000</v>
      </c>
      <c r="AA103" s="41">
        <f t="shared" si="503"/>
        <v>42000</v>
      </c>
      <c r="AB103" s="41">
        <f t="shared" si="503"/>
        <v>42000</v>
      </c>
      <c r="AC103" s="41">
        <f t="shared" si="503"/>
        <v>42000</v>
      </c>
      <c r="AD103" s="41">
        <f t="shared" si="503"/>
        <v>42000</v>
      </c>
      <c r="AE103" s="41">
        <f t="shared" si="503"/>
        <v>-462000</v>
      </c>
      <c r="AF103" s="41">
        <f t="shared" si="504"/>
        <v>43333.333333333358</v>
      </c>
      <c r="AG103" s="41">
        <f t="shared" si="505"/>
        <v>43333.333333333358</v>
      </c>
      <c r="AH103" s="41">
        <f t="shared" si="506"/>
        <v>43333.333333333358</v>
      </c>
      <c r="AI103" s="41">
        <f t="shared" si="507"/>
        <v>44666.666666666701</v>
      </c>
      <c r="AJ103" s="41">
        <f t="shared" si="508"/>
        <v>44666.666666666686</v>
      </c>
      <c r="AK103" s="41">
        <f t="shared" si="509"/>
        <v>45333.333333333343</v>
      </c>
      <c r="AL103" s="41">
        <f t="shared" si="510"/>
        <v>45333.333333333372</v>
      </c>
      <c r="AM103" s="41">
        <f t="shared" si="511"/>
        <v>46000.000000000058</v>
      </c>
      <c r="AN103" s="41">
        <f t="shared" si="512"/>
        <v>46000</v>
      </c>
      <c r="AO103" s="41">
        <f t="shared" si="513"/>
        <v>46000</v>
      </c>
      <c r="AP103" s="41">
        <f t="shared" si="514"/>
        <v>46000</v>
      </c>
      <c r="AQ103" s="41">
        <f t="shared" si="515"/>
        <v>-494000.00000000023</v>
      </c>
      <c r="AR103" s="41">
        <f t="shared" si="516"/>
        <v>47380.000000000029</v>
      </c>
      <c r="AS103" s="41">
        <f t="shared" si="517"/>
        <v>47380.000000000029</v>
      </c>
      <c r="AT103" s="41">
        <f t="shared" si="518"/>
        <v>47380.000000000029</v>
      </c>
      <c r="AU103" s="41">
        <f t="shared" si="519"/>
        <v>47380.000000000029</v>
      </c>
      <c r="AV103" s="41">
        <f t="shared" si="520"/>
        <v>47380.000000000029</v>
      </c>
      <c r="AW103" s="41">
        <f t="shared" si="521"/>
        <v>47380.000000000029</v>
      </c>
      <c r="AX103" s="41">
        <f t="shared" si="522"/>
        <v>47380.000000000058</v>
      </c>
      <c r="AY103" s="41">
        <f t="shared" si="523"/>
        <v>47380</v>
      </c>
      <c r="AZ103" s="41">
        <f t="shared" si="524"/>
        <v>47380</v>
      </c>
      <c r="BA103" s="41">
        <f t="shared" si="525"/>
        <v>47380</v>
      </c>
      <c r="BB103" s="41">
        <f t="shared" si="526"/>
        <v>47380</v>
      </c>
      <c r="BC103" s="41">
        <f t="shared" si="527"/>
        <v>-521180.00000000023</v>
      </c>
      <c r="BD103" s="41">
        <f t="shared" si="528"/>
        <v>48801.400000000031</v>
      </c>
      <c r="BE103" s="41">
        <f t="shared" si="529"/>
        <v>48801.400000000031</v>
      </c>
      <c r="BF103" s="41">
        <f t="shared" si="530"/>
        <v>48801.400000000038</v>
      </c>
      <c r="BG103" s="41">
        <f t="shared" si="531"/>
        <v>48801.400000000023</v>
      </c>
      <c r="BH103" s="41">
        <f t="shared" si="532"/>
        <v>48801.400000000023</v>
      </c>
      <c r="BI103" s="41">
        <f t="shared" si="533"/>
        <v>48801.400000000052</v>
      </c>
      <c r="BJ103" s="41">
        <f t="shared" si="534"/>
        <v>48801.400000000023</v>
      </c>
      <c r="BK103" s="41">
        <f t="shared" si="535"/>
        <v>48801.400000000023</v>
      </c>
      <c r="BL103" s="41">
        <f t="shared" si="536"/>
        <v>48801.400000000023</v>
      </c>
      <c r="BM103" s="41">
        <f t="shared" si="537"/>
        <v>48801.400000000023</v>
      </c>
      <c r="BN103" s="41">
        <f t="shared" si="538"/>
        <v>48801.400000000081</v>
      </c>
      <c r="BO103" s="41">
        <f t="shared" si="539"/>
        <v>-536815.40000000037</v>
      </c>
      <c r="BP103" s="74"/>
      <c r="BR103" s="74"/>
      <c r="BS103" s="41">
        <f t="shared" si="540"/>
        <v>0</v>
      </c>
      <c r="BT103" s="41">
        <f t="shared" si="541"/>
        <v>0</v>
      </c>
      <c r="BU103" s="41">
        <f t="shared" si="542"/>
        <v>0</v>
      </c>
      <c r="BV103" s="41">
        <f t="shared" si="543"/>
        <v>0</v>
      </c>
    </row>
    <row r="104" spans="1:74" x14ac:dyDescent="0.3">
      <c r="A104" s="42" t="str">
        <f>"Change in "&amp;A78</f>
        <v>Change in Tax Accrual</v>
      </c>
      <c r="F104" s="13" t="s">
        <v>106</v>
      </c>
      <c r="H104" s="46"/>
      <c r="I104" s="41">
        <f t="shared" si="544"/>
        <v>108254.12308665908</v>
      </c>
      <c r="J104" s="41">
        <f t="shared" si="544"/>
        <v>121851.16409996216</v>
      </c>
      <c r="K104" s="41">
        <f t="shared" si="503"/>
        <v>-199778.67170367471</v>
      </c>
      <c r="L104" s="41">
        <f t="shared" si="503"/>
        <v>133897.71298032466</v>
      </c>
      <c r="M104" s="41">
        <f t="shared" si="503"/>
        <v>-139428.54393873125</v>
      </c>
      <c r="N104" s="41">
        <f t="shared" si="503"/>
        <v>105058.1390896712</v>
      </c>
      <c r="O104" s="41">
        <f t="shared" si="503"/>
        <v>111998.8993240151</v>
      </c>
      <c r="P104" s="41">
        <f t="shared" si="503"/>
        <v>-234814.20181801019</v>
      </c>
      <c r="Q104" s="41">
        <f t="shared" si="503"/>
        <v>100390.08875626419</v>
      </c>
      <c r="R104" s="41">
        <f t="shared" si="503"/>
        <v>98184.439838043298</v>
      </c>
      <c r="S104" s="41">
        <f t="shared" si="503"/>
        <v>119265.70900611894</v>
      </c>
      <c r="T104" s="41">
        <f t="shared" si="503"/>
        <v>-355357.9375515178</v>
      </c>
      <c r="U104" s="41">
        <f t="shared" si="503"/>
        <v>110201.06240542041</v>
      </c>
      <c r="V104" s="41">
        <f t="shared" si="503"/>
        <v>53525.552942956972</v>
      </c>
      <c r="W104" s="41">
        <f t="shared" si="503"/>
        <v>-129643.4987688518</v>
      </c>
      <c r="X104" s="41">
        <f t="shared" si="503"/>
        <v>88452.257054195506</v>
      </c>
      <c r="Y104" s="41">
        <f t="shared" si="503"/>
        <v>-108292.59013696149</v>
      </c>
      <c r="Z104" s="41">
        <f t="shared" si="503"/>
        <v>58938.284537281637</v>
      </c>
      <c r="AA104" s="41">
        <f t="shared" si="503"/>
        <v>79939.061699604004</v>
      </c>
      <c r="AB104" s="41">
        <f t="shared" si="503"/>
        <v>-145598.75750296307</v>
      </c>
      <c r="AC104" s="41">
        <f t="shared" si="503"/>
        <v>86529.916413336003</v>
      </c>
      <c r="AD104" s="41">
        <f t="shared" si="503"/>
        <v>84730.100333862327</v>
      </c>
      <c r="AE104" s="41">
        <f t="shared" si="503"/>
        <v>108986.3772325161</v>
      </c>
      <c r="AF104" s="41">
        <f t="shared" si="504"/>
        <v>-277366.80367624195</v>
      </c>
      <c r="AG104" s="41">
        <f t="shared" si="505"/>
        <v>99361.692230871122</v>
      </c>
      <c r="AH104" s="41">
        <f t="shared" si="506"/>
        <v>99986.525482178724</v>
      </c>
      <c r="AI104" s="41">
        <f t="shared" si="507"/>
        <v>-170851.70444334624</v>
      </c>
      <c r="AJ104" s="41">
        <f t="shared" si="508"/>
        <v>111338.92224268988</v>
      </c>
      <c r="AK104" s="41">
        <f t="shared" si="509"/>
        <v>-125127.63003705471</v>
      </c>
      <c r="AL104" s="41">
        <f t="shared" si="510"/>
        <v>78428.704027509841</v>
      </c>
      <c r="AM104" s="41">
        <f t="shared" si="511"/>
        <v>79092.634219144704</v>
      </c>
      <c r="AN104" s="41">
        <f t="shared" si="512"/>
        <v>-165010.72785381728</v>
      </c>
      <c r="AO104" s="41">
        <f t="shared" si="513"/>
        <v>76591.582463376428</v>
      </c>
      <c r="AP104" s="41">
        <f t="shared" si="514"/>
        <v>61833.34076108734</v>
      </c>
      <c r="AQ104" s="41">
        <f t="shared" si="515"/>
        <v>98888.21695399232</v>
      </c>
      <c r="AR104" s="41">
        <f t="shared" si="516"/>
        <v>-257145.85490294476</v>
      </c>
      <c r="AS104" s="41">
        <f t="shared" si="517"/>
        <v>89261.573571584129</v>
      </c>
      <c r="AT104" s="41">
        <f t="shared" si="518"/>
        <v>88219.013365116407</v>
      </c>
      <c r="AU104" s="41">
        <f t="shared" si="519"/>
        <v>-142522.92574742658</v>
      </c>
      <c r="AV104" s="41">
        <f t="shared" si="520"/>
        <v>107194.90107150015</v>
      </c>
      <c r="AW104" s="41">
        <f t="shared" si="521"/>
        <v>-117656.85060437029</v>
      </c>
      <c r="AX104" s="41">
        <f t="shared" si="522"/>
        <v>76768.018025197671</v>
      </c>
      <c r="AY104" s="41">
        <f t="shared" si="523"/>
        <v>81195.089765041717</v>
      </c>
      <c r="AZ104" s="41">
        <f t="shared" si="524"/>
        <v>-160525.25194646971</v>
      </c>
      <c r="BA104" s="41">
        <f t="shared" si="525"/>
        <v>79211.244156656874</v>
      </c>
      <c r="BB104" s="41">
        <f t="shared" si="526"/>
        <v>63574.177721768763</v>
      </c>
      <c r="BC104" s="41">
        <f t="shared" si="527"/>
        <v>102956.05940995223</v>
      </c>
      <c r="BD104" s="41">
        <f t="shared" si="528"/>
        <v>-264585.24044713454</v>
      </c>
      <c r="BE104" s="41">
        <f t="shared" si="529"/>
        <v>95303.057920632011</v>
      </c>
      <c r="BF104" s="41">
        <f t="shared" si="530"/>
        <v>92220.195579831896</v>
      </c>
      <c r="BG104" s="41">
        <f t="shared" si="531"/>
        <v>-151785.14549422893</v>
      </c>
      <c r="BH104" s="41">
        <f t="shared" si="532"/>
        <v>112724.47693546637</v>
      </c>
      <c r="BI104" s="41">
        <f t="shared" si="533"/>
        <v>-123554.97451666254</v>
      </c>
      <c r="BJ104" s="41">
        <f t="shared" si="534"/>
        <v>81093.109881576296</v>
      </c>
      <c r="BK104" s="41">
        <f t="shared" si="535"/>
        <v>86472.704287105822</v>
      </c>
      <c r="BL104" s="41">
        <f t="shared" si="536"/>
        <v>-168801.11935140262</v>
      </c>
      <c r="BM104" s="41">
        <f t="shared" si="537"/>
        <v>84141.839561415312</v>
      </c>
      <c r="BN104" s="41">
        <f t="shared" si="538"/>
        <v>67017.27038043947</v>
      </c>
      <c r="BO104" s="41">
        <f t="shared" si="539"/>
        <v>108871.2052494224</v>
      </c>
      <c r="BP104" s="74"/>
      <c r="BR104" s="74"/>
      <c r="BS104" s="41">
        <f t="shared" si="540"/>
        <v>-67590.171341121197</v>
      </c>
      <c r="BT104" s="41">
        <f t="shared" si="541"/>
        <v>-32835.247629609832</v>
      </c>
      <c r="BU104" s="41">
        <f t="shared" si="542"/>
        <v>10529.193885606597</v>
      </c>
      <c r="BV104" s="41">
        <f t="shared" si="543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104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5">SUM(K96:K105)</f>
        <v>-211380.63428387226</v>
      </c>
      <c r="L106" s="43">
        <f t="shared" si="545"/>
        <v>515298.50993441755</v>
      </c>
      <c r="M106" s="43">
        <f t="shared" si="545"/>
        <v>-179205.368755212</v>
      </c>
      <c r="N106" s="43">
        <f t="shared" si="545"/>
        <v>701876.19696557056</v>
      </c>
      <c r="O106" s="43">
        <f t="shared" si="545"/>
        <v>382974.94441338396</v>
      </c>
      <c r="P106" s="43">
        <f t="shared" si="545"/>
        <v>233461.00208875514</v>
      </c>
      <c r="Q106" s="43">
        <f t="shared" si="545"/>
        <v>700323.18918754684</v>
      </c>
      <c r="R106" s="43">
        <f t="shared" si="545"/>
        <v>366561.93612681143</v>
      </c>
      <c r="S106" s="43">
        <f t="shared" si="545"/>
        <v>-88596.676646270673</v>
      </c>
      <c r="T106" s="43">
        <f t="shared" si="545"/>
        <v>-859764.63353063352</v>
      </c>
      <c r="U106" s="43">
        <f t="shared" si="545"/>
        <v>797004.53468473535</v>
      </c>
      <c r="V106" s="43">
        <f t="shared" si="545"/>
        <v>381497.96980985691</v>
      </c>
      <c r="W106" s="43">
        <f t="shared" si="545"/>
        <v>-610222.41272907355</v>
      </c>
      <c r="X106" s="43">
        <f t="shared" si="545"/>
        <v>120012.15684731794</v>
      </c>
      <c r="Y106" s="43">
        <f t="shared" si="545"/>
        <v>95114.185376363748</v>
      </c>
      <c r="Z106" s="43">
        <f t="shared" si="545"/>
        <v>605812.73845760571</v>
      </c>
      <c r="AA106" s="43">
        <f t="shared" si="545"/>
        <v>119183.36899867942</v>
      </c>
      <c r="AB106" s="43">
        <f t="shared" si="545"/>
        <v>441734.19505617965</v>
      </c>
      <c r="AC106" s="43">
        <f t="shared" si="545"/>
        <v>555758.17471112055</v>
      </c>
      <c r="AD106" s="43">
        <f t="shared" si="545"/>
        <v>344977.04777954135</v>
      </c>
      <c r="AE106" s="43">
        <f t="shared" si="545"/>
        <v>-293555.2058916142</v>
      </c>
      <c r="AF106" s="43">
        <f t="shared" ref="AF106:BO106" si="546">SUM(AF96:AF105)</f>
        <v>127476.99218649266</v>
      </c>
      <c r="AG106" s="43">
        <f t="shared" si="546"/>
        <v>-146043.40336625866</v>
      </c>
      <c r="AH106" s="43">
        <f t="shared" si="546"/>
        <v>33488.8267182852</v>
      </c>
      <c r="AI106" s="43">
        <f t="shared" si="546"/>
        <v>-515115.18233659508</v>
      </c>
      <c r="AJ106" s="43">
        <f t="shared" si="546"/>
        <v>-109767.08240949683</v>
      </c>
      <c r="AK106" s="43">
        <f t="shared" si="546"/>
        <v>-177017.57193600485</v>
      </c>
      <c r="AL106" s="43">
        <f t="shared" si="546"/>
        <v>431457.85249337886</v>
      </c>
      <c r="AM106" s="43">
        <f t="shared" si="546"/>
        <v>559535.22594361124</v>
      </c>
      <c r="AN106" s="43">
        <f t="shared" si="546"/>
        <v>136325.43661633978</v>
      </c>
      <c r="AO106" s="43">
        <f t="shared" si="546"/>
        <v>356438.5919200019</v>
      </c>
      <c r="AP106" s="43">
        <f t="shared" si="546"/>
        <v>370286.57279720728</v>
      </c>
      <c r="AQ106" s="43">
        <f t="shared" si="546"/>
        <v>-343187.37520822458</v>
      </c>
      <c r="AR106" s="43">
        <f t="shared" si="546"/>
        <v>57040.8298054646</v>
      </c>
      <c r="AS106" s="43">
        <f t="shared" si="546"/>
        <v>189517.9940951528</v>
      </c>
      <c r="AT106" s="43">
        <f t="shared" si="546"/>
        <v>393860.55406678922</v>
      </c>
      <c r="AU106" s="43">
        <f t="shared" si="546"/>
        <v>-134448.51225034028</v>
      </c>
      <c r="AV106" s="43">
        <f t="shared" si="546"/>
        <v>273586.36264943541</v>
      </c>
      <c r="AW106" s="43">
        <f t="shared" si="546"/>
        <v>237420.16519878915</v>
      </c>
      <c r="AX106" s="43">
        <f t="shared" si="546"/>
        <v>436136.79103566811</v>
      </c>
      <c r="AY106" s="43">
        <f t="shared" si="546"/>
        <v>577894.06415701506</v>
      </c>
      <c r="AZ106" s="43">
        <f t="shared" si="546"/>
        <v>150530.34777595644</v>
      </c>
      <c r="BA106" s="43">
        <f t="shared" si="546"/>
        <v>370437.53663789481</v>
      </c>
      <c r="BB106" s="43">
        <f t="shared" si="546"/>
        <v>384602.01633764512</v>
      </c>
      <c r="BC106" s="43">
        <f t="shared" si="546"/>
        <v>-358979.38385658758</v>
      </c>
      <c r="BD106" s="43">
        <f t="shared" si="546"/>
        <v>60286.612879034306</v>
      </c>
      <c r="BE106" s="43">
        <f t="shared" si="546"/>
        <v>200699.14558795019</v>
      </c>
      <c r="BF106" s="43">
        <f t="shared" si="546"/>
        <v>410385.58089417889</v>
      </c>
      <c r="BG106" s="43">
        <f t="shared" si="546"/>
        <v>-135280.18515860365</v>
      </c>
      <c r="BH106" s="43">
        <f t="shared" si="546"/>
        <v>295466.61035128112</v>
      </c>
      <c r="BI106" s="43">
        <f t="shared" si="546"/>
        <v>245608.28544243716</v>
      </c>
      <c r="BJ106" s="43">
        <f t="shared" si="546"/>
        <v>453818.344901309</v>
      </c>
      <c r="BK106" s="43">
        <f t="shared" si="546"/>
        <v>602190.05558665516</v>
      </c>
      <c r="BL106" s="43">
        <f t="shared" si="546"/>
        <v>154397.60397924331</v>
      </c>
      <c r="BM106" s="43">
        <f t="shared" si="546"/>
        <v>390018.32156708644</v>
      </c>
      <c r="BN106" s="43">
        <f t="shared" si="546"/>
        <v>404603.71865664003</v>
      </c>
      <c r="BO106" s="43">
        <f t="shared" si="546"/>
        <v>-357395.26032759139</v>
      </c>
      <c r="BP106" s="74"/>
      <c r="BR106" s="79"/>
      <c r="BS106" s="43">
        <f t="shared" ref="BS106:BV106" si="547">SUM(BS96:BS105)</f>
        <v>1697552.1195700795</v>
      </c>
      <c r="BT106" s="43">
        <f t="shared" si="547"/>
        <v>723878.88341873721</v>
      </c>
      <c r="BU106" s="43">
        <f t="shared" si="547"/>
        <v>2577598.7656528829</v>
      </c>
      <c r="BV106" s="43">
        <f t="shared" si="547"/>
        <v>2724798.8343596202</v>
      </c>
    </row>
    <row r="107" spans="1:74" x14ac:dyDescent="0.3">
      <c r="H107" s="46"/>
      <c r="BR107" s="46"/>
    </row>
    <row r="108" spans="1:74" x14ac:dyDescent="0.3">
      <c r="A108" t="s">
        <v>108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110</v>
      </c>
      <c r="H109" s="46"/>
      <c r="I109" s="41">
        <f t="shared" ref="I109:AE109" si="548">H70-I70-I40</f>
        <v>-97577.999999999665</v>
      </c>
      <c r="J109" s="41">
        <f t="shared" si="548"/>
        <v>-5.6024873629212379E-10</v>
      </c>
      <c r="K109" s="41">
        <f t="shared" si="548"/>
        <v>1.0000000707805157E-2</v>
      </c>
      <c r="L109" s="41">
        <f t="shared" si="548"/>
        <v>-104772.00000000012</v>
      </c>
      <c r="M109" s="41">
        <f t="shared" si="548"/>
        <v>-101153.00000000055</v>
      </c>
      <c r="N109" s="41">
        <f t="shared" si="548"/>
        <v>-104055.99999999926</v>
      </c>
      <c r="O109" s="41">
        <f t="shared" si="548"/>
        <v>-101355.99000000044</v>
      </c>
      <c r="P109" s="41">
        <f t="shared" si="548"/>
        <v>-103796.00000000022</v>
      </c>
      <c r="Q109" s="41">
        <f t="shared" si="548"/>
        <v>1.127773430198431E-10</v>
      </c>
      <c r="R109" s="41">
        <f t="shared" si="548"/>
        <v>-103950.00999999981</v>
      </c>
      <c r="S109" s="41">
        <f t="shared" si="548"/>
        <v>-98415.999999999971</v>
      </c>
      <c r="T109" s="41">
        <f t="shared" si="548"/>
        <v>-97835.990000000194</v>
      </c>
      <c r="U109" s="41">
        <f t="shared" si="548"/>
        <v>3.7107383832335472E-10</v>
      </c>
      <c r="V109" s="41">
        <f t="shared" si="548"/>
        <v>-1.8553691916167736E-10</v>
      </c>
      <c r="W109" s="41">
        <f t="shared" si="548"/>
        <v>3.7107383832335472E-10</v>
      </c>
      <c r="X109" s="41">
        <f t="shared" si="548"/>
        <v>-3.7107383832335472E-10</v>
      </c>
      <c r="Y109" s="41">
        <f t="shared" si="548"/>
        <v>-1.8553691916167736E-10</v>
      </c>
      <c r="Z109" s="41">
        <f t="shared" si="548"/>
        <v>-99079.999999999709</v>
      </c>
      <c r="AA109" s="41">
        <f t="shared" si="548"/>
        <v>-99872.000000000218</v>
      </c>
      <c r="AB109" s="41">
        <f t="shared" si="548"/>
        <v>-98622</v>
      </c>
      <c r="AC109" s="41">
        <f t="shared" si="548"/>
        <v>4.8385118134319782E-10</v>
      </c>
      <c r="AD109" s="41">
        <f t="shared" si="548"/>
        <v>-99866.000000000189</v>
      </c>
      <c r="AE109" s="41">
        <f t="shared" si="548"/>
        <v>-104736.00000000012</v>
      </c>
      <c r="AF109" s="41">
        <f t="shared" ref="AF109:BO109" si="549">AE70-AF70-AF40</f>
        <v>-60000.000000000116</v>
      </c>
      <c r="AG109" s="41">
        <f t="shared" si="549"/>
        <v>-60000.000000000116</v>
      </c>
      <c r="AH109" s="41">
        <f t="shared" si="549"/>
        <v>-60000.000000000116</v>
      </c>
      <c r="AI109" s="41">
        <f t="shared" si="549"/>
        <v>-660000.00000000012</v>
      </c>
      <c r="AJ109" s="41">
        <f t="shared" si="549"/>
        <v>-660000.00000000012</v>
      </c>
      <c r="AK109" s="41">
        <f t="shared" si="549"/>
        <v>-559999.99999999977</v>
      </c>
      <c r="AL109" s="41">
        <f t="shared" si="549"/>
        <v>-559999.99999999953</v>
      </c>
      <c r="AM109" s="41">
        <f t="shared" si="549"/>
        <v>-459999.99999999983</v>
      </c>
      <c r="AN109" s="41">
        <f t="shared" si="549"/>
        <v>-459999.99999999919</v>
      </c>
      <c r="AO109" s="41">
        <f t="shared" si="549"/>
        <v>-460000.00000000041</v>
      </c>
      <c r="AP109" s="41">
        <f t="shared" si="549"/>
        <v>-459999.99999999983</v>
      </c>
      <c r="AQ109" s="41">
        <f t="shared" si="549"/>
        <v>-260000.00000000041</v>
      </c>
      <c r="AR109" s="41">
        <f t="shared" si="549"/>
        <v>-60000.000000000422</v>
      </c>
      <c r="AS109" s="41">
        <f t="shared" si="549"/>
        <v>-60000.000000000422</v>
      </c>
      <c r="AT109" s="41">
        <f t="shared" si="549"/>
        <v>-60000.000000000422</v>
      </c>
      <c r="AU109" s="41">
        <f t="shared" si="549"/>
        <v>-60000.000000000422</v>
      </c>
      <c r="AV109" s="41">
        <f t="shared" si="549"/>
        <v>-60000.000000000422</v>
      </c>
      <c r="AW109" s="41">
        <f t="shared" si="549"/>
        <v>-60000.000000000422</v>
      </c>
      <c r="AX109" s="41">
        <f t="shared" si="549"/>
        <v>-60000.000000000422</v>
      </c>
      <c r="AY109" s="41">
        <f t="shared" si="549"/>
        <v>-60000.000000000422</v>
      </c>
      <c r="AZ109" s="41">
        <f t="shared" si="549"/>
        <v>-60000.000000000422</v>
      </c>
      <c r="BA109" s="41">
        <f t="shared" si="549"/>
        <v>-60000.000000000422</v>
      </c>
      <c r="BB109" s="41">
        <f t="shared" si="549"/>
        <v>-60000.000000000422</v>
      </c>
      <c r="BC109" s="41">
        <f t="shared" si="549"/>
        <v>-60000.000000000422</v>
      </c>
      <c r="BD109" s="41">
        <f t="shared" si="549"/>
        <v>-60000.000000000422</v>
      </c>
      <c r="BE109" s="41">
        <f t="shared" si="549"/>
        <v>-60000.000000000422</v>
      </c>
      <c r="BF109" s="41">
        <f t="shared" si="549"/>
        <v>-60000.000000000422</v>
      </c>
      <c r="BG109" s="41">
        <f t="shared" si="549"/>
        <v>-60000.000000000422</v>
      </c>
      <c r="BH109" s="41">
        <f t="shared" si="549"/>
        <v>-60000.000000000422</v>
      </c>
      <c r="BI109" s="41">
        <f t="shared" si="549"/>
        <v>-60000.000000000422</v>
      </c>
      <c r="BJ109" s="41">
        <f t="shared" si="549"/>
        <v>-60000.000000000422</v>
      </c>
      <c r="BK109" s="41">
        <f t="shared" si="549"/>
        <v>-60000.000000000422</v>
      </c>
      <c r="BL109" s="41">
        <f t="shared" si="549"/>
        <v>-60000.000000000422</v>
      </c>
      <c r="BM109" s="41">
        <f t="shared" si="549"/>
        <v>-60000.000000000422</v>
      </c>
      <c r="BN109" s="41">
        <f t="shared" si="549"/>
        <v>-60000.000000000422</v>
      </c>
      <c r="BO109" s="41">
        <f t="shared" si="549"/>
        <v>-60000.000000000422</v>
      </c>
      <c r="BP109" s="74"/>
      <c r="BR109" s="74"/>
      <c r="BS109" s="41">
        <f t="shared" ref="BS109:BV109" si="550">BR70-BS70-BS40</f>
        <v>-600011.99</v>
      </c>
      <c r="BT109" s="41">
        <f t="shared" si="550"/>
        <v>-4719999.9999999991</v>
      </c>
      <c r="BU109" s="41">
        <f t="shared" si="550"/>
        <v>-720000.00000000489</v>
      </c>
      <c r="BV109" s="41">
        <f t="shared" si="550"/>
        <v>-720000.00000000501</v>
      </c>
    </row>
    <row r="110" spans="1:74" x14ac:dyDescent="0.3">
      <c r="H110" s="46"/>
      <c r="BR110" s="46"/>
    </row>
    <row r="111" spans="1:74" x14ac:dyDescent="0.3">
      <c r="A111" s="34" t="s">
        <v>109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1">SUM(K109:K110)</f>
        <v>1.0000000707805157E-2</v>
      </c>
      <c r="L111" s="43">
        <f t="shared" si="551"/>
        <v>-104772.00000000012</v>
      </c>
      <c r="M111" s="43">
        <f t="shared" si="551"/>
        <v>-101153.00000000055</v>
      </c>
      <c r="N111" s="43">
        <f t="shared" si="551"/>
        <v>-104055.99999999926</v>
      </c>
      <c r="O111" s="43">
        <f t="shared" si="551"/>
        <v>-101355.99000000044</v>
      </c>
      <c r="P111" s="43">
        <f t="shared" si="551"/>
        <v>-103796.00000000022</v>
      </c>
      <c r="Q111" s="43">
        <f t="shared" si="551"/>
        <v>1.127773430198431E-10</v>
      </c>
      <c r="R111" s="43">
        <f t="shared" si="551"/>
        <v>-103950.00999999981</v>
      </c>
      <c r="S111" s="43">
        <f t="shared" si="551"/>
        <v>-98415.999999999971</v>
      </c>
      <c r="T111" s="43">
        <f t="shared" si="551"/>
        <v>-97835.990000000194</v>
      </c>
      <c r="U111" s="43">
        <f t="shared" si="551"/>
        <v>3.7107383832335472E-10</v>
      </c>
      <c r="V111" s="43">
        <f t="shared" si="551"/>
        <v>-1.8553691916167736E-10</v>
      </c>
      <c r="W111" s="43">
        <f t="shared" si="551"/>
        <v>3.7107383832335472E-10</v>
      </c>
      <c r="X111" s="43">
        <f t="shared" si="551"/>
        <v>-3.7107383832335472E-10</v>
      </c>
      <c r="Y111" s="43">
        <f t="shared" si="551"/>
        <v>-1.8553691916167736E-10</v>
      </c>
      <c r="Z111" s="43">
        <f t="shared" si="551"/>
        <v>-99079.999999999709</v>
      </c>
      <c r="AA111" s="43">
        <f t="shared" si="551"/>
        <v>-99872.000000000218</v>
      </c>
      <c r="AB111" s="43">
        <f t="shared" si="551"/>
        <v>-98622</v>
      </c>
      <c r="AC111" s="43">
        <f t="shared" si="551"/>
        <v>4.8385118134319782E-10</v>
      </c>
      <c r="AD111" s="43">
        <f t="shared" si="551"/>
        <v>-99866.000000000189</v>
      </c>
      <c r="AE111" s="43">
        <f t="shared" si="551"/>
        <v>-104736.00000000012</v>
      </c>
      <c r="AF111" s="43">
        <f t="shared" ref="AF111:BO111" si="552">SUM(AF109:AF110)</f>
        <v>-60000.000000000116</v>
      </c>
      <c r="AG111" s="43">
        <f t="shared" si="552"/>
        <v>-60000.000000000116</v>
      </c>
      <c r="AH111" s="43">
        <f t="shared" si="552"/>
        <v>-60000.000000000116</v>
      </c>
      <c r="AI111" s="43">
        <f t="shared" si="552"/>
        <v>-660000.00000000012</v>
      </c>
      <c r="AJ111" s="43">
        <f t="shared" si="552"/>
        <v>-660000.00000000012</v>
      </c>
      <c r="AK111" s="43">
        <f t="shared" si="552"/>
        <v>-559999.99999999977</v>
      </c>
      <c r="AL111" s="43">
        <f t="shared" si="552"/>
        <v>-559999.99999999953</v>
      </c>
      <c r="AM111" s="43">
        <f t="shared" si="552"/>
        <v>-459999.99999999983</v>
      </c>
      <c r="AN111" s="43">
        <f t="shared" si="552"/>
        <v>-459999.99999999919</v>
      </c>
      <c r="AO111" s="43">
        <f t="shared" si="552"/>
        <v>-460000.00000000041</v>
      </c>
      <c r="AP111" s="43">
        <f t="shared" si="552"/>
        <v>-459999.99999999983</v>
      </c>
      <c r="AQ111" s="43">
        <f t="shared" si="552"/>
        <v>-260000.00000000041</v>
      </c>
      <c r="AR111" s="43">
        <f t="shared" si="552"/>
        <v>-60000.000000000422</v>
      </c>
      <c r="AS111" s="43">
        <f t="shared" si="552"/>
        <v>-60000.000000000422</v>
      </c>
      <c r="AT111" s="43">
        <f t="shared" si="552"/>
        <v>-60000.000000000422</v>
      </c>
      <c r="AU111" s="43">
        <f t="shared" si="552"/>
        <v>-60000.000000000422</v>
      </c>
      <c r="AV111" s="43">
        <f t="shared" si="552"/>
        <v>-60000.000000000422</v>
      </c>
      <c r="AW111" s="43">
        <f t="shared" si="552"/>
        <v>-60000.000000000422</v>
      </c>
      <c r="AX111" s="43">
        <f t="shared" si="552"/>
        <v>-60000.000000000422</v>
      </c>
      <c r="AY111" s="43">
        <f t="shared" si="552"/>
        <v>-60000.000000000422</v>
      </c>
      <c r="AZ111" s="43">
        <f t="shared" si="552"/>
        <v>-60000.000000000422</v>
      </c>
      <c r="BA111" s="43">
        <f t="shared" si="552"/>
        <v>-60000.000000000422</v>
      </c>
      <c r="BB111" s="43">
        <f t="shared" si="552"/>
        <v>-60000.000000000422</v>
      </c>
      <c r="BC111" s="43">
        <f t="shared" si="552"/>
        <v>-60000.000000000422</v>
      </c>
      <c r="BD111" s="43">
        <f t="shared" si="552"/>
        <v>-60000.000000000422</v>
      </c>
      <c r="BE111" s="43">
        <f t="shared" si="552"/>
        <v>-60000.000000000422</v>
      </c>
      <c r="BF111" s="43">
        <f t="shared" si="552"/>
        <v>-60000.000000000422</v>
      </c>
      <c r="BG111" s="43">
        <f t="shared" si="552"/>
        <v>-60000.000000000422</v>
      </c>
      <c r="BH111" s="43">
        <f t="shared" si="552"/>
        <v>-60000.000000000422</v>
      </c>
      <c r="BI111" s="43">
        <f t="shared" si="552"/>
        <v>-60000.000000000422</v>
      </c>
      <c r="BJ111" s="43">
        <f t="shared" si="552"/>
        <v>-60000.000000000422</v>
      </c>
      <c r="BK111" s="43">
        <f t="shared" si="552"/>
        <v>-60000.000000000422</v>
      </c>
      <c r="BL111" s="43">
        <f t="shared" si="552"/>
        <v>-60000.000000000422</v>
      </c>
      <c r="BM111" s="43">
        <f t="shared" si="552"/>
        <v>-60000.000000000422</v>
      </c>
      <c r="BN111" s="43">
        <f t="shared" si="552"/>
        <v>-60000.000000000422</v>
      </c>
      <c r="BO111" s="43">
        <f t="shared" si="552"/>
        <v>-60000.000000000422</v>
      </c>
      <c r="BP111" s="74"/>
      <c r="BR111" s="79"/>
      <c r="BS111" s="43">
        <f t="shared" ref="BS111:BV111" si="553">SUM(BS109:BS110)</f>
        <v>-600011.99</v>
      </c>
      <c r="BT111" s="43">
        <f t="shared" si="553"/>
        <v>-4719999.9999999991</v>
      </c>
      <c r="BU111" s="43">
        <f t="shared" si="553"/>
        <v>-720000.00000000489</v>
      </c>
      <c r="BV111" s="43">
        <f t="shared" si="553"/>
        <v>-720000.00000000501</v>
      </c>
    </row>
    <row r="112" spans="1:74" x14ac:dyDescent="0.3">
      <c r="H112" s="46"/>
      <c r="BR112" s="46"/>
    </row>
    <row r="113" spans="1:74" x14ac:dyDescent="0.3">
      <c r="A113" t="s">
        <v>111</v>
      </c>
      <c r="H113" s="46"/>
      <c r="BR113" s="46"/>
    </row>
    <row r="114" spans="1:74" x14ac:dyDescent="0.3">
      <c r="A114" s="42" t="s">
        <v>112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106</v>
      </c>
      <c r="H115" s="46"/>
      <c r="I115" s="41">
        <f>I79-H79</f>
        <v>0</v>
      </c>
      <c r="J115" s="41">
        <f>J79-I79</f>
        <v>0</v>
      </c>
      <c r="K115" s="41">
        <f t="shared" ref="K115:AE115" si="554">K79-J79</f>
        <v>0</v>
      </c>
      <c r="L115" s="41">
        <f t="shared" si="554"/>
        <v>0</v>
      </c>
      <c r="M115" s="41">
        <f t="shared" si="554"/>
        <v>0</v>
      </c>
      <c r="N115" s="41">
        <f t="shared" si="554"/>
        <v>0</v>
      </c>
      <c r="O115" s="41">
        <f t="shared" si="554"/>
        <v>-500000</v>
      </c>
      <c r="P115" s="41">
        <f t="shared" si="554"/>
        <v>0</v>
      </c>
      <c r="Q115" s="41">
        <f t="shared" si="554"/>
        <v>0</v>
      </c>
      <c r="R115" s="41">
        <f t="shared" si="554"/>
        <v>0</v>
      </c>
      <c r="S115" s="41">
        <f t="shared" si="554"/>
        <v>0</v>
      </c>
      <c r="T115" s="41">
        <f t="shared" si="554"/>
        <v>0</v>
      </c>
      <c r="U115" s="41">
        <f t="shared" si="554"/>
        <v>0</v>
      </c>
      <c r="V115" s="41">
        <f t="shared" si="554"/>
        <v>-500000</v>
      </c>
      <c r="W115" s="41">
        <f t="shared" si="554"/>
        <v>0</v>
      </c>
      <c r="X115" s="41">
        <f t="shared" si="554"/>
        <v>0</v>
      </c>
      <c r="Y115" s="41">
        <f t="shared" si="554"/>
        <v>0</v>
      </c>
      <c r="Z115" s="41">
        <f t="shared" si="554"/>
        <v>0</v>
      </c>
      <c r="AA115" s="41">
        <f t="shared" si="554"/>
        <v>0</v>
      </c>
      <c r="AB115" s="41">
        <f t="shared" si="554"/>
        <v>-500000</v>
      </c>
      <c r="AC115" s="41">
        <f t="shared" si="554"/>
        <v>0</v>
      </c>
      <c r="AD115" s="41">
        <f t="shared" si="554"/>
        <v>0</v>
      </c>
      <c r="AE115" s="41">
        <f t="shared" si="554"/>
        <v>0</v>
      </c>
      <c r="AF115" s="41">
        <f t="shared" ref="AF115:AF116" si="555">AF79-AE79</f>
        <v>0</v>
      </c>
      <c r="AG115" s="41">
        <f t="shared" ref="AG115:AG116" si="556">AG79-AF79</f>
        <v>0</v>
      </c>
      <c r="AH115" s="41">
        <f t="shared" ref="AH115:AH116" si="557">AH79-AG79</f>
        <v>0</v>
      </c>
      <c r="AI115" s="41">
        <f t="shared" ref="AI115:AI116" si="558">AI79-AH79</f>
        <v>0</v>
      </c>
      <c r="AJ115" s="41">
        <f t="shared" ref="AJ115:AJ116" si="559">AJ79-AI79</f>
        <v>0</v>
      </c>
      <c r="AK115" s="41">
        <f t="shared" ref="AK115:AK116" si="560">AK79-AJ79</f>
        <v>0</v>
      </c>
      <c r="AL115" s="41">
        <f t="shared" ref="AL115:AL116" si="561">AL79-AK79</f>
        <v>0</v>
      </c>
      <c r="AM115" s="41">
        <f t="shared" ref="AM115:AM116" si="562">AM79-AL79</f>
        <v>0</v>
      </c>
      <c r="AN115" s="41">
        <f t="shared" ref="AN115:AN116" si="563">AN79-AM79</f>
        <v>0</v>
      </c>
      <c r="AO115" s="41">
        <f t="shared" ref="AO115:AO116" si="564">AO79-AN79</f>
        <v>0</v>
      </c>
      <c r="AP115" s="41">
        <f t="shared" ref="AP115:AP116" si="565">AP79-AO79</f>
        <v>0</v>
      </c>
      <c r="AQ115" s="41">
        <f t="shared" ref="AQ115:AQ116" si="566">AQ79-AP79</f>
        <v>0</v>
      </c>
      <c r="AR115" s="41">
        <f t="shared" ref="AR115:AR116" si="567">AR79-AQ79</f>
        <v>0</v>
      </c>
      <c r="AS115" s="41">
        <f t="shared" ref="AS115:AS116" si="568">AS79-AR79</f>
        <v>0</v>
      </c>
      <c r="AT115" s="41">
        <f t="shared" ref="AT115:AT116" si="569">AT79-AS79</f>
        <v>0</v>
      </c>
      <c r="AU115" s="41">
        <f t="shared" ref="AU115:AU116" si="570">AU79-AT79</f>
        <v>0</v>
      </c>
      <c r="AV115" s="41">
        <f t="shared" ref="AV115:AV116" si="571">AV79-AU79</f>
        <v>0</v>
      </c>
      <c r="AW115" s="41">
        <f t="shared" ref="AW115:AW116" si="572">AW79-AV79</f>
        <v>0</v>
      </c>
      <c r="AX115" s="41">
        <f t="shared" ref="AX115:AX116" si="573">AX79-AW79</f>
        <v>0</v>
      </c>
      <c r="AY115" s="41">
        <f t="shared" ref="AY115:AY116" si="574">AY79-AX79</f>
        <v>0</v>
      </c>
      <c r="AZ115" s="41">
        <f t="shared" ref="AZ115:AZ116" si="575">AZ79-AY79</f>
        <v>0</v>
      </c>
      <c r="BA115" s="41">
        <f t="shared" ref="BA115:BA116" si="576">BA79-AZ79</f>
        <v>0</v>
      </c>
      <c r="BB115" s="41">
        <f t="shared" ref="BB115:BB116" si="577">BB79-BA79</f>
        <v>0</v>
      </c>
      <c r="BC115" s="41">
        <f t="shared" ref="BC115:BC116" si="578">BC79-BB79</f>
        <v>0</v>
      </c>
      <c r="BD115" s="41">
        <f t="shared" ref="BD115:BD116" si="579">BD79-BC79</f>
        <v>0</v>
      </c>
      <c r="BE115" s="41">
        <f t="shared" ref="BE115:BE116" si="580">BE79-BD79</f>
        <v>0</v>
      </c>
      <c r="BF115" s="41">
        <f t="shared" ref="BF115:BF116" si="581">BF79-BE79</f>
        <v>0</v>
      </c>
      <c r="BG115" s="41">
        <f t="shared" ref="BG115:BG116" si="582">BG79-BF79</f>
        <v>0</v>
      </c>
      <c r="BH115" s="41">
        <f t="shared" ref="BH115:BH116" si="583">BH79-BG79</f>
        <v>0</v>
      </c>
      <c r="BI115" s="41">
        <f t="shared" ref="BI115:BI116" si="584">BI79-BH79</f>
        <v>0</v>
      </c>
      <c r="BJ115" s="41">
        <f t="shared" ref="BJ115:BJ116" si="585">BJ79-BI79</f>
        <v>0</v>
      </c>
      <c r="BK115" s="41">
        <f t="shared" ref="BK115:BK116" si="586">BK79-BJ79</f>
        <v>0</v>
      </c>
      <c r="BL115" s="41">
        <f t="shared" ref="BL115:BL116" si="587">BL79-BK79</f>
        <v>0</v>
      </c>
      <c r="BM115" s="41">
        <f t="shared" ref="BM115:BM116" si="588">BM79-BL79</f>
        <v>0</v>
      </c>
      <c r="BN115" s="41">
        <f t="shared" ref="BN115:BN116" si="589">BN79-BM79</f>
        <v>0</v>
      </c>
      <c r="BO115" s="41">
        <f t="shared" ref="BO115:BO116" si="590">BO79-BN79</f>
        <v>0</v>
      </c>
      <c r="BP115" s="74"/>
      <c r="BR115" s="74"/>
      <c r="BS115" s="41">
        <f t="shared" ref="BS115:BS116" si="591">BS79-BR79</f>
        <v>-1000000</v>
      </c>
      <c r="BT115" s="41">
        <f t="shared" ref="BT115:BT116" si="592">BT79-BS79</f>
        <v>0</v>
      </c>
      <c r="BU115" s="41">
        <f t="shared" ref="BU115:BU116" si="593">BU79-BT79</f>
        <v>0</v>
      </c>
      <c r="BV115" s="41">
        <f t="shared" ref="BV115:BV116" si="594">BV79-BU79</f>
        <v>0</v>
      </c>
    </row>
    <row r="116" spans="1:74" x14ac:dyDescent="0.3">
      <c r="A116" s="44" t="str">
        <f>"Change in "&amp;A80</f>
        <v>Change in Term Debt</v>
      </c>
      <c r="F116" s="13" t="s">
        <v>106</v>
      </c>
      <c r="H116" s="46"/>
      <c r="I116" s="41">
        <f>I80-H80</f>
        <v>0</v>
      </c>
      <c r="J116" s="41">
        <f>J80-I80</f>
        <v>0</v>
      </c>
      <c r="K116" s="41">
        <f t="shared" ref="K116:AE116" si="595">K80-J80</f>
        <v>-175000</v>
      </c>
      <c r="L116" s="41">
        <f t="shared" si="595"/>
        <v>0</v>
      </c>
      <c r="M116" s="41">
        <f t="shared" si="595"/>
        <v>0</v>
      </c>
      <c r="N116" s="41">
        <f t="shared" si="595"/>
        <v>-175000</v>
      </c>
      <c r="O116" s="41">
        <f t="shared" si="595"/>
        <v>0</v>
      </c>
      <c r="P116" s="41">
        <f t="shared" si="595"/>
        <v>0</v>
      </c>
      <c r="Q116" s="41">
        <f t="shared" si="595"/>
        <v>-175000</v>
      </c>
      <c r="R116" s="41">
        <f t="shared" si="595"/>
        <v>0</v>
      </c>
      <c r="S116" s="41">
        <f t="shared" si="595"/>
        <v>0</v>
      </c>
      <c r="T116" s="41">
        <f t="shared" si="595"/>
        <v>-175000</v>
      </c>
      <c r="U116" s="41">
        <f t="shared" si="595"/>
        <v>0</v>
      </c>
      <c r="V116" s="41">
        <f t="shared" si="595"/>
        <v>0</v>
      </c>
      <c r="W116" s="41">
        <f t="shared" si="595"/>
        <v>-175000</v>
      </c>
      <c r="X116" s="41">
        <f t="shared" si="595"/>
        <v>0</v>
      </c>
      <c r="Y116" s="41">
        <f t="shared" si="595"/>
        <v>0</v>
      </c>
      <c r="Z116" s="41">
        <f t="shared" si="595"/>
        <v>-175000</v>
      </c>
      <c r="AA116" s="41">
        <f t="shared" si="595"/>
        <v>0</v>
      </c>
      <c r="AB116" s="41">
        <f t="shared" si="595"/>
        <v>0</v>
      </c>
      <c r="AC116" s="41">
        <f t="shared" si="595"/>
        <v>-175000</v>
      </c>
      <c r="AD116" s="41">
        <f t="shared" si="595"/>
        <v>0</v>
      </c>
      <c r="AE116" s="41">
        <f t="shared" si="595"/>
        <v>0</v>
      </c>
      <c r="AF116" s="41">
        <f t="shared" si="555"/>
        <v>0</v>
      </c>
      <c r="AG116" s="41">
        <f t="shared" si="556"/>
        <v>0</v>
      </c>
      <c r="AH116" s="41">
        <f t="shared" si="557"/>
        <v>0</v>
      </c>
      <c r="AI116" s="41">
        <f t="shared" si="558"/>
        <v>0</v>
      </c>
      <c r="AJ116" s="41">
        <f t="shared" si="559"/>
        <v>0</v>
      </c>
      <c r="AK116" s="41">
        <f t="shared" si="560"/>
        <v>0</v>
      </c>
      <c r="AL116" s="41">
        <f t="shared" si="561"/>
        <v>0</v>
      </c>
      <c r="AM116" s="41">
        <f t="shared" si="562"/>
        <v>0</v>
      </c>
      <c r="AN116" s="41">
        <f t="shared" si="563"/>
        <v>0</v>
      </c>
      <c r="AO116" s="41">
        <f t="shared" si="564"/>
        <v>0</v>
      </c>
      <c r="AP116" s="41">
        <f t="shared" si="565"/>
        <v>0</v>
      </c>
      <c r="AQ116" s="41">
        <f t="shared" si="566"/>
        <v>0</v>
      </c>
      <c r="AR116" s="41">
        <f t="shared" si="567"/>
        <v>0</v>
      </c>
      <c r="AS116" s="41">
        <f t="shared" si="568"/>
        <v>0</v>
      </c>
      <c r="AT116" s="41">
        <f t="shared" si="569"/>
        <v>0</v>
      </c>
      <c r="AU116" s="41">
        <f t="shared" si="570"/>
        <v>0</v>
      </c>
      <c r="AV116" s="41">
        <f t="shared" si="571"/>
        <v>0</v>
      </c>
      <c r="AW116" s="41">
        <f t="shared" si="572"/>
        <v>0</v>
      </c>
      <c r="AX116" s="41">
        <f t="shared" si="573"/>
        <v>0</v>
      </c>
      <c r="AY116" s="41">
        <f t="shared" si="574"/>
        <v>0</v>
      </c>
      <c r="AZ116" s="41">
        <f t="shared" si="575"/>
        <v>0</v>
      </c>
      <c r="BA116" s="41">
        <f t="shared" si="576"/>
        <v>0</v>
      </c>
      <c r="BB116" s="41">
        <f t="shared" si="577"/>
        <v>0</v>
      </c>
      <c r="BC116" s="41">
        <f t="shared" si="578"/>
        <v>0</v>
      </c>
      <c r="BD116" s="41">
        <f t="shared" si="579"/>
        <v>0</v>
      </c>
      <c r="BE116" s="41">
        <f t="shared" si="580"/>
        <v>0</v>
      </c>
      <c r="BF116" s="41">
        <f t="shared" si="581"/>
        <v>0</v>
      </c>
      <c r="BG116" s="41">
        <f t="shared" si="582"/>
        <v>0</v>
      </c>
      <c r="BH116" s="41">
        <f t="shared" si="583"/>
        <v>0</v>
      </c>
      <c r="BI116" s="41">
        <f t="shared" si="584"/>
        <v>0</v>
      </c>
      <c r="BJ116" s="41">
        <f t="shared" si="585"/>
        <v>0</v>
      </c>
      <c r="BK116" s="41">
        <f t="shared" si="586"/>
        <v>0</v>
      </c>
      <c r="BL116" s="41">
        <f t="shared" si="587"/>
        <v>0</v>
      </c>
      <c r="BM116" s="41">
        <f t="shared" si="588"/>
        <v>0</v>
      </c>
      <c r="BN116" s="41">
        <f t="shared" si="589"/>
        <v>0</v>
      </c>
      <c r="BO116" s="41">
        <f t="shared" si="590"/>
        <v>0</v>
      </c>
      <c r="BP116" s="74"/>
      <c r="BR116" s="74"/>
      <c r="BS116" s="41">
        <f t="shared" si="591"/>
        <v>-700000</v>
      </c>
      <c r="BT116" s="41">
        <f t="shared" si="592"/>
        <v>0</v>
      </c>
      <c r="BU116" s="41">
        <f t="shared" si="593"/>
        <v>0</v>
      </c>
      <c r="BV116" s="41">
        <f t="shared" si="594"/>
        <v>0</v>
      </c>
    </row>
    <row r="117" spans="1:74" x14ac:dyDescent="0.3">
      <c r="H117" s="46"/>
      <c r="BR117" s="46"/>
    </row>
    <row r="118" spans="1:74" x14ac:dyDescent="0.3">
      <c r="A118" s="45" t="s">
        <v>113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6">SUM(K115:K117)</f>
        <v>-175000</v>
      </c>
      <c r="L118" s="43">
        <f t="shared" si="596"/>
        <v>0</v>
      </c>
      <c r="M118" s="43">
        <f t="shared" si="596"/>
        <v>0</v>
      </c>
      <c r="N118" s="43">
        <f t="shared" si="596"/>
        <v>-175000</v>
      </c>
      <c r="O118" s="43">
        <f t="shared" si="596"/>
        <v>-500000</v>
      </c>
      <c r="P118" s="43">
        <f t="shared" si="596"/>
        <v>0</v>
      </c>
      <c r="Q118" s="43">
        <f t="shared" si="596"/>
        <v>-175000</v>
      </c>
      <c r="R118" s="43">
        <f t="shared" si="596"/>
        <v>0</v>
      </c>
      <c r="S118" s="43">
        <f t="shared" si="596"/>
        <v>0</v>
      </c>
      <c r="T118" s="43">
        <f t="shared" si="596"/>
        <v>-175000</v>
      </c>
      <c r="U118" s="43">
        <f t="shared" si="596"/>
        <v>0</v>
      </c>
      <c r="V118" s="43">
        <f t="shared" si="596"/>
        <v>-500000</v>
      </c>
      <c r="W118" s="43">
        <f t="shared" si="596"/>
        <v>-175000</v>
      </c>
      <c r="X118" s="43">
        <f t="shared" si="596"/>
        <v>0</v>
      </c>
      <c r="Y118" s="43">
        <f t="shared" si="596"/>
        <v>0</v>
      </c>
      <c r="Z118" s="43">
        <f t="shared" si="596"/>
        <v>-175000</v>
      </c>
      <c r="AA118" s="43">
        <f t="shared" si="596"/>
        <v>0</v>
      </c>
      <c r="AB118" s="43">
        <f t="shared" si="596"/>
        <v>-500000</v>
      </c>
      <c r="AC118" s="43">
        <f t="shared" si="596"/>
        <v>-175000</v>
      </c>
      <c r="AD118" s="43">
        <f t="shared" si="596"/>
        <v>0</v>
      </c>
      <c r="AE118" s="43">
        <f t="shared" si="596"/>
        <v>0</v>
      </c>
      <c r="AF118" s="43">
        <f t="shared" ref="AF118:BO118" si="597">SUM(AF115:AF117)</f>
        <v>0</v>
      </c>
      <c r="AG118" s="43">
        <f t="shared" si="597"/>
        <v>0</v>
      </c>
      <c r="AH118" s="43">
        <f t="shared" si="597"/>
        <v>0</v>
      </c>
      <c r="AI118" s="43">
        <f t="shared" si="597"/>
        <v>0</v>
      </c>
      <c r="AJ118" s="43">
        <f t="shared" si="597"/>
        <v>0</v>
      </c>
      <c r="AK118" s="43">
        <f t="shared" si="597"/>
        <v>0</v>
      </c>
      <c r="AL118" s="43">
        <f t="shared" si="597"/>
        <v>0</v>
      </c>
      <c r="AM118" s="43">
        <f t="shared" si="597"/>
        <v>0</v>
      </c>
      <c r="AN118" s="43">
        <f t="shared" si="597"/>
        <v>0</v>
      </c>
      <c r="AO118" s="43">
        <f t="shared" si="597"/>
        <v>0</v>
      </c>
      <c r="AP118" s="43">
        <f t="shared" si="597"/>
        <v>0</v>
      </c>
      <c r="AQ118" s="43">
        <f t="shared" si="597"/>
        <v>0</v>
      </c>
      <c r="AR118" s="43">
        <f t="shared" si="597"/>
        <v>0</v>
      </c>
      <c r="AS118" s="43">
        <f t="shared" si="597"/>
        <v>0</v>
      </c>
      <c r="AT118" s="43">
        <f t="shared" si="597"/>
        <v>0</v>
      </c>
      <c r="AU118" s="43">
        <f t="shared" si="597"/>
        <v>0</v>
      </c>
      <c r="AV118" s="43">
        <f t="shared" si="597"/>
        <v>0</v>
      </c>
      <c r="AW118" s="43">
        <f t="shared" si="597"/>
        <v>0</v>
      </c>
      <c r="AX118" s="43">
        <f t="shared" si="597"/>
        <v>0</v>
      </c>
      <c r="AY118" s="43">
        <f t="shared" si="597"/>
        <v>0</v>
      </c>
      <c r="AZ118" s="43">
        <f t="shared" si="597"/>
        <v>0</v>
      </c>
      <c r="BA118" s="43">
        <f t="shared" si="597"/>
        <v>0</v>
      </c>
      <c r="BB118" s="43">
        <f t="shared" si="597"/>
        <v>0</v>
      </c>
      <c r="BC118" s="43">
        <f t="shared" si="597"/>
        <v>0</v>
      </c>
      <c r="BD118" s="43">
        <f t="shared" si="597"/>
        <v>0</v>
      </c>
      <c r="BE118" s="43">
        <f t="shared" si="597"/>
        <v>0</v>
      </c>
      <c r="BF118" s="43">
        <f t="shared" si="597"/>
        <v>0</v>
      </c>
      <c r="BG118" s="43">
        <f t="shared" si="597"/>
        <v>0</v>
      </c>
      <c r="BH118" s="43">
        <f t="shared" si="597"/>
        <v>0</v>
      </c>
      <c r="BI118" s="43">
        <f t="shared" si="597"/>
        <v>0</v>
      </c>
      <c r="BJ118" s="43">
        <f t="shared" si="597"/>
        <v>0</v>
      </c>
      <c r="BK118" s="43">
        <f t="shared" si="597"/>
        <v>0</v>
      </c>
      <c r="BL118" s="43">
        <f t="shared" si="597"/>
        <v>0</v>
      </c>
      <c r="BM118" s="43">
        <f t="shared" si="597"/>
        <v>0</v>
      </c>
      <c r="BN118" s="43">
        <f t="shared" si="597"/>
        <v>0</v>
      </c>
      <c r="BO118" s="43">
        <f t="shared" si="597"/>
        <v>0</v>
      </c>
      <c r="BP118" s="74"/>
      <c r="BR118" s="79"/>
      <c r="BS118" s="43">
        <f t="shared" ref="BS118:BV118" si="598">SUM(BS115:BS117)</f>
        <v>-1700000</v>
      </c>
      <c r="BT118" s="43">
        <f t="shared" si="598"/>
        <v>0</v>
      </c>
      <c r="BU118" s="43">
        <f t="shared" si="598"/>
        <v>0</v>
      </c>
      <c r="BV118" s="43">
        <f t="shared" si="598"/>
        <v>0</v>
      </c>
    </row>
    <row r="119" spans="1:74" x14ac:dyDescent="0.3">
      <c r="H119" s="46"/>
      <c r="BR119" s="46"/>
    </row>
    <row r="120" spans="1:74" x14ac:dyDescent="0.3">
      <c r="A120" s="42" t="s">
        <v>114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106</v>
      </c>
      <c r="H121" s="46"/>
      <c r="I121" s="41">
        <f>I85-H85</f>
        <v>0</v>
      </c>
      <c r="J121" s="41">
        <f>J85-I85</f>
        <v>0</v>
      </c>
      <c r="K121" s="41">
        <f t="shared" ref="K121:AE121" si="599">K85-J85</f>
        <v>0</v>
      </c>
      <c r="L121" s="41">
        <f t="shared" si="599"/>
        <v>0</v>
      </c>
      <c r="M121" s="41">
        <f t="shared" si="599"/>
        <v>0</v>
      </c>
      <c r="N121" s="41">
        <f t="shared" si="599"/>
        <v>0</v>
      </c>
      <c r="O121" s="41">
        <f t="shared" si="599"/>
        <v>0</v>
      </c>
      <c r="P121" s="41">
        <f t="shared" si="599"/>
        <v>0</v>
      </c>
      <c r="Q121" s="41">
        <f t="shared" si="599"/>
        <v>0</v>
      </c>
      <c r="R121" s="41">
        <f t="shared" si="599"/>
        <v>0</v>
      </c>
      <c r="S121" s="41">
        <f t="shared" si="599"/>
        <v>0</v>
      </c>
      <c r="T121" s="41">
        <f t="shared" si="599"/>
        <v>0</v>
      </c>
      <c r="U121" s="41">
        <f t="shared" si="599"/>
        <v>0</v>
      </c>
      <c r="V121" s="41">
        <f t="shared" si="599"/>
        <v>0</v>
      </c>
      <c r="W121" s="41">
        <f t="shared" si="599"/>
        <v>0</v>
      </c>
      <c r="X121" s="41">
        <f t="shared" si="599"/>
        <v>0</v>
      </c>
      <c r="Y121" s="41">
        <f t="shared" si="599"/>
        <v>0</v>
      </c>
      <c r="Z121" s="41">
        <f t="shared" si="599"/>
        <v>0</v>
      </c>
      <c r="AA121" s="41">
        <f t="shared" si="599"/>
        <v>0</v>
      </c>
      <c r="AB121" s="41">
        <f t="shared" si="599"/>
        <v>0</v>
      </c>
      <c r="AC121" s="41">
        <f t="shared" si="599"/>
        <v>0</v>
      </c>
      <c r="AD121" s="41">
        <f t="shared" si="599"/>
        <v>0</v>
      </c>
      <c r="AE121" s="41">
        <f t="shared" si="599"/>
        <v>0</v>
      </c>
      <c r="AF121" s="41">
        <f t="shared" ref="AF121:AF122" si="600">AF85-AE85</f>
        <v>0</v>
      </c>
      <c r="AG121" s="41">
        <f t="shared" ref="AG121:AG122" si="601">AG85-AF85</f>
        <v>0</v>
      </c>
      <c r="AH121" s="41">
        <f t="shared" ref="AH121:AH122" si="602">AH85-AG85</f>
        <v>0</v>
      </c>
      <c r="AI121" s="41">
        <f t="shared" ref="AI121:AI122" si="603">AI85-AH85</f>
        <v>0</v>
      </c>
      <c r="AJ121" s="41">
        <f t="shared" ref="AJ121:AJ122" si="604">AJ85-AI85</f>
        <v>0</v>
      </c>
      <c r="AK121" s="41">
        <f t="shared" ref="AK121:AK122" si="605">AK85-AJ85</f>
        <v>0</v>
      </c>
      <c r="AL121" s="41">
        <f t="shared" ref="AL121:AL122" si="606">AL85-AK85</f>
        <v>0</v>
      </c>
      <c r="AM121" s="41">
        <f t="shared" ref="AM121:AM122" si="607">AM85-AL85</f>
        <v>0</v>
      </c>
      <c r="AN121" s="41">
        <f t="shared" ref="AN121:AN122" si="608">AN85-AM85</f>
        <v>0</v>
      </c>
      <c r="AO121" s="41">
        <f t="shared" ref="AO121:AO122" si="609">AO85-AN85</f>
        <v>0</v>
      </c>
      <c r="AP121" s="41">
        <f t="shared" ref="AP121:AP122" si="610">AP85-AO85</f>
        <v>0</v>
      </c>
      <c r="AQ121" s="41">
        <f t="shared" ref="AQ121:AQ122" si="611">AQ85-AP85</f>
        <v>0</v>
      </c>
      <c r="AR121" s="41">
        <f t="shared" ref="AR121:AR122" si="612">AR85-AQ85</f>
        <v>0</v>
      </c>
      <c r="AS121" s="41">
        <f t="shared" ref="AS121:AS122" si="613">AS85-AR85</f>
        <v>0</v>
      </c>
      <c r="AT121" s="41">
        <f t="shared" ref="AT121:AT122" si="614">AT85-AS85</f>
        <v>0</v>
      </c>
      <c r="AU121" s="41">
        <f t="shared" ref="AU121:AU122" si="615">AU85-AT85</f>
        <v>0</v>
      </c>
      <c r="AV121" s="41">
        <f t="shared" ref="AV121:AV122" si="616">AV85-AU85</f>
        <v>0</v>
      </c>
      <c r="AW121" s="41">
        <f t="shared" ref="AW121:AW122" si="617">AW85-AV85</f>
        <v>0</v>
      </c>
      <c r="AX121" s="41">
        <f t="shared" ref="AX121:AX122" si="618">AX85-AW85</f>
        <v>0</v>
      </c>
      <c r="AY121" s="41">
        <f t="shared" ref="AY121:AY122" si="619">AY85-AX85</f>
        <v>0</v>
      </c>
      <c r="AZ121" s="41">
        <f t="shared" ref="AZ121:AZ122" si="620">AZ85-AY85</f>
        <v>0</v>
      </c>
      <c r="BA121" s="41">
        <f t="shared" ref="BA121:BA122" si="621">BA85-AZ85</f>
        <v>0</v>
      </c>
      <c r="BB121" s="41">
        <f t="shared" ref="BB121:BB122" si="622">BB85-BA85</f>
        <v>0</v>
      </c>
      <c r="BC121" s="41">
        <f t="shared" ref="BC121:BC122" si="623">BC85-BB85</f>
        <v>0</v>
      </c>
      <c r="BD121" s="41">
        <f t="shared" ref="BD121:BD122" si="624">BD85-BC85</f>
        <v>0</v>
      </c>
      <c r="BE121" s="41">
        <f t="shared" ref="BE121:BE122" si="625">BE85-BD85</f>
        <v>0</v>
      </c>
      <c r="BF121" s="41">
        <f t="shared" ref="BF121:BF122" si="626">BF85-BE85</f>
        <v>0</v>
      </c>
      <c r="BG121" s="41">
        <f t="shared" ref="BG121:BG122" si="627">BG85-BF85</f>
        <v>0</v>
      </c>
      <c r="BH121" s="41">
        <f t="shared" ref="BH121:BH122" si="628">BH85-BG85</f>
        <v>0</v>
      </c>
      <c r="BI121" s="41">
        <f t="shared" ref="BI121:BI122" si="629">BI85-BH85</f>
        <v>0</v>
      </c>
      <c r="BJ121" s="41">
        <f t="shared" ref="BJ121:BJ122" si="630">BJ85-BI85</f>
        <v>0</v>
      </c>
      <c r="BK121" s="41">
        <f t="shared" ref="BK121:BK122" si="631">BK85-BJ85</f>
        <v>0</v>
      </c>
      <c r="BL121" s="41">
        <f t="shared" ref="BL121:BL122" si="632">BL85-BK85</f>
        <v>0</v>
      </c>
      <c r="BM121" s="41">
        <f t="shared" ref="BM121:BM122" si="633">BM85-BL85</f>
        <v>0</v>
      </c>
      <c r="BN121" s="41">
        <f t="shared" ref="BN121:BN122" si="634">BN85-BM85</f>
        <v>0</v>
      </c>
      <c r="BO121" s="41">
        <f t="shared" ref="BO121:BO122" si="635">BO85-BN85</f>
        <v>0</v>
      </c>
      <c r="BP121" s="74"/>
      <c r="BR121" s="74"/>
      <c r="BS121" s="41">
        <f t="shared" ref="BS121:BS122" si="636">BS85-BR85</f>
        <v>0</v>
      </c>
      <c r="BT121" s="41">
        <f t="shared" ref="BT121:BT122" si="637">BT85-BS85</f>
        <v>0</v>
      </c>
      <c r="BU121" s="41">
        <f t="shared" ref="BU121:BU122" si="638">BU85-BT85</f>
        <v>0</v>
      </c>
      <c r="BV121" s="41">
        <f t="shared" ref="BV121:BV122" si="639">BV85-BU85</f>
        <v>0</v>
      </c>
    </row>
    <row r="122" spans="1:74" x14ac:dyDescent="0.3">
      <c r="A122" s="44" t="str">
        <f>"Change in "&amp;A86</f>
        <v>Change in Distributions</v>
      </c>
      <c r="F122" s="13" t="s">
        <v>106</v>
      </c>
      <c r="H122" s="46"/>
      <c r="I122" s="41">
        <f>I86-H86</f>
        <v>0</v>
      </c>
      <c r="J122" s="41">
        <f>J86-I86</f>
        <v>0</v>
      </c>
      <c r="K122" s="41">
        <f t="shared" ref="K122:AE122" si="640">K86-J86</f>
        <v>0</v>
      </c>
      <c r="L122" s="41">
        <f t="shared" si="640"/>
        <v>-250000</v>
      </c>
      <c r="M122" s="41">
        <f t="shared" si="640"/>
        <v>0</v>
      </c>
      <c r="N122" s="41">
        <f t="shared" si="640"/>
        <v>0</v>
      </c>
      <c r="O122" s="41">
        <f t="shared" si="640"/>
        <v>0</v>
      </c>
      <c r="P122" s="41">
        <f t="shared" si="640"/>
        <v>0</v>
      </c>
      <c r="Q122" s="41">
        <f t="shared" si="640"/>
        <v>0</v>
      </c>
      <c r="R122" s="41">
        <f t="shared" si="640"/>
        <v>-250000</v>
      </c>
      <c r="S122" s="41">
        <f t="shared" si="640"/>
        <v>0</v>
      </c>
      <c r="T122" s="41">
        <f t="shared" si="640"/>
        <v>0</v>
      </c>
      <c r="U122" s="41">
        <f t="shared" si="640"/>
        <v>0</v>
      </c>
      <c r="V122" s="41">
        <f t="shared" si="640"/>
        <v>0</v>
      </c>
      <c r="W122" s="41">
        <f t="shared" si="640"/>
        <v>0</v>
      </c>
      <c r="X122" s="41">
        <f t="shared" si="640"/>
        <v>0</v>
      </c>
      <c r="Y122" s="41">
        <f t="shared" si="640"/>
        <v>0</v>
      </c>
      <c r="Z122" s="41">
        <f t="shared" si="640"/>
        <v>0</v>
      </c>
      <c r="AA122" s="41">
        <f t="shared" si="640"/>
        <v>-250000</v>
      </c>
      <c r="AB122" s="41">
        <f t="shared" si="640"/>
        <v>0</v>
      </c>
      <c r="AC122" s="41">
        <f t="shared" si="640"/>
        <v>0</v>
      </c>
      <c r="AD122" s="41">
        <f t="shared" si="640"/>
        <v>0</v>
      </c>
      <c r="AE122" s="41">
        <f t="shared" si="640"/>
        <v>0</v>
      </c>
      <c r="AF122" s="41">
        <f t="shared" si="600"/>
        <v>0</v>
      </c>
      <c r="AG122" s="41">
        <f t="shared" si="601"/>
        <v>0</v>
      </c>
      <c r="AH122" s="41">
        <f t="shared" si="602"/>
        <v>0</v>
      </c>
      <c r="AI122" s="41">
        <f t="shared" si="603"/>
        <v>0</v>
      </c>
      <c r="AJ122" s="41">
        <f t="shared" si="604"/>
        <v>0</v>
      </c>
      <c r="AK122" s="41">
        <f t="shared" si="605"/>
        <v>0</v>
      </c>
      <c r="AL122" s="41">
        <f t="shared" si="606"/>
        <v>0</v>
      </c>
      <c r="AM122" s="41">
        <f t="shared" si="607"/>
        <v>0</v>
      </c>
      <c r="AN122" s="41">
        <f t="shared" si="608"/>
        <v>0</v>
      </c>
      <c r="AO122" s="41">
        <f t="shared" si="609"/>
        <v>0</v>
      </c>
      <c r="AP122" s="41">
        <f t="shared" si="610"/>
        <v>0</v>
      </c>
      <c r="AQ122" s="41">
        <f t="shared" si="611"/>
        <v>0</v>
      </c>
      <c r="AR122" s="41">
        <f t="shared" si="612"/>
        <v>0</v>
      </c>
      <c r="AS122" s="41">
        <f t="shared" si="613"/>
        <v>0</v>
      </c>
      <c r="AT122" s="41">
        <f t="shared" si="614"/>
        <v>0</v>
      </c>
      <c r="AU122" s="41">
        <f t="shared" si="615"/>
        <v>0</v>
      </c>
      <c r="AV122" s="41">
        <f t="shared" si="616"/>
        <v>0</v>
      </c>
      <c r="AW122" s="41">
        <f t="shared" si="617"/>
        <v>0</v>
      </c>
      <c r="AX122" s="41">
        <f t="shared" si="618"/>
        <v>0</v>
      </c>
      <c r="AY122" s="41">
        <f t="shared" si="619"/>
        <v>0</v>
      </c>
      <c r="AZ122" s="41">
        <f t="shared" si="620"/>
        <v>0</v>
      </c>
      <c r="BA122" s="41">
        <f t="shared" si="621"/>
        <v>0</v>
      </c>
      <c r="BB122" s="41">
        <f t="shared" si="622"/>
        <v>0</v>
      </c>
      <c r="BC122" s="41">
        <f t="shared" si="623"/>
        <v>0</v>
      </c>
      <c r="BD122" s="41">
        <f t="shared" si="624"/>
        <v>0</v>
      </c>
      <c r="BE122" s="41">
        <f t="shared" si="625"/>
        <v>0</v>
      </c>
      <c r="BF122" s="41">
        <f t="shared" si="626"/>
        <v>0</v>
      </c>
      <c r="BG122" s="41">
        <f t="shared" si="627"/>
        <v>0</v>
      </c>
      <c r="BH122" s="41">
        <f t="shared" si="628"/>
        <v>0</v>
      </c>
      <c r="BI122" s="41">
        <f t="shared" si="629"/>
        <v>0</v>
      </c>
      <c r="BJ122" s="41">
        <f t="shared" si="630"/>
        <v>0</v>
      </c>
      <c r="BK122" s="41">
        <f t="shared" si="631"/>
        <v>0</v>
      </c>
      <c r="BL122" s="41">
        <f t="shared" si="632"/>
        <v>0</v>
      </c>
      <c r="BM122" s="41">
        <f t="shared" si="633"/>
        <v>0</v>
      </c>
      <c r="BN122" s="41">
        <f t="shared" si="634"/>
        <v>0</v>
      </c>
      <c r="BO122" s="41">
        <f t="shared" si="635"/>
        <v>0</v>
      </c>
      <c r="BP122" s="74"/>
      <c r="BR122" s="74"/>
      <c r="BS122" s="41">
        <f t="shared" si="636"/>
        <v>-250000</v>
      </c>
      <c r="BT122" s="41">
        <f t="shared" si="637"/>
        <v>0</v>
      </c>
      <c r="BU122" s="41">
        <f t="shared" si="638"/>
        <v>0</v>
      </c>
      <c r="BV122" s="41">
        <f t="shared" si="639"/>
        <v>0</v>
      </c>
    </row>
    <row r="123" spans="1:74" x14ac:dyDescent="0.3">
      <c r="H123" s="46"/>
      <c r="BR123" s="46"/>
    </row>
    <row r="124" spans="1:74" x14ac:dyDescent="0.3">
      <c r="A124" s="45" t="s">
        <v>115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1">SUM(K121:K123)</f>
        <v>0</v>
      </c>
      <c r="L124" s="43">
        <f t="shared" si="641"/>
        <v>-250000</v>
      </c>
      <c r="M124" s="43">
        <f t="shared" si="641"/>
        <v>0</v>
      </c>
      <c r="N124" s="43">
        <f t="shared" si="641"/>
        <v>0</v>
      </c>
      <c r="O124" s="43">
        <f t="shared" si="641"/>
        <v>0</v>
      </c>
      <c r="P124" s="43">
        <f t="shared" si="641"/>
        <v>0</v>
      </c>
      <c r="Q124" s="43">
        <f t="shared" si="641"/>
        <v>0</v>
      </c>
      <c r="R124" s="43">
        <f t="shared" si="641"/>
        <v>-250000</v>
      </c>
      <c r="S124" s="43">
        <f t="shared" si="641"/>
        <v>0</v>
      </c>
      <c r="T124" s="43">
        <f t="shared" si="641"/>
        <v>0</v>
      </c>
      <c r="U124" s="43">
        <f t="shared" si="641"/>
        <v>0</v>
      </c>
      <c r="V124" s="43">
        <f t="shared" si="641"/>
        <v>0</v>
      </c>
      <c r="W124" s="43">
        <f t="shared" si="641"/>
        <v>0</v>
      </c>
      <c r="X124" s="43">
        <f t="shared" si="641"/>
        <v>0</v>
      </c>
      <c r="Y124" s="43">
        <f t="shared" si="641"/>
        <v>0</v>
      </c>
      <c r="Z124" s="43">
        <f t="shared" si="641"/>
        <v>0</v>
      </c>
      <c r="AA124" s="43">
        <f t="shared" si="641"/>
        <v>-250000</v>
      </c>
      <c r="AB124" s="43">
        <f t="shared" si="641"/>
        <v>0</v>
      </c>
      <c r="AC124" s="43">
        <f t="shared" si="641"/>
        <v>0</v>
      </c>
      <c r="AD124" s="43">
        <f t="shared" si="641"/>
        <v>0</v>
      </c>
      <c r="AE124" s="43">
        <f t="shared" si="641"/>
        <v>0</v>
      </c>
      <c r="AF124" s="43">
        <f t="shared" ref="AF124:BO124" si="642">SUM(AF121:AF123)</f>
        <v>0</v>
      </c>
      <c r="AG124" s="43">
        <f t="shared" si="642"/>
        <v>0</v>
      </c>
      <c r="AH124" s="43">
        <f t="shared" si="642"/>
        <v>0</v>
      </c>
      <c r="AI124" s="43">
        <f t="shared" si="642"/>
        <v>0</v>
      </c>
      <c r="AJ124" s="43">
        <f t="shared" si="642"/>
        <v>0</v>
      </c>
      <c r="AK124" s="43">
        <f t="shared" si="642"/>
        <v>0</v>
      </c>
      <c r="AL124" s="43">
        <f t="shared" si="642"/>
        <v>0</v>
      </c>
      <c r="AM124" s="43">
        <f t="shared" si="642"/>
        <v>0</v>
      </c>
      <c r="AN124" s="43">
        <f t="shared" si="642"/>
        <v>0</v>
      </c>
      <c r="AO124" s="43">
        <f t="shared" si="642"/>
        <v>0</v>
      </c>
      <c r="AP124" s="43">
        <f t="shared" si="642"/>
        <v>0</v>
      </c>
      <c r="AQ124" s="43">
        <f t="shared" si="642"/>
        <v>0</v>
      </c>
      <c r="AR124" s="43">
        <f t="shared" si="642"/>
        <v>0</v>
      </c>
      <c r="AS124" s="43">
        <f t="shared" si="642"/>
        <v>0</v>
      </c>
      <c r="AT124" s="43">
        <f t="shared" si="642"/>
        <v>0</v>
      </c>
      <c r="AU124" s="43">
        <f t="shared" si="642"/>
        <v>0</v>
      </c>
      <c r="AV124" s="43">
        <f t="shared" si="642"/>
        <v>0</v>
      </c>
      <c r="AW124" s="43">
        <f t="shared" si="642"/>
        <v>0</v>
      </c>
      <c r="AX124" s="43">
        <f t="shared" si="642"/>
        <v>0</v>
      </c>
      <c r="AY124" s="43">
        <f t="shared" si="642"/>
        <v>0</v>
      </c>
      <c r="AZ124" s="43">
        <f t="shared" si="642"/>
        <v>0</v>
      </c>
      <c r="BA124" s="43">
        <f t="shared" si="642"/>
        <v>0</v>
      </c>
      <c r="BB124" s="43">
        <f t="shared" si="642"/>
        <v>0</v>
      </c>
      <c r="BC124" s="43">
        <f t="shared" si="642"/>
        <v>0</v>
      </c>
      <c r="BD124" s="43">
        <f t="shared" si="642"/>
        <v>0</v>
      </c>
      <c r="BE124" s="43">
        <f t="shared" si="642"/>
        <v>0</v>
      </c>
      <c r="BF124" s="43">
        <f t="shared" si="642"/>
        <v>0</v>
      </c>
      <c r="BG124" s="43">
        <f t="shared" si="642"/>
        <v>0</v>
      </c>
      <c r="BH124" s="43">
        <f t="shared" si="642"/>
        <v>0</v>
      </c>
      <c r="BI124" s="43">
        <f t="shared" si="642"/>
        <v>0</v>
      </c>
      <c r="BJ124" s="43">
        <f t="shared" si="642"/>
        <v>0</v>
      </c>
      <c r="BK124" s="43">
        <f t="shared" si="642"/>
        <v>0</v>
      </c>
      <c r="BL124" s="43">
        <f t="shared" si="642"/>
        <v>0</v>
      </c>
      <c r="BM124" s="43">
        <f t="shared" si="642"/>
        <v>0</v>
      </c>
      <c r="BN124" s="43">
        <f t="shared" si="642"/>
        <v>0</v>
      </c>
      <c r="BO124" s="43">
        <f t="shared" si="642"/>
        <v>0</v>
      </c>
      <c r="BP124" s="74"/>
      <c r="BR124" s="79"/>
      <c r="BS124" s="43">
        <f t="shared" ref="BS124:BV124" si="643">SUM(BS121:BS123)</f>
        <v>-250000</v>
      </c>
      <c r="BT124" s="43">
        <f t="shared" si="643"/>
        <v>0</v>
      </c>
      <c r="BU124" s="43">
        <f t="shared" si="643"/>
        <v>0</v>
      </c>
      <c r="BV124" s="43">
        <f t="shared" si="643"/>
        <v>0</v>
      </c>
    </row>
    <row r="125" spans="1:74" x14ac:dyDescent="0.3">
      <c r="A125" s="34" t="s">
        <v>116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4">SUM(K118,K124)</f>
        <v>-175000</v>
      </c>
      <c r="L125" s="43">
        <f t="shared" si="644"/>
        <v>-250000</v>
      </c>
      <c r="M125" s="43">
        <f t="shared" si="644"/>
        <v>0</v>
      </c>
      <c r="N125" s="43">
        <f t="shared" si="644"/>
        <v>-175000</v>
      </c>
      <c r="O125" s="43">
        <f t="shared" si="644"/>
        <v>-500000</v>
      </c>
      <c r="P125" s="43">
        <f t="shared" si="644"/>
        <v>0</v>
      </c>
      <c r="Q125" s="43">
        <f t="shared" si="644"/>
        <v>-175000</v>
      </c>
      <c r="R125" s="43">
        <f t="shared" si="644"/>
        <v>-250000</v>
      </c>
      <c r="S125" s="43">
        <f t="shared" si="644"/>
        <v>0</v>
      </c>
      <c r="T125" s="43">
        <f t="shared" si="644"/>
        <v>-175000</v>
      </c>
      <c r="U125" s="43">
        <f t="shared" si="644"/>
        <v>0</v>
      </c>
      <c r="V125" s="43">
        <f t="shared" si="644"/>
        <v>-500000</v>
      </c>
      <c r="W125" s="43">
        <f t="shared" si="644"/>
        <v>-175000</v>
      </c>
      <c r="X125" s="43">
        <f t="shared" si="644"/>
        <v>0</v>
      </c>
      <c r="Y125" s="43">
        <f t="shared" si="644"/>
        <v>0</v>
      </c>
      <c r="Z125" s="43">
        <f t="shared" si="644"/>
        <v>-175000</v>
      </c>
      <c r="AA125" s="43">
        <f t="shared" si="644"/>
        <v>-250000</v>
      </c>
      <c r="AB125" s="43">
        <f t="shared" si="644"/>
        <v>-500000</v>
      </c>
      <c r="AC125" s="43">
        <f t="shared" si="644"/>
        <v>-175000</v>
      </c>
      <c r="AD125" s="43">
        <f t="shared" si="644"/>
        <v>0</v>
      </c>
      <c r="AE125" s="43">
        <f t="shared" si="644"/>
        <v>0</v>
      </c>
      <c r="AF125" s="43">
        <f t="shared" ref="AF125:BO125" si="645">SUM(AF118,AF124)</f>
        <v>0</v>
      </c>
      <c r="AG125" s="43">
        <f t="shared" si="645"/>
        <v>0</v>
      </c>
      <c r="AH125" s="43">
        <f t="shared" si="645"/>
        <v>0</v>
      </c>
      <c r="AI125" s="43">
        <f t="shared" si="645"/>
        <v>0</v>
      </c>
      <c r="AJ125" s="43">
        <f t="shared" si="645"/>
        <v>0</v>
      </c>
      <c r="AK125" s="43">
        <f t="shared" si="645"/>
        <v>0</v>
      </c>
      <c r="AL125" s="43">
        <f t="shared" si="645"/>
        <v>0</v>
      </c>
      <c r="AM125" s="43">
        <f t="shared" si="645"/>
        <v>0</v>
      </c>
      <c r="AN125" s="43">
        <f t="shared" si="645"/>
        <v>0</v>
      </c>
      <c r="AO125" s="43">
        <f t="shared" si="645"/>
        <v>0</v>
      </c>
      <c r="AP125" s="43">
        <f t="shared" si="645"/>
        <v>0</v>
      </c>
      <c r="AQ125" s="43">
        <f t="shared" si="645"/>
        <v>0</v>
      </c>
      <c r="AR125" s="43">
        <f t="shared" si="645"/>
        <v>0</v>
      </c>
      <c r="AS125" s="43">
        <f t="shared" si="645"/>
        <v>0</v>
      </c>
      <c r="AT125" s="43">
        <f t="shared" si="645"/>
        <v>0</v>
      </c>
      <c r="AU125" s="43">
        <f t="shared" si="645"/>
        <v>0</v>
      </c>
      <c r="AV125" s="43">
        <f t="shared" si="645"/>
        <v>0</v>
      </c>
      <c r="AW125" s="43">
        <f t="shared" si="645"/>
        <v>0</v>
      </c>
      <c r="AX125" s="43">
        <f t="shared" si="645"/>
        <v>0</v>
      </c>
      <c r="AY125" s="43">
        <f t="shared" si="645"/>
        <v>0</v>
      </c>
      <c r="AZ125" s="43">
        <f t="shared" si="645"/>
        <v>0</v>
      </c>
      <c r="BA125" s="43">
        <f t="shared" si="645"/>
        <v>0</v>
      </c>
      <c r="BB125" s="43">
        <f t="shared" si="645"/>
        <v>0</v>
      </c>
      <c r="BC125" s="43">
        <f t="shared" si="645"/>
        <v>0</v>
      </c>
      <c r="BD125" s="43">
        <f t="shared" si="645"/>
        <v>0</v>
      </c>
      <c r="BE125" s="43">
        <f t="shared" si="645"/>
        <v>0</v>
      </c>
      <c r="BF125" s="43">
        <f t="shared" si="645"/>
        <v>0</v>
      </c>
      <c r="BG125" s="43">
        <f t="shared" si="645"/>
        <v>0</v>
      </c>
      <c r="BH125" s="43">
        <f t="shared" si="645"/>
        <v>0</v>
      </c>
      <c r="BI125" s="43">
        <f t="shared" si="645"/>
        <v>0</v>
      </c>
      <c r="BJ125" s="43">
        <f t="shared" si="645"/>
        <v>0</v>
      </c>
      <c r="BK125" s="43">
        <f t="shared" si="645"/>
        <v>0</v>
      </c>
      <c r="BL125" s="43">
        <f t="shared" si="645"/>
        <v>0</v>
      </c>
      <c r="BM125" s="43">
        <f t="shared" si="645"/>
        <v>0</v>
      </c>
      <c r="BN125" s="43">
        <f t="shared" si="645"/>
        <v>0</v>
      </c>
      <c r="BO125" s="43">
        <f t="shared" si="645"/>
        <v>0</v>
      </c>
      <c r="BP125" s="74"/>
      <c r="BR125" s="79"/>
      <c r="BS125" s="43">
        <f t="shared" ref="BS125:BV125" si="646">SUM(BS118,BS124)</f>
        <v>-1950000</v>
      </c>
      <c r="BT125" s="43">
        <f t="shared" si="646"/>
        <v>0</v>
      </c>
      <c r="BU125" s="43">
        <f t="shared" si="646"/>
        <v>0</v>
      </c>
      <c r="BV125" s="43">
        <f t="shared" si="646"/>
        <v>0</v>
      </c>
    </row>
    <row r="126" spans="1:74" x14ac:dyDescent="0.3">
      <c r="H126" s="46"/>
      <c r="BR126" s="46"/>
    </row>
    <row r="127" spans="1:74" x14ac:dyDescent="0.3">
      <c r="A127" t="s">
        <v>117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7">J129</f>
        <v>2215584.0139554022</v>
      </c>
      <c r="L127" s="41">
        <f t="shared" si="647"/>
        <v>1829203.3896715306</v>
      </c>
      <c r="M127" s="41">
        <f t="shared" si="647"/>
        <v>1989729.899605948</v>
      </c>
      <c r="N127" s="41">
        <f t="shared" si="647"/>
        <v>1709371.5308507355</v>
      </c>
      <c r="O127" s="41">
        <f t="shared" si="647"/>
        <v>2132191.727816307</v>
      </c>
      <c r="P127" s="41">
        <f t="shared" si="647"/>
        <v>1913810.6822296905</v>
      </c>
      <c r="Q127" s="41">
        <f t="shared" si="647"/>
        <v>2043475.6843184454</v>
      </c>
      <c r="R127" s="41">
        <f t="shared" si="647"/>
        <v>2568798.8735059923</v>
      </c>
      <c r="S127" s="41">
        <f t="shared" si="647"/>
        <v>2581410.799632804</v>
      </c>
      <c r="T127" s="41">
        <f t="shared" si="647"/>
        <v>2394398.1229865332</v>
      </c>
      <c r="U127" s="41">
        <f t="shared" si="647"/>
        <v>1261797.4994558995</v>
      </c>
      <c r="V127" s="41">
        <f t="shared" si="647"/>
        <v>2058802.0341406353</v>
      </c>
      <c r="W127" s="41">
        <f t="shared" si="647"/>
        <v>1940300.003950492</v>
      </c>
      <c r="X127" s="41">
        <f t="shared" si="647"/>
        <v>1155077.5912214187</v>
      </c>
      <c r="Y127" s="41">
        <f t="shared" si="647"/>
        <v>1275089.7480687362</v>
      </c>
      <c r="Z127" s="41">
        <f t="shared" si="647"/>
        <v>1370203.9334450997</v>
      </c>
      <c r="AA127" s="41">
        <f t="shared" si="647"/>
        <v>1701936.6719027057</v>
      </c>
      <c r="AB127" s="41">
        <f t="shared" si="647"/>
        <v>1471248.0409013848</v>
      </c>
      <c r="AC127" s="41">
        <f t="shared" si="647"/>
        <v>1314360.2359575643</v>
      </c>
      <c r="AD127" s="41">
        <f t="shared" si="647"/>
        <v>1695118.4106686853</v>
      </c>
      <c r="AE127" s="41">
        <f t="shared" si="647"/>
        <v>1940229.4584482266</v>
      </c>
      <c r="AF127" s="41">
        <f t="shared" ref="AF127" si="648">AE129</f>
        <v>1541938.2525566122</v>
      </c>
      <c r="AG127" s="41">
        <f t="shared" ref="AG127" si="649">AF129</f>
        <v>1609415.2447431048</v>
      </c>
      <c r="AH127" s="41">
        <f t="shared" ref="AH127" si="650">AG129</f>
        <v>1403371.841376846</v>
      </c>
      <c r="AI127" s="41">
        <f t="shared" ref="AI127" si="651">AH129</f>
        <v>1376860.6680951309</v>
      </c>
      <c r="AJ127" s="41">
        <f t="shared" ref="AJ127" si="652">AI129</f>
        <v>201745.4857585358</v>
      </c>
      <c r="AK127" s="41">
        <f t="shared" ref="AK127" si="653">AJ129</f>
        <v>-568021.59665096109</v>
      </c>
      <c r="AL127" s="41">
        <f t="shared" ref="AL127" si="654">AK129</f>
        <v>-1305039.1685869657</v>
      </c>
      <c r="AM127" s="41">
        <f t="shared" ref="AM127" si="655">AL129</f>
        <v>-1433581.3160935864</v>
      </c>
      <c r="AN127" s="41">
        <f t="shared" ref="AN127" si="656">AM129</f>
        <v>-1334046.0901499749</v>
      </c>
      <c r="AO127" s="41">
        <f t="shared" ref="AO127" si="657">AN129</f>
        <v>-1657720.6535336343</v>
      </c>
      <c r="AP127" s="41">
        <f t="shared" ref="AP127" si="658">AO129</f>
        <v>-1761282.0616136328</v>
      </c>
      <c r="AQ127" s="41">
        <f t="shared" ref="AQ127" si="659">AP129</f>
        <v>-1850995.4888164254</v>
      </c>
      <c r="AR127" s="41">
        <f t="shared" ref="AR127" si="660">AQ129</f>
        <v>-2454182.8640246503</v>
      </c>
      <c r="AS127" s="41">
        <f t="shared" ref="AS127" si="661">AR129</f>
        <v>-2457142.0342191863</v>
      </c>
      <c r="AT127" s="41">
        <f t="shared" ref="AT127" si="662">AS129</f>
        <v>-2327624.040124034</v>
      </c>
      <c r="AU127" s="41">
        <f t="shared" ref="AU127" si="663">AT129</f>
        <v>-1993763.4860572452</v>
      </c>
      <c r="AV127" s="41">
        <f t="shared" ref="AV127" si="664">AU129</f>
        <v>-2188211.9983075857</v>
      </c>
      <c r="AW127" s="41">
        <f t="shared" ref="AW127" si="665">AV129</f>
        <v>-1974625.6356581508</v>
      </c>
      <c r="AX127" s="41">
        <f t="shared" ref="AX127" si="666">AW129</f>
        <v>-1797205.470459362</v>
      </c>
      <c r="AY127" s="41">
        <f t="shared" ref="AY127" si="667">AX129</f>
        <v>-1421068.6794236943</v>
      </c>
      <c r="AZ127" s="41">
        <f t="shared" ref="AZ127" si="668">AY129</f>
        <v>-903174.61526667955</v>
      </c>
      <c r="BA127" s="41">
        <f t="shared" ref="BA127" si="669">AZ129</f>
        <v>-812644.26749072352</v>
      </c>
      <c r="BB127" s="41">
        <f t="shared" ref="BB127" si="670">BA129</f>
        <v>-502206.73085282912</v>
      </c>
      <c r="BC127" s="41">
        <f t="shared" ref="BC127" si="671">BB129</f>
        <v>-177604.7145151844</v>
      </c>
      <c r="BD127" s="41">
        <f t="shared" ref="BD127" si="672">BC129</f>
        <v>-596584.09837177233</v>
      </c>
      <c r="BE127" s="41">
        <f t="shared" ref="BE127" si="673">BD129</f>
        <v>-596297.48549273843</v>
      </c>
      <c r="BF127" s="41">
        <f t="shared" ref="BF127" si="674">BE129</f>
        <v>-455598.33990478865</v>
      </c>
      <c r="BG127" s="41">
        <f t="shared" ref="BG127" si="675">BF129</f>
        <v>-105212.75901061017</v>
      </c>
      <c r="BH127" s="41">
        <f t="shared" ref="BH127" si="676">BG129</f>
        <v>-300492.94416921423</v>
      </c>
      <c r="BI127" s="41">
        <f t="shared" ref="BI127" si="677">BH129</f>
        <v>-65026.333817933511</v>
      </c>
      <c r="BJ127" s="41">
        <f t="shared" ref="BJ127" si="678">BI129</f>
        <v>120581.95162450324</v>
      </c>
      <c r="BK127" s="41">
        <f t="shared" ref="BK127" si="679">BJ129</f>
        <v>514400.29652581183</v>
      </c>
      <c r="BL127" s="41">
        <f t="shared" ref="BL127" si="680">BK129</f>
        <v>1056590.3521124665</v>
      </c>
      <c r="BM127" s="41">
        <f t="shared" ref="BM127" si="681">BL129</f>
        <v>1150987.9560917094</v>
      </c>
      <c r="BN127" s="41">
        <f t="shared" ref="BN127" si="682">BM129</f>
        <v>1481006.2776587955</v>
      </c>
      <c r="BO127" s="41">
        <f t="shared" ref="BO127" si="683">BN129</f>
        <v>1825609.996315435</v>
      </c>
      <c r="BP127" s="74"/>
      <c r="BR127" s="74"/>
      <c r="BS127" s="41">
        <f t="shared" ref="BS127" si="684">BR129</f>
        <v>2394398.1229865332</v>
      </c>
      <c r="BT127" s="41">
        <f t="shared" ref="BT127" si="685">BS129</f>
        <v>1541938.2525566127</v>
      </c>
      <c r="BU127" s="41">
        <f t="shared" ref="BU127" si="686">BT129</f>
        <v>-2454182.8640246494</v>
      </c>
      <c r="BV127" s="41">
        <f t="shared" ref="BV127" si="687">BU129</f>
        <v>-596584.0983717714</v>
      </c>
    </row>
    <row r="128" spans="1:74" x14ac:dyDescent="0.3">
      <c r="A128" s="42" t="s">
        <v>118</v>
      </c>
      <c r="F128" s="13" t="s">
        <v>120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8">SUM(K106,K111,K125)</f>
        <v>-386380.62428387156</v>
      </c>
      <c r="L128" s="41">
        <f t="shared" si="688"/>
        <v>160526.50993441744</v>
      </c>
      <c r="M128" s="41">
        <f t="shared" si="688"/>
        <v>-280358.36875521252</v>
      </c>
      <c r="N128" s="41">
        <f t="shared" si="688"/>
        <v>422820.19696557126</v>
      </c>
      <c r="O128" s="41">
        <f t="shared" si="688"/>
        <v>-218381.0455866165</v>
      </c>
      <c r="P128" s="41">
        <f t="shared" si="688"/>
        <v>129665.00208875492</v>
      </c>
      <c r="Q128" s="41">
        <f t="shared" si="688"/>
        <v>525323.18918754696</v>
      </c>
      <c r="R128" s="41">
        <f t="shared" si="688"/>
        <v>12611.926126811653</v>
      </c>
      <c r="S128" s="41">
        <f t="shared" si="688"/>
        <v>-187012.67664627064</v>
      </c>
      <c r="T128" s="41">
        <f t="shared" si="688"/>
        <v>-1132600.6235306337</v>
      </c>
      <c r="U128" s="41">
        <f t="shared" si="688"/>
        <v>797004.5346847357</v>
      </c>
      <c r="V128" s="41">
        <f t="shared" si="688"/>
        <v>-118502.03019014327</v>
      </c>
      <c r="W128" s="41">
        <f t="shared" si="688"/>
        <v>-785222.4127290732</v>
      </c>
      <c r="X128" s="41">
        <f t="shared" si="688"/>
        <v>120012.15684731756</v>
      </c>
      <c r="Y128" s="41">
        <f t="shared" si="688"/>
        <v>95114.185376363559</v>
      </c>
      <c r="Z128" s="41">
        <f t="shared" si="688"/>
        <v>331732.738457606</v>
      </c>
      <c r="AA128" s="41">
        <f t="shared" si="688"/>
        <v>-230688.63100132078</v>
      </c>
      <c r="AB128" s="41">
        <f t="shared" si="688"/>
        <v>-156887.80494382035</v>
      </c>
      <c r="AC128" s="41">
        <f t="shared" si="688"/>
        <v>380758.17471112101</v>
      </c>
      <c r="AD128" s="41">
        <f t="shared" si="688"/>
        <v>245111.04777954117</v>
      </c>
      <c r="AE128" s="41">
        <f t="shared" si="688"/>
        <v>-398291.20589161431</v>
      </c>
      <c r="AF128" s="41">
        <f t="shared" ref="AF128:BO128" si="689">SUM(AF106,AF111,AF125)</f>
        <v>67476.992186492542</v>
      </c>
      <c r="AG128" s="41">
        <f t="shared" si="689"/>
        <v>-206043.40336625878</v>
      </c>
      <c r="AH128" s="41">
        <f t="shared" si="689"/>
        <v>-26511.173281714917</v>
      </c>
      <c r="AI128" s="41">
        <f t="shared" si="689"/>
        <v>-1175115.1823365951</v>
      </c>
      <c r="AJ128" s="41">
        <f t="shared" si="689"/>
        <v>-769767.08240949688</v>
      </c>
      <c r="AK128" s="41">
        <f t="shared" si="689"/>
        <v>-737017.57193600456</v>
      </c>
      <c r="AL128" s="41">
        <f t="shared" si="689"/>
        <v>-128542.14750662068</v>
      </c>
      <c r="AM128" s="41">
        <f t="shared" si="689"/>
        <v>99535.225943611411</v>
      </c>
      <c r="AN128" s="41">
        <f t="shared" si="689"/>
        <v>-323674.56338365941</v>
      </c>
      <c r="AO128" s="41">
        <f t="shared" si="689"/>
        <v>-103561.40807999851</v>
      </c>
      <c r="AP128" s="41">
        <f t="shared" si="689"/>
        <v>-89713.427202792547</v>
      </c>
      <c r="AQ128" s="41">
        <f t="shared" si="689"/>
        <v>-603187.37520822498</v>
      </c>
      <c r="AR128" s="41">
        <f t="shared" si="689"/>
        <v>-2959.1701945358218</v>
      </c>
      <c r="AS128" s="41">
        <f t="shared" si="689"/>
        <v>129517.99409515237</v>
      </c>
      <c r="AT128" s="41">
        <f t="shared" si="689"/>
        <v>333860.55406678881</v>
      </c>
      <c r="AU128" s="41">
        <f t="shared" si="689"/>
        <v>-194448.51225034072</v>
      </c>
      <c r="AV128" s="41">
        <f t="shared" si="689"/>
        <v>213586.362649435</v>
      </c>
      <c r="AW128" s="41">
        <f t="shared" si="689"/>
        <v>177420.16519878875</v>
      </c>
      <c r="AX128" s="41">
        <f t="shared" si="689"/>
        <v>376136.7910356677</v>
      </c>
      <c r="AY128" s="41">
        <f t="shared" si="689"/>
        <v>517894.06415701465</v>
      </c>
      <c r="AZ128" s="41">
        <f t="shared" si="689"/>
        <v>90530.347775956019</v>
      </c>
      <c r="BA128" s="41">
        <f t="shared" si="689"/>
        <v>310437.5366378944</v>
      </c>
      <c r="BB128" s="41">
        <f t="shared" si="689"/>
        <v>324602.01633764472</v>
      </c>
      <c r="BC128" s="41">
        <f t="shared" si="689"/>
        <v>-418979.38385658799</v>
      </c>
      <c r="BD128" s="41">
        <f t="shared" si="689"/>
        <v>286.61287903388438</v>
      </c>
      <c r="BE128" s="41">
        <f t="shared" si="689"/>
        <v>140699.14558794978</v>
      </c>
      <c r="BF128" s="41">
        <f t="shared" si="689"/>
        <v>350385.58089417848</v>
      </c>
      <c r="BG128" s="41">
        <f t="shared" si="689"/>
        <v>-195280.18515860406</v>
      </c>
      <c r="BH128" s="41">
        <f t="shared" si="689"/>
        <v>235466.61035128072</v>
      </c>
      <c r="BI128" s="41">
        <f t="shared" si="689"/>
        <v>185608.28544243675</v>
      </c>
      <c r="BJ128" s="41">
        <f t="shared" si="689"/>
        <v>393818.34490130859</v>
      </c>
      <c r="BK128" s="41">
        <f t="shared" si="689"/>
        <v>542190.05558665469</v>
      </c>
      <c r="BL128" s="41">
        <f t="shared" si="689"/>
        <v>94397.603979242893</v>
      </c>
      <c r="BM128" s="41">
        <f t="shared" si="689"/>
        <v>330018.32156708604</v>
      </c>
      <c r="BN128" s="41">
        <f t="shared" si="689"/>
        <v>344603.71865663963</v>
      </c>
      <c r="BO128" s="41">
        <f t="shared" si="689"/>
        <v>-417395.26032759179</v>
      </c>
      <c r="BP128" s="74"/>
      <c r="BR128" s="74"/>
      <c r="BS128" s="41">
        <f t="shared" ref="BS128:BV128" si="690">SUM(BS106,BS111,BS125)</f>
        <v>-852459.8704299205</v>
      </c>
      <c r="BT128" s="41">
        <f t="shared" si="690"/>
        <v>-3996121.1165812621</v>
      </c>
      <c r="BU128" s="41">
        <f t="shared" si="690"/>
        <v>1857598.765652878</v>
      </c>
      <c r="BV128" s="41">
        <f t="shared" si="690"/>
        <v>2004798.8343596151</v>
      </c>
    </row>
    <row r="129" spans="1:79" x14ac:dyDescent="0.3">
      <c r="A129" s="34" t="s">
        <v>119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1">SUM(K127:K128)</f>
        <v>1829203.3896715306</v>
      </c>
      <c r="L129" s="43">
        <f t="shared" si="691"/>
        <v>1989729.899605948</v>
      </c>
      <c r="M129" s="43">
        <f t="shared" si="691"/>
        <v>1709371.5308507355</v>
      </c>
      <c r="N129" s="43">
        <f t="shared" si="691"/>
        <v>2132191.727816307</v>
      </c>
      <c r="O129" s="43">
        <f t="shared" si="691"/>
        <v>1913810.6822296905</v>
      </c>
      <c r="P129" s="43">
        <f t="shared" si="691"/>
        <v>2043475.6843184454</v>
      </c>
      <c r="Q129" s="43">
        <f t="shared" si="691"/>
        <v>2568798.8735059923</v>
      </c>
      <c r="R129" s="43">
        <f t="shared" si="691"/>
        <v>2581410.799632804</v>
      </c>
      <c r="S129" s="43">
        <f t="shared" si="691"/>
        <v>2394398.1229865332</v>
      </c>
      <c r="T129" s="43">
        <f t="shared" si="691"/>
        <v>1261797.4994558995</v>
      </c>
      <c r="U129" s="43">
        <f t="shared" si="691"/>
        <v>2058802.0341406353</v>
      </c>
      <c r="V129" s="43">
        <f t="shared" si="691"/>
        <v>1940300.003950492</v>
      </c>
      <c r="W129" s="43">
        <f t="shared" si="691"/>
        <v>1155077.5912214187</v>
      </c>
      <c r="X129" s="43">
        <f t="shared" si="691"/>
        <v>1275089.7480687362</v>
      </c>
      <c r="Y129" s="43">
        <f t="shared" si="691"/>
        <v>1370203.9334450997</v>
      </c>
      <c r="Z129" s="43">
        <f t="shared" si="691"/>
        <v>1701936.6719027057</v>
      </c>
      <c r="AA129" s="43">
        <f t="shared" si="691"/>
        <v>1471248.0409013848</v>
      </c>
      <c r="AB129" s="43">
        <f t="shared" si="691"/>
        <v>1314360.2359575643</v>
      </c>
      <c r="AC129" s="43">
        <f t="shared" si="691"/>
        <v>1695118.4106686853</v>
      </c>
      <c r="AD129" s="43">
        <f t="shared" si="691"/>
        <v>1940229.4584482266</v>
      </c>
      <c r="AE129" s="43">
        <f t="shared" si="691"/>
        <v>1541938.2525566122</v>
      </c>
      <c r="AF129" s="43">
        <f t="shared" ref="AF129:BO129" si="692">SUM(AF127:AF128)</f>
        <v>1609415.2447431048</v>
      </c>
      <c r="AG129" s="43">
        <f t="shared" si="692"/>
        <v>1403371.841376846</v>
      </c>
      <c r="AH129" s="43">
        <f t="shared" si="692"/>
        <v>1376860.6680951309</v>
      </c>
      <c r="AI129" s="43">
        <f t="shared" si="692"/>
        <v>201745.4857585358</v>
      </c>
      <c r="AJ129" s="43">
        <f t="shared" si="692"/>
        <v>-568021.59665096109</v>
      </c>
      <c r="AK129" s="43">
        <f t="shared" si="692"/>
        <v>-1305039.1685869657</v>
      </c>
      <c r="AL129" s="43">
        <f t="shared" si="692"/>
        <v>-1433581.3160935864</v>
      </c>
      <c r="AM129" s="43">
        <f t="shared" si="692"/>
        <v>-1334046.0901499749</v>
      </c>
      <c r="AN129" s="43">
        <f t="shared" si="692"/>
        <v>-1657720.6535336343</v>
      </c>
      <c r="AO129" s="43">
        <f t="shared" si="692"/>
        <v>-1761282.0616136328</v>
      </c>
      <c r="AP129" s="43">
        <f t="shared" si="692"/>
        <v>-1850995.4888164254</v>
      </c>
      <c r="AQ129" s="43">
        <f t="shared" si="692"/>
        <v>-2454182.8640246503</v>
      </c>
      <c r="AR129" s="43">
        <f t="shared" si="692"/>
        <v>-2457142.0342191863</v>
      </c>
      <c r="AS129" s="43">
        <f t="shared" si="692"/>
        <v>-2327624.040124034</v>
      </c>
      <c r="AT129" s="43">
        <f t="shared" si="692"/>
        <v>-1993763.4860572452</v>
      </c>
      <c r="AU129" s="43">
        <f t="shared" si="692"/>
        <v>-2188211.9983075857</v>
      </c>
      <c r="AV129" s="43">
        <f t="shared" si="692"/>
        <v>-1974625.6356581508</v>
      </c>
      <c r="AW129" s="43">
        <f t="shared" si="692"/>
        <v>-1797205.470459362</v>
      </c>
      <c r="AX129" s="43">
        <f t="shared" si="692"/>
        <v>-1421068.6794236943</v>
      </c>
      <c r="AY129" s="43">
        <f t="shared" si="692"/>
        <v>-903174.61526667955</v>
      </c>
      <c r="AZ129" s="43">
        <f t="shared" si="692"/>
        <v>-812644.26749072352</v>
      </c>
      <c r="BA129" s="43">
        <f t="shared" si="692"/>
        <v>-502206.73085282912</v>
      </c>
      <c r="BB129" s="43">
        <f t="shared" si="692"/>
        <v>-177604.7145151844</v>
      </c>
      <c r="BC129" s="43">
        <f t="shared" si="692"/>
        <v>-596584.09837177233</v>
      </c>
      <c r="BD129" s="43">
        <f t="shared" si="692"/>
        <v>-596297.48549273843</v>
      </c>
      <c r="BE129" s="43">
        <f t="shared" si="692"/>
        <v>-455598.33990478865</v>
      </c>
      <c r="BF129" s="43">
        <f t="shared" si="692"/>
        <v>-105212.75901061017</v>
      </c>
      <c r="BG129" s="43">
        <f t="shared" si="692"/>
        <v>-300492.94416921423</v>
      </c>
      <c r="BH129" s="43">
        <f t="shared" si="692"/>
        <v>-65026.333817933511</v>
      </c>
      <c r="BI129" s="43">
        <f t="shared" si="692"/>
        <v>120581.95162450324</v>
      </c>
      <c r="BJ129" s="43">
        <f t="shared" si="692"/>
        <v>514400.29652581183</v>
      </c>
      <c r="BK129" s="43">
        <f t="shared" si="692"/>
        <v>1056590.3521124665</v>
      </c>
      <c r="BL129" s="43">
        <f t="shared" si="692"/>
        <v>1150987.9560917094</v>
      </c>
      <c r="BM129" s="43">
        <f t="shared" si="692"/>
        <v>1481006.2776587955</v>
      </c>
      <c r="BN129" s="43">
        <f t="shared" si="692"/>
        <v>1825609.996315435</v>
      </c>
      <c r="BO129" s="43">
        <f t="shared" si="692"/>
        <v>1408214.7359878432</v>
      </c>
      <c r="BP129" s="74"/>
      <c r="BR129" s="43">
        <f>BR66</f>
        <v>2394398.1229865332</v>
      </c>
      <c r="BS129" s="43">
        <f t="shared" ref="BS129:BV129" si="693">SUM(BS127:BS128)</f>
        <v>1541938.2525566127</v>
      </c>
      <c r="BT129" s="43">
        <f t="shared" si="693"/>
        <v>-2454182.8640246494</v>
      </c>
      <c r="BU129" s="43">
        <f t="shared" si="693"/>
        <v>-596584.0983717714</v>
      </c>
      <c r="BV129" s="43">
        <f t="shared" si="693"/>
        <v>1408214.7359878437</v>
      </c>
    </row>
    <row r="130" spans="1:79" x14ac:dyDescent="0.3">
      <c r="A130" t="s">
        <v>90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4">ROUND(M66-M129,0)</f>
        <v>0</v>
      </c>
      <c r="N130" s="33">
        <f t="shared" si="694"/>
        <v>0</v>
      </c>
      <c r="O130" s="33">
        <f t="shared" si="694"/>
        <v>0</v>
      </c>
      <c r="P130" s="33">
        <f t="shared" si="694"/>
        <v>0</v>
      </c>
      <c r="Q130" s="33">
        <f t="shared" si="694"/>
        <v>0</v>
      </c>
      <c r="R130" s="33">
        <f t="shared" si="694"/>
        <v>0</v>
      </c>
      <c r="S130" s="33">
        <f t="shared" si="694"/>
        <v>0</v>
      </c>
      <c r="T130" s="33">
        <f t="shared" si="694"/>
        <v>0</v>
      </c>
      <c r="U130" s="33">
        <f t="shared" si="694"/>
        <v>0</v>
      </c>
      <c r="V130" s="33">
        <f t="shared" si="694"/>
        <v>0</v>
      </c>
      <c r="W130" s="33">
        <f t="shared" si="694"/>
        <v>0</v>
      </c>
      <c r="X130" s="33">
        <f t="shared" si="694"/>
        <v>0</v>
      </c>
      <c r="Y130" s="33">
        <f t="shared" si="694"/>
        <v>0</v>
      </c>
      <c r="Z130" s="33">
        <f t="shared" si="694"/>
        <v>0</v>
      </c>
      <c r="AA130" s="33">
        <f t="shared" si="694"/>
        <v>0</v>
      </c>
      <c r="AB130" s="33">
        <f t="shared" si="694"/>
        <v>0</v>
      </c>
      <c r="AC130" s="33">
        <f t="shared" si="694"/>
        <v>0</v>
      </c>
      <c r="AD130" s="33">
        <f t="shared" si="694"/>
        <v>0</v>
      </c>
      <c r="AE130" s="33">
        <f t="shared" si="694"/>
        <v>0</v>
      </c>
      <c r="AF130" s="33">
        <f t="shared" ref="AF130:BO130" si="695">ROUND(AF66-AF129,0)</f>
        <v>0</v>
      </c>
      <c r="AG130" s="33">
        <f t="shared" si="695"/>
        <v>0</v>
      </c>
      <c r="AH130" s="33">
        <f t="shared" si="695"/>
        <v>0</v>
      </c>
      <c r="AI130" s="33">
        <f t="shared" si="695"/>
        <v>0</v>
      </c>
      <c r="AJ130" s="33">
        <f t="shared" si="695"/>
        <v>0</v>
      </c>
      <c r="AK130" s="33">
        <f t="shared" si="695"/>
        <v>0</v>
      </c>
      <c r="AL130" s="33">
        <f t="shared" si="695"/>
        <v>0</v>
      </c>
      <c r="AM130" s="33">
        <f t="shared" si="695"/>
        <v>0</v>
      </c>
      <c r="AN130" s="33">
        <f t="shared" si="695"/>
        <v>0</v>
      </c>
      <c r="AO130" s="33">
        <f t="shared" si="695"/>
        <v>0</v>
      </c>
      <c r="AP130" s="33">
        <f t="shared" si="695"/>
        <v>0</v>
      </c>
      <c r="AQ130" s="33">
        <f t="shared" si="695"/>
        <v>0</v>
      </c>
      <c r="AR130" s="33">
        <f t="shared" si="695"/>
        <v>0</v>
      </c>
      <c r="AS130" s="33">
        <f t="shared" si="695"/>
        <v>0</v>
      </c>
      <c r="AT130" s="33">
        <f t="shared" si="695"/>
        <v>0</v>
      </c>
      <c r="AU130" s="33">
        <f t="shared" si="695"/>
        <v>0</v>
      </c>
      <c r="AV130" s="33">
        <f t="shared" si="695"/>
        <v>0</v>
      </c>
      <c r="AW130" s="33">
        <f t="shared" si="695"/>
        <v>0</v>
      </c>
      <c r="AX130" s="33">
        <f t="shared" si="695"/>
        <v>0</v>
      </c>
      <c r="AY130" s="33">
        <f t="shared" si="695"/>
        <v>0</v>
      </c>
      <c r="AZ130" s="33">
        <f t="shared" si="695"/>
        <v>0</v>
      </c>
      <c r="BA130" s="33">
        <f t="shared" si="695"/>
        <v>0</v>
      </c>
      <c r="BB130" s="33">
        <f t="shared" si="695"/>
        <v>0</v>
      </c>
      <c r="BC130" s="33">
        <f t="shared" si="695"/>
        <v>0</v>
      </c>
      <c r="BD130" s="33">
        <f t="shared" si="695"/>
        <v>0</v>
      </c>
      <c r="BE130" s="33">
        <f t="shared" si="695"/>
        <v>0</v>
      </c>
      <c r="BF130" s="33">
        <f t="shared" si="695"/>
        <v>0</v>
      </c>
      <c r="BG130" s="33">
        <f t="shared" si="695"/>
        <v>0</v>
      </c>
      <c r="BH130" s="33">
        <f t="shared" si="695"/>
        <v>0</v>
      </c>
      <c r="BI130" s="33">
        <f t="shared" si="695"/>
        <v>0</v>
      </c>
      <c r="BJ130" s="33">
        <f t="shared" si="695"/>
        <v>0</v>
      </c>
      <c r="BK130" s="33">
        <f t="shared" si="695"/>
        <v>0</v>
      </c>
      <c r="BL130" s="33">
        <f t="shared" si="695"/>
        <v>0</v>
      </c>
      <c r="BM130" s="33">
        <f t="shared" si="695"/>
        <v>0</v>
      </c>
      <c r="BN130" s="33">
        <f t="shared" si="695"/>
        <v>0</v>
      </c>
      <c r="BO130" s="33">
        <f t="shared" si="695"/>
        <v>0</v>
      </c>
      <c r="BP130" s="73"/>
      <c r="BR130" s="33">
        <f t="shared" ref="BR130:BV130" si="696">ROUND(BR66-BR129,0)</f>
        <v>0</v>
      </c>
      <c r="BS130" s="33">
        <f t="shared" si="696"/>
        <v>0</v>
      </c>
      <c r="BT130" s="33">
        <f t="shared" si="696"/>
        <v>0</v>
      </c>
      <c r="BU130" s="33">
        <f t="shared" si="696"/>
        <v>0</v>
      </c>
      <c r="BV130" s="33">
        <f t="shared" si="696"/>
        <v>0</v>
      </c>
    </row>
    <row r="132" spans="1:79" x14ac:dyDescent="0.3">
      <c r="A132" s="5" t="s">
        <v>141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107</v>
      </c>
      <c r="H133" s="41">
        <f t="shared" ref="H133:AM133" si="697">H7</f>
        <v>3467330.63</v>
      </c>
      <c r="I133" s="41">
        <f t="shared" si="697"/>
        <v>3737172.9</v>
      </c>
      <c r="J133" s="41">
        <f t="shared" si="697"/>
        <v>3837143.67</v>
      </c>
      <c r="K133" s="41">
        <f t="shared" si="697"/>
        <v>3825562.59</v>
      </c>
      <c r="L133" s="41">
        <f t="shared" si="697"/>
        <v>3971026.4</v>
      </c>
      <c r="M133" s="41">
        <f t="shared" si="697"/>
        <v>3730683.9</v>
      </c>
      <c r="N133" s="41">
        <f t="shared" si="697"/>
        <v>3696254.17</v>
      </c>
      <c r="O133" s="41">
        <f t="shared" si="697"/>
        <v>3691124.06</v>
      </c>
      <c r="P133" s="41">
        <f t="shared" si="697"/>
        <v>3642508.62</v>
      </c>
      <c r="Q133" s="41">
        <f t="shared" si="697"/>
        <v>3668332.84</v>
      </c>
      <c r="R133" s="41">
        <f t="shared" si="697"/>
        <v>3609447.57</v>
      </c>
      <c r="S133" s="41">
        <f t="shared" si="697"/>
        <v>3915565.8</v>
      </c>
      <c r="T133" s="41">
        <f t="shared" si="697"/>
        <v>3519340.5894499994</v>
      </c>
      <c r="U133" s="41">
        <f t="shared" si="697"/>
        <v>3793230.4934999994</v>
      </c>
      <c r="V133" s="41">
        <f t="shared" si="697"/>
        <v>3894700.8250499996</v>
      </c>
      <c r="W133" s="41">
        <f t="shared" si="697"/>
        <v>3882946.0288499994</v>
      </c>
      <c r="X133" s="41">
        <f t="shared" si="697"/>
        <v>4030591.7959999996</v>
      </c>
      <c r="Y133" s="41">
        <f t="shared" si="697"/>
        <v>3786644.1584999994</v>
      </c>
      <c r="Z133" s="41">
        <f t="shared" si="697"/>
        <v>3751697.9825499994</v>
      </c>
      <c r="AA133" s="41">
        <f t="shared" si="697"/>
        <v>3746490.9208999998</v>
      </c>
      <c r="AB133" s="41">
        <f t="shared" si="697"/>
        <v>3697146.2492999998</v>
      </c>
      <c r="AC133" s="41">
        <f t="shared" si="697"/>
        <v>3723357.8325999994</v>
      </c>
      <c r="AD133" s="41">
        <f t="shared" si="697"/>
        <v>3663589.2835499994</v>
      </c>
      <c r="AE133" s="41">
        <f t="shared" si="697"/>
        <v>3974299.2869999995</v>
      </c>
      <c r="AF133" s="41">
        <f t="shared" si="697"/>
        <v>3572130.6982917492</v>
      </c>
      <c r="AG133" s="41">
        <f t="shared" si="697"/>
        <v>3850128.9509024988</v>
      </c>
      <c r="AH133" s="41">
        <f t="shared" si="697"/>
        <v>3953121.3374257493</v>
      </c>
      <c r="AI133" s="41">
        <f t="shared" si="697"/>
        <v>3941190.2192827491</v>
      </c>
      <c r="AJ133" s="41">
        <f t="shared" si="697"/>
        <v>4091050.672939999</v>
      </c>
      <c r="AK133" s="41">
        <f t="shared" si="697"/>
        <v>3843443.8208774989</v>
      </c>
      <c r="AL133" s="41">
        <f t="shared" si="697"/>
        <v>3807973.452288249</v>
      </c>
      <c r="AM133" s="41">
        <f t="shared" si="697"/>
        <v>3802688.2847134992</v>
      </c>
      <c r="AN133" s="41">
        <f t="shared" ref="AN133:BO133" si="698">AN7</f>
        <v>3752603.4430394992</v>
      </c>
      <c r="AO133" s="41">
        <f t="shared" si="698"/>
        <v>3779208.2000889992</v>
      </c>
      <c r="AP133" s="41">
        <f t="shared" si="698"/>
        <v>3718543.1228032489</v>
      </c>
      <c r="AQ133" s="41">
        <f t="shared" si="698"/>
        <v>4033913.7763049994</v>
      </c>
      <c r="AR133" s="41">
        <f t="shared" si="698"/>
        <v>3625712.6587661253</v>
      </c>
      <c r="AS133" s="41">
        <f t="shared" si="698"/>
        <v>3907880.885166036</v>
      </c>
      <c r="AT133" s="41">
        <f t="shared" si="698"/>
        <v>4012418.1574871349</v>
      </c>
      <c r="AU133" s="41">
        <f t="shared" si="698"/>
        <v>4000308.0725719901</v>
      </c>
      <c r="AV133" s="41">
        <f t="shared" si="698"/>
        <v>4152416.4330340987</v>
      </c>
      <c r="AW133" s="41">
        <f t="shared" si="698"/>
        <v>3901095.4781906609</v>
      </c>
      <c r="AX133" s="41">
        <f t="shared" si="698"/>
        <v>3865093.0540725724</v>
      </c>
      <c r="AY133" s="41">
        <f t="shared" si="698"/>
        <v>3859728.6089842012</v>
      </c>
      <c r="AZ133" s="41">
        <f t="shared" si="698"/>
        <v>3808892.4946850915</v>
      </c>
      <c r="BA133" s="41">
        <f t="shared" si="698"/>
        <v>3835896.323090334</v>
      </c>
      <c r="BB133" s="41">
        <f t="shared" si="698"/>
        <v>3774321.2696452974</v>
      </c>
      <c r="BC133" s="41">
        <f t="shared" si="698"/>
        <v>4094422.482949574</v>
      </c>
      <c r="BD133" s="41">
        <f t="shared" si="698"/>
        <v>3680098.3486476168</v>
      </c>
      <c r="BE133" s="41">
        <f t="shared" si="698"/>
        <v>3966499.0984435263</v>
      </c>
      <c r="BF133" s="41">
        <f t="shared" si="698"/>
        <v>4072604.4298494416</v>
      </c>
      <c r="BG133" s="41">
        <f t="shared" si="698"/>
        <v>4060312.6936605694</v>
      </c>
      <c r="BH133" s="41">
        <f t="shared" si="698"/>
        <v>4214702.6795296101</v>
      </c>
      <c r="BI133" s="41">
        <f t="shared" si="698"/>
        <v>3959611.9103635205</v>
      </c>
      <c r="BJ133" s="41">
        <f t="shared" si="698"/>
        <v>3923069.4498836608</v>
      </c>
      <c r="BK133" s="41">
        <f t="shared" si="698"/>
        <v>3917624.5381189641</v>
      </c>
      <c r="BL133" s="41">
        <f t="shared" si="698"/>
        <v>3866025.8821053677</v>
      </c>
      <c r="BM133" s="41">
        <f t="shared" si="698"/>
        <v>3893434.7679366884</v>
      </c>
      <c r="BN133" s="41">
        <f t="shared" si="698"/>
        <v>3830936.0886899764</v>
      </c>
      <c r="BO133" s="41">
        <f t="shared" si="698"/>
        <v>4155838.8201938174</v>
      </c>
    </row>
    <row r="134" spans="1:79" x14ac:dyDescent="0.3">
      <c r="A134" t="str">
        <f>$A$10</f>
        <v>Total Revenue</v>
      </c>
      <c r="F134" s="13" t="s">
        <v>107</v>
      </c>
      <c r="H134" s="41">
        <f t="shared" ref="H134:AM134" si="699">H10</f>
        <v>4031779.8</v>
      </c>
      <c r="I134" s="41">
        <f t="shared" si="699"/>
        <v>4246787.3899999997</v>
      </c>
      <c r="J134" s="41">
        <f t="shared" si="699"/>
        <v>4461794.97</v>
      </c>
      <c r="K134" s="41">
        <f t="shared" si="699"/>
        <v>4397198.38</v>
      </c>
      <c r="L134" s="41">
        <f t="shared" si="699"/>
        <v>4564398.16</v>
      </c>
      <c r="M134" s="41">
        <f t="shared" si="699"/>
        <v>4338004.54</v>
      </c>
      <c r="N134" s="41">
        <f t="shared" si="699"/>
        <v>4348534.32</v>
      </c>
      <c r="O134" s="41">
        <f t="shared" si="699"/>
        <v>4292004.72</v>
      </c>
      <c r="P134" s="41">
        <f t="shared" si="699"/>
        <v>4235475.1400000006</v>
      </c>
      <c r="Q134" s="41">
        <f t="shared" si="699"/>
        <v>4168560.05</v>
      </c>
      <c r="R134" s="41">
        <f t="shared" si="699"/>
        <v>4101644.9699999997</v>
      </c>
      <c r="S134" s="41">
        <f t="shared" si="699"/>
        <v>4449506.59</v>
      </c>
      <c r="T134" s="41">
        <f t="shared" si="699"/>
        <v>4074919.8494499996</v>
      </c>
      <c r="U134" s="41">
        <f t="shared" si="699"/>
        <v>4468469.6834999993</v>
      </c>
      <c r="V134" s="41">
        <f t="shared" si="699"/>
        <v>4462241.1450499995</v>
      </c>
      <c r="W134" s="41">
        <f t="shared" si="699"/>
        <v>4442269.6588499993</v>
      </c>
      <c r="X134" s="41">
        <f t="shared" si="699"/>
        <v>4659565.8659999995</v>
      </c>
      <c r="Y134" s="41">
        <f t="shared" si="699"/>
        <v>4338438.3384999996</v>
      </c>
      <c r="Z134" s="41">
        <f t="shared" si="699"/>
        <v>4350926.0125499992</v>
      </c>
      <c r="AA134" s="41">
        <f t="shared" si="699"/>
        <v>4383424.4209000003</v>
      </c>
      <c r="AB134" s="41">
        <f t="shared" si="699"/>
        <v>4325690.7593</v>
      </c>
      <c r="AC134" s="41">
        <f t="shared" si="699"/>
        <v>4341972.1425999999</v>
      </c>
      <c r="AD134" s="41">
        <f t="shared" si="699"/>
        <v>4228795.9635499995</v>
      </c>
      <c r="AE134" s="41">
        <f t="shared" si="699"/>
        <v>4634606.0669999998</v>
      </c>
      <c r="AF134" s="41">
        <f t="shared" si="699"/>
        <v>4238825.8102917494</v>
      </c>
      <c r="AG134" s="41">
        <f t="shared" si="699"/>
        <v>4660415.9789024983</v>
      </c>
      <c r="AH134" s="41">
        <f t="shared" si="699"/>
        <v>4634169.7214257494</v>
      </c>
      <c r="AI134" s="41">
        <f t="shared" si="699"/>
        <v>4612378.5752827488</v>
      </c>
      <c r="AJ134" s="41">
        <f t="shared" si="699"/>
        <v>4845819.5569399986</v>
      </c>
      <c r="AK134" s="41">
        <f t="shared" si="699"/>
        <v>4505596.8368774988</v>
      </c>
      <c r="AL134" s="41">
        <f t="shared" si="699"/>
        <v>4527047.0882882494</v>
      </c>
      <c r="AM134" s="41">
        <f t="shared" si="699"/>
        <v>4567008.4847134994</v>
      </c>
      <c r="AN134" s="41">
        <f t="shared" ref="AN134:BO134" si="700">AN10</f>
        <v>4506856.8550394997</v>
      </c>
      <c r="AO134" s="41">
        <f t="shared" si="700"/>
        <v>4521545.3720889995</v>
      </c>
      <c r="AP134" s="41">
        <f t="shared" si="700"/>
        <v>4396791.1388032492</v>
      </c>
      <c r="AQ134" s="41">
        <f t="shared" si="700"/>
        <v>4826281.9123049993</v>
      </c>
      <c r="AR134" s="41">
        <f t="shared" si="700"/>
        <v>4425746.7931661252</v>
      </c>
      <c r="AS134" s="41">
        <f t="shared" si="700"/>
        <v>4880225.3187660361</v>
      </c>
      <c r="AT134" s="41">
        <f t="shared" si="700"/>
        <v>4829676.2182871345</v>
      </c>
      <c r="AU134" s="41">
        <f t="shared" si="700"/>
        <v>4805734.0997719904</v>
      </c>
      <c r="AV134" s="41">
        <f t="shared" si="700"/>
        <v>5058139.0938340984</v>
      </c>
      <c r="AW134" s="41">
        <f t="shared" si="700"/>
        <v>4695679.097390661</v>
      </c>
      <c r="AX134" s="41">
        <f t="shared" si="700"/>
        <v>4727981.4172725724</v>
      </c>
      <c r="AY134" s="41">
        <f t="shared" si="700"/>
        <v>4776912.8489842014</v>
      </c>
      <c r="AZ134" s="41">
        <f t="shared" si="700"/>
        <v>4713996.5890850918</v>
      </c>
      <c r="BA134" s="41">
        <f t="shared" si="700"/>
        <v>4726700.9294903344</v>
      </c>
      <c r="BB134" s="41">
        <f t="shared" si="700"/>
        <v>4588218.8888452975</v>
      </c>
      <c r="BC134" s="41">
        <f t="shared" si="700"/>
        <v>5045264.2461495744</v>
      </c>
      <c r="BD134" s="41">
        <f t="shared" si="700"/>
        <v>4640139.3099276163</v>
      </c>
      <c r="BE134" s="41">
        <f t="shared" si="700"/>
        <v>5133312.4187635258</v>
      </c>
      <c r="BF134" s="41">
        <f t="shared" si="700"/>
        <v>5053314.1028094413</v>
      </c>
      <c r="BG134" s="41">
        <f t="shared" si="700"/>
        <v>5026823.9263005694</v>
      </c>
      <c r="BH134" s="41">
        <f t="shared" si="700"/>
        <v>5301569.8724896098</v>
      </c>
      <c r="BI134" s="41">
        <f t="shared" si="700"/>
        <v>4913112.2534035202</v>
      </c>
      <c r="BJ134" s="41">
        <f t="shared" si="700"/>
        <v>4958535.4857236613</v>
      </c>
      <c r="BK134" s="41">
        <f t="shared" si="700"/>
        <v>5018245.6261189636</v>
      </c>
      <c r="BL134" s="41">
        <f t="shared" si="700"/>
        <v>4952150.7953853682</v>
      </c>
      <c r="BM134" s="41">
        <f t="shared" si="700"/>
        <v>4962400.2956166882</v>
      </c>
      <c r="BN134" s="41">
        <f t="shared" si="700"/>
        <v>4807613.2317299768</v>
      </c>
      <c r="BO134" s="41">
        <f t="shared" si="700"/>
        <v>5296848.936033817</v>
      </c>
    </row>
    <row r="135" spans="1:79" x14ac:dyDescent="0.3">
      <c r="A135" t="str">
        <f>$A$16</f>
        <v>Total COGS</v>
      </c>
      <c r="F135" s="13" t="s">
        <v>107</v>
      </c>
      <c r="H135" s="41">
        <f t="shared" ref="H135:AM135" si="701">H16</f>
        <v>2660724.1162481988</v>
      </c>
      <c r="I135" s="41">
        <f t="shared" si="701"/>
        <v>2807243.0430444693</v>
      </c>
      <c r="J135" s="41">
        <f t="shared" si="701"/>
        <v>2951426.3130001263</v>
      </c>
      <c r="K135" s="41">
        <f t="shared" si="701"/>
        <v>2926237.6079717102</v>
      </c>
      <c r="L135" s="41">
        <f t="shared" si="701"/>
        <v>3021888.1700655841</v>
      </c>
      <c r="M135" s="41">
        <f t="shared" si="701"/>
        <v>2874036.401166399</v>
      </c>
      <c r="N135" s="41">
        <f t="shared" si="701"/>
        <v>2884649.1630344293</v>
      </c>
      <c r="O135" s="41">
        <f t="shared" si="701"/>
        <v>2821999.1755866162</v>
      </c>
      <c r="P135" s="41">
        <f t="shared" si="701"/>
        <v>2830355.5958474786</v>
      </c>
      <c r="Q135" s="41">
        <f t="shared" si="701"/>
        <v>2769903.5808124524</v>
      </c>
      <c r="R135" s="41">
        <f t="shared" si="701"/>
        <v>2699711.4538731892</v>
      </c>
      <c r="S135" s="41">
        <f t="shared" si="701"/>
        <v>2967588.4066462698</v>
      </c>
      <c r="T135" s="41">
        <f t="shared" si="701"/>
        <v>2763951.2861344493</v>
      </c>
      <c r="U135" s="41">
        <f t="shared" si="701"/>
        <v>2938821.1398152648</v>
      </c>
      <c r="V135" s="41">
        <f t="shared" si="701"/>
        <v>3153722.1422401429</v>
      </c>
      <c r="W135" s="41">
        <f t="shared" si="701"/>
        <v>3023619.0489360308</v>
      </c>
      <c r="X135" s="41">
        <f t="shared" si="701"/>
        <v>3220673.4981526816</v>
      </c>
      <c r="Y135" s="41">
        <f t="shared" si="701"/>
        <v>2986489.9961952507</v>
      </c>
      <c r="Z135" s="41">
        <f t="shared" si="701"/>
        <v>3015004.246092394</v>
      </c>
      <c r="AA135" s="41">
        <f t="shared" si="701"/>
        <v>2970084.1349013196</v>
      </c>
      <c r="AB135" s="41">
        <f t="shared" si="701"/>
        <v>2972889.4542155089</v>
      </c>
      <c r="AC135" s="41">
        <f t="shared" si="701"/>
        <v>2922253.4208888793</v>
      </c>
      <c r="AD135" s="41">
        <f t="shared" si="701"/>
        <v>2814894.5197704583</v>
      </c>
      <c r="AE135" s="41">
        <f t="shared" si="701"/>
        <v>3116860.0638916129</v>
      </c>
      <c r="AF135" s="41">
        <f t="shared" si="701"/>
        <v>2833839.0448042243</v>
      </c>
      <c r="AG135" s="41">
        <f t="shared" si="701"/>
        <v>3100233.7796317488</v>
      </c>
      <c r="AH135" s="41">
        <f t="shared" si="701"/>
        <v>3107709.1281980244</v>
      </c>
      <c r="AI135" s="41">
        <f t="shared" si="701"/>
        <v>3094427.3314979239</v>
      </c>
      <c r="AJ135" s="41">
        <f t="shared" si="701"/>
        <v>3241119.9130579988</v>
      </c>
      <c r="AK135" s="41">
        <f t="shared" si="701"/>
        <v>3021487.1826142492</v>
      </c>
      <c r="AL135" s="41">
        <f t="shared" si="701"/>
        <v>3025118.2346017743</v>
      </c>
      <c r="AM135" s="41">
        <f t="shared" si="701"/>
        <v>3044041.8992994493</v>
      </c>
      <c r="AN135" s="41">
        <f t="shared" ref="AN135:BO135" si="702">AN16</f>
        <v>3003949.1161276493</v>
      </c>
      <c r="AO135" s="41">
        <f t="shared" si="702"/>
        <v>3016614.3260622993</v>
      </c>
      <c r="AP135" s="41">
        <f t="shared" si="702"/>
        <v>2942104.1939622741</v>
      </c>
      <c r="AQ135" s="41">
        <f t="shared" si="702"/>
        <v>3219923.7114134994</v>
      </c>
      <c r="AR135" s="41">
        <f t="shared" si="702"/>
        <v>2938015.9283362874</v>
      </c>
      <c r="AS135" s="41">
        <f t="shared" si="702"/>
        <v>3221688.8364162249</v>
      </c>
      <c r="AT135" s="41">
        <f t="shared" si="702"/>
        <v>3217321.7406409942</v>
      </c>
      <c r="AU135" s="41">
        <f t="shared" si="702"/>
        <v>3202928.6644003931</v>
      </c>
      <c r="AV135" s="41">
        <f t="shared" si="702"/>
        <v>3359552.8335238686</v>
      </c>
      <c r="AW135" s="41">
        <f t="shared" si="702"/>
        <v>3128058.6443334622</v>
      </c>
      <c r="AX135" s="41">
        <f t="shared" si="702"/>
        <v>3137009.3194508003</v>
      </c>
      <c r="AY135" s="41">
        <f t="shared" si="702"/>
        <v>3160402.1462889407</v>
      </c>
      <c r="AZ135" s="41">
        <f t="shared" si="702"/>
        <v>3118776.7934795637</v>
      </c>
      <c r="BA135" s="41">
        <f t="shared" si="702"/>
        <v>3130529.7293632338</v>
      </c>
      <c r="BB135" s="41">
        <f t="shared" si="702"/>
        <v>3048973.6983517082</v>
      </c>
      <c r="BC135" s="41">
        <f t="shared" si="702"/>
        <v>3341516.6196647016</v>
      </c>
      <c r="BD135" s="41">
        <f t="shared" si="702"/>
        <v>3056089.3246933315</v>
      </c>
      <c r="BE135" s="41">
        <f t="shared" si="702"/>
        <v>3359956.0290704682</v>
      </c>
      <c r="BF135" s="41">
        <f t="shared" si="702"/>
        <v>3341177.9373746091</v>
      </c>
      <c r="BG135" s="41">
        <f t="shared" si="702"/>
        <v>3325474.5018823985</v>
      </c>
      <c r="BH135" s="41">
        <f t="shared" si="702"/>
        <v>3493725.4721507267</v>
      </c>
      <c r="BI135" s="41">
        <f t="shared" si="702"/>
        <v>3248478.508774464</v>
      </c>
      <c r="BJ135" s="41">
        <f t="shared" si="702"/>
        <v>3263881.6328385626</v>
      </c>
      <c r="BK135" s="41">
        <f t="shared" si="702"/>
        <v>3292647.7206832743</v>
      </c>
      <c r="BL135" s="41">
        <f t="shared" si="702"/>
        <v>3249280.5741137573</v>
      </c>
      <c r="BM135" s="41">
        <f t="shared" si="702"/>
        <v>3259887.101395682</v>
      </c>
      <c r="BN135" s="41">
        <f t="shared" si="702"/>
        <v>3169993.8336029835</v>
      </c>
      <c r="BO135" s="41">
        <f t="shared" si="702"/>
        <v>3479592.232055672</v>
      </c>
    </row>
    <row r="137" spans="1:79" x14ac:dyDescent="0.3">
      <c r="A137" t="str">
        <f>$A$67</f>
        <v xml:space="preserve">Accounts Receivable </v>
      </c>
      <c r="F137" s="13" t="s">
        <v>151</v>
      </c>
      <c r="H137" s="41">
        <f t="shared" ref="H137:AE137" si="703">H67</f>
        <v>3760388.82</v>
      </c>
      <c r="I137" s="41">
        <f t="shared" si="703"/>
        <v>3661869.49</v>
      </c>
      <c r="J137" s="41">
        <f t="shared" si="703"/>
        <v>3802541.37</v>
      </c>
      <c r="K137" s="41">
        <f t="shared" si="703"/>
        <v>3916573.69</v>
      </c>
      <c r="L137" s="41">
        <f t="shared" si="703"/>
        <v>3936087.31</v>
      </c>
      <c r="M137" s="41">
        <f t="shared" si="703"/>
        <v>4077235.11</v>
      </c>
      <c r="N137" s="41">
        <f t="shared" si="703"/>
        <v>3892092.24</v>
      </c>
      <c r="O137" s="41">
        <f t="shared" si="703"/>
        <v>3664840.09</v>
      </c>
      <c r="P137" s="41">
        <f t="shared" si="703"/>
        <v>3774271.19</v>
      </c>
      <c r="Q137" s="41">
        <f t="shared" si="703"/>
        <v>3856019.05</v>
      </c>
      <c r="R137" s="41">
        <f t="shared" si="703"/>
        <v>3872824.9</v>
      </c>
      <c r="S137" s="41">
        <f t="shared" si="703"/>
        <v>3968206.34</v>
      </c>
      <c r="T137" s="41">
        <f t="shared" si="703"/>
        <v>3939222.66</v>
      </c>
      <c r="U137" s="41">
        <f t="shared" si="703"/>
        <v>3798920.34</v>
      </c>
      <c r="V137" s="41">
        <f t="shared" si="703"/>
        <v>3834551.76</v>
      </c>
      <c r="W137" s="41">
        <f t="shared" si="703"/>
        <v>4230183.7300000004</v>
      </c>
      <c r="X137" s="41">
        <f t="shared" si="703"/>
        <v>4329780.8</v>
      </c>
      <c r="Y137" s="41">
        <f t="shared" si="703"/>
        <v>4274167.76</v>
      </c>
      <c r="Z137" s="41">
        <f t="shared" si="703"/>
        <v>4191968.33</v>
      </c>
      <c r="AA137" s="41">
        <f t="shared" si="703"/>
        <v>3966964.88</v>
      </c>
      <c r="AB137" s="41">
        <f t="shared" si="703"/>
        <v>3832178.43</v>
      </c>
      <c r="AC137" s="41">
        <f t="shared" si="703"/>
        <v>3763833.58</v>
      </c>
      <c r="AD137" s="41">
        <f t="shared" si="703"/>
        <v>3721539.14</v>
      </c>
      <c r="AE137" s="41">
        <f t="shared" si="703"/>
        <v>3784990.33</v>
      </c>
      <c r="AF137" s="100">
        <f>(SUM(AD133:AF133)/90)*AF143</f>
        <v>3736673.0896139159</v>
      </c>
      <c r="AG137" s="41">
        <f t="shared" ref="AG137:BO137" si="704">(SUM(AE133:AG133)/90)*AG143</f>
        <v>4178738.2766045579</v>
      </c>
      <c r="AH137" s="41">
        <f t="shared" si="704"/>
        <v>4550152.3946479987</v>
      </c>
      <c r="AI137" s="41">
        <f t="shared" si="704"/>
        <v>5089257.553298099</v>
      </c>
      <c r="AJ137" s="41">
        <f t="shared" si="704"/>
        <v>5593169.040502632</v>
      </c>
      <c r="AK137" s="41">
        <f t="shared" si="704"/>
        <v>5937842.3565501235</v>
      </c>
      <c r="AL137" s="41">
        <f t="shared" si="704"/>
        <v>5871233.9730528733</v>
      </c>
      <c r="AM137" s="41">
        <f t="shared" si="704"/>
        <v>5727052.7789396234</v>
      </c>
      <c r="AN137" s="41">
        <f t="shared" si="704"/>
        <v>5681632.590020624</v>
      </c>
      <c r="AO137" s="41">
        <f t="shared" si="704"/>
        <v>5667249.9639209993</v>
      </c>
      <c r="AP137" s="41">
        <f t="shared" si="704"/>
        <v>5625177.3829658739</v>
      </c>
      <c r="AQ137" s="41">
        <f t="shared" si="704"/>
        <v>5765832.549598624</v>
      </c>
      <c r="AR137" s="41">
        <f t="shared" si="704"/>
        <v>5689084.778937187</v>
      </c>
      <c r="AS137" s="41">
        <f t="shared" si="704"/>
        <v>5783753.6601185799</v>
      </c>
      <c r="AT137" s="41">
        <f t="shared" si="704"/>
        <v>5773005.8507096479</v>
      </c>
      <c r="AU137" s="41">
        <f t="shared" si="704"/>
        <v>5960303.5576125812</v>
      </c>
      <c r="AV137" s="41">
        <f t="shared" si="704"/>
        <v>6082571.331546613</v>
      </c>
      <c r="AW137" s="41">
        <f t="shared" si="704"/>
        <v>6026909.9918983746</v>
      </c>
      <c r="AX137" s="41">
        <f t="shared" si="704"/>
        <v>5959302.4826486669</v>
      </c>
      <c r="AY137" s="41">
        <f t="shared" si="704"/>
        <v>5812958.5706237173</v>
      </c>
      <c r="AZ137" s="41">
        <f t="shared" si="704"/>
        <v>5766857.0788709326</v>
      </c>
      <c r="BA137" s="41">
        <f t="shared" si="704"/>
        <v>5752258.7133798134</v>
      </c>
      <c r="BB137" s="41">
        <f t="shared" si="704"/>
        <v>5709555.0437103612</v>
      </c>
      <c r="BC137" s="41">
        <f t="shared" si="704"/>
        <v>5852320.0378426025</v>
      </c>
      <c r="BD137" s="41">
        <f t="shared" si="704"/>
        <v>5774421.0506212441</v>
      </c>
      <c r="BE137" s="41">
        <f t="shared" si="704"/>
        <v>5870509.9650203586</v>
      </c>
      <c r="BF137" s="41">
        <f t="shared" si="704"/>
        <v>5859600.9384702928</v>
      </c>
      <c r="BG137" s="41">
        <f t="shared" si="704"/>
        <v>6049708.1109767687</v>
      </c>
      <c r="BH137" s="41">
        <f t="shared" si="704"/>
        <v>6173809.9015198108</v>
      </c>
      <c r="BI137" s="41">
        <f t="shared" si="704"/>
        <v>6117313.6417768504</v>
      </c>
      <c r="BJ137" s="41">
        <f t="shared" si="704"/>
        <v>6048692.0198883954</v>
      </c>
      <c r="BK137" s="41">
        <f t="shared" si="704"/>
        <v>5900152.9491830729</v>
      </c>
      <c r="BL137" s="41">
        <f t="shared" si="704"/>
        <v>5853359.9350539958</v>
      </c>
      <c r="BM137" s="41">
        <f t="shared" si="704"/>
        <v>5838542.5940805096</v>
      </c>
      <c r="BN137" s="41">
        <f t="shared" si="704"/>
        <v>5795198.3693660162</v>
      </c>
      <c r="BO137" s="41">
        <f t="shared" si="704"/>
        <v>5940104.8384102415</v>
      </c>
    </row>
    <row r="138" spans="1:79" x14ac:dyDescent="0.3">
      <c r="A138" t="str">
        <f>$A$68</f>
        <v>Inventory</v>
      </c>
      <c r="F138" s="13" t="s">
        <v>151</v>
      </c>
      <c r="H138" s="41">
        <f t="shared" ref="H138:AE138" si="705">H68</f>
        <v>8690055.5399999991</v>
      </c>
      <c r="I138" s="41">
        <f t="shared" si="705"/>
        <v>8651024.0800000001</v>
      </c>
      <c r="J138" s="41">
        <f t="shared" si="705"/>
        <v>8375141.6900000004</v>
      </c>
      <c r="K138" s="41">
        <f t="shared" si="705"/>
        <v>8843508.0700000003</v>
      </c>
      <c r="L138" s="41">
        <f t="shared" si="705"/>
        <v>8933976.7899999991</v>
      </c>
      <c r="M138" s="41">
        <f t="shared" si="705"/>
        <v>8825962.5</v>
      </c>
      <c r="N138" s="41">
        <f t="shared" si="705"/>
        <v>9038630.4800000004</v>
      </c>
      <c r="O138" s="41">
        <f t="shared" si="705"/>
        <v>8885996.8300000001</v>
      </c>
      <c r="P138" s="41">
        <f t="shared" si="705"/>
        <v>8633611.4299999997</v>
      </c>
      <c r="Q138" s="41">
        <f t="shared" si="705"/>
        <v>8246245.9500000002</v>
      </c>
      <c r="R138" s="41">
        <f t="shared" si="705"/>
        <v>8212186.3600000003</v>
      </c>
      <c r="S138" s="41">
        <f t="shared" si="705"/>
        <v>8311741.7300000004</v>
      </c>
      <c r="T138" s="41">
        <f t="shared" si="705"/>
        <v>8758719.0600000005</v>
      </c>
      <c r="U138" s="41">
        <f t="shared" si="705"/>
        <v>9071172.0700000003</v>
      </c>
      <c r="V138" s="41">
        <f t="shared" si="705"/>
        <v>9093294.8399999999</v>
      </c>
      <c r="W138" s="41">
        <f t="shared" si="705"/>
        <v>9155729.6099999994</v>
      </c>
      <c r="X138" s="41">
        <f t="shared" si="705"/>
        <v>9624112.2300000004</v>
      </c>
      <c r="Y138" s="41">
        <f t="shared" si="705"/>
        <v>9558785.9299999997</v>
      </c>
      <c r="Z138" s="41">
        <f t="shared" si="705"/>
        <v>9563178.0299999993</v>
      </c>
      <c r="AA138" s="41">
        <f t="shared" si="705"/>
        <v>9424047.1099999994</v>
      </c>
      <c r="AB138" s="41">
        <f t="shared" si="705"/>
        <v>9322185.4000000004</v>
      </c>
      <c r="AC138" s="41">
        <f t="shared" si="705"/>
        <v>9127243.5</v>
      </c>
      <c r="AD138" s="41">
        <f t="shared" si="705"/>
        <v>9067456.9399999995</v>
      </c>
      <c r="AE138" s="41">
        <f t="shared" si="705"/>
        <v>9324847.8800000008</v>
      </c>
      <c r="AF138" s="100">
        <f>(SUM(AD135:AF135)/90)*AF144</f>
        <v>9118459.8599779122</v>
      </c>
      <c r="AG138" s="41">
        <f t="shared" ref="AG138:BO138" si="706">(SUM(AE135:AG135)/90)*AG144</f>
        <v>9415285.6880737357</v>
      </c>
      <c r="AH138" s="41">
        <f t="shared" si="706"/>
        <v>9405766.3738846481</v>
      </c>
      <c r="AI138" s="41">
        <f t="shared" si="706"/>
        <v>9676844.8578883242</v>
      </c>
      <c r="AJ138" s="41">
        <f t="shared" si="706"/>
        <v>9823402.479302898</v>
      </c>
      <c r="AK138" s="41">
        <f t="shared" si="706"/>
        <v>9733709.5978873558</v>
      </c>
      <c r="AL138" s="41">
        <f t="shared" si="706"/>
        <v>9661610.4058912247</v>
      </c>
      <c r="AM138" s="41">
        <f t="shared" si="706"/>
        <v>9456598.8534613233</v>
      </c>
      <c r="AN138" s="41">
        <f t="shared" si="706"/>
        <v>9438354.7775826138</v>
      </c>
      <c r="AO138" s="41">
        <f t="shared" si="706"/>
        <v>9429508.5371616203</v>
      </c>
      <c r="AP138" s="41">
        <f t="shared" si="706"/>
        <v>9323467.2450674176</v>
      </c>
      <c r="AQ138" s="41">
        <f t="shared" si="706"/>
        <v>9548136.0765648652</v>
      </c>
      <c r="AR138" s="41">
        <f t="shared" si="706"/>
        <v>9466373.6352402121</v>
      </c>
      <c r="AS138" s="41">
        <f t="shared" si="706"/>
        <v>9757213.1890387721</v>
      </c>
      <c r="AT138" s="41">
        <f t="shared" si="706"/>
        <v>9754506.4737777691</v>
      </c>
      <c r="AU138" s="41">
        <f t="shared" si="706"/>
        <v>10030083.491442928</v>
      </c>
      <c r="AV138" s="41">
        <f t="shared" si="706"/>
        <v>10173497.317938341</v>
      </c>
      <c r="AW138" s="41">
        <f t="shared" si="706"/>
        <v>10080640.861757861</v>
      </c>
      <c r="AX138" s="41">
        <f t="shared" si="706"/>
        <v>10012067.878980419</v>
      </c>
      <c r="AY138" s="41">
        <f t="shared" si="706"/>
        <v>9804900.2158866804</v>
      </c>
      <c r="AZ138" s="41">
        <f t="shared" si="706"/>
        <v>9795244.7164390776</v>
      </c>
      <c r="BA138" s="41">
        <f t="shared" si="706"/>
        <v>9788504.2850858923</v>
      </c>
      <c r="BB138" s="41">
        <f t="shared" si="706"/>
        <v>9672590.1926876735</v>
      </c>
      <c r="BC138" s="41">
        <f t="shared" si="706"/>
        <v>9904296.59505748</v>
      </c>
      <c r="BD138" s="41">
        <f t="shared" si="706"/>
        <v>9826859.5302432198</v>
      </c>
      <c r="BE138" s="41">
        <f t="shared" si="706"/>
        <v>10150360.712252446</v>
      </c>
      <c r="BF138" s="41">
        <f t="shared" si="706"/>
        <v>10150008.396026257</v>
      </c>
      <c r="BG138" s="41">
        <f t="shared" si="706"/>
        <v>10430237.896638108</v>
      </c>
      <c r="BH138" s="41">
        <f t="shared" si="706"/>
        <v>10569392.339442499</v>
      </c>
      <c r="BI138" s="41">
        <f t="shared" si="706"/>
        <v>10472961.218566865</v>
      </c>
      <c r="BJ138" s="41">
        <f t="shared" si="706"/>
        <v>10408888.877566116</v>
      </c>
      <c r="BK138" s="41">
        <f t="shared" si="706"/>
        <v>10199716.574673107</v>
      </c>
      <c r="BL138" s="41">
        <f t="shared" si="706"/>
        <v>10200550.927816937</v>
      </c>
      <c r="BM138" s="41">
        <f t="shared" si="706"/>
        <v>10196395.593202397</v>
      </c>
      <c r="BN138" s="41">
        <f t="shared" si="706"/>
        <v>10068804.172311081</v>
      </c>
      <c r="BO138" s="41">
        <f t="shared" si="706"/>
        <v>10308387.216796312</v>
      </c>
    </row>
    <row r="139" spans="1:79" x14ac:dyDescent="0.3">
      <c r="A139" t="str">
        <f>$A$69</f>
        <v>Prepaid Expenses</v>
      </c>
      <c r="F139" s="13" t="s">
        <v>151</v>
      </c>
      <c r="H139" s="41">
        <f t="shared" ref="H139:AE139" si="707">H69</f>
        <v>504817.74</v>
      </c>
      <c r="I139" s="41">
        <f t="shared" si="707"/>
        <v>531738.76</v>
      </c>
      <c r="J139" s="41">
        <f t="shared" si="707"/>
        <v>558659.78</v>
      </c>
      <c r="K139" s="41">
        <f t="shared" si="707"/>
        <v>550571.67000000004</v>
      </c>
      <c r="L139" s="41">
        <f t="shared" si="707"/>
        <v>571506.68999999994</v>
      </c>
      <c r="M139" s="41">
        <f t="shared" si="707"/>
        <v>543160.03</v>
      </c>
      <c r="N139" s="41">
        <f t="shared" si="707"/>
        <v>544478.46</v>
      </c>
      <c r="O139" s="41">
        <f t="shared" si="707"/>
        <v>537400.41</v>
      </c>
      <c r="P139" s="41">
        <f t="shared" si="707"/>
        <v>530322.36</v>
      </c>
      <c r="Q139" s="41">
        <f t="shared" si="707"/>
        <v>521943.94</v>
      </c>
      <c r="R139" s="41">
        <f t="shared" si="707"/>
        <v>513565.53</v>
      </c>
      <c r="S139" s="41">
        <f t="shared" si="707"/>
        <v>557121.16</v>
      </c>
      <c r="T139" s="41">
        <f t="shared" si="707"/>
        <v>535106.80000000005</v>
      </c>
      <c r="U139" s="41">
        <f t="shared" si="707"/>
        <v>563643.09</v>
      </c>
      <c r="V139" s="41">
        <f t="shared" si="707"/>
        <v>592179.37</v>
      </c>
      <c r="W139" s="41">
        <f t="shared" si="707"/>
        <v>583605.97</v>
      </c>
      <c r="X139" s="41">
        <f t="shared" si="707"/>
        <v>605797.1</v>
      </c>
      <c r="Y139" s="41">
        <f t="shared" si="707"/>
        <v>575749.63</v>
      </c>
      <c r="Z139" s="41">
        <f t="shared" si="707"/>
        <v>577147.17000000004</v>
      </c>
      <c r="AA139" s="41">
        <f t="shared" si="707"/>
        <v>569644.43000000005</v>
      </c>
      <c r="AB139" s="41">
        <f t="shared" si="707"/>
        <v>562141.69999999995</v>
      </c>
      <c r="AC139" s="41">
        <f t="shared" si="707"/>
        <v>553260.57999999996</v>
      </c>
      <c r="AD139" s="41">
        <f t="shared" si="707"/>
        <v>544379.46</v>
      </c>
      <c r="AE139" s="41">
        <f t="shared" si="707"/>
        <v>590548.43000000005</v>
      </c>
      <c r="AF139" s="100">
        <f>AF134*AF146</f>
        <v>540117.51832267875</v>
      </c>
      <c r="AG139" s="41">
        <f t="shared" ref="AG139:BO139" si="708">AG134*AG146</f>
        <v>593837.16753931053</v>
      </c>
      <c r="AH139" s="41">
        <f t="shared" si="708"/>
        <v>590492.83019494952</v>
      </c>
      <c r="AI139" s="41">
        <f t="shared" si="708"/>
        <v>587716.16979347996</v>
      </c>
      <c r="AJ139" s="41">
        <f t="shared" si="708"/>
        <v>617461.56847945368</v>
      </c>
      <c r="AK139" s="41">
        <f t="shared" si="708"/>
        <v>574109.88113458001</v>
      </c>
      <c r="AL139" s="41">
        <f t="shared" si="708"/>
        <v>576843.10421990766</v>
      </c>
      <c r="AM139" s="41">
        <f t="shared" si="708"/>
        <v>581935.04506199411</v>
      </c>
      <c r="AN139" s="41">
        <f t="shared" si="708"/>
        <v>574270.43453147809</v>
      </c>
      <c r="AO139" s="41">
        <f t="shared" si="708"/>
        <v>576142.06732123648</v>
      </c>
      <c r="AP139" s="41">
        <f t="shared" si="708"/>
        <v>560245.69651049294</v>
      </c>
      <c r="AQ139" s="41">
        <f t="shared" si="708"/>
        <v>614972.05260727403</v>
      </c>
      <c r="AR139" s="41">
        <f t="shared" si="708"/>
        <v>563935.26925441495</v>
      </c>
      <c r="AS139" s="41">
        <f t="shared" si="708"/>
        <v>621845.60205978178</v>
      </c>
      <c r="AT139" s="41">
        <f t="shared" si="708"/>
        <v>615404.56014722702</v>
      </c>
      <c r="AU139" s="41">
        <f t="shared" si="708"/>
        <v>612353.8196321557</v>
      </c>
      <c r="AV139" s="41">
        <f t="shared" si="708"/>
        <v>644515.64111443388</v>
      </c>
      <c r="AW139" s="41">
        <f t="shared" si="708"/>
        <v>598330.44678657304</v>
      </c>
      <c r="AX139" s="41">
        <f t="shared" si="708"/>
        <v>602446.45665145654</v>
      </c>
      <c r="AY139" s="41">
        <f t="shared" si="708"/>
        <v>608681.3727925946</v>
      </c>
      <c r="AZ139" s="41">
        <f t="shared" si="708"/>
        <v>600664.48894793552</v>
      </c>
      <c r="BA139" s="41">
        <f t="shared" si="708"/>
        <v>602283.29498496256</v>
      </c>
      <c r="BB139" s="41">
        <f t="shared" si="708"/>
        <v>584637.70644866233</v>
      </c>
      <c r="BC139" s="41">
        <f t="shared" si="708"/>
        <v>642875.10878511204</v>
      </c>
      <c r="BD139" s="41">
        <f t="shared" si="708"/>
        <v>591253.48408150638</v>
      </c>
      <c r="BE139" s="41">
        <f t="shared" si="708"/>
        <v>654094.33849953639</v>
      </c>
      <c r="BF139" s="41">
        <f t="shared" si="708"/>
        <v>643900.83354865946</v>
      </c>
      <c r="BG139" s="41">
        <f t="shared" si="708"/>
        <v>640525.41567676619</v>
      </c>
      <c r="BH139" s="41">
        <f t="shared" si="708"/>
        <v>675533.95466049644</v>
      </c>
      <c r="BI139" s="41">
        <f t="shared" si="708"/>
        <v>626036.10441034089</v>
      </c>
      <c r="BJ139" s="41">
        <f t="shared" si="708"/>
        <v>631824.00054312882</v>
      </c>
      <c r="BK139" s="41">
        <f t="shared" si="708"/>
        <v>639432.35585008806</v>
      </c>
      <c r="BL139" s="41">
        <f t="shared" si="708"/>
        <v>631010.45376033697</v>
      </c>
      <c r="BM139" s="41">
        <f t="shared" si="708"/>
        <v>632316.4603944259</v>
      </c>
      <c r="BN139" s="41">
        <f t="shared" si="708"/>
        <v>612593.26143400662</v>
      </c>
      <c r="BO139" s="41">
        <f t="shared" si="708"/>
        <v>674932.40588336322</v>
      </c>
    </row>
    <row r="140" spans="1:79" x14ac:dyDescent="0.3">
      <c r="A140" t="str">
        <f>$A$75</f>
        <v>Accounts Payable</v>
      </c>
      <c r="F140" s="13" t="s">
        <v>151</v>
      </c>
      <c r="H140" s="41">
        <f t="shared" ref="H140:AE140" si="709">H75</f>
        <v>5946446.8200000003</v>
      </c>
      <c r="I140" s="41">
        <f t="shared" si="709"/>
        <v>5755567.9400000004</v>
      </c>
      <c r="J140" s="41">
        <f t="shared" si="709"/>
        <v>5834717.4100000001</v>
      </c>
      <c r="K140" s="41">
        <f t="shared" si="709"/>
        <v>6078904.3499999996</v>
      </c>
      <c r="L140" s="41">
        <f t="shared" si="709"/>
        <v>6198999.4400000004</v>
      </c>
      <c r="M140" s="41">
        <f t="shared" si="709"/>
        <v>5877417.0499999998</v>
      </c>
      <c r="N140" s="41">
        <f t="shared" si="709"/>
        <v>6196527.6900000004</v>
      </c>
      <c r="O140" s="41">
        <f t="shared" si="709"/>
        <v>5765581.71</v>
      </c>
      <c r="P140" s="41">
        <f t="shared" si="709"/>
        <v>5815798.8399999999</v>
      </c>
      <c r="Q140" s="41">
        <f t="shared" si="709"/>
        <v>5814845.6399999997</v>
      </c>
      <c r="R140" s="41">
        <f t="shared" si="709"/>
        <v>5775249.1500000004</v>
      </c>
      <c r="S140" s="41">
        <f t="shared" si="709"/>
        <v>5902158.6200000001</v>
      </c>
      <c r="T140" s="41">
        <f t="shared" si="709"/>
        <v>5624656.6399999997</v>
      </c>
      <c r="U140" s="41">
        <f t="shared" si="709"/>
        <v>6162203.9299999997</v>
      </c>
      <c r="V140" s="41">
        <f t="shared" si="709"/>
        <v>6359013.8499999996</v>
      </c>
      <c r="W140" s="41">
        <f t="shared" si="709"/>
        <v>6066705.8399999999</v>
      </c>
      <c r="X140" s="41">
        <f t="shared" si="709"/>
        <v>6396276.1299999999</v>
      </c>
      <c r="Y140" s="41">
        <f t="shared" si="709"/>
        <v>6255587.2000000002</v>
      </c>
      <c r="Z140" s="41">
        <f t="shared" si="709"/>
        <v>6523065.2300000004</v>
      </c>
      <c r="AA140" s="41">
        <f t="shared" si="709"/>
        <v>5946923.7599999998</v>
      </c>
      <c r="AB140" s="41">
        <f t="shared" si="709"/>
        <v>6088457.75</v>
      </c>
      <c r="AC140" s="41">
        <f t="shared" si="709"/>
        <v>6027373.1600000001</v>
      </c>
      <c r="AD140" s="41">
        <f t="shared" si="709"/>
        <v>5922090.7999999998</v>
      </c>
      <c r="AE140" s="41">
        <f t="shared" si="709"/>
        <v>6023998.8700000001</v>
      </c>
      <c r="AF140" s="100">
        <f>(SUM(AD135:AF135)/90)*AF145</f>
        <v>5955410.747773747</v>
      </c>
      <c r="AG140" s="41">
        <f t="shared" ref="AG140:BO140" si="710">(SUM(AE135:AG135)/90)*AG145</f>
        <v>6149272.4035800584</v>
      </c>
      <c r="AH140" s="41">
        <f t="shared" si="710"/>
        <v>6143055.1885126382</v>
      </c>
      <c r="AI140" s="41">
        <f t="shared" si="710"/>
        <v>6320100.8455551658</v>
      </c>
      <c r="AJ140" s="41">
        <f t="shared" si="710"/>
        <v>6415819.9524156777</v>
      </c>
      <c r="AK140" s="41">
        <f t="shared" si="710"/>
        <v>6357240.1090886919</v>
      </c>
      <c r="AL140" s="41">
        <f t="shared" si="710"/>
        <v>6310150.9833467258</v>
      </c>
      <c r="AM140" s="41">
        <f t="shared" si="710"/>
        <v>6176254.6870963443</v>
      </c>
      <c r="AN140" s="41">
        <f t="shared" si="710"/>
        <v>6164339.1918000225</v>
      </c>
      <c r="AO140" s="41">
        <f t="shared" si="710"/>
        <v>6158561.5718850847</v>
      </c>
      <c r="AP140" s="41">
        <f t="shared" si="710"/>
        <v>6089304.322268025</v>
      </c>
      <c r="AQ140" s="41">
        <f t="shared" si="710"/>
        <v>6236039.0992298992</v>
      </c>
      <c r="AR140" s="41">
        <f t="shared" si="710"/>
        <v>6182638.752098226</v>
      </c>
      <c r="AS140" s="41">
        <f t="shared" si="710"/>
        <v>6372590.6772223283</v>
      </c>
      <c r="AT140" s="41">
        <f t="shared" si="710"/>
        <v>6370822.8785585118</v>
      </c>
      <c r="AU140" s="41">
        <f t="shared" si="710"/>
        <v>6550806.599279359</v>
      </c>
      <c r="AV140" s="41">
        <f t="shared" si="710"/>
        <v>6644472.4438194931</v>
      </c>
      <c r="AW140" s="41">
        <f t="shared" si="710"/>
        <v>6583826.4196411567</v>
      </c>
      <c r="AX140" s="41">
        <f t="shared" si="710"/>
        <v>6539040.3170634471</v>
      </c>
      <c r="AY140" s="41">
        <f t="shared" si="710"/>
        <v>6403735.8307439117</v>
      </c>
      <c r="AZ140" s="41">
        <f t="shared" si="710"/>
        <v>6397429.6709243385</v>
      </c>
      <c r="BA140" s="41">
        <f t="shared" si="710"/>
        <v>6393027.3883084357</v>
      </c>
      <c r="BB140" s="41">
        <f t="shared" si="710"/>
        <v>6317322.0562362205</v>
      </c>
      <c r="BC140" s="41">
        <f t="shared" si="710"/>
        <v>6468653.1823464232</v>
      </c>
      <c r="BD140" s="41">
        <f t="shared" si="710"/>
        <v>6418077.8072115248</v>
      </c>
      <c r="BE140" s="41">
        <f t="shared" si="710"/>
        <v>6629361.5597135536</v>
      </c>
      <c r="BF140" s="41">
        <f t="shared" si="710"/>
        <v>6629131.4563987087</v>
      </c>
      <c r="BG140" s="41">
        <f t="shared" si="710"/>
        <v>6812153.7875175886</v>
      </c>
      <c r="BH140" s="41">
        <f t="shared" si="710"/>
        <v>6903037.7610178823</v>
      </c>
      <c r="BI140" s="41">
        <f t="shared" si="710"/>
        <v>6840057.0666351356</v>
      </c>
      <c r="BJ140" s="41">
        <f t="shared" si="710"/>
        <v>6798210.4045792241</v>
      </c>
      <c r="BK140" s="41">
        <f t="shared" si="710"/>
        <v>6661596.6562144179</v>
      </c>
      <c r="BL140" s="41">
        <f t="shared" si="710"/>
        <v>6662141.5854849853</v>
      </c>
      <c r="BM140" s="41">
        <f t="shared" si="710"/>
        <v>6659427.6705471529</v>
      </c>
      <c r="BN140" s="41">
        <f t="shared" si="710"/>
        <v>6576095.6900407756</v>
      </c>
      <c r="BO140" s="41">
        <f t="shared" si="710"/>
        <v>6732571.1760353101</v>
      </c>
    </row>
    <row r="141" spans="1:79" x14ac:dyDescent="0.3">
      <c r="A141" t="str">
        <f>$A$76</f>
        <v>Accrued Expenses</v>
      </c>
      <c r="F141" s="13" t="s">
        <v>151</v>
      </c>
      <c r="H141" s="41">
        <f t="shared" ref="H141:AE141" si="711">H76</f>
        <v>501879.7</v>
      </c>
      <c r="I141" s="41">
        <f t="shared" si="711"/>
        <v>528644.04</v>
      </c>
      <c r="J141" s="41">
        <f t="shared" si="711"/>
        <v>555408.38</v>
      </c>
      <c r="K141" s="41">
        <f t="shared" si="711"/>
        <v>547367.34</v>
      </c>
      <c r="L141" s="41">
        <f t="shared" si="711"/>
        <v>568180.53</v>
      </c>
      <c r="M141" s="41">
        <f t="shared" si="711"/>
        <v>539998.84</v>
      </c>
      <c r="N141" s="41">
        <f t="shared" si="711"/>
        <v>541309.59</v>
      </c>
      <c r="O141" s="41">
        <f t="shared" si="711"/>
        <v>534272.74</v>
      </c>
      <c r="P141" s="41">
        <f t="shared" si="711"/>
        <v>527235.88</v>
      </c>
      <c r="Q141" s="41">
        <f t="shared" si="711"/>
        <v>518906.23</v>
      </c>
      <c r="R141" s="41">
        <f t="shared" si="711"/>
        <v>510576.58</v>
      </c>
      <c r="S141" s="41">
        <f t="shared" si="711"/>
        <v>553878.72</v>
      </c>
      <c r="T141" s="41">
        <f t="shared" si="711"/>
        <v>531992.48</v>
      </c>
      <c r="U141" s="41">
        <f t="shared" si="711"/>
        <v>560362.68000000005</v>
      </c>
      <c r="V141" s="41">
        <f t="shared" si="711"/>
        <v>588732.89</v>
      </c>
      <c r="W141" s="41">
        <f t="shared" si="711"/>
        <v>580209.38</v>
      </c>
      <c r="X141" s="41">
        <f t="shared" si="711"/>
        <v>602271.36</v>
      </c>
      <c r="Y141" s="41">
        <f t="shared" si="711"/>
        <v>572398.77</v>
      </c>
      <c r="Z141" s="41">
        <f t="shared" si="711"/>
        <v>573788.17000000004</v>
      </c>
      <c r="AA141" s="41">
        <f t="shared" si="711"/>
        <v>566329.1</v>
      </c>
      <c r="AB141" s="41">
        <f t="shared" si="711"/>
        <v>558870.03</v>
      </c>
      <c r="AC141" s="41">
        <f t="shared" si="711"/>
        <v>550040.6</v>
      </c>
      <c r="AD141" s="41">
        <f t="shared" si="711"/>
        <v>541211.17000000004</v>
      </c>
      <c r="AE141" s="41">
        <f t="shared" si="711"/>
        <v>587111.43999999994</v>
      </c>
      <c r="AF141" s="100">
        <f>AF134*AF147</f>
        <v>536974.03606958082</v>
      </c>
      <c r="AG141" s="41">
        <f t="shared" ref="AG141:BO141" si="712">AG134*AG147</f>
        <v>590381.03709720436</v>
      </c>
      <c r="AH141" s="41">
        <f t="shared" si="712"/>
        <v>587056.16378563957</v>
      </c>
      <c r="AI141" s="41">
        <f t="shared" si="712"/>
        <v>584295.66353894887</v>
      </c>
      <c r="AJ141" s="41">
        <f t="shared" si="712"/>
        <v>613867.94409838773</v>
      </c>
      <c r="AK141" s="41">
        <f t="shared" si="712"/>
        <v>570768.56343712925</v>
      </c>
      <c r="AL141" s="41">
        <f t="shared" si="712"/>
        <v>573485.87917272095</v>
      </c>
      <c r="AM141" s="41">
        <f t="shared" si="712"/>
        <v>578548.1849351665</v>
      </c>
      <c r="AN141" s="41">
        <f t="shared" si="712"/>
        <v>570928.18241376372</v>
      </c>
      <c r="AO141" s="41">
        <f t="shared" si="712"/>
        <v>572788.92230658885</v>
      </c>
      <c r="AP141" s="41">
        <f t="shared" si="712"/>
        <v>556985.06832382642</v>
      </c>
      <c r="AQ141" s="41">
        <f t="shared" si="712"/>
        <v>611392.91720073216</v>
      </c>
      <c r="AR141" s="41">
        <f t="shared" si="712"/>
        <v>560653.16776601586</v>
      </c>
      <c r="AS141" s="41">
        <f t="shared" si="712"/>
        <v>618226.46261710569</v>
      </c>
      <c r="AT141" s="41">
        <f t="shared" si="712"/>
        <v>611822.90754816681</v>
      </c>
      <c r="AU141" s="41">
        <f t="shared" si="712"/>
        <v>608789.92233327113</v>
      </c>
      <c r="AV141" s="41">
        <f t="shared" si="712"/>
        <v>640764.56211596134</v>
      </c>
      <c r="AW141" s="41">
        <f t="shared" si="712"/>
        <v>594848.16547341982</v>
      </c>
      <c r="AX141" s="41">
        <f t="shared" si="712"/>
        <v>598940.22017387161</v>
      </c>
      <c r="AY141" s="41">
        <f t="shared" si="712"/>
        <v>605138.84912273323</v>
      </c>
      <c r="AZ141" s="41">
        <f t="shared" si="712"/>
        <v>597168.62351676472</v>
      </c>
      <c r="BA141" s="41">
        <f t="shared" si="712"/>
        <v>598778.00810776197</v>
      </c>
      <c r="BB141" s="41">
        <f t="shared" si="712"/>
        <v>581235.11684108851</v>
      </c>
      <c r="BC141" s="41">
        <f t="shared" si="712"/>
        <v>639133.57767962187</v>
      </c>
      <c r="BD141" s="41">
        <f t="shared" si="712"/>
        <v>587812.39066897577</v>
      </c>
      <c r="BE141" s="41">
        <f t="shared" si="712"/>
        <v>650287.51151249395</v>
      </c>
      <c r="BF141" s="41">
        <f t="shared" si="712"/>
        <v>640153.33272828069</v>
      </c>
      <c r="BG141" s="41">
        <f t="shared" si="712"/>
        <v>636797.55977775564</v>
      </c>
      <c r="BH141" s="41">
        <f t="shared" si="712"/>
        <v>671602.34917501814</v>
      </c>
      <c r="BI141" s="41">
        <f t="shared" si="712"/>
        <v>622392.57625720138</v>
      </c>
      <c r="BJ141" s="41">
        <f t="shared" si="712"/>
        <v>628146.78685275163</v>
      </c>
      <c r="BK141" s="41">
        <f t="shared" si="712"/>
        <v>635710.86155582126</v>
      </c>
      <c r="BL141" s="41">
        <f t="shared" si="712"/>
        <v>627337.97490966972</v>
      </c>
      <c r="BM141" s="41">
        <f t="shared" si="712"/>
        <v>628636.38058926736</v>
      </c>
      <c r="BN141" s="41">
        <f t="shared" si="712"/>
        <v>609027.97058459045</v>
      </c>
      <c r="BO141" s="41">
        <f t="shared" si="712"/>
        <v>671004.3014098705</v>
      </c>
    </row>
    <row r="143" spans="1:79" x14ac:dyDescent="0.3">
      <c r="A143" t="s">
        <v>142</v>
      </c>
      <c r="F143" s="13" t="s">
        <v>143</v>
      </c>
      <c r="H143" s="46"/>
      <c r="I143" s="46"/>
      <c r="J143" s="46"/>
      <c r="K143" s="96">
        <f t="shared" ref="K143:P143" si="713">(AVERAGE(H137:K137)/SUM(I133:K133))*90</f>
        <v>29.884606322879652</v>
      </c>
      <c r="L143" s="96">
        <f t="shared" si="713"/>
        <v>29.623692319744265</v>
      </c>
      <c r="M143" s="96">
        <f t="shared" si="713"/>
        <v>30.708030136692631</v>
      </c>
      <c r="N143" s="96">
        <f t="shared" si="713"/>
        <v>31.233185435170956</v>
      </c>
      <c r="O143" s="96">
        <f t="shared" si="713"/>
        <v>31.510053440850843</v>
      </c>
      <c r="P143" s="96">
        <f t="shared" si="713"/>
        <v>31.431860896650988</v>
      </c>
      <c r="Q143" s="96">
        <f t="shared" ref="Q143:AE143" si="714">(AVERAGE(N137:Q137)/SUM(O133:Q133))*90</f>
        <v>31.059223663609519</v>
      </c>
      <c r="R143" s="96">
        <f t="shared" si="714"/>
        <v>31.251827835091646</v>
      </c>
      <c r="S143" s="96">
        <f t="shared" si="714"/>
        <v>31.099255465627195</v>
      </c>
      <c r="T143" s="96">
        <f t="shared" si="714"/>
        <v>31.854841185524641</v>
      </c>
      <c r="U143" s="96">
        <f t="shared" si="714"/>
        <v>31.219019152882286</v>
      </c>
      <c r="V143" s="96">
        <f t="shared" si="714"/>
        <v>31.200302591070148</v>
      </c>
      <c r="W143" s="96">
        <f t="shared" si="714"/>
        <v>30.72928312604542</v>
      </c>
      <c r="X143" s="96">
        <f t="shared" si="714"/>
        <v>30.855772395664243</v>
      </c>
      <c r="Y143" s="96">
        <f t="shared" si="714"/>
        <v>32.054663052139716</v>
      </c>
      <c r="Z143" s="96">
        <f t="shared" si="714"/>
        <v>33.113445546019321</v>
      </c>
      <c r="AA143" s="96">
        <f t="shared" si="714"/>
        <v>33.422279067354374</v>
      </c>
      <c r="AB143" s="96">
        <f t="shared" si="714"/>
        <v>32.689399781846113</v>
      </c>
      <c r="AC143" s="96">
        <f t="shared" si="714"/>
        <v>31.744105496699564</v>
      </c>
      <c r="AD143" s="96">
        <f t="shared" si="714"/>
        <v>31.026589125184451</v>
      </c>
      <c r="AE143" s="96">
        <f t="shared" si="714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5">AK143</f>
        <v>45</v>
      </c>
      <c r="AM143" s="97">
        <f t="shared" si="715"/>
        <v>45</v>
      </c>
      <c r="AN143" s="97">
        <f t="shared" si="715"/>
        <v>45</v>
      </c>
      <c r="AO143" s="97">
        <f t="shared" si="715"/>
        <v>45</v>
      </c>
      <c r="AP143" s="97">
        <f t="shared" si="715"/>
        <v>45</v>
      </c>
      <c r="AQ143" s="97">
        <f t="shared" si="715"/>
        <v>45</v>
      </c>
      <c r="AR143" s="97">
        <f t="shared" si="715"/>
        <v>45</v>
      </c>
      <c r="AS143" s="97">
        <f t="shared" si="715"/>
        <v>45</v>
      </c>
      <c r="AT143" s="97">
        <f t="shared" si="715"/>
        <v>45</v>
      </c>
      <c r="AU143" s="97">
        <f t="shared" si="715"/>
        <v>45</v>
      </c>
      <c r="AV143" s="97">
        <f t="shared" si="715"/>
        <v>45</v>
      </c>
      <c r="AW143" s="97">
        <f t="shared" si="715"/>
        <v>45</v>
      </c>
      <c r="AX143" s="97">
        <f t="shared" si="715"/>
        <v>45</v>
      </c>
      <c r="AY143" s="97">
        <f t="shared" si="715"/>
        <v>45</v>
      </c>
      <c r="AZ143" s="97">
        <f t="shared" si="715"/>
        <v>45</v>
      </c>
      <c r="BA143" s="97">
        <f t="shared" si="715"/>
        <v>45</v>
      </c>
      <c r="BB143" s="97">
        <f t="shared" si="715"/>
        <v>45</v>
      </c>
      <c r="BC143" s="97">
        <f t="shared" si="715"/>
        <v>45</v>
      </c>
      <c r="BD143" s="97">
        <f t="shared" si="715"/>
        <v>45</v>
      </c>
      <c r="BE143" s="97">
        <f t="shared" si="715"/>
        <v>45</v>
      </c>
      <c r="BF143" s="97">
        <f t="shared" si="715"/>
        <v>45</v>
      </c>
      <c r="BG143" s="97">
        <f t="shared" si="715"/>
        <v>45</v>
      </c>
      <c r="BH143" s="97">
        <f t="shared" si="715"/>
        <v>45</v>
      </c>
      <c r="BI143" s="97">
        <f t="shared" si="715"/>
        <v>45</v>
      </c>
      <c r="BJ143" s="97">
        <f t="shared" si="715"/>
        <v>45</v>
      </c>
      <c r="BK143" s="97">
        <f t="shared" si="715"/>
        <v>45</v>
      </c>
      <c r="BL143" s="97">
        <f t="shared" si="715"/>
        <v>45</v>
      </c>
      <c r="BM143" s="97">
        <f t="shared" si="715"/>
        <v>45</v>
      </c>
      <c r="BN143" s="97">
        <f t="shared" si="715"/>
        <v>45</v>
      </c>
      <c r="BO143" s="97">
        <f t="shared" si="715"/>
        <v>45</v>
      </c>
    </row>
    <row r="144" spans="1:79" x14ac:dyDescent="0.3">
      <c r="A144" t="s">
        <v>144</v>
      </c>
      <c r="F144" s="13" t="s">
        <v>145</v>
      </c>
      <c r="H144" s="46"/>
      <c r="I144" s="46"/>
      <c r="J144" s="46"/>
      <c r="K144" s="96">
        <f t="shared" ref="K144:S144" si="716">(AVERAGE(H138:K138)/SUM(I135:K135))*90</f>
        <v>89.533936779261026</v>
      </c>
      <c r="L144" s="96">
        <f t="shared" si="716"/>
        <v>87.991185529845694</v>
      </c>
      <c r="M144" s="96">
        <f t="shared" si="716"/>
        <v>89.209225316694173</v>
      </c>
      <c r="N144" s="96">
        <f t="shared" si="716"/>
        <v>91.331930653959702</v>
      </c>
      <c r="O144" s="96">
        <f t="shared" si="716"/>
        <v>93.570941346563103</v>
      </c>
      <c r="P144" s="96">
        <f t="shared" si="716"/>
        <v>93.258072036904181</v>
      </c>
      <c r="Q144" s="96">
        <f t="shared" si="716"/>
        <v>92.979919728550755</v>
      </c>
      <c r="R144" s="96">
        <f t="shared" si="716"/>
        <v>92.109472051938411</v>
      </c>
      <c r="S144" s="96">
        <f t="shared" si="716"/>
        <v>89.079892206125749</v>
      </c>
      <c r="T144" s="96">
        <f t="shared" ref="T144:AE144" si="717">(AVERAGE(Q138:T138)/SUM(R135:T135))*90</f>
        <v>89.476648438992001</v>
      </c>
      <c r="U144" s="96">
        <f t="shared" si="717"/>
        <v>89.149799803495441</v>
      </c>
      <c r="V144" s="96">
        <f t="shared" si="717"/>
        <v>89.514634390165298</v>
      </c>
      <c r="W144" s="96">
        <f t="shared" si="717"/>
        <v>89.047953631790392</v>
      </c>
      <c r="X144" s="96">
        <f t="shared" si="717"/>
        <v>88.449207024421241</v>
      </c>
      <c r="Y144" s="96">
        <f t="shared" si="717"/>
        <v>91.240179776282616</v>
      </c>
      <c r="Z144" s="96">
        <f t="shared" si="717"/>
        <v>92.471819479102464</v>
      </c>
      <c r="AA144" s="96">
        <f t="shared" si="717"/>
        <v>95.72761203687925</v>
      </c>
      <c r="AB144" s="96">
        <f t="shared" si="717"/>
        <v>95.114593521998799</v>
      </c>
      <c r="AC144" s="96">
        <f t="shared" si="717"/>
        <v>95.014455348894401</v>
      </c>
      <c r="AD144" s="96">
        <f t="shared" si="717"/>
        <v>95.426799414670356</v>
      </c>
      <c r="AE144" s="96">
        <f t="shared" si="717"/>
        <v>93.623024541419696</v>
      </c>
      <c r="AF144" s="97">
        <f t="shared" ref="AF144" si="718">AE144</f>
        <v>93.623024541419696</v>
      </c>
      <c r="AG144" s="97">
        <f t="shared" ref="AG144" si="719">AF144</f>
        <v>93.623024541419696</v>
      </c>
      <c r="AH144" s="97">
        <f t="shared" ref="AH144" si="720">AG144</f>
        <v>93.623024541419696</v>
      </c>
      <c r="AI144" s="97">
        <f t="shared" ref="AI144" si="721">AH144</f>
        <v>93.623024541419696</v>
      </c>
      <c r="AJ144" s="97">
        <f t="shared" ref="AJ144" si="722">AI144</f>
        <v>93.623024541419696</v>
      </c>
      <c r="AK144" s="97">
        <f t="shared" ref="AK144" si="723">AJ144</f>
        <v>93.623024541419696</v>
      </c>
      <c r="AL144" s="97">
        <f t="shared" si="715"/>
        <v>93.623024541419696</v>
      </c>
      <c r="AM144" s="97">
        <f t="shared" si="715"/>
        <v>93.623024541419696</v>
      </c>
      <c r="AN144" s="97">
        <f t="shared" si="715"/>
        <v>93.623024541419696</v>
      </c>
      <c r="AO144" s="97">
        <f t="shared" si="715"/>
        <v>93.623024541419696</v>
      </c>
      <c r="AP144" s="97">
        <f t="shared" si="715"/>
        <v>93.623024541419696</v>
      </c>
      <c r="AQ144" s="97">
        <f t="shared" si="715"/>
        <v>93.623024541419696</v>
      </c>
      <c r="AR144" s="97">
        <f t="shared" si="715"/>
        <v>93.623024541419696</v>
      </c>
      <c r="AS144" s="97">
        <f t="shared" si="715"/>
        <v>93.623024541419696</v>
      </c>
      <c r="AT144" s="97">
        <f t="shared" si="715"/>
        <v>93.623024541419696</v>
      </c>
      <c r="AU144" s="97">
        <f t="shared" si="715"/>
        <v>93.623024541419696</v>
      </c>
      <c r="AV144" s="97">
        <f t="shared" si="715"/>
        <v>93.623024541419696</v>
      </c>
      <c r="AW144" s="97">
        <f t="shared" si="715"/>
        <v>93.623024541419696</v>
      </c>
      <c r="AX144" s="97">
        <f t="shared" si="715"/>
        <v>93.623024541419696</v>
      </c>
      <c r="AY144" s="97">
        <f t="shared" si="715"/>
        <v>93.623024541419696</v>
      </c>
      <c r="AZ144" s="97">
        <f t="shared" si="715"/>
        <v>93.623024541419696</v>
      </c>
      <c r="BA144" s="97">
        <f t="shared" si="715"/>
        <v>93.623024541419696</v>
      </c>
      <c r="BB144" s="97">
        <f t="shared" si="715"/>
        <v>93.623024541419696</v>
      </c>
      <c r="BC144" s="97">
        <f t="shared" si="715"/>
        <v>93.623024541419696</v>
      </c>
      <c r="BD144" s="97">
        <f t="shared" si="715"/>
        <v>93.623024541419696</v>
      </c>
      <c r="BE144" s="97">
        <f t="shared" si="715"/>
        <v>93.623024541419696</v>
      </c>
      <c r="BF144" s="97">
        <f t="shared" si="715"/>
        <v>93.623024541419696</v>
      </c>
      <c r="BG144" s="97">
        <f t="shared" si="715"/>
        <v>93.623024541419696</v>
      </c>
      <c r="BH144" s="97">
        <f t="shared" si="715"/>
        <v>93.623024541419696</v>
      </c>
      <c r="BI144" s="97">
        <f t="shared" si="715"/>
        <v>93.623024541419696</v>
      </c>
      <c r="BJ144" s="97">
        <f t="shared" si="715"/>
        <v>93.623024541419696</v>
      </c>
      <c r="BK144" s="97">
        <f t="shared" si="715"/>
        <v>93.623024541419696</v>
      </c>
      <c r="BL144" s="97">
        <f t="shared" si="715"/>
        <v>93.623024541419696</v>
      </c>
      <c r="BM144" s="97">
        <f t="shared" si="715"/>
        <v>93.623024541419696</v>
      </c>
      <c r="BN144" s="97">
        <f t="shared" si="715"/>
        <v>93.623024541419696</v>
      </c>
      <c r="BO144" s="97">
        <f t="shared" si="715"/>
        <v>93.623024541419696</v>
      </c>
    </row>
    <row r="145" spans="1:79" x14ac:dyDescent="0.3">
      <c r="A145" t="s">
        <v>146</v>
      </c>
      <c r="F145" s="13" t="s">
        <v>147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4">(AVERAGE(I140:L140)/SUM(J135:L135))*90</f>
        <v>60.343964522758135</v>
      </c>
      <c r="M145" s="96">
        <f t="shared" si="724"/>
        <v>61.184078195411423</v>
      </c>
      <c r="N145" s="96">
        <f t="shared" si="724"/>
        <v>62.401001176807114</v>
      </c>
      <c r="O145" s="96">
        <f t="shared" si="724"/>
        <v>63.033061920696795</v>
      </c>
      <c r="P145" s="96">
        <f t="shared" si="724"/>
        <v>62.345621849374858</v>
      </c>
      <c r="Q145" s="96">
        <f t="shared" ref="Q145" si="725">(AVERAGE(N140:Q140)/SUM(O135:Q135))*90</f>
        <v>63.02786498569057</v>
      </c>
      <c r="R145" s="96">
        <f t="shared" ref="R145" si="726">(AVERAGE(O140:R140)/SUM(P135:R135))*90</f>
        <v>62.814462647865113</v>
      </c>
      <c r="S145" s="96">
        <f t="shared" ref="S145" si="727">(AVERAGE(P140:S140)/SUM(Q135:S135))*90</f>
        <v>62.156990674887936</v>
      </c>
      <c r="T145" s="96">
        <f t="shared" ref="T145" si="728">(AVERAGE(Q140:T140)/SUM(R135:T135))*90</f>
        <v>61.69078195843128</v>
      </c>
      <c r="U145" s="96">
        <f t="shared" ref="U145" si="729">(AVERAGE(R140:U140)/SUM(S135:U135))*90</f>
        <v>60.890895758940204</v>
      </c>
      <c r="V145" s="96">
        <f t="shared" ref="V145" si="730">(AVERAGE(S140:V140)/SUM(T135:V135))*90</f>
        <v>61.094233077657634</v>
      </c>
      <c r="W145" s="96">
        <f t="shared" ref="W145" si="731">(AVERAGE(T140:W140)/SUM(U135:W135))*90</f>
        <v>59.760131080372233</v>
      </c>
      <c r="X145" s="96">
        <f t="shared" ref="X145" si="732">(AVERAGE(U140:X140)/SUM(V135:X135))*90</f>
        <v>59.815238958212831</v>
      </c>
      <c r="Y145" s="96">
        <f t="shared" ref="Y145" si="733">(AVERAGE(V140:Y140)/SUM(W135:Y135))*90</f>
        <v>61.126520455248716</v>
      </c>
      <c r="Z145" s="96">
        <f t="shared" ref="Z145" si="734">(AVERAGE(W140:Z140)/SUM(X135:Z135))*90</f>
        <v>61.583869431210651</v>
      </c>
      <c r="AA145" s="96">
        <f t="shared" ref="AA145" si="735">(AVERAGE(X140:AA140)/SUM(Y135:AA135))*90</f>
        <v>63.003593507824341</v>
      </c>
      <c r="AB145" s="96">
        <f t="shared" ref="AB145" si="736">(AVERAGE(Y140:AB140)/SUM(Z135:AB135))*90</f>
        <v>62.326093446619907</v>
      </c>
      <c r="AC145" s="96">
        <f t="shared" ref="AC145" si="737">(AVERAGE(Z140:AC140)/SUM(AA135:AC135))*90</f>
        <v>62.398960243844208</v>
      </c>
      <c r="AD145" s="96">
        <f t="shared" ref="AD145" si="738">(AVERAGE(AA140:AD140)/SUM(AB135:AD135))*90</f>
        <v>61.958290028989516</v>
      </c>
      <c r="AE145" s="96">
        <f t="shared" ref="AE145" si="739">(AVERAGE(AB140:AE140)/SUM(AC135:AE135))*90</f>
        <v>61.146682132173879</v>
      </c>
      <c r="AF145" s="97">
        <f t="shared" ref="AF145:AF147" si="740">AE145</f>
        <v>61.146682132173879</v>
      </c>
      <c r="AG145" s="97">
        <f t="shared" ref="AG145:AG147" si="741">AF145</f>
        <v>61.146682132173879</v>
      </c>
      <c r="AH145" s="97">
        <f t="shared" ref="AH145:AH147" si="742">AG145</f>
        <v>61.146682132173879</v>
      </c>
      <c r="AI145" s="97">
        <f t="shared" ref="AI145:AI147" si="743">AH145</f>
        <v>61.146682132173879</v>
      </c>
      <c r="AJ145" s="97">
        <f t="shared" ref="AJ145:AJ147" si="744">AI145</f>
        <v>61.146682132173879</v>
      </c>
      <c r="AK145" s="97">
        <f t="shared" ref="AK145:AK147" si="745">AJ145</f>
        <v>61.146682132173879</v>
      </c>
      <c r="AL145" s="97">
        <f t="shared" ref="AL145:AL147" si="746">AK145</f>
        <v>61.146682132173879</v>
      </c>
      <c r="AM145" s="97">
        <f t="shared" ref="AM145:AM147" si="747">AL145</f>
        <v>61.146682132173879</v>
      </c>
      <c r="AN145" s="97">
        <f t="shared" ref="AN145:AN147" si="748">AM145</f>
        <v>61.146682132173879</v>
      </c>
      <c r="AO145" s="97">
        <f t="shared" ref="AO145:AO147" si="749">AN145</f>
        <v>61.146682132173879</v>
      </c>
      <c r="AP145" s="97">
        <f t="shared" ref="AP145:AP147" si="750">AO145</f>
        <v>61.146682132173879</v>
      </c>
      <c r="AQ145" s="97">
        <f t="shared" ref="AQ145:AQ147" si="751">AP145</f>
        <v>61.146682132173879</v>
      </c>
      <c r="AR145" s="97">
        <f t="shared" ref="AR145:AR147" si="752">AQ145</f>
        <v>61.146682132173879</v>
      </c>
      <c r="AS145" s="97">
        <f t="shared" ref="AS145:AS147" si="753">AR145</f>
        <v>61.146682132173879</v>
      </c>
      <c r="AT145" s="97">
        <f t="shared" ref="AT145:AT147" si="754">AS145</f>
        <v>61.146682132173879</v>
      </c>
      <c r="AU145" s="97">
        <f t="shared" ref="AU145:AU147" si="755">AT145</f>
        <v>61.146682132173879</v>
      </c>
      <c r="AV145" s="97">
        <f t="shared" ref="AV145:AV147" si="756">AU145</f>
        <v>61.146682132173879</v>
      </c>
      <c r="AW145" s="97">
        <f t="shared" ref="AW145:AW147" si="757">AV145</f>
        <v>61.146682132173879</v>
      </c>
      <c r="AX145" s="97">
        <f t="shared" ref="AX145:AX147" si="758">AW145</f>
        <v>61.146682132173879</v>
      </c>
      <c r="AY145" s="97">
        <f t="shared" ref="AY145:AY147" si="759">AX145</f>
        <v>61.146682132173879</v>
      </c>
      <c r="AZ145" s="97">
        <f t="shared" ref="AZ145:AZ147" si="760">AY145</f>
        <v>61.146682132173879</v>
      </c>
      <c r="BA145" s="97">
        <f t="shared" ref="BA145:BA147" si="761">AZ145</f>
        <v>61.146682132173879</v>
      </c>
      <c r="BB145" s="97">
        <f t="shared" ref="BB145:BB147" si="762">BA145</f>
        <v>61.146682132173879</v>
      </c>
      <c r="BC145" s="97">
        <f t="shared" ref="BC145:BC147" si="763">BB145</f>
        <v>61.146682132173879</v>
      </c>
      <c r="BD145" s="97">
        <f t="shared" ref="BD145:BD147" si="764">BC145</f>
        <v>61.146682132173879</v>
      </c>
      <c r="BE145" s="97">
        <f t="shared" ref="BE145:BE147" si="765">BD145</f>
        <v>61.146682132173879</v>
      </c>
      <c r="BF145" s="97">
        <f t="shared" ref="BF145:BF147" si="766">BE145</f>
        <v>61.146682132173879</v>
      </c>
      <c r="BG145" s="97">
        <f t="shared" ref="BG145:BG147" si="767">BF145</f>
        <v>61.146682132173879</v>
      </c>
      <c r="BH145" s="97">
        <f t="shared" ref="BH145:BH147" si="768">BG145</f>
        <v>61.146682132173879</v>
      </c>
      <c r="BI145" s="97">
        <f t="shared" ref="BI145:BI147" si="769">BH145</f>
        <v>61.146682132173879</v>
      </c>
      <c r="BJ145" s="97">
        <f t="shared" ref="BJ145:BJ147" si="770">BI145</f>
        <v>61.146682132173879</v>
      </c>
      <c r="BK145" s="97">
        <f t="shared" ref="BK145:BK147" si="771">BJ145</f>
        <v>61.146682132173879</v>
      </c>
      <c r="BL145" s="97">
        <f t="shared" ref="BL145:BL147" si="772">BK145</f>
        <v>61.146682132173879</v>
      </c>
      <c r="BM145" s="97">
        <f t="shared" ref="BM145:BM147" si="773">BL145</f>
        <v>61.146682132173879</v>
      </c>
      <c r="BN145" s="97">
        <f t="shared" ref="BN145:BN147" si="774">BM145</f>
        <v>61.146682132173879</v>
      </c>
      <c r="BO145" s="97">
        <f t="shared" ref="BO145:BO147" si="775">BN145</f>
        <v>61.146682132173879</v>
      </c>
    </row>
    <row r="146" spans="1:79" x14ac:dyDescent="0.3">
      <c r="A146" t="s">
        <v>148</v>
      </c>
      <c r="F146" s="13" t="s">
        <v>150</v>
      </c>
      <c r="H146" s="32">
        <f>H139/H134</f>
        <v>0.12520965058657221</v>
      </c>
      <c r="I146" s="32">
        <f t="shared" ref="I146:AE146" si="776">I139/I134</f>
        <v>0.12520964935802922</v>
      </c>
      <c r="J146" s="32">
        <f t="shared" si="776"/>
        <v>0.12520964852851588</v>
      </c>
      <c r="K146" s="32">
        <f t="shared" si="776"/>
        <v>0.1252096499680781</v>
      </c>
      <c r="L146" s="32">
        <f t="shared" si="776"/>
        <v>0.1252096486692125</v>
      </c>
      <c r="M146" s="32">
        <f t="shared" si="776"/>
        <v>0.12520964996500442</v>
      </c>
      <c r="N146" s="32">
        <f t="shared" si="776"/>
        <v>0.12520964994936498</v>
      </c>
      <c r="O146" s="32">
        <f t="shared" si="776"/>
        <v>0.12520965028202488</v>
      </c>
      <c r="P146" s="32">
        <f t="shared" si="776"/>
        <v>0.12520965003232198</v>
      </c>
      <c r="Q146" s="32">
        <f t="shared" si="776"/>
        <v>0.12520964883305449</v>
      </c>
      <c r="R146" s="32">
        <f t="shared" si="776"/>
        <v>0.12520964972743609</v>
      </c>
      <c r="S146" s="32">
        <f t="shared" si="776"/>
        <v>0.1252096493692349</v>
      </c>
      <c r="T146" s="32">
        <f t="shared" si="776"/>
        <v>0.13131713500382702</v>
      </c>
      <c r="U146" s="32">
        <f t="shared" si="776"/>
        <v>0.12613783463302308</v>
      </c>
      <c r="V146" s="32">
        <f t="shared" si="776"/>
        <v>0.13270895739395649</v>
      </c>
      <c r="W146" s="32">
        <f t="shared" si="776"/>
        <v>0.13137562886064913</v>
      </c>
      <c r="X146" s="32">
        <f t="shared" si="776"/>
        <v>0.13001148978714749</v>
      </c>
      <c r="Y146" s="32">
        <f t="shared" si="776"/>
        <v>0.13270895771197327</v>
      </c>
      <c r="Z146" s="32">
        <f t="shared" si="776"/>
        <v>0.13264927243884447</v>
      </c>
      <c r="AA146" s="32">
        <f t="shared" si="776"/>
        <v>0.12995420367782712</v>
      </c>
      <c r="AB146" s="32">
        <f t="shared" si="776"/>
        <v>0.12995420414448858</v>
      </c>
      <c r="AC146" s="32">
        <f t="shared" si="776"/>
        <v>0.12742149461804333</v>
      </c>
      <c r="AD146" s="32">
        <f t="shared" si="776"/>
        <v>0.12873155023138147</v>
      </c>
      <c r="AE146" s="32">
        <f t="shared" si="776"/>
        <v>0.12742149418154639</v>
      </c>
      <c r="AF146" s="99">
        <f t="shared" si="740"/>
        <v>0.12742149418154639</v>
      </c>
      <c r="AG146" s="99">
        <f t="shared" si="741"/>
        <v>0.12742149418154639</v>
      </c>
      <c r="AH146" s="99">
        <f t="shared" si="742"/>
        <v>0.12742149418154639</v>
      </c>
      <c r="AI146" s="99">
        <f t="shared" si="743"/>
        <v>0.12742149418154639</v>
      </c>
      <c r="AJ146" s="99">
        <f t="shared" si="744"/>
        <v>0.12742149418154639</v>
      </c>
      <c r="AK146" s="99">
        <f t="shared" si="745"/>
        <v>0.12742149418154639</v>
      </c>
      <c r="AL146" s="99">
        <f t="shared" si="746"/>
        <v>0.12742149418154639</v>
      </c>
      <c r="AM146" s="99">
        <f t="shared" si="747"/>
        <v>0.12742149418154639</v>
      </c>
      <c r="AN146" s="99">
        <f t="shared" si="748"/>
        <v>0.12742149418154639</v>
      </c>
      <c r="AO146" s="99">
        <f t="shared" si="749"/>
        <v>0.12742149418154639</v>
      </c>
      <c r="AP146" s="99">
        <f t="shared" si="750"/>
        <v>0.12742149418154639</v>
      </c>
      <c r="AQ146" s="99">
        <f t="shared" si="751"/>
        <v>0.12742149418154639</v>
      </c>
      <c r="AR146" s="99">
        <f t="shared" si="752"/>
        <v>0.12742149418154639</v>
      </c>
      <c r="AS146" s="99">
        <f t="shared" si="753"/>
        <v>0.12742149418154639</v>
      </c>
      <c r="AT146" s="99">
        <f t="shared" si="754"/>
        <v>0.12742149418154639</v>
      </c>
      <c r="AU146" s="99">
        <f t="shared" si="755"/>
        <v>0.12742149418154639</v>
      </c>
      <c r="AV146" s="99">
        <f t="shared" si="756"/>
        <v>0.12742149418154639</v>
      </c>
      <c r="AW146" s="99">
        <f t="shared" si="757"/>
        <v>0.12742149418154639</v>
      </c>
      <c r="AX146" s="99">
        <f t="shared" si="758"/>
        <v>0.12742149418154639</v>
      </c>
      <c r="AY146" s="99">
        <f t="shared" si="759"/>
        <v>0.12742149418154639</v>
      </c>
      <c r="AZ146" s="99">
        <f t="shared" si="760"/>
        <v>0.12742149418154639</v>
      </c>
      <c r="BA146" s="99">
        <f t="shared" si="761"/>
        <v>0.12742149418154639</v>
      </c>
      <c r="BB146" s="99">
        <f t="shared" si="762"/>
        <v>0.12742149418154639</v>
      </c>
      <c r="BC146" s="99">
        <f t="shared" si="763"/>
        <v>0.12742149418154639</v>
      </c>
      <c r="BD146" s="99">
        <f t="shared" si="764"/>
        <v>0.12742149418154639</v>
      </c>
      <c r="BE146" s="99">
        <f t="shared" si="765"/>
        <v>0.12742149418154639</v>
      </c>
      <c r="BF146" s="99">
        <f t="shared" si="766"/>
        <v>0.12742149418154639</v>
      </c>
      <c r="BG146" s="99">
        <f t="shared" si="767"/>
        <v>0.12742149418154639</v>
      </c>
      <c r="BH146" s="99">
        <f t="shared" si="768"/>
        <v>0.12742149418154639</v>
      </c>
      <c r="BI146" s="99">
        <f t="shared" si="769"/>
        <v>0.12742149418154639</v>
      </c>
      <c r="BJ146" s="99">
        <f t="shared" si="770"/>
        <v>0.12742149418154639</v>
      </c>
      <c r="BK146" s="99">
        <f t="shared" si="771"/>
        <v>0.12742149418154639</v>
      </c>
      <c r="BL146" s="99">
        <f t="shared" si="772"/>
        <v>0.12742149418154639</v>
      </c>
      <c r="BM146" s="99">
        <f t="shared" si="773"/>
        <v>0.12742149418154639</v>
      </c>
      <c r="BN146" s="99">
        <f t="shared" si="774"/>
        <v>0.12742149418154639</v>
      </c>
      <c r="BO146" s="99">
        <f t="shared" si="775"/>
        <v>0.12742149418154639</v>
      </c>
    </row>
    <row r="147" spans="1:79" x14ac:dyDescent="0.3">
      <c r="A147" t="s">
        <v>149</v>
      </c>
      <c r="F147" s="13" t="s">
        <v>150</v>
      </c>
      <c r="H147" s="32">
        <f>H141/H134</f>
        <v>0.12448093023334261</v>
      </c>
      <c r="I147" s="32">
        <f t="shared" ref="I147:AE147" si="777">I141/I134</f>
        <v>0.12448092910062071</v>
      </c>
      <c r="J147" s="32">
        <f t="shared" si="777"/>
        <v>0.12448092835606026</v>
      </c>
      <c r="K147" s="32">
        <f t="shared" si="777"/>
        <v>0.12448092915016493</v>
      </c>
      <c r="L147" s="32">
        <f t="shared" si="777"/>
        <v>0.12448093047167472</v>
      </c>
      <c r="M147" s="32">
        <f t="shared" si="777"/>
        <v>0.12448093011908189</v>
      </c>
      <c r="N147" s="32">
        <f t="shared" si="777"/>
        <v>0.12448092855341658</v>
      </c>
      <c r="O147" s="32">
        <f t="shared" si="777"/>
        <v>0.12448093020736474</v>
      </c>
      <c r="P147" s="32">
        <f t="shared" si="777"/>
        <v>0.12448092895665064</v>
      </c>
      <c r="Q147" s="32">
        <f t="shared" si="777"/>
        <v>0.12448092957183141</v>
      </c>
      <c r="R147" s="32">
        <f t="shared" si="777"/>
        <v>0.12448092990359427</v>
      </c>
      <c r="S147" s="32">
        <f t="shared" si="777"/>
        <v>0.12448093036760734</v>
      </c>
      <c r="T147" s="32">
        <f t="shared" si="777"/>
        <v>0.13055286966486079</v>
      </c>
      <c r="U147" s="32">
        <f t="shared" si="777"/>
        <v>0.12540371082054363</v>
      </c>
      <c r="V147" s="32">
        <f t="shared" si="777"/>
        <v>0.13193659214340897</v>
      </c>
      <c r="W147" s="32">
        <f t="shared" si="777"/>
        <v>0.13061102196803667</v>
      </c>
      <c r="X147" s="32">
        <f t="shared" si="777"/>
        <v>0.12925482272815672</v>
      </c>
      <c r="Y147" s="32">
        <f t="shared" si="777"/>
        <v>0.1319365922342243</v>
      </c>
      <c r="Z147" s="32">
        <f t="shared" si="777"/>
        <v>0.13187725287558111</v>
      </c>
      <c r="AA147" s="32">
        <f t="shared" si="777"/>
        <v>0.12919787034533195</v>
      </c>
      <c r="AB147" s="32">
        <f t="shared" si="777"/>
        <v>0.12919786944974276</v>
      </c>
      <c r="AC147" s="32">
        <f t="shared" si="777"/>
        <v>0.12667990073069244</v>
      </c>
      <c r="AD147" s="32">
        <f t="shared" si="777"/>
        <v>0.12798233224420286</v>
      </c>
      <c r="AE147" s="32">
        <f t="shared" si="777"/>
        <v>0.12667990148729938</v>
      </c>
      <c r="AF147" s="99">
        <f t="shared" si="740"/>
        <v>0.12667990148729938</v>
      </c>
      <c r="AG147" s="99">
        <f t="shared" si="741"/>
        <v>0.12667990148729938</v>
      </c>
      <c r="AH147" s="99">
        <f t="shared" si="742"/>
        <v>0.12667990148729938</v>
      </c>
      <c r="AI147" s="99">
        <f t="shared" si="743"/>
        <v>0.12667990148729938</v>
      </c>
      <c r="AJ147" s="99">
        <f t="shared" si="744"/>
        <v>0.12667990148729938</v>
      </c>
      <c r="AK147" s="99">
        <f t="shared" si="745"/>
        <v>0.12667990148729938</v>
      </c>
      <c r="AL147" s="99">
        <f t="shared" si="746"/>
        <v>0.12667990148729938</v>
      </c>
      <c r="AM147" s="99">
        <f t="shared" si="747"/>
        <v>0.12667990148729938</v>
      </c>
      <c r="AN147" s="99">
        <f t="shared" si="748"/>
        <v>0.12667990148729938</v>
      </c>
      <c r="AO147" s="99">
        <f t="shared" si="749"/>
        <v>0.12667990148729938</v>
      </c>
      <c r="AP147" s="99">
        <f t="shared" si="750"/>
        <v>0.12667990148729938</v>
      </c>
      <c r="AQ147" s="99">
        <f t="shared" si="751"/>
        <v>0.12667990148729938</v>
      </c>
      <c r="AR147" s="99">
        <f t="shared" si="752"/>
        <v>0.12667990148729938</v>
      </c>
      <c r="AS147" s="99">
        <f t="shared" si="753"/>
        <v>0.12667990148729938</v>
      </c>
      <c r="AT147" s="99">
        <f t="shared" si="754"/>
        <v>0.12667990148729938</v>
      </c>
      <c r="AU147" s="99">
        <f t="shared" si="755"/>
        <v>0.12667990148729938</v>
      </c>
      <c r="AV147" s="99">
        <f t="shared" si="756"/>
        <v>0.12667990148729938</v>
      </c>
      <c r="AW147" s="99">
        <f t="shared" si="757"/>
        <v>0.12667990148729938</v>
      </c>
      <c r="AX147" s="99">
        <f t="shared" si="758"/>
        <v>0.12667990148729938</v>
      </c>
      <c r="AY147" s="99">
        <f t="shared" si="759"/>
        <v>0.12667990148729938</v>
      </c>
      <c r="AZ147" s="99">
        <f t="shared" si="760"/>
        <v>0.12667990148729938</v>
      </c>
      <c r="BA147" s="99">
        <f t="shared" si="761"/>
        <v>0.12667990148729938</v>
      </c>
      <c r="BB147" s="99">
        <f t="shared" si="762"/>
        <v>0.12667990148729938</v>
      </c>
      <c r="BC147" s="99">
        <f t="shared" si="763"/>
        <v>0.12667990148729938</v>
      </c>
      <c r="BD147" s="99">
        <f t="shared" si="764"/>
        <v>0.12667990148729938</v>
      </c>
      <c r="BE147" s="99">
        <f t="shared" si="765"/>
        <v>0.12667990148729938</v>
      </c>
      <c r="BF147" s="99">
        <f t="shared" si="766"/>
        <v>0.12667990148729938</v>
      </c>
      <c r="BG147" s="99">
        <f t="shared" si="767"/>
        <v>0.12667990148729938</v>
      </c>
      <c r="BH147" s="99">
        <f t="shared" si="768"/>
        <v>0.12667990148729938</v>
      </c>
      <c r="BI147" s="99">
        <f t="shared" si="769"/>
        <v>0.12667990148729938</v>
      </c>
      <c r="BJ147" s="99">
        <f t="shared" si="770"/>
        <v>0.12667990148729938</v>
      </c>
      <c r="BK147" s="99">
        <f t="shared" si="771"/>
        <v>0.12667990148729938</v>
      </c>
      <c r="BL147" s="99">
        <f t="shared" si="772"/>
        <v>0.12667990148729938</v>
      </c>
      <c r="BM147" s="99">
        <f t="shared" si="773"/>
        <v>0.12667990148729938</v>
      </c>
      <c r="BN147" s="99">
        <f t="shared" si="774"/>
        <v>0.12667990148729938</v>
      </c>
      <c r="BO147" s="99">
        <f t="shared" si="775"/>
        <v>0.12667990148729938</v>
      </c>
    </row>
    <row r="149" spans="1:79" x14ac:dyDescent="0.3">
      <c r="A149" s="5" t="s">
        <v>153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154</v>
      </c>
      <c r="I150" s="41">
        <f>H153</f>
        <v>40000</v>
      </c>
      <c r="J150" s="41">
        <f t="shared" ref="J150:L150" si="778">I153</f>
        <v>80000</v>
      </c>
      <c r="K150" s="41">
        <f t="shared" si="778"/>
        <v>120000</v>
      </c>
      <c r="L150" s="41">
        <f t="shared" si="778"/>
        <v>160000</v>
      </c>
      <c r="M150" s="41">
        <f t="shared" ref="M150:P150" si="779">L153</f>
        <v>200000</v>
      </c>
      <c r="N150" s="41">
        <f t="shared" si="779"/>
        <v>240000</v>
      </c>
      <c r="O150" s="41">
        <f t="shared" si="779"/>
        <v>280000</v>
      </c>
      <c r="P150" s="41">
        <f t="shared" si="779"/>
        <v>320000</v>
      </c>
      <c r="Q150" s="41">
        <f t="shared" ref="Q150:S150" si="780">P153</f>
        <v>360000</v>
      </c>
      <c r="R150" s="41">
        <f t="shared" si="780"/>
        <v>400000</v>
      </c>
      <c r="S150" s="41">
        <f t="shared" si="780"/>
        <v>440000</v>
      </c>
      <c r="T150" s="41">
        <f t="shared" ref="T150:X150" si="781">S153</f>
        <v>0</v>
      </c>
      <c r="U150" s="41">
        <f t="shared" si="781"/>
        <v>42000</v>
      </c>
      <c r="V150" s="41">
        <f t="shared" si="781"/>
        <v>84000</v>
      </c>
      <c r="W150" s="41">
        <f t="shared" si="781"/>
        <v>126000</v>
      </c>
      <c r="X150" s="41">
        <f t="shared" si="781"/>
        <v>168000</v>
      </c>
      <c r="Y150" s="41">
        <f t="shared" ref="Y150:AB150" si="782">X153</f>
        <v>210000</v>
      </c>
      <c r="Z150" s="41">
        <f t="shared" si="782"/>
        <v>252000</v>
      </c>
      <c r="AA150" s="41">
        <f t="shared" si="782"/>
        <v>294000</v>
      </c>
      <c r="AB150" s="41">
        <f t="shared" si="782"/>
        <v>336000</v>
      </c>
      <c r="AC150" s="41">
        <f t="shared" ref="AC150:AE150" si="783">AB153</f>
        <v>378000</v>
      </c>
      <c r="AD150" s="41">
        <f t="shared" si="783"/>
        <v>420000</v>
      </c>
      <c r="AE150" s="41">
        <f t="shared" si="783"/>
        <v>462000</v>
      </c>
      <c r="AF150" s="41">
        <f t="shared" ref="AF150:AI150" si="784">AE153</f>
        <v>0</v>
      </c>
      <c r="AG150" s="41">
        <f t="shared" si="784"/>
        <v>43333.333333333358</v>
      </c>
      <c r="AH150" s="41">
        <f t="shared" si="784"/>
        <v>86666.666666666715</v>
      </c>
      <c r="AI150" s="41">
        <f t="shared" si="784"/>
        <v>130000.00000000007</v>
      </c>
      <c r="AJ150" s="41">
        <f t="shared" ref="AJ150:AQ150" si="785">AI153</f>
        <v>174666.66666666677</v>
      </c>
      <c r="AK150" s="41">
        <f t="shared" si="785"/>
        <v>219333.33333333346</v>
      </c>
      <c r="AL150" s="41">
        <f t="shared" si="785"/>
        <v>264666.6666666668</v>
      </c>
      <c r="AM150" s="41">
        <f t="shared" si="785"/>
        <v>310000.00000000017</v>
      </c>
      <c r="AN150" s="41">
        <f t="shared" si="785"/>
        <v>356000.00000000023</v>
      </c>
      <c r="AO150" s="41">
        <f t="shared" si="785"/>
        <v>402000.00000000023</v>
      </c>
      <c r="AP150" s="41">
        <f t="shared" si="785"/>
        <v>448000.00000000023</v>
      </c>
      <c r="AQ150" s="41">
        <f t="shared" si="785"/>
        <v>494000.00000000023</v>
      </c>
      <c r="AR150" s="41">
        <f t="shared" ref="AR150:BO150" si="786">AQ153</f>
        <v>0</v>
      </c>
      <c r="AS150" s="41">
        <f t="shared" si="786"/>
        <v>47380.000000000029</v>
      </c>
      <c r="AT150" s="41">
        <f t="shared" si="786"/>
        <v>94760.000000000058</v>
      </c>
      <c r="AU150" s="41">
        <f t="shared" si="786"/>
        <v>142140.00000000009</v>
      </c>
      <c r="AV150" s="41">
        <f t="shared" si="786"/>
        <v>189520.00000000012</v>
      </c>
      <c r="AW150" s="41">
        <f t="shared" si="786"/>
        <v>236900.00000000015</v>
      </c>
      <c r="AX150" s="41">
        <f t="shared" si="786"/>
        <v>284280.00000000017</v>
      </c>
      <c r="AY150" s="41">
        <f t="shared" si="786"/>
        <v>331660.00000000023</v>
      </c>
      <c r="AZ150" s="41">
        <f t="shared" si="786"/>
        <v>379040.00000000023</v>
      </c>
      <c r="BA150" s="41">
        <f t="shared" si="786"/>
        <v>426420.00000000023</v>
      </c>
      <c r="BB150" s="41">
        <f t="shared" si="786"/>
        <v>473800.00000000023</v>
      </c>
      <c r="BC150" s="41">
        <f t="shared" si="786"/>
        <v>521180.00000000023</v>
      </c>
      <c r="BD150" s="41">
        <f t="shared" si="786"/>
        <v>0</v>
      </c>
      <c r="BE150" s="41">
        <f t="shared" si="786"/>
        <v>48801.400000000031</v>
      </c>
      <c r="BF150" s="41">
        <f t="shared" si="786"/>
        <v>97602.800000000061</v>
      </c>
      <c r="BG150" s="41">
        <f t="shared" si="786"/>
        <v>146404.2000000001</v>
      </c>
      <c r="BH150" s="41">
        <f t="shared" si="786"/>
        <v>195205.60000000012</v>
      </c>
      <c r="BI150" s="41">
        <f t="shared" si="786"/>
        <v>244007.00000000015</v>
      </c>
      <c r="BJ150" s="41">
        <f t="shared" si="786"/>
        <v>292808.4000000002</v>
      </c>
      <c r="BK150" s="41">
        <f t="shared" si="786"/>
        <v>341609.80000000022</v>
      </c>
      <c r="BL150" s="41">
        <f t="shared" si="786"/>
        <v>390411.20000000024</v>
      </c>
      <c r="BM150" s="41">
        <f t="shared" si="786"/>
        <v>439212.60000000027</v>
      </c>
      <c r="BN150" s="41">
        <f t="shared" si="786"/>
        <v>488014.00000000029</v>
      </c>
      <c r="BO150" s="41">
        <f t="shared" si="786"/>
        <v>536815.40000000037</v>
      </c>
    </row>
    <row r="151" spans="1:79" x14ac:dyDescent="0.3">
      <c r="A151" t="s">
        <v>155</v>
      </c>
      <c r="F151" s="13" t="s">
        <v>107</v>
      </c>
      <c r="I151" s="41">
        <f>I30</f>
        <v>40000</v>
      </c>
      <c r="J151" s="41">
        <f t="shared" ref="J151:L151" si="787">J30</f>
        <v>40000</v>
      </c>
      <c r="K151" s="41">
        <f t="shared" si="787"/>
        <v>40000</v>
      </c>
      <c r="L151" s="41">
        <f t="shared" si="787"/>
        <v>40000</v>
      </c>
      <c r="M151" s="41">
        <f t="shared" ref="M151:P151" si="788">M30</f>
        <v>40000</v>
      </c>
      <c r="N151" s="41">
        <f t="shared" si="788"/>
        <v>40000</v>
      </c>
      <c r="O151" s="41">
        <f t="shared" si="788"/>
        <v>40000</v>
      </c>
      <c r="P151" s="41">
        <f t="shared" si="788"/>
        <v>40000</v>
      </c>
      <c r="Q151" s="41">
        <f t="shared" ref="Q151:S151" si="789">Q30</f>
        <v>40000</v>
      </c>
      <c r="R151" s="41">
        <f t="shared" si="789"/>
        <v>40000</v>
      </c>
      <c r="S151" s="41">
        <f t="shared" si="789"/>
        <v>40000</v>
      </c>
      <c r="T151" s="41">
        <f t="shared" ref="T151:X151" si="790">T30</f>
        <v>42000</v>
      </c>
      <c r="U151" s="41">
        <f t="shared" si="790"/>
        <v>42000</v>
      </c>
      <c r="V151" s="41">
        <f t="shared" si="790"/>
        <v>42000</v>
      </c>
      <c r="W151" s="41">
        <f t="shared" si="790"/>
        <v>42000</v>
      </c>
      <c r="X151" s="41">
        <f t="shared" si="790"/>
        <v>42000</v>
      </c>
      <c r="Y151" s="41">
        <f t="shared" ref="Y151:AB151" si="791">Y30</f>
        <v>42000</v>
      </c>
      <c r="Z151" s="41">
        <f t="shared" si="791"/>
        <v>42000</v>
      </c>
      <c r="AA151" s="41">
        <f t="shared" si="791"/>
        <v>42000</v>
      </c>
      <c r="AB151" s="41">
        <f t="shared" si="791"/>
        <v>42000</v>
      </c>
      <c r="AC151" s="41">
        <f t="shared" ref="AC151:AE151" si="792">AC30</f>
        <v>42000</v>
      </c>
      <c r="AD151" s="41">
        <f t="shared" si="792"/>
        <v>42000</v>
      </c>
      <c r="AE151" s="41">
        <f t="shared" si="792"/>
        <v>42000</v>
      </c>
      <c r="AF151" s="41">
        <f t="shared" ref="AF151:AI151" si="793">AF30</f>
        <v>43333.333333333358</v>
      </c>
      <c r="AG151" s="41">
        <f t="shared" si="793"/>
        <v>43333.333333333358</v>
      </c>
      <c r="AH151" s="41">
        <f t="shared" si="793"/>
        <v>43333.333333333358</v>
      </c>
      <c r="AI151" s="41">
        <f t="shared" si="793"/>
        <v>44666.666666666693</v>
      </c>
      <c r="AJ151" s="41">
        <f t="shared" ref="AJ151:AQ151" si="794">AJ30</f>
        <v>44666.666666666693</v>
      </c>
      <c r="AK151" s="41">
        <f t="shared" si="794"/>
        <v>45333.333333333365</v>
      </c>
      <c r="AL151" s="41">
        <f t="shared" si="794"/>
        <v>45333.333333333365</v>
      </c>
      <c r="AM151" s="41">
        <f t="shared" si="794"/>
        <v>46000.000000000029</v>
      </c>
      <c r="AN151" s="41">
        <f t="shared" si="794"/>
        <v>46000.000000000029</v>
      </c>
      <c r="AO151" s="41">
        <f t="shared" si="794"/>
        <v>46000.000000000029</v>
      </c>
      <c r="AP151" s="41">
        <f t="shared" si="794"/>
        <v>46000.000000000029</v>
      </c>
      <c r="AQ151" s="41">
        <f t="shared" si="794"/>
        <v>46000.000000000029</v>
      </c>
      <c r="AR151" s="41">
        <f t="shared" ref="AR151:BO151" si="795">AR30</f>
        <v>47380.000000000029</v>
      </c>
      <c r="AS151" s="41">
        <f t="shared" si="795"/>
        <v>47380.000000000029</v>
      </c>
      <c r="AT151" s="41">
        <f t="shared" si="795"/>
        <v>47380.000000000029</v>
      </c>
      <c r="AU151" s="41">
        <f t="shared" si="795"/>
        <v>47380.000000000029</v>
      </c>
      <c r="AV151" s="41">
        <f t="shared" si="795"/>
        <v>47380.000000000029</v>
      </c>
      <c r="AW151" s="41">
        <f t="shared" si="795"/>
        <v>47380.000000000029</v>
      </c>
      <c r="AX151" s="41">
        <f t="shared" si="795"/>
        <v>47380.000000000029</v>
      </c>
      <c r="AY151" s="41">
        <f t="shared" si="795"/>
        <v>47380.000000000029</v>
      </c>
      <c r="AZ151" s="41">
        <f t="shared" si="795"/>
        <v>47380.000000000029</v>
      </c>
      <c r="BA151" s="41">
        <f t="shared" si="795"/>
        <v>47380.000000000029</v>
      </c>
      <c r="BB151" s="41">
        <f t="shared" si="795"/>
        <v>47380.000000000029</v>
      </c>
      <c r="BC151" s="41">
        <f t="shared" si="795"/>
        <v>47380.000000000029</v>
      </c>
      <c r="BD151" s="41">
        <f t="shared" si="795"/>
        <v>48801.400000000031</v>
      </c>
      <c r="BE151" s="41">
        <f t="shared" si="795"/>
        <v>48801.400000000031</v>
      </c>
      <c r="BF151" s="41">
        <f t="shared" si="795"/>
        <v>48801.400000000031</v>
      </c>
      <c r="BG151" s="41">
        <f t="shared" si="795"/>
        <v>48801.400000000031</v>
      </c>
      <c r="BH151" s="41">
        <f t="shared" si="795"/>
        <v>48801.400000000031</v>
      </c>
      <c r="BI151" s="41">
        <f t="shared" si="795"/>
        <v>48801.400000000031</v>
      </c>
      <c r="BJ151" s="41">
        <f t="shared" si="795"/>
        <v>48801.400000000031</v>
      </c>
      <c r="BK151" s="41">
        <f t="shared" si="795"/>
        <v>48801.400000000031</v>
      </c>
      <c r="BL151" s="41">
        <f t="shared" si="795"/>
        <v>48801.400000000031</v>
      </c>
      <c r="BM151" s="41">
        <f t="shared" si="795"/>
        <v>48801.400000000031</v>
      </c>
      <c r="BN151" s="41">
        <f t="shared" si="795"/>
        <v>48801.400000000031</v>
      </c>
      <c r="BO151" s="41">
        <f t="shared" si="795"/>
        <v>48801.400000000031</v>
      </c>
    </row>
    <row r="152" spans="1:79" x14ac:dyDescent="0.3">
      <c r="A152" t="s">
        <v>156</v>
      </c>
      <c r="B152" s="103">
        <v>12</v>
      </c>
      <c r="F152" s="13" t="s">
        <v>158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6">IF(MONTH(AG$4)=$B152,-SUM(AG150:AG151),0)</f>
        <v>0</v>
      </c>
      <c r="AH152" s="41">
        <f t="shared" si="796"/>
        <v>0</v>
      </c>
      <c r="AI152" s="41">
        <f t="shared" si="796"/>
        <v>0</v>
      </c>
      <c r="AJ152" s="41">
        <f t="shared" ref="AJ152" si="797">IF(MONTH(AJ$4)=$B152,-SUM(AJ150:AJ151),0)</f>
        <v>0</v>
      </c>
      <c r="AK152" s="41">
        <f t="shared" ref="AK152" si="798">IF(MONTH(AK$4)=$B152,-SUM(AK150:AK151),0)</f>
        <v>0</v>
      </c>
      <c r="AL152" s="41">
        <f t="shared" ref="AL152" si="799">IF(MONTH(AL$4)=$B152,-SUM(AL150:AL151),0)</f>
        <v>0</v>
      </c>
      <c r="AM152" s="41">
        <f t="shared" ref="AM152" si="800">IF(MONTH(AM$4)=$B152,-SUM(AM150:AM151),0)</f>
        <v>0</v>
      </c>
      <c r="AN152" s="41">
        <f t="shared" ref="AN152" si="801">IF(MONTH(AN$4)=$B152,-SUM(AN150:AN151),0)</f>
        <v>0</v>
      </c>
      <c r="AO152" s="41">
        <f t="shared" ref="AO152" si="802">IF(MONTH(AO$4)=$B152,-SUM(AO150:AO151),0)</f>
        <v>0</v>
      </c>
      <c r="AP152" s="41">
        <f t="shared" ref="AP152" si="803">IF(MONTH(AP$4)=$B152,-SUM(AP150:AP151),0)</f>
        <v>0</v>
      </c>
      <c r="AQ152" s="41">
        <f t="shared" ref="AQ152" si="804">IF(MONTH(AQ$4)=$B152,-SUM(AQ150:AQ151),0)</f>
        <v>-540000.00000000023</v>
      </c>
      <c r="AR152" s="41">
        <f t="shared" ref="AR152" si="805">IF(MONTH(AR$4)=$B152,-SUM(AR150:AR151),0)</f>
        <v>0</v>
      </c>
      <c r="AS152" s="41">
        <f t="shared" ref="AS152" si="806">IF(MONTH(AS$4)=$B152,-SUM(AS150:AS151),0)</f>
        <v>0</v>
      </c>
      <c r="AT152" s="41">
        <f t="shared" ref="AT152" si="807">IF(MONTH(AT$4)=$B152,-SUM(AT150:AT151),0)</f>
        <v>0</v>
      </c>
      <c r="AU152" s="41">
        <f t="shared" ref="AU152" si="808">IF(MONTH(AU$4)=$B152,-SUM(AU150:AU151),0)</f>
        <v>0</v>
      </c>
      <c r="AV152" s="41">
        <f t="shared" ref="AV152" si="809">IF(MONTH(AV$4)=$B152,-SUM(AV150:AV151),0)</f>
        <v>0</v>
      </c>
      <c r="AW152" s="41">
        <f t="shared" ref="AW152" si="810">IF(MONTH(AW$4)=$B152,-SUM(AW150:AW151),0)</f>
        <v>0</v>
      </c>
      <c r="AX152" s="41">
        <f t="shared" ref="AX152" si="811">IF(MONTH(AX$4)=$B152,-SUM(AX150:AX151),0)</f>
        <v>0</v>
      </c>
      <c r="AY152" s="41">
        <f t="shared" ref="AY152" si="812">IF(MONTH(AY$4)=$B152,-SUM(AY150:AY151),0)</f>
        <v>0</v>
      </c>
      <c r="AZ152" s="41">
        <f t="shared" ref="AZ152" si="813">IF(MONTH(AZ$4)=$B152,-SUM(AZ150:AZ151),0)</f>
        <v>0</v>
      </c>
      <c r="BA152" s="41">
        <f t="shared" ref="BA152" si="814">IF(MONTH(BA$4)=$B152,-SUM(BA150:BA151),0)</f>
        <v>0</v>
      </c>
      <c r="BB152" s="41">
        <f t="shared" ref="BB152" si="815">IF(MONTH(BB$4)=$B152,-SUM(BB150:BB151),0)</f>
        <v>0</v>
      </c>
      <c r="BC152" s="41">
        <f t="shared" ref="BC152" si="816">IF(MONTH(BC$4)=$B152,-SUM(BC150:BC151),0)</f>
        <v>-568560.00000000023</v>
      </c>
      <c r="BD152" s="41">
        <f t="shared" ref="BD152" si="817">IF(MONTH(BD$4)=$B152,-SUM(BD150:BD151),0)</f>
        <v>0</v>
      </c>
      <c r="BE152" s="41">
        <f t="shared" ref="BE152" si="818">IF(MONTH(BE$4)=$B152,-SUM(BE150:BE151),0)</f>
        <v>0</v>
      </c>
      <c r="BF152" s="41">
        <f t="shared" ref="BF152" si="819">IF(MONTH(BF$4)=$B152,-SUM(BF150:BF151),0)</f>
        <v>0</v>
      </c>
      <c r="BG152" s="41">
        <f t="shared" ref="BG152" si="820">IF(MONTH(BG$4)=$B152,-SUM(BG150:BG151),0)</f>
        <v>0</v>
      </c>
      <c r="BH152" s="41">
        <f t="shared" ref="BH152" si="821">IF(MONTH(BH$4)=$B152,-SUM(BH150:BH151),0)</f>
        <v>0</v>
      </c>
      <c r="BI152" s="41">
        <f t="shared" ref="BI152" si="822">IF(MONTH(BI$4)=$B152,-SUM(BI150:BI151),0)</f>
        <v>0</v>
      </c>
      <c r="BJ152" s="41">
        <f t="shared" ref="BJ152" si="823">IF(MONTH(BJ$4)=$B152,-SUM(BJ150:BJ151),0)</f>
        <v>0</v>
      </c>
      <c r="BK152" s="41">
        <f t="shared" ref="BK152" si="824">IF(MONTH(BK$4)=$B152,-SUM(BK150:BK151),0)</f>
        <v>0</v>
      </c>
      <c r="BL152" s="41">
        <f t="shared" ref="BL152" si="825">IF(MONTH(BL$4)=$B152,-SUM(BL150:BL151),0)</f>
        <v>0</v>
      </c>
      <c r="BM152" s="41">
        <f t="shared" ref="BM152" si="826">IF(MONTH(BM$4)=$B152,-SUM(BM150:BM151),0)</f>
        <v>0</v>
      </c>
      <c r="BN152" s="41">
        <f t="shared" ref="BN152" si="827">IF(MONTH(BN$4)=$B152,-SUM(BN150:BN151),0)</f>
        <v>0</v>
      </c>
      <c r="BO152" s="41">
        <f t="shared" ref="BO152" si="828">IF(MONTH(BO$4)=$B152,-SUM(BO150:BO151),0)</f>
        <v>-585616.8000000004</v>
      </c>
    </row>
    <row r="153" spans="1:79" x14ac:dyDescent="0.3">
      <c r="A153" s="34" t="s">
        <v>157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9">SUM(J150:J152)</f>
        <v>120000</v>
      </c>
      <c r="K153" s="43">
        <f t="shared" si="829"/>
        <v>160000</v>
      </c>
      <c r="L153" s="43">
        <f t="shared" si="829"/>
        <v>200000</v>
      </c>
      <c r="M153" s="43">
        <f t="shared" ref="M153" si="830">SUM(M150:M152)</f>
        <v>240000</v>
      </c>
      <c r="N153" s="43">
        <f t="shared" ref="N153" si="831">SUM(N150:N152)</f>
        <v>280000</v>
      </c>
      <c r="O153" s="43">
        <f t="shared" ref="O153" si="832">SUM(O150:O152)</f>
        <v>320000</v>
      </c>
      <c r="P153" s="43">
        <f t="shared" ref="P153" si="833">SUM(P150:P152)</f>
        <v>360000</v>
      </c>
      <c r="Q153" s="43">
        <f t="shared" ref="Q153" si="834">SUM(Q150:Q152)</f>
        <v>400000</v>
      </c>
      <c r="R153" s="43">
        <f t="shared" ref="R153" si="835">SUM(R150:R152)</f>
        <v>440000</v>
      </c>
      <c r="S153" s="43">
        <f t="shared" ref="S153:T153" si="836">SUM(S150:S152)</f>
        <v>0</v>
      </c>
      <c r="T153" s="43">
        <f t="shared" si="836"/>
        <v>42000</v>
      </c>
      <c r="U153" s="43">
        <f t="shared" ref="U153" si="837">SUM(U150:U152)</f>
        <v>84000</v>
      </c>
      <c r="V153" s="43">
        <f t="shared" ref="V153" si="838">SUM(V150:V152)</f>
        <v>126000</v>
      </c>
      <c r="W153" s="43">
        <f t="shared" ref="W153" si="839">SUM(W150:W152)</f>
        <v>168000</v>
      </c>
      <c r="X153" s="43">
        <f t="shared" ref="X153" si="840">SUM(X150:X152)</f>
        <v>210000</v>
      </c>
      <c r="Y153" s="43">
        <f t="shared" ref="Y153" si="841">SUM(Y150:Y152)</f>
        <v>252000</v>
      </c>
      <c r="Z153" s="43">
        <f t="shared" ref="Z153" si="842">SUM(Z150:Z152)</f>
        <v>294000</v>
      </c>
      <c r="AA153" s="43">
        <f t="shared" ref="AA153" si="843">SUM(AA150:AA152)</f>
        <v>336000</v>
      </c>
      <c r="AB153" s="43">
        <f t="shared" ref="AB153" si="844">SUM(AB150:AB152)</f>
        <v>378000</v>
      </c>
      <c r="AC153" s="43">
        <f t="shared" ref="AC153" si="845">SUM(AC150:AC152)</f>
        <v>420000</v>
      </c>
      <c r="AD153" s="43">
        <f t="shared" ref="AD153" si="846">SUM(AD150:AD152)</f>
        <v>462000</v>
      </c>
      <c r="AE153" s="43">
        <f t="shared" ref="AE153:AF153" si="847">SUM(AE150:AE152)</f>
        <v>0</v>
      </c>
      <c r="AF153" s="43">
        <f t="shared" si="847"/>
        <v>43333.333333333358</v>
      </c>
      <c r="AG153" s="43">
        <f t="shared" ref="AG153" si="848">SUM(AG150:AG152)</f>
        <v>86666.666666666715</v>
      </c>
      <c r="AH153" s="43">
        <f t="shared" ref="AH153" si="849">SUM(AH150:AH152)</f>
        <v>130000.00000000007</v>
      </c>
      <c r="AI153" s="43">
        <f t="shared" ref="AI153" si="850">SUM(AI150:AI152)</f>
        <v>174666.66666666677</v>
      </c>
      <c r="AJ153" s="43">
        <f t="shared" ref="AJ153" si="851">SUM(AJ150:AJ152)</f>
        <v>219333.33333333346</v>
      </c>
      <c r="AK153" s="43">
        <f t="shared" ref="AK153" si="852">SUM(AK150:AK152)</f>
        <v>264666.6666666668</v>
      </c>
      <c r="AL153" s="43">
        <f t="shared" ref="AL153" si="853">SUM(AL150:AL152)</f>
        <v>310000.00000000017</v>
      </c>
      <c r="AM153" s="43">
        <f t="shared" ref="AM153" si="854">SUM(AM150:AM152)</f>
        <v>356000.00000000023</v>
      </c>
      <c r="AN153" s="43">
        <f t="shared" ref="AN153" si="855">SUM(AN150:AN152)</f>
        <v>402000.00000000023</v>
      </c>
      <c r="AO153" s="43">
        <f t="shared" ref="AO153" si="856">SUM(AO150:AO152)</f>
        <v>448000.00000000023</v>
      </c>
      <c r="AP153" s="43">
        <f t="shared" ref="AP153" si="857">SUM(AP150:AP152)</f>
        <v>494000.00000000023</v>
      </c>
      <c r="AQ153" s="43">
        <f t="shared" ref="AQ153" si="858">SUM(AQ150:AQ152)</f>
        <v>0</v>
      </c>
      <c r="AR153" s="43">
        <f t="shared" ref="AR153" si="859">SUM(AR150:AR152)</f>
        <v>47380.000000000029</v>
      </c>
      <c r="AS153" s="43">
        <f t="shared" ref="AS153" si="860">SUM(AS150:AS152)</f>
        <v>94760.000000000058</v>
      </c>
      <c r="AT153" s="43">
        <f t="shared" ref="AT153" si="861">SUM(AT150:AT152)</f>
        <v>142140.00000000009</v>
      </c>
      <c r="AU153" s="43">
        <f t="shared" ref="AU153" si="862">SUM(AU150:AU152)</f>
        <v>189520.00000000012</v>
      </c>
      <c r="AV153" s="43">
        <f t="shared" ref="AV153" si="863">SUM(AV150:AV152)</f>
        <v>236900.00000000015</v>
      </c>
      <c r="AW153" s="43">
        <f t="shared" ref="AW153" si="864">SUM(AW150:AW152)</f>
        <v>284280.00000000017</v>
      </c>
      <c r="AX153" s="43">
        <f t="shared" ref="AX153" si="865">SUM(AX150:AX152)</f>
        <v>331660.00000000023</v>
      </c>
      <c r="AY153" s="43">
        <f t="shared" ref="AY153" si="866">SUM(AY150:AY152)</f>
        <v>379040.00000000023</v>
      </c>
      <c r="AZ153" s="43">
        <f t="shared" ref="AZ153" si="867">SUM(AZ150:AZ152)</f>
        <v>426420.00000000023</v>
      </c>
      <c r="BA153" s="43">
        <f t="shared" ref="BA153" si="868">SUM(BA150:BA152)</f>
        <v>473800.00000000023</v>
      </c>
      <c r="BB153" s="43">
        <f t="shared" ref="BB153" si="869">SUM(BB150:BB152)</f>
        <v>521180.00000000023</v>
      </c>
      <c r="BC153" s="43">
        <f t="shared" ref="BC153" si="870">SUM(BC150:BC152)</f>
        <v>0</v>
      </c>
      <c r="BD153" s="43">
        <f t="shared" ref="BD153" si="871">SUM(BD150:BD152)</f>
        <v>48801.400000000031</v>
      </c>
      <c r="BE153" s="43">
        <f t="shared" ref="BE153" si="872">SUM(BE150:BE152)</f>
        <v>97602.800000000061</v>
      </c>
      <c r="BF153" s="43">
        <f t="shared" ref="BF153" si="873">SUM(BF150:BF152)</f>
        <v>146404.2000000001</v>
      </c>
      <c r="BG153" s="43">
        <f t="shared" ref="BG153" si="874">SUM(BG150:BG152)</f>
        <v>195205.60000000012</v>
      </c>
      <c r="BH153" s="43">
        <f t="shared" ref="BH153" si="875">SUM(BH150:BH152)</f>
        <v>244007.00000000015</v>
      </c>
      <c r="BI153" s="43">
        <f t="shared" ref="BI153" si="876">SUM(BI150:BI152)</f>
        <v>292808.4000000002</v>
      </c>
      <c r="BJ153" s="43">
        <f t="shared" ref="BJ153" si="877">SUM(BJ150:BJ152)</f>
        <v>341609.80000000022</v>
      </c>
      <c r="BK153" s="43">
        <f t="shared" ref="BK153" si="878">SUM(BK150:BK152)</f>
        <v>390411.20000000024</v>
      </c>
      <c r="BL153" s="43">
        <f t="shared" ref="BL153" si="879">SUM(BL150:BL152)</f>
        <v>439212.60000000027</v>
      </c>
      <c r="BM153" s="43">
        <f t="shared" ref="BM153" si="880">SUM(BM150:BM152)</f>
        <v>488014.00000000029</v>
      </c>
      <c r="BN153" s="43">
        <f t="shared" ref="BN153" si="881">SUM(BN150:BN152)</f>
        <v>536815.40000000037</v>
      </c>
      <c r="BO153" s="43">
        <f t="shared" ref="BO153" si="882">SUM(BO150:BO152)</f>
        <v>0</v>
      </c>
    </row>
    <row r="154" spans="1:79" x14ac:dyDescent="0.3">
      <c r="A154" s="102" t="s">
        <v>90</v>
      </c>
      <c r="H154" s="33">
        <f>H153-H77</f>
        <v>0</v>
      </c>
      <c r="I154" s="33">
        <f>I153-I77</f>
        <v>0</v>
      </c>
      <c r="J154" s="33">
        <f t="shared" ref="J154:L154" si="883">J153-J77</f>
        <v>0</v>
      </c>
      <c r="K154" s="33">
        <f t="shared" si="883"/>
        <v>0</v>
      </c>
      <c r="L154" s="33">
        <f t="shared" si="883"/>
        <v>0</v>
      </c>
      <c r="M154" s="33">
        <f t="shared" ref="M154" si="884">M153-M77</f>
        <v>0</v>
      </c>
      <c r="N154" s="33">
        <f t="shared" ref="N154" si="885">N153-N77</f>
        <v>0</v>
      </c>
      <c r="O154" s="33">
        <f t="shared" ref="O154" si="886">O153-O77</f>
        <v>0</v>
      </c>
      <c r="P154" s="33">
        <f t="shared" ref="P154" si="887">P153-P77</f>
        <v>0</v>
      </c>
      <c r="Q154" s="33">
        <f t="shared" ref="Q154" si="888">Q153-Q77</f>
        <v>0</v>
      </c>
      <c r="R154" s="33">
        <f t="shared" ref="R154" si="889">R153-R77</f>
        <v>0</v>
      </c>
      <c r="S154" s="33">
        <f t="shared" ref="S154:T154" si="890">S153-S77</f>
        <v>0</v>
      </c>
      <c r="T154" s="33">
        <f t="shared" si="890"/>
        <v>0</v>
      </c>
      <c r="U154" s="33">
        <f t="shared" ref="U154" si="891">U153-U77</f>
        <v>0</v>
      </c>
      <c r="V154" s="33">
        <f t="shared" ref="V154" si="892">V153-V77</f>
        <v>0</v>
      </c>
      <c r="W154" s="33">
        <f t="shared" ref="W154" si="893">W153-W77</f>
        <v>0</v>
      </c>
      <c r="X154" s="33">
        <f t="shared" ref="X154" si="894">X153-X77</f>
        <v>0</v>
      </c>
      <c r="Y154" s="33">
        <f t="shared" ref="Y154" si="895">Y153-Y77</f>
        <v>0</v>
      </c>
      <c r="Z154" s="33">
        <f t="shared" ref="Z154" si="896">Z153-Z77</f>
        <v>0</v>
      </c>
      <c r="AA154" s="33">
        <f t="shared" ref="AA154" si="897">AA153-AA77</f>
        <v>0</v>
      </c>
      <c r="AB154" s="33">
        <f t="shared" ref="AB154" si="898">AB153-AB77</f>
        <v>0</v>
      </c>
      <c r="AC154" s="33">
        <f t="shared" ref="AC154" si="899">AC153-AC77</f>
        <v>0</v>
      </c>
      <c r="AD154" s="33">
        <f t="shared" ref="AD154" si="900">AD153-AD77</f>
        <v>0</v>
      </c>
      <c r="AE154" s="33">
        <f t="shared" ref="AE154:AF154" si="901">AE153-AE77</f>
        <v>0</v>
      </c>
      <c r="AF154" s="33">
        <f t="shared" si="901"/>
        <v>0</v>
      </c>
      <c r="AG154" s="33">
        <f t="shared" ref="AG154" si="902">AG153-AG77</f>
        <v>0</v>
      </c>
      <c r="AH154" s="33">
        <f t="shared" ref="AH154" si="903">AH153-AH77</f>
        <v>0</v>
      </c>
      <c r="AI154" s="33">
        <f t="shared" ref="AI154" si="904">AI153-AI77</f>
        <v>0</v>
      </c>
      <c r="AJ154" s="33">
        <f t="shared" ref="AJ154" si="905">AJ153-AJ77</f>
        <v>0</v>
      </c>
      <c r="AK154" s="33">
        <f t="shared" ref="AK154" si="906">AK153-AK77</f>
        <v>0</v>
      </c>
      <c r="AL154" s="33">
        <f t="shared" ref="AL154" si="907">AL153-AL77</f>
        <v>0</v>
      </c>
      <c r="AM154" s="33">
        <f t="shared" ref="AM154" si="908">AM153-AM77</f>
        <v>0</v>
      </c>
      <c r="AN154" s="33">
        <f t="shared" ref="AN154" si="909">AN153-AN77</f>
        <v>0</v>
      </c>
      <c r="AO154" s="33">
        <f t="shared" ref="AO154" si="910">AO153-AO77</f>
        <v>0</v>
      </c>
      <c r="AP154" s="33">
        <f t="shared" ref="AP154" si="911">AP153-AP77</f>
        <v>0</v>
      </c>
      <c r="AQ154" s="33">
        <f t="shared" ref="AQ154" si="912">AQ153-AQ77</f>
        <v>0</v>
      </c>
      <c r="AR154" s="33">
        <f t="shared" ref="AR154" si="913">AR153-AR77</f>
        <v>0</v>
      </c>
      <c r="AS154" s="33">
        <f t="shared" ref="AS154" si="914">AS153-AS77</f>
        <v>0</v>
      </c>
      <c r="AT154" s="33">
        <f t="shared" ref="AT154" si="915">AT153-AT77</f>
        <v>0</v>
      </c>
      <c r="AU154" s="33">
        <f t="shared" ref="AU154" si="916">AU153-AU77</f>
        <v>0</v>
      </c>
      <c r="AV154" s="33">
        <f t="shared" ref="AV154" si="917">AV153-AV77</f>
        <v>0</v>
      </c>
      <c r="AW154" s="33">
        <f t="shared" ref="AW154" si="918">AW153-AW77</f>
        <v>0</v>
      </c>
      <c r="AX154" s="33">
        <f t="shared" ref="AX154" si="919">AX153-AX77</f>
        <v>0</v>
      </c>
      <c r="AY154" s="33">
        <f t="shared" ref="AY154" si="920">AY153-AY77</f>
        <v>0</v>
      </c>
      <c r="AZ154" s="33">
        <f t="shared" ref="AZ154" si="921">AZ153-AZ77</f>
        <v>0</v>
      </c>
      <c r="BA154" s="33">
        <f t="shared" ref="BA154" si="922">BA153-BA77</f>
        <v>0</v>
      </c>
      <c r="BB154" s="33">
        <f t="shared" ref="BB154" si="923">BB153-BB77</f>
        <v>0</v>
      </c>
      <c r="BC154" s="33">
        <f t="shared" ref="BC154" si="924">BC153-BC77</f>
        <v>0</v>
      </c>
      <c r="BD154" s="33">
        <f t="shared" ref="BD154" si="925">BD153-BD77</f>
        <v>0</v>
      </c>
      <c r="BE154" s="33">
        <f t="shared" ref="BE154" si="926">BE153-BE77</f>
        <v>0</v>
      </c>
      <c r="BF154" s="33">
        <f t="shared" ref="BF154" si="927">BF153-BF77</f>
        <v>0</v>
      </c>
      <c r="BG154" s="33">
        <f t="shared" ref="BG154" si="928">BG153-BG77</f>
        <v>0</v>
      </c>
      <c r="BH154" s="33">
        <f t="shared" ref="BH154" si="929">BH153-BH77</f>
        <v>0</v>
      </c>
      <c r="BI154" s="33">
        <f t="shared" ref="BI154" si="930">BI153-BI77</f>
        <v>0</v>
      </c>
      <c r="BJ154" s="33">
        <f t="shared" ref="BJ154" si="931">BJ153-BJ77</f>
        <v>0</v>
      </c>
      <c r="BK154" s="33">
        <f t="shared" ref="BK154" si="932">BK153-BK77</f>
        <v>0</v>
      </c>
      <c r="BL154" s="33">
        <f t="shared" ref="BL154" si="933">BL153-BL77</f>
        <v>0</v>
      </c>
      <c r="BM154" s="33">
        <f t="shared" ref="BM154" si="934">BM153-BM77</f>
        <v>0</v>
      </c>
      <c r="BN154" s="33">
        <f t="shared" ref="BN154" si="935">BN153-BN77</f>
        <v>0</v>
      </c>
      <c r="BO154" s="33">
        <f t="shared" ref="BO154" si="936">BO153-BO77</f>
        <v>0</v>
      </c>
    </row>
    <row r="156" spans="1:79" x14ac:dyDescent="0.3">
      <c r="A156" s="5" t="s">
        <v>161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154</v>
      </c>
      <c r="I157" s="41">
        <f>H160</f>
        <v>84595.339125540384</v>
      </c>
      <c r="J157" s="41">
        <f t="shared" ref="J157:K157" si="937">I160</f>
        <v>192849.46221219946</v>
      </c>
      <c r="K157" s="41">
        <f t="shared" si="937"/>
        <v>314700.62631216162</v>
      </c>
      <c r="L157" s="41">
        <f t="shared" ref="L157:M157" si="938">K160</f>
        <v>114921.95460848691</v>
      </c>
      <c r="M157" s="41">
        <f t="shared" si="938"/>
        <v>248819.66758881157</v>
      </c>
      <c r="N157" s="41">
        <f t="shared" ref="N157:P157" si="939">M160</f>
        <v>109391.12365008032</v>
      </c>
      <c r="O157" s="41">
        <f t="shared" si="939"/>
        <v>214449.26273975152</v>
      </c>
      <c r="P157" s="41">
        <f t="shared" si="939"/>
        <v>326448.16206376662</v>
      </c>
      <c r="Q157" s="41">
        <f t="shared" ref="Q157:T157" si="940">P160</f>
        <v>91633.960245756432</v>
      </c>
      <c r="R157" s="41">
        <f t="shared" si="940"/>
        <v>192024.04900202062</v>
      </c>
      <c r="S157" s="41">
        <f t="shared" si="940"/>
        <v>290208.48884006392</v>
      </c>
      <c r="T157" s="41">
        <f t="shared" si="940"/>
        <v>409474.19784618285</v>
      </c>
      <c r="U157" s="41">
        <f t="shared" ref="U157:V157" si="941">T160</f>
        <v>54116.260294665059</v>
      </c>
      <c r="V157" s="41">
        <f t="shared" si="941"/>
        <v>164317.32270008547</v>
      </c>
      <c r="W157" s="41">
        <f t="shared" ref="W157:AE157" si="942">V160</f>
        <v>217842.87564304244</v>
      </c>
      <c r="X157" s="41">
        <f t="shared" si="942"/>
        <v>88199.376874190639</v>
      </c>
      <c r="Y157" s="41">
        <f t="shared" si="942"/>
        <v>176651.63392838615</v>
      </c>
      <c r="Z157" s="41">
        <f t="shared" si="942"/>
        <v>68359.043791424658</v>
      </c>
      <c r="AA157" s="41">
        <f t="shared" si="942"/>
        <v>127297.32832870629</v>
      </c>
      <c r="AB157" s="41">
        <f t="shared" si="942"/>
        <v>207236.3900283103</v>
      </c>
      <c r="AC157" s="41">
        <f t="shared" si="942"/>
        <v>61637.632525347231</v>
      </c>
      <c r="AD157" s="41">
        <f t="shared" si="942"/>
        <v>148167.54893868323</v>
      </c>
      <c r="AE157" s="41">
        <f t="shared" si="942"/>
        <v>232897.64927254556</v>
      </c>
      <c r="AF157" s="41">
        <f t="shared" ref="AF157:AH157" si="943">AE160</f>
        <v>341884.02650506166</v>
      </c>
      <c r="AG157" s="41">
        <f t="shared" si="943"/>
        <v>64517.222828819708</v>
      </c>
      <c r="AH157" s="41">
        <f t="shared" si="943"/>
        <v>163878.91505969083</v>
      </c>
      <c r="AI157" s="41">
        <f t="shared" ref="AI157:AO157" si="944">AH160</f>
        <v>263865.44054186955</v>
      </c>
      <c r="AJ157" s="41">
        <f t="shared" si="944"/>
        <v>93013.73609852331</v>
      </c>
      <c r="AK157" s="41">
        <f t="shared" si="944"/>
        <v>204352.65834121319</v>
      </c>
      <c r="AL157" s="41">
        <f t="shared" si="944"/>
        <v>79225.028304158477</v>
      </c>
      <c r="AM157" s="41">
        <f t="shared" si="944"/>
        <v>157653.73233166832</v>
      </c>
      <c r="AN157" s="41">
        <f t="shared" si="944"/>
        <v>236746.36655081302</v>
      </c>
      <c r="AO157" s="41">
        <f t="shared" si="944"/>
        <v>71735.638696995738</v>
      </c>
      <c r="AP157" s="41">
        <f t="shared" ref="AP157:BO157" si="945">AO160</f>
        <v>148327.22116037217</v>
      </c>
      <c r="AQ157" s="41">
        <f t="shared" si="945"/>
        <v>210160.56192145951</v>
      </c>
      <c r="AR157" s="41">
        <f t="shared" si="945"/>
        <v>309048.77887545183</v>
      </c>
      <c r="AS157" s="41">
        <f t="shared" si="945"/>
        <v>51902.923972507066</v>
      </c>
      <c r="AT157" s="41">
        <f t="shared" si="945"/>
        <v>141164.49754409119</v>
      </c>
      <c r="AU157" s="41">
        <f t="shared" si="945"/>
        <v>229383.5109092076</v>
      </c>
      <c r="AV157" s="41">
        <f t="shared" si="945"/>
        <v>86860.585161781026</v>
      </c>
      <c r="AW157" s="41">
        <f t="shared" si="945"/>
        <v>194055.48623328118</v>
      </c>
      <c r="AX157" s="41">
        <f t="shared" si="945"/>
        <v>76398.635628910881</v>
      </c>
      <c r="AY157" s="41">
        <f t="shared" si="945"/>
        <v>153166.65365410855</v>
      </c>
      <c r="AZ157" s="41">
        <f t="shared" si="945"/>
        <v>234361.74341915027</v>
      </c>
      <c r="BA157" s="41">
        <f t="shared" si="945"/>
        <v>73836.491472680558</v>
      </c>
      <c r="BB157" s="41">
        <f t="shared" si="945"/>
        <v>153047.73562933743</v>
      </c>
      <c r="BC157" s="41">
        <f t="shared" si="945"/>
        <v>216621.9133511062</v>
      </c>
      <c r="BD157" s="41">
        <f t="shared" si="945"/>
        <v>319577.97276105842</v>
      </c>
      <c r="BE157" s="41">
        <f t="shared" si="945"/>
        <v>54992.732313923887</v>
      </c>
      <c r="BF157" s="41">
        <f t="shared" si="945"/>
        <v>150295.7902345559</v>
      </c>
      <c r="BG157" s="41">
        <f t="shared" si="945"/>
        <v>242515.98581438779</v>
      </c>
      <c r="BH157" s="41">
        <f t="shared" si="945"/>
        <v>90730.840320158866</v>
      </c>
      <c r="BI157" s="41">
        <f t="shared" si="945"/>
        <v>203455.31725562524</v>
      </c>
      <c r="BJ157" s="41">
        <f t="shared" si="945"/>
        <v>79900.342738962703</v>
      </c>
      <c r="BK157" s="41">
        <f t="shared" si="945"/>
        <v>160993.452620539</v>
      </c>
      <c r="BL157" s="41">
        <f t="shared" si="945"/>
        <v>247466.15690764482</v>
      </c>
      <c r="BM157" s="41">
        <f t="shared" si="945"/>
        <v>78665.037556242198</v>
      </c>
      <c r="BN157" s="41">
        <f t="shared" si="945"/>
        <v>162806.87711765751</v>
      </c>
      <c r="BO157" s="41">
        <f t="shared" si="945"/>
        <v>229824.14749809698</v>
      </c>
    </row>
    <row r="158" spans="1:79" x14ac:dyDescent="0.3">
      <c r="A158" t="s">
        <v>162</v>
      </c>
      <c r="F158" s="13" t="s">
        <v>107</v>
      </c>
      <c r="H158" s="41">
        <f>H47</f>
        <v>84595.339125540384</v>
      </c>
      <c r="I158" s="41">
        <f>I47</f>
        <v>108254.12308665909</v>
      </c>
      <c r="J158" s="41">
        <f t="shared" ref="J158:K158" si="946">J47</f>
        <v>121851.16409996214</v>
      </c>
      <c r="K158" s="41">
        <f t="shared" si="946"/>
        <v>114921.95460848689</v>
      </c>
      <c r="L158" s="41">
        <f t="shared" ref="L158:M158" si="947">L47</f>
        <v>133897.71298032466</v>
      </c>
      <c r="M158" s="41">
        <f t="shared" si="947"/>
        <v>109391.12365008029</v>
      </c>
      <c r="N158" s="41">
        <f t="shared" ref="N158:P158" si="948">N47</f>
        <v>105058.1390896712</v>
      </c>
      <c r="O158" s="41">
        <f t="shared" si="948"/>
        <v>111998.8993240151</v>
      </c>
      <c r="P158" s="41">
        <f t="shared" si="948"/>
        <v>91633.960245756447</v>
      </c>
      <c r="Q158" s="41">
        <f t="shared" ref="Q158:T158" si="949">Q47</f>
        <v>100390.0887562642</v>
      </c>
      <c r="R158" s="41">
        <f t="shared" si="949"/>
        <v>98184.439838043298</v>
      </c>
      <c r="S158" s="41">
        <f t="shared" si="949"/>
        <v>119265.70900611891</v>
      </c>
      <c r="T158" s="41">
        <f t="shared" si="949"/>
        <v>54116.260294665066</v>
      </c>
      <c r="U158" s="41">
        <f t="shared" ref="U158:V158" si="950">U47</f>
        <v>110201.06240542042</v>
      </c>
      <c r="V158" s="41">
        <f t="shared" si="950"/>
        <v>53525.552942956958</v>
      </c>
      <c r="W158" s="41">
        <f t="shared" ref="W158:AE158" si="951">W47</f>
        <v>88199.376874190639</v>
      </c>
      <c r="X158" s="41">
        <f t="shared" si="951"/>
        <v>88452.257054195506</v>
      </c>
      <c r="Y158" s="41">
        <f t="shared" si="951"/>
        <v>68359.043791424643</v>
      </c>
      <c r="Z158" s="41">
        <f t="shared" si="951"/>
        <v>58938.28453728163</v>
      </c>
      <c r="AA158" s="41">
        <f t="shared" si="951"/>
        <v>79939.06169960399</v>
      </c>
      <c r="AB158" s="41">
        <f t="shared" si="951"/>
        <v>61637.632525347261</v>
      </c>
      <c r="AC158" s="41">
        <f t="shared" si="951"/>
        <v>86529.916413335988</v>
      </c>
      <c r="AD158" s="41">
        <f t="shared" si="951"/>
        <v>84730.100333862327</v>
      </c>
      <c r="AE158" s="41">
        <f t="shared" si="951"/>
        <v>108986.37723251608</v>
      </c>
      <c r="AF158" s="41">
        <f t="shared" ref="AF158:AH158" si="952">AF47</f>
        <v>64517.222828819715</v>
      </c>
      <c r="AG158" s="41">
        <f t="shared" si="952"/>
        <v>99361.692230871107</v>
      </c>
      <c r="AH158" s="41">
        <f t="shared" si="952"/>
        <v>99986.525482178709</v>
      </c>
      <c r="AI158" s="41">
        <f t="shared" ref="AI158:AO158" si="953">AI47</f>
        <v>93013.736098523324</v>
      </c>
      <c r="AJ158" s="41">
        <f t="shared" si="953"/>
        <v>111338.92224268989</v>
      </c>
      <c r="AK158" s="41">
        <f t="shared" si="953"/>
        <v>79225.028304158477</v>
      </c>
      <c r="AL158" s="41">
        <f t="shared" si="953"/>
        <v>78428.704027509855</v>
      </c>
      <c r="AM158" s="41">
        <f t="shared" si="953"/>
        <v>79092.634219144704</v>
      </c>
      <c r="AN158" s="41">
        <f t="shared" si="953"/>
        <v>71735.638696995724</v>
      </c>
      <c r="AO158" s="41">
        <f t="shared" si="953"/>
        <v>76591.582463376428</v>
      </c>
      <c r="AP158" s="41">
        <f t="shared" ref="AP158:BO158" si="954">AP47</f>
        <v>61833.34076108734</v>
      </c>
      <c r="AQ158" s="41">
        <f t="shared" si="954"/>
        <v>98888.216953992334</v>
      </c>
      <c r="AR158" s="41">
        <f t="shared" si="954"/>
        <v>51902.923972507051</v>
      </c>
      <c r="AS158" s="41">
        <f t="shared" si="954"/>
        <v>89261.573571584115</v>
      </c>
      <c r="AT158" s="41">
        <f t="shared" si="954"/>
        <v>88219.013365116407</v>
      </c>
      <c r="AU158" s="41">
        <f t="shared" si="954"/>
        <v>86860.585161781026</v>
      </c>
      <c r="AV158" s="41">
        <f t="shared" si="954"/>
        <v>107194.90107150015</v>
      </c>
      <c r="AW158" s="41">
        <f t="shared" si="954"/>
        <v>76398.635628910895</v>
      </c>
      <c r="AX158" s="41">
        <f t="shared" si="954"/>
        <v>76768.018025197671</v>
      </c>
      <c r="AY158" s="41">
        <f t="shared" si="954"/>
        <v>81195.089765041717</v>
      </c>
      <c r="AZ158" s="41">
        <f t="shared" si="954"/>
        <v>73836.491472680544</v>
      </c>
      <c r="BA158" s="41">
        <f t="shared" si="954"/>
        <v>79211.24415665686</v>
      </c>
      <c r="BB158" s="41">
        <f t="shared" si="954"/>
        <v>63574.177721768756</v>
      </c>
      <c r="BC158" s="41">
        <f t="shared" si="954"/>
        <v>102956.05940995223</v>
      </c>
      <c r="BD158" s="41">
        <f t="shared" si="954"/>
        <v>54992.732313923865</v>
      </c>
      <c r="BE158" s="41">
        <f t="shared" si="954"/>
        <v>95303.057920631996</v>
      </c>
      <c r="BF158" s="41">
        <f t="shared" si="954"/>
        <v>92220.195579831881</v>
      </c>
      <c r="BG158" s="41">
        <f t="shared" si="954"/>
        <v>90730.840320158866</v>
      </c>
      <c r="BH158" s="41">
        <f t="shared" si="954"/>
        <v>112724.47693546637</v>
      </c>
      <c r="BI158" s="41">
        <f t="shared" si="954"/>
        <v>79900.342738962703</v>
      </c>
      <c r="BJ158" s="41">
        <f t="shared" si="954"/>
        <v>81093.109881576282</v>
      </c>
      <c r="BK158" s="41">
        <f t="shared" si="954"/>
        <v>86472.704287105822</v>
      </c>
      <c r="BL158" s="41">
        <f t="shared" si="954"/>
        <v>78665.037556242169</v>
      </c>
      <c r="BM158" s="41">
        <f t="shared" si="954"/>
        <v>84141.839561415327</v>
      </c>
      <c r="BN158" s="41">
        <f t="shared" si="954"/>
        <v>67017.27038043947</v>
      </c>
      <c r="BO158" s="41">
        <f t="shared" si="954"/>
        <v>108871.20524942243</v>
      </c>
    </row>
    <row r="159" spans="1:79" x14ac:dyDescent="0.3">
      <c r="A159" t="s">
        <v>163</v>
      </c>
      <c r="B159" s="103">
        <v>1</v>
      </c>
      <c r="C159" s="103">
        <v>4</v>
      </c>
      <c r="D159" s="103">
        <v>6</v>
      </c>
      <c r="E159" s="103">
        <v>9</v>
      </c>
      <c r="F159" s="13" t="s">
        <v>164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5">IF(OR(MONTH(AG$4)=$B159,MONTH(AG$4)=$C159,MONTH(AG$4)=$D159,MONTH(AG$4)=$E159),-AG157,0)</f>
        <v>0</v>
      </c>
      <c r="AH159" s="41">
        <f t="shared" si="955"/>
        <v>0</v>
      </c>
      <c r="AI159" s="41">
        <f t="shared" si="955"/>
        <v>-263865.44054186955</v>
      </c>
      <c r="AJ159" s="41">
        <f t="shared" ref="AJ159:AO159" si="956">IF(OR(MONTH(AJ$4)=$B159,MONTH(AJ$4)=$C159,MONTH(AJ$4)=$D159,MONTH(AJ$4)=$E159),-AJ157,0)</f>
        <v>0</v>
      </c>
      <c r="AK159" s="41">
        <f t="shared" si="956"/>
        <v>-204352.65834121319</v>
      </c>
      <c r="AL159" s="41">
        <f t="shared" si="956"/>
        <v>0</v>
      </c>
      <c r="AM159" s="41">
        <f t="shared" si="956"/>
        <v>0</v>
      </c>
      <c r="AN159" s="41">
        <f t="shared" si="956"/>
        <v>-236746.36655081302</v>
      </c>
      <c r="AO159" s="41">
        <f t="shared" si="956"/>
        <v>0</v>
      </c>
      <c r="AP159" s="41">
        <f t="shared" ref="AP159:BO159" si="957">IF(OR(MONTH(AP$4)=$B159,MONTH(AP$4)=$C159,MONTH(AP$4)=$D159,MONTH(AP$4)=$E159),-AP157,0)</f>
        <v>0</v>
      </c>
      <c r="AQ159" s="41">
        <f t="shared" si="957"/>
        <v>0</v>
      </c>
      <c r="AR159" s="41">
        <f t="shared" si="957"/>
        <v>-309048.77887545183</v>
      </c>
      <c r="AS159" s="41">
        <f t="shared" si="957"/>
        <v>0</v>
      </c>
      <c r="AT159" s="41">
        <f t="shared" si="957"/>
        <v>0</v>
      </c>
      <c r="AU159" s="41">
        <f t="shared" si="957"/>
        <v>-229383.5109092076</v>
      </c>
      <c r="AV159" s="41">
        <f t="shared" si="957"/>
        <v>0</v>
      </c>
      <c r="AW159" s="41">
        <f t="shared" si="957"/>
        <v>-194055.48623328118</v>
      </c>
      <c r="AX159" s="41">
        <f t="shared" si="957"/>
        <v>0</v>
      </c>
      <c r="AY159" s="41">
        <f t="shared" si="957"/>
        <v>0</v>
      </c>
      <c r="AZ159" s="41">
        <f t="shared" si="957"/>
        <v>-234361.74341915027</v>
      </c>
      <c r="BA159" s="41">
        <f t="shared" si="957"/>
        <v>0</v>
      </c>
      <c r="BB159" s="41">
        <f t="shared" si="957"/>
        <v>0</v>
      </c>
      <c r="BC159" s="41">
        <f t="shared" si="957"/>
        <v>0</v>
      </c>
      <c r="BD159" s="41">
        <f t="shared" si="957"/>
        <v>-319577.97276105842</v>
      </c>
      <c r="BE159" s="41">
        <f t="shared" si="957"/>
        <v>0</v>
      </c>
      <c r="BF159" s="41">
        <f t="shared" si="957"/>
        <v>0</v>
      </c>
      <c r="BG159" s="41">
        <f t="shared" si="957"/>
        <v>-242515.98581438779</v>
      </c>
      <c r="BH159" s="41">
        <f t="shared" si="957"/>
        <v>0</v>
      </c>
      <c r="BI159" s="41">
        <f t="shared" si="957"/>
        <v>-203455.31725562524</v>
      </c>
      <c r="BJ159" s="41">
        <f t="shared" si="957"/>
        <v>0</v>
      </c>
      <c r="BK159" s="41">
        <f t="shared" si="957"/>
        <v>0</v>
      </c>
      <c r="BL159" s="41">
        <f t="shared" si="957"/>
        <v>-247466.15690764482</v>
      </c>
      <c r="BM159" s="41">
        <f t="shared" si="957"/>
        <v>0</v>
      </c>
      <c r="BN159" s="41">
        <f t="shared" si="957"/>
        <v>0</v>
      </c>
      <c r="BO159" s="41">
        <f t="shared" si="957"/>
        <v>0</v>
      </c>
    </row>
    <row r="160" spans="1:79" x14ac:dyDescent="0.3">
      <c r="A160" s="34" t="s">
        <v>157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8">SUM(J157:J159)</f>
        <v>314700.62631216162</v>
      </c>
      <c r="K160" s="43">
        <f t="shared" si="958"/>
        <v>114921.95460848691</v>
      </c>
      <c r="L160" s="43">
        <f t="shared" si="958"/>
        <v>248819.66758881157</v>
      </c>
      <c r="M160" s="43">
        <f t="shared" si="958"/>
        <v>109391.12365008032</v>
      </c>
      <c r="N160" s="43">
        <f t="shared" si="958"/>
        <v>214449.26273975152</v>
      </c>
      <c r="O160" s="43">
        <f t="shared" ref="O160" si="959">SUM(O157:O159)</f>
        <v>326448.16206376662</v>
      </c>
      <c r="P160" s="43">
        <f t="shared" ref="P160:Q160" si="960">SUM(P157:P159)</f>
        <v>91633.960245756432</v>
      </c>
      <c r="Q160" s="43">
        <f t="shared" si="960"/>
        <v>192024.04900202062</v>
      </c>
      <c r="R160" s="43">
        <f t="shared" ref="R160" si="961">SUM(R157:R159)</f>
        <v>290208.48884006392</v>
      </c>
      <c r="S160" s="43">
        <f t="shared" ref="S160" si="962">SUM(S157:S159)</f>
        <v>409474.19784618285</v>
      </c>
      <c r="T160" s="43">
        <f t="shared" ref="T160" si="963">SUM(T157:T159)</f>
        <v>54116.260294665059</v>
      </c>
      <c r="U160" s="43">
        <f t="shared" ref="U160" si="964">SUM(U157:U159)</f>
        <v>164317.32270008547</v>
      </c>
      <c r="V160" s="43">
        <f t="shared" ref="V160" si="965">SUM(V157:V159)</f>
        <v>217842.87564304244</v>
      </c>
      <c r="W160" s="43">
        <f t="shared" ref="W160" si="966">SUM(W157:W159)</f>
        <v>88199.376874190639</v>
      </c>
      <c r="X160" s="43">
        <f t="shared" ref="X160" si="967">SUM(X157:X159)</f>
        <v>176651.63392838615</v>
      </c>
      <c r="Y160" s="43">
        <f t="shared" ref="Y160" si="968">SUM(Y157:Y159)</f>
        <v>68359.043791424658</v>
      </c>
      <c r="Z160" s="43">
        <f t="shared" ref="Z160" si="969">SUM(Z157:Z159)</f>
        <v>127297.32832870629</v>
      </c>
      <c r="AA160" s="43">
        <f t="shared" ref="AA160" si="970">SUM(AA157:AA159)</f>
        <v>207236.3900283103</v>
      </c>
      <c r="AB160" s="43">
        <f t="shared" ref="AB160" si="971">SUM(AB157:AB159)</f>
        <v>61637.632525347231</v>
      </c>
      <c r="AC160" s="43">
        <f t="shared" ref="AC160" si="972">SUM(AC157:AC159)</f>
        <v>148167.54893868323</v>
      </c>
      <c r="AD160" s="43">
        <f t="shared" ref="AD160" si="973">SUM(AD157:AD159)</f>
        <v>232897.64927254556</v>
      </c>
      <c r="AE160" s="43">
        <f t="shared" ref="AE160:AF160" si="974">SUM(AE157:AE159)</f>
        <v>341884.02650506166</v>
      </c>
      <c r="AF160" s="43">
        <f t="shared" si="974"/>
        <v>64517.222828819708</v>
      </c>
      <c r="AG160" s="43">
        <f t="shared" ref="AG160" si="975">SUM(AG157:AG159)</f>
        <v>163878.91505969083</v>
      </c>
      <c r="AH160" s="43">
        <f t="shared" ref="AH160:AI160" si="976">SUM(AH157:AH159)</f>
        <v>263865.44054186955</v>
      </c>
      <c r="AI160" s="43">
        <f t="shared" si="976"/>
        <v>93013.73609852331</v>
      </c>
      <c r="AJ160" s="43">
        <f t="shared" ref="AJ160" si="977">SUM(AJ157:AJ159)</f>
        <v>204352.65834121319</v>
      </c>
      <c r="AK160" s="43">
        <f t="shared" ref="AK160" si="978">SUM(AK157:AK159)</f>
        <v>79225.028304158477</v>
      </c>
      <c r="AL160" s="43">
        <f t="shared" ref="AL160" si="979">SUM(AL157:AL159)</f>
        <v>157653.73233166832</v>
      </c>
      <c r="AM160" s="43">
        <f t="shared" ref="AM160" si="980">SUM(AM157:AM159)</f>
        <v>236746.36655081302</v>
      </c>
      <c r="AN160" s="43">
        <f t="shared" ref="AN160" si="981">SUM(AN157:AN159)</f>
        <v>71735.638696995738</v>
      </c>
      <c r="AO160" s="43">
        <f t="shared" ref="AO160" si="982">SUM(AO157:AO159)</f>
        <v>148327.22116037217</v>
      </c>
      <c r="AP160" s="43">
        <f t="shared" ref="AP160" si="983">SUM(AP157:AP159)</f>
        <v>210160.56192145951</v>
      </c>
      <c r="AQ160" s="43">
        <f t="shared" ref="AQ160" si="984">SUM(AQ157:AQ159)</f>
        <v>309048.77887545183</v>
      </c>
      <c r="AR160" s="43">
        <f t="shared" ref="AR160" si="985">SUM(AR157:AR159)</f>
        <v>51902.923972507066</v>
      </c>
      <c r="AS160" s="43">
        <f t="shared" ref="AS160" si="986">SUM(AS157:AS159)</f>
        <v>141164.49754409119</v>
      </c>
      <c r="AT160" s="43">
        <f t="shared" ref="AT160" si="987">SUM(AT157:AT159)</f>
        <v>229383.5109092076</v>
      </c>
      <c r="AU160" s="43">
        <f t="shared" ref="AU160" si="988">SUM(AU157:AU159)</f>
        <v>86860.585161781026</v>
      </c>
      <c r="AV160" s="43">
        <f t="shared" ref="AV160" si="989">SUM(AV157:AV159)</f>
        <v>194055.48623328118</v>
      </c>
      <c r="AW160" s="43">
        <f t="shared" ref="AW160" si="990">SUM(AW157:AW159)</f>
        <v>76398.635628910881</v>
      </c>
      <c r="AX160" s="43">
        <f t="shared" ref="AX160" si="991">SUM(AX157:AX159)</f>
        <v>153166.65365410855</v>
      </c>
      <c r="AY160" s="43">
        <f t="shared" ref="AY160" si="992">SUM(AY157:AY159)</f>
        <v>234361.74341915027</v>
      </c>
      <c r="AZ160" s="43">
        <f t="shared" ref="AZ160" si="993">SUM(AZ157:AZ159)</f>
        <v>73836.491472680558</v>
      </c>
      <c r="BA160" s="43">
        <f t="shared" ref="BA160" si="994">SUM(BA157:BA159)</f>
        <v>153047.73562933743</v>
      </c>
      <c r="BB160" s="43">
        <f t="shared" ref="BB160" si="995">SUM(BB157:BB159)</f>
        <v>216621.9133511062</v>
      </c>
      <c r="BC160" s="43">
        <f t="shared" ref="BC160" si="996">SUM(BC157:BC159)</f>
        <v>319577.97276105842</v>
      </c>
      <c r="BD160" s="43">
        <f t="shared" ref="BD160" si="997">SUM(BD157:BD159)</f>
        <v>54992.732313923887</v>
      </c>
      <c r="BE160" s="43">
        <f t="shared" ref="BE160" si="998">SUM(BE157:BE159)</f>
        <v>150295.7902345559</v>
      </c>
      <c r="BF160" s="43">
        <f t="shared" ref="BF160" si="999">SUM(BF157:BF159)</f>
        <v>242515.98581438779</v>
      </c>
      <c r="BG160" s="43">
        <f t="shared" ref="BG160" si="1000">SUM(BG157:BG159)</f>
        <v>90730.840320158866</v>
      </c>
      <c r="BH160" s="43">
        <f t="shared" ref="BH160" si="1001">SUM(BH157:BH159)</f>
        <v>203455.31725562524</v>
      </c>
      <c r="BI160" s="43">
        <f t="shared" ref="BI160" si="1002">SUM(BI157:BI159)</f>
        <v>79900.342738962703</v>
      </c>
      <c r="BJ160" s="43">
        <f t="shared" ref="BJ160" si="1003">SUM(BJ157:BJ159)</f>
        <v>160993.452620539</v>
      </c>
      <c r="BK160" s="43">
        <f t="shared" ref="BK160" si="1004">SUM(BK157:BK159)</f>
        <v>247466.15690764482</v>
      </c>
      <c r="BL160" s="43">
        <f t="shared" ref="BL160" si="1005">SUM(BL157:BL159)</f>
        <v>78665.037556242198</v>
      </c>
      <c r="BM160" s="43">
        <f t="shared" ref="BM160" si="1006">SUM(BM157:BM159)</f>
        <v>162806.87711765751</v>
      </c>
      <c r="BN160" s="43">
        <f t="shared" ref="BN160" si="1007">SUM(BN157:BN159)</f>
        <v>229824.14749809698</v>
      </c>
      <c r="BO160" s="43">
        <f t="shared" ref="BO160" si="1008">SUM(BO157:BO159)</f>
        <v>338695.35274751938</v>
      </c>
    </row>
    <row r="161" spans="1:79" x14ac:dyDescent="0.3">
      <c r="A161" s="102" t="s">
        <v>90</v>
      </c>
      <c r="H161" s="33">
        <f>H160-H78</f>
        <v>0</v>
      </c>
      <c r="I161" s="33">
        <f>I160-I78</f>
        <v>0</v>
      </c>
      <c r="J161" s="33">
        <f t="shared" ref="J161:N161" si="1009">J160-J78</f>
        <v>0</v>
      </c>
      <c r="K161" s="33">
        <f t="shared" si="1009"/>
        <v>0</v>
      </c>
      <c r="L161" s="33">
        <f t="shared" si="1009"/>
        <v>0</v>
      </c>
      <c r="M161" s="33">
        <f t="shared" si="1009"/>
        <v>0</v>
      </c>
      <c r="N161" s="33">
        <f t="shared" si="1009"/>
        <v>0</v>
      </c>
      <c r="O161" s="33">
        <f t="shared" ref="O161" si="1010">O160-O78</f>
        <v>0</v>
      </c>
      <c r="P161" s="33">
        <f t="shared" ref="P161:Q161" si="1011">P160-P78</f>
        <v>0</v>
      </c>
      <c r="Q161" s="33">
        <f t="shared" si="1011"/>
        <v>0</v>
      </c>
      <c r="R161" s="33">
        <f t="shared" ref="R161" si="1012">R160-R78</f>
        <v>0</v>
      </c>
      <c r="S161" s="33">
        <f t="shared" ref="S161" si="1013">S160-S78</f>
        <v>0</v>
      </c>
      <c r="T161" s="33">
        <f t="shared" ref="T161" si="1014">T160-T78</f>
        <v>0</v>
      </c>
      <c r="U161" s="33">
        <f t="shared" ref="U161" si="1015">U160-U78</f>
        <v>0</v>
      </c>
      <c r="V161" s="33">
        <f t="shared" ref="V161" si="1016">V160-V78</f>
        <v>0</v>
      </c>
      <c r="W161" s="33">
        <f t="shared" ref="W161" si="1017">W160-W78</f>
        <v>0</v>
      </c>
      <c r="X161" s="33">
        <f t="shared" ref="X161" si="1018">X160-X78</f>
        <v>0</v>
      </c>
      <c r="Y161" s="33">
        <f t="shared" ref="Y161" si="1019">Y160-Y78</f>
        <v>0</v>
      </c>
      <c r="Z161" s="33">
        <f t="shared" ref="Z161" si="1020">Z160-Z78</f>
        <v>0</v>
      </c>
      <c r="AA161" s="33">
        <f t="shared" ref="AA161" si="1021">AA160-AA78</f>
        <v>0</v>
      </c>
      <c r="AB161" s="33">
        <f t="shared" ref="AB161" si="1022">AB160-AB78</f>
        <v>0</v>
      </c>
      <c r="AC161" s="33">
        <f t="shared" ref="AC161" si="1023">AC160-AC78</f>
        <v>0</v>
      </c>
      <c r="AD161" s="33">
        <f t="shared" ref="AD161" si="1024">AD160-AD78</f>
        <v>0</v>
      </c>
      <c r="AE161" s="33">
        <f t="shared" ref="AE161:AF161" si="1025">AE160-AE78</f>
        <v>0</v>
      </c>
      <c r="AF161" s="33">
        <f t="shared" si="1025"/>
        <v>0</v>
      </c>
      <c r="AG161" s="33">
        <f t="shared" ref="AG161" si="1026">AG160-AG78</f>
        <v>0</v>
      </c>
      <c r="AH161" s="33">
        <f t="shared" ref="AH161:AI161" si="1027">AH160-AH78</f>
        <v>0</v>
      </c>
      <c r="AI161" s="33">
        <f t="shared" si="1027"/>
        <v>0</v>
      </c>
      <c r="AJ161" s="33">
        <f t="shared" ref="AJ161" si="1028">AJ160-AJ78</f>
        <v>0</v>
      </c>
      <c r="AK161" s="33">
        <f t="shared" ref="AK161" si="1029">AK160-AK78</f>
        <v>0</v>
      </c>
      <c r="AL161" s="33">
        <f t="shared" ref="AL161" si="1030">AL160-AL78</f>
        <v>0</v>
      </c>
      <c r="AM161" s="33">
        <f t="shared" ref="AM161" si="1031">AM160-AM78</f>
        <v>0</v>
      </c>
      <c r="AN161" s="33">
        <f t="shared" ref="AN161" si="1032">AN160-AN78</f>
        <v>0</v>
      </c>
      <c r="AO161" s="33">
        <f t="shared" ref="AO161" si="1033">AO160-AO78</f>
        <v>0</v>
      </c>
      <c r="AP161" s="33">
        <f t="shared" ref="AP161" si="1034">AP160-AP78</f>
        <v>0</v>
      </c>
      <c r="AQ161" s="33">
        <f t="shared" ref="AQ161" si="1035">AQ160-AQ78</f>
        <v>0</v>
      </c>
      <c r="AR161" s="33">
        <f t="shared" ref="AR161" si="1036">AR160-AR78</f>
        <v>0</v>
      </c>
      <c r="AS161" s="33">
        <f t="shared" ref="AS161" si="1037">AS160-AS78</f>
        <v>0</v>
      </c>
      <c r="AT161" s="33">
        <f t="shared" ref="AT161" si="1038">AT160-AT78</f>
        <v>0</v>
      </c>
      <c r="AU161" s="33">
        <f t="shared" ref="AU161" si="1039">AU160-AU78</f>
        <v>0</v>
      </c>
      <c r="AV161" s="33">
        <f t="shared" ref="AV161" si="1040">AV160-AV78</f>
        <v>0</v>
      </c>
      <c r="AW161" s="33">
        <f t="shared" ref="AW161" si="1041">AW160-AW78</f>
        <v>0</v>
      </c>
      <c r="AX161" s="33">
        <f t="shared" ref="AX161" si="1042">AX160-AX78</f>
        <v>0</v>
      </c>
      <c r="AY161" s="33">
        <f t="shared" ref="AY161" si="1043">AY160-AY78</f>
        <v>0</v>
      </c>
      <c r="AZ161" s="33">
        <f t="shared" ref="AZ161" si="1044">AZ160-AZ78</f>
        <v>0</v>
      </c>
      <c r="BA161" s="33">
        <f t="shared" ref="BA161" si="1045">BA160-BA78</f>
        <v>0</v>
      </c>
      <c r="BB161" s="33">
        <f t="shared" ref="BB161" si="1046">BB160-BB78</f>
        <v>0</v>
      </c>
      <c r="BC161" s="33">
        <f t="shared" ref="BC161" si="1047">BC160-BC78</f>
        <v>0</v>
      </c>
      <c r="BD161" s="33">
        <f t="shared" ref="BD161" si="1048">BD160-BD78</f>
        <v>0</v>
      </c>
      <c r="BE161" s="33">
        <f t="shared" ref="BE161" si="1049">BE160-BE78</f>
        <v>0</v>
      </c>
      <c r="BF161" s="33">
        <f t="shared" ref="BF161" si="1050">BF160-BF78</f>
        <v>0</v>
      </c>
      <c r="BG161" s="33">
        <f t="shared" ref="BG161" si="1051">BG160-BG78</f>
        <v>0</v>
      </c>
      <c r="BH161" s="33">
        <f t="shared" ref="BH161" si="1052">BH160-BH78</f>
        <v>0</v>
      </c>
      <c r="BI161" s="33">
        <f t="shared" ref="BI161" si="1053">BI160-BI78</f>
        <v>0</v>
      </c>
      <c r="BJ161" s="33">
        <f t="shared" ref="BJ161" si="1054">BJ160-BJ78</f>
        <v>0</v>
      </c>
      <c r="BK161" s="33">
        <f t="shared" ref="BK161" si="1055">BK160-BK78</f>
        <v>0</v>
      </c>
      <c r="BL161" s="33">
        <f t="shared" ref="BL161" si="1056">BL160-BL78</f>
        <v>0</v>
      </c>
      <c r="BM161" s="33">
        <f t="shared" ref="BM161" si="1057">BM160-BM78</f>
        <v>0</v>
      </c>
      <c r="BN161" s="33">
        <f t="shared" ref="BN161" si="1058">BN160-BN78</f>
        <v>0</v>
      </c>
      <c r="BO161" s="33">
        <f t="shared" ref="BO161" si="1059">BO160-BO78</f>
        <v>0</v>
      </c>
    </row>
    <row r="163" spans="1:79" x14ac:dyDescent="0.3">
      <c r="A163" s="5" t="s">
        <v>167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154</v>
      </c>
      <c r="I164" s="41">
        <f>H167</f>
        <v>5264789.24</v>
      </c>
      <c r="J164" s="41">
        <f t="shared" ref="J164:AE164" si="1060">I167</f>
        <v>5343331.63</v>
      </c>
      <c r="K164" s="41">
        <f t="shared" si="1060"/>
        <v>5324611.2300000004</v>
      </c>
      <c r="L164" s="41">
        <f t="shared" si="1060"/>
        <v>5306199.72</v>
      </c>
      <c r="M164" s="41">
        <f t="shared" si="1060"/>
        <v>5391989.8399999999</v>
      </c>
      <c r="N164" s="41">
        <f t="shared" si="1060"/>
        <v>5473614.6900000004</v>
      </c>
      <c r="O164" s="41">
        <f t="shared" si="1060"/>
        <v>5557566.1399999997</v>
      </c>
      <c r="P164" s="41">
        <f t="shared" si="1060"/>
        <v>5638257.8700000001</v>
      </c>
      <c r="Q164" s="41">
        <f t="shared" si="1060"/>
        <v>5720803.8600000003</v>
      </c>
      <c r="R164" s="41">
        <f t="shared" si="1060"/>
        <v>5699827.4900000002</v>
      </c>
      <c r="S164" s="41">
        <f t="shared" si="1060"/>
        <v>5782203.04</v>
      </c>
      <c r="T164" s="41">
        <f t="shared" si="1060"/>
        <v>5858487.25</v>
      </c>
      <c r="U164" s="41">
        <f t="shared" si="1060"/>
        <v>5933633.7000000002</v>
      </c>
      <c r="V164" s="41">
        <f t="shared" si="1060"/>
        <v>5911196.5499999998</v>
      </c>
      <c r="W164" s="41">
        <f t="shared" si="1060"/>
        <v>5889006.75</v>
      </c>
      <c r="X164" s="41">
        <f t="shared" si="1060"/>
        <v>5867059.3499999996</v>
      </c>
      <c r="Y164" s="41">
        <f t="shared" si="1060"/>
        <v>5845349.5</v>
      </c>
      <c r="Z164" s="41">
        <f t="shared" si="1060"/>
        <v>5823872.4500000002</v>
      </c>
      <c r="AA164" s="41">
        <f t="shared" si="1060"/>
        <v>5900877.8799999999</v>
      </c>
      <c r="AB164" s="41">
        <f t="shared" si="1060"/>
        <v>5978066.6200000001</v>
      </c>
      <c r="AC164" s="41">
        <f t="shared" si="1060"/>
        <v>6053402.6200000001</v>
      </c>
      <c r="AD164" s="41">
        <f t="shared" si="1060"/>
        <v>6030331.3499999996</v>
      </c>
      <c r="AE164" s="41">
        <f t="shared" si="1060"/>
        <v>6106504.2999999998</v>
      </c>
      <c r="AF164" s="41">
        <f t="shared" ref="AF164:BO164" si="1061">AE167</f>
        <v>6186880.6699999999</v>
      </c>
      <c r="AG164" s="41">
        <f t="shared" si="1061"/>
        <v>6222321.04</v>
      </c>
      <c r="AH164" s="41">
        <f t="shared" si="1061"/>
        <v>6257561.4100000001</v>
      </c>
      <c r="AI164" s="41">
        <f t="shared" si="1061"/>
        <v>6292601.7800000003</v>
      </c>
      <c r="AJ164" s="41">
        <f t="shared" si="1061"/>
        <v>6925442.1500000004</v>
      </c>
      <c r="AK164" s="41">
        <f t="shared" si="1061"/>
        <v>7556082.5200000005</v>
      </c>
      <c r="AL164" s="41">
        <f t="shared" si="1061"/>
        <v>8084856.2233333336</v>
      </c>
      <c r="AM164" s="41">
        <f t="shared" si="1061"/>
        <v>8611763.2599999998</v>
      </c>
      <c r="AN164" s="41">
        <f t="shared" si="1061"/>
        <v>9037136.9633333329</v>
      </c>
      <c r="AO164" s="41">
        <f t="shared" si="1061"/>
        <v>9460977.3333333321</v>
      </c>
      <c r="AP164" s="41">
        <f t="shared" si="1061"/>
        <v>9883284.3699999992</v>
      </c>
      <c r="AQ164" s="41">
        <f t="shared" si="1061"/>
        <v>10304058.073333332</v>
      </c>
      <c r="AR164" s="41">
        <f t="shared" si="1061"/>
        <v>10523965.109999999</v>
      </c>
      <c r="AS164" s="41">
        <f t="shared" si="1061"/>
        <v>10543672.146666666</v>
      </c>
      <c r="AT164" s="41">
        <f t="shared" si="1061"/>
        <v>10563179.183333334</v>
      </c>
      <c r="AU164" s="41">
        <f t="shared" si="1061"/>
        <v>10582486.220000001</v>
      </c>
      <c r="AV164" s="41">
        <f t="shared" si="1061"/>
        <v>10601593.256666668</v>
      </c>
      <c r="AW164" s="41">
        <f t="shared" si="1061"/>
        <v>10620500.293333335</v>
      </c>
      <c r="AX164" s="41">
        <f t="shared" si="1061"/>
        <v>10639207.330000002</v>
      </c>
      <c r="AY164" s="41">
        <f t="shared" si="1061"/>
        <v>10657714.366666669</v>
      </c>
      <c r="AZ164" s="41">
        <f t="shared" si="1061"/>
        <v>10676021.403333336</v>
      </c>
      <c r="BA164" s="41">
        <f t="shared" si="1061"/>
        <v>10694128.440000003</v>
      </c>
      <c r="BB164" s="41">
        <f t="shared" si="1061"/>
        <v>10712035.47666667</v>
      </c>
      <c r="BC164" s="41">
        <f t="shared" si="1061"/>
        <v>10729742.513333337</v>
      </c>
      <c r="BD164" s="41">
        <f t="shared" si="1061"/>
        <v>10747249.550000004</v>
      </c>
      <c r="BE164" s="41">
        <f t="shared" si="1061"/>
        <v>10764556.586666672</v>
      </c>
      <c r="BF164" s="41">
        <f t="shared" si="1061"/>
        <v>10781663.623333339</v>
      </c>
      <c r="BG164" s="41">
        <f t="shared" si="1061"/>
        <v>10798570.660000006</v>
      </c>
      <c r="BH164" s="41">
        <f t="shared" si="1061"/>
        <v>10815277.696666673</v>
      </c>
      <c r="BI164" s="41">
        <f t="shared" si="1061"/>
        <v>10831784.73333334</v>
      </c>
      <c r="BJ164" s="41">
        <f t="shared" si="1061"/>
        <v>10848091.770000007</v>
      </c>
      <c r="BK164" s="41">
        <f t="shared" si="1061"/>
        <v>10864198.806666674</v>
      </c>
      <c r="BL164" s="41">
        <f t="shared" si="1061"/>
        <v>10880105.843333341</v>
      </c>
      <c r="BM164" s="41">
        <f t="shared" si="1061"/>
        <v>10895812.880000008</v>
      </c>
      <c r="BN164" s="41">
        <f t="shared" si="1061"/>
        <v>10911319.916666675</v>
      </c>
      <c r="BO164" s="41">
        <f t="shared" si="1061"/>
        <v>10926626.953333342</v>
      </c>
    </row>
    <row r="165" spans="1:79" x14ac:dyDescent="0.3">
      <c r="A165" t="s">
        <v>168</v>
      </c>
      <c r="I165" s="41">
        <f>-I109</f>
        <v>97577.999999999665</v>
      </c>
      <c r="J165" s="41">
        <f t="shared" ref="J165:AE165" si="1062">-J109</f>
        <v>5.6024873629212379E-10</v>
      </c>
      <c r="K165" s="41">
        <f t="shared" si="1062"/>
        <v>-1.0000000707805157E-2</v>
      </c>
      <c r="L165" s="41">
        <f t="shared" si="1062"/>
        <v>104772.00000000012</v>
      </c>
      <c r="M165" s="41">
        <f t="shared" si="1062"/>
        <v>101153.00000000055</v>
      </c>
      <c r="N165" s="41">
        <f t="shared" si="1062"/>
        <v>104055.99999999926</v>
      </c>
      <c r="O165" s="41">
        <f t="shared" si="1062"/>
        <v>101355.99000000044</v>
      </c>
      <c r="P165" s="41">
        <f t="shared" si="1062"/>
        <v>103796.00000000022</v>
      </c>
      <c r="Q165" s="41">
        <f t="shared" si="1062"/>
        <v>-1.127773430198431E-10</v>
      </c>
      <c r="R165" s="41">
        <f t="shared" si="1062"/>
        <v>103950.00999999981</v>
      </c>
      <c r="S165" s="41">
        <f t="shared" si="1062"/>
        <v>98415.999999999971</v>
      </c>
      <c r="T165" s="41">
        <f t="shared" si="1062"/>
        <v>97835.990000000194</v>
      </c>
      <c r="U165" s="41">
        <f t="shared" si="1062"/>
        <v>-3.7107383832335472E-10</v>
      </c>
      <c r="V165" s="41">
        <f t="shared" si="1062"/>
        <v>1.8553691916167736E-10</v>
      </c>
      <c r="W165" s="41">
        <f t="shared" si="1062"/>
        <v>-3.7107383832335472E-10</v>
      </c>
      <c r="X165" s="41">
        <f t="shared" si="1062"/>
        <v>3.7107383832335472E-10</v>
      </c>
      <c r="Y165" s="41">
        <f t="shared" si="1062"/>
        <v>1.8553691916167736E-10</v>
      </c>
      <c r="Z165" s="41">
        <f t="shared" si="1062"/>
        <v>99079.999999999709</v>
      </c>
      <c r="AA165" s="41">
        <f t="shared" si="1062"/>
        <v>99872.000000000218</v>
      </c>
      <c r="AB165" s="41">
        <f t="shared" si="1062"/>
        <v>98622</v>
      </c>
      <c r="AC165" s="41">
        <f t="shared" si="1062"/>
        <v>-4.8385118134319782E-10</v>
      </c>
      <c r="AD165" s="41">
        <f t="shared" si="1062"/>
        <v>99866.000000000189</v>
      </c>
      <c r="AE165" s="41">
        <f t="shared" si="1062"/>
        <v>104736.00000000012</v>
      </c>
      <c r="AF165" s="100">
        <f>AF174</f>
        <v>60000</v>
      </c>
      <c r="AG165" s="41">
        <f t="shared" ref="AG165:BO165" si="1063">AG174</f>
        <v>60000</v>
      </c>
      <c r="AH165" s="41">
        <f t="shared" si="1063"/>
        <v>60000</v>
      </c>
      <c r="AI165" s="41">
        <f t="shared" si="1063"/>
        <v>660000</v>
      </c>
      <c r="AJ165" s="41">
        <f t="shared" si="1063"/>
        <v>660000</v>
      </c>
      <c r="AK165" s="41">
        <f t="shared" si="1063"/>
        <v>560000</v>
      </c>
      <c r="AL165" s="41">
        <f t="shared" si="1063"/>
        <v>560000</v>
      </c>
      <c r="AM165" s="41">
        <f t="shared" si="1063"/>
        <v>460000</v>
      </c>
      <c r="AN165" s="41">
        <f t="shared" si="1063"/>
        <v>460000</v>
      </c>
      <c r="AO165" s="41">
        <f t="shared" si="1063"/>
        <v>460000</v>
      </c>
      <c r="AP165" s="41">
        <f t="shared" si="1063"/>
        <v>460000</v>
      </c>
      <c r="AQ165" s="41">
        <f t="shared" si="1063"/>
        <v>260000</v>
      </c>
      <c r="AR165" s="41">
        <f t="shared" si="1063"/>
        <v>60000</v>
      </c>
      <c r="AS165" s="41">
        <f t="shared" si="1063"/>
        <v>60000</v>
      </c>
      <c r="AT165" s="41">
        <f t="shared" si="1063"/>
        <v>60000</v>
      </c>
      <c r="AU165" s="41">
        <f t="shared" si="1063"/>
        <v>60000</v>
      </c>
      <c r="AV165" s="41">
        <f t="shared" si="1063"/>
        <v>60000</v>
      </c>
      <c r="AW165" s="41">
        <f t="shared" si="1063"/>
        <v>60000</v>
      </c>
      <c r="AX165" s="41">
        <f t="shared" si="1063"/>
        <v>60000</v>
      </c>
      <c r="AY165" s="41">
        <f t="shared" si="1063"/>
        <v>60000</v>
      </c>
      <c r="AZ165" s="41">
        <f t="shared" si="1063"/>
        <v>60000</v>
      </c>
      <c r="BA165" s="41">
        <f t="shared" si="1063"/>
        <v>60000</v>
      </c>
      <c r="BB165" s="41">
        <f t="shared" si="1063"/>
        <v>60000</v>
      </c>
      <c r="BC165" s="41">
        <f t="shared" si="1063"/>
        <v>60000</v>
      </c>
      <c r="BD165" s="41">
        <f t="shared" si="1063"/>
        <v>60000</v>
      </c>
      <c r="BE165" s="41">
        <f t="shared" si="1063"/>
        <v>60000</v>
      </c>
      <c r="BF165" s="41">
        <f t="shared" si="1063"/>
        <v>60000</v>
      </c>
      <c r="BG165" s="41">
        <f t="shared" si="1063"/>
        <v>60000</v>
      </c>
      <c r="BH165" s="41">
        <f t="shared" si="1063"/>
        <v>60000</v>
      </c>
      <c r="BI165" s="41">
        <f t="shared" si="1063"/>
        <v>60000</v>
      </c>
      <c r="BJ165" s="41">
        <f t="shared" si="1063"/>
        <v>60000</v>
      </c>
      <c r="BK165" s="41">
        <f t="shared" si="1063"/>
        <v>60000</v>
      </c>
      <c r="BL165" s="41">
        <f t="shared" si="1063"/>
        <v>60000</v>
      </c>
      <c r="BM165" s="41">
        <f t="shared" si="1063"/>
        <v>60000</v>
      </c>
      <c r="BN165" s="41">
        <f t="shared" si="1063"/>
        <v>60000</v>
      </c>
      <c r="BO165" s="41">
        <f t="shared" si="1063"/>
        <v>60000</v>
      </c>
    </row>
    <row r="166" spans="1:79" x14ac:dyDescent="0.3">
      <c r="A166" t="s">
        <v>169</v>
      </c>
      <c r="I166" s="41">
        <f>-I40</f>
        <v>-19035.61</v>
      </c>
      <c r="J166" s="41">
        <f t="shared" ref="J166:BO166" si="1064">-J40</f>
        <v>-18720.400000000001</v>
      </c>
      <c r="K166" s="41">
        <f t="shared" si="1064"/>
        <v>-18411.5</v>
      </c>
      <c r="L166" s="41">
        <f t="shared" si="1064"/>
        <v>-18981.88</v>
      </c>
      <c r="M166" s="41">
        <f t="shared" si="1064"/>
        <v>-19528.150000000001</v>
      </c>
      <c r="N166" s="41">
        <f t="shared" si="1064"/>
        <v>-20104.55</v>
      </c>
      <c r="O166" s="41">
        <f t="shared" si="1064"/>
        <v>-20664.259999999998</v>
      </c>
      <c r="P166" s="41">
        <f t="shared" si="1064"/>
        <v>-21250.01</v>
      </c>
      <c r="Q166" s="41">
        <f t="shared" si="1064"/>
        <v>-20976.37</v>
      </c>
      <c r="R166" s="41">
        <f t="shared" si="1064"/>
        <v>-21574.46</v>
      </c>
      <c r="S166" s="41">
        <f t="shared" si="1064"/>
        <v>-22131.79</v>
      </c>
      <c r="T166" s="41">
        <f t="shared" si="1064"/>
        <v>-22689.54</v>
      </c>
      <c r="U166" s="41">
        <f t="shared" si="1064"/>
        <v>-22437.15</v>
      </c>
      <c r="V166" s="41">
        <f t="shared" si="1064"/>
        <v>-22189.8</v>
      </c>
      <c r="W166" s="41">
        <f t="shared" si="1064"/>
        <v>-21947.4</v>
      </c>
      <c r="X166" s="41">
        <f t="shared" si="1064"/>
        <v>-21709.85</v>
      </c>
      <c r="Y166" s="41">
        <f t="shared" si="1064"/>
        <v>-21477.05</v>
      </c>
      <c r="Z166" s="41">
        <f t="shared" si="1064"/>
        <v>-22074.57</v>
      </c>
      <c r="AA166" s="41">
        <f t="shared" si="1064"/>
        <v>-22683.26</v>
      </c>
      <c r="AB166" s="41">
        <f t="shared" si="1064"/>
        <v>-23286</v>
      </c>
      <c r="AC166" s="41">
        <f t="shared" si="1064"/>
        <v>-23071.27</v>
      </c>
      <c r="AD166" s="41">
        <f t="shared" si="1064"/>
        <v>-23693.05</v>
      </c>
      <c r="AE166" s="41">
        <f t="shared" si="1064"/>
        <v>-24359.63</v>
      </c>
      <c r="AF166" s="41">
        <f t="shared" si="1064"/>
        <v>-24559.63</v>
      </c>
      <c r="AG166" s="41">
        <f t="shared" si="1064"/>
        <v>-24759.63</v>
      </c>
      <c r="AH166" s="41">
        <f t="shared" si="1064"/>
        <v>-24959.63</v>
      </c>
      <c r="AI166" s="41">
        <f t="shared" si="1064"/>
        <v>-27159.63</v>
      </c>
      <c r="AJ166" s="41">
        <f t="shared" si="1064"/>
        <v>-29359.63</v>
      </c>
      <c r="AK166" s="41">
        <f t="shared" si="1064"/>
        <v>-31226.296666666669</v>
      </c>
      <c r="AL166" s="41">
        <f t="shared" si="1064"/>
        <v>-33092.963333333333</v>
      </c>
      <c r="AM166" s="41">
        <f t="shared" si="1064"/>
        <v>-34626.296666666669</v>
      </c>
      <c r="AN166" s="41">
        <f t="shared" si="1064"/>
        <v>-36159.630000000005</v>
      </c>
      <c r="AO166" s="41">
        <f t="shared" si="1064"/>
        <v>-37692.963333333333</v>
      </c>
      <c r="AP166" s="41">
        <f t="shared" si="1064"/>
        <v>-39226.296666666669</v>
      </c>
      <c r="AQ166" s="41">
        <f t="shared" si="1064"/>
        <v>-40092.963333333333</v>
      </c>
      <c r="AR166" s="41">
        <f t="shared" si="1064"/>
        <v>-40292.963333333333</v>
      </c>
      <c r="AS166" s="41">
        <f t="shared" si="1064"/>
        <v>-40492.963333333333</v>
      </c>
      <c r="AT166" s="41">
        <f t="shared" si="1064"/>
        <v>-40692.963333333333</v>
      </c>
      <c r="AU166" s="41">
        <f t="shared" si="1064"/>
        <v>-40892.963333333333</v>
      </c>
      <c r="AV166" s="41">
        <f t="shared" si="1064"/>
        <v>-41092.963333333333</v>
      </c>
      <c r="AW166" s="41">
        <f t="shared" si="1064"/>
        <v>-41292.963333333333</v>
      </c>
      <c r="AX166" s="41">
        <f t="shared" si="1064"/>
        <v>-41492.963333333333</v>
      </c>
      <c r="AY166" s="41">
        <f t="shared" si="1064"/>
        <v>-41692.963333333333</v>
      </c>
      <c r="AZ166" s="41">
        <f t="shared" si="1064"/>
        <v>-41892.963333333333</v>
      </c>
      <c r="BA166" s="41">
        <f t="shared" si="1064"/>
        <v>-42092.963333333333</v>
      </c>
      <c r="BB166" s="41">
        <f t="shared" si="1064"/>
        <v>-42292.963333333333</v>
      </c>
      <c r="BC166" s="41">
        <f t="shared" si="1064"/>
        <v>-42492.963333333333</v>
      </c>
      <c r="BD166" s="41">
        <f t="shared" si="1064"/>
        <v>-42692.963333333333</v>
      </c>
      <c r="BE166" s="41">
        <f t="shared" si="1064"/>
        <v>-42892.963333333333</v>
      </c>
      <c r="BF166" s="41">
        <f t="shared" si="1064"/>
        <v>-43092.963333333333</v>
      </c>
      <c r="BG166" s="41">
        <f t="shared" si="1064"/>
        <v>-43292.963333333333</v>
      </c>
      <c r="BH166" s="41">
        <f t="shared" si="1064"/>
        <v>-43492.963333333333</v>
      </c>
      <c r="BI166" s="41">
        <f t="shared" si="1064"/>
        <v>-43692.963333333333</v>
      </c>
      <c r="BJ166" s="41">
        <f t="shared" si="1064"/>
        <v>-43892.963333333333</v>
      </c>
      <c r="BK166" s="41">
        <f t="shared" si="1064"/>
        <v>-44092.963333333333</v>
      </c>
      <c r="BL166" s="41">
        <f t="shared" si="1064"/>
        <v>-44292.963333333333</v>
      </c>
      <c r="BM166" s="41">
        <f t="shared" si="1064"/>
        <v>-44492.963333333333</v>
      </c>
      <c r="BN166" s="41">
        <f t="shared" si="1064"/>
        <v>-44692.963333333333</v>
      </c>
      <c r="BO166" s="41">
        <f t="shared" si="1064"/>
        <v>-44892.963333333333</v>
      </c>
    </row>
    <row r="167" spans="1:79" x14ac:dyDescent="0.3">
      <c r="A167" s="34" t="s">
        <v>157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5">SUM(J164:J166)</f>
        <v>5324611.2300000004</v>
      </c>
      <c r="K167" s="43">
        <f t="shared" si="1065"/>
        <v>5306199.72</v>
      </c>
      <c r="L167" s="43">
        <f t="shared" si="1065"/>
        <v>5391989.8399999999</v>
      </c>
      <c r="M167" s="43">
        <f t="shared" si="1065"/>
        <v>5473614.6900000004</v>
      </c>
      <c r="N167" s="43">
        <f t="shared" si="1065"/>
        <v>5557566.1399999997</v>
      </c>
      <c r="O167" s="43">
        <f t="shared" si="1065"/>
        <v>5638257.8700000001</v>
      </c>
      <c r="P167" s="43">
        <f t="shared" si="1065"/>
        <v>5720803.8600000003</v>
      </c>
      <c r="Q167" s="43">
        <f t="shared" si="1065"/>
        <v>5699827.4900000002</v>
      </c>
      <c r="R167" s="43">
        <f t="shared" si="1065"/>
        <v>5782203.04</v>
      </c>
      <c r="S167" s="43">
        <f t="shared" si="1065"/>
        <v>5858487.25</v>
      </c>
      <c r="T167" s="43">
        <f t="shared" si="1065"/>
        <v>5933633.7000000002</v>
      </c>
      <c r="U167" s="43">
        <f t="shared" si="1065"/>
        <v>5911196.5499999998</v>
      </c>
      <c r="V167" s="43">
        <f t="shared" si="1065"/>
        <v>5889006.75</v>
      </c>
      <c r="W167" s="43">
        <f t="shared" si="1065"/>
        <v>5867059.3499999996</v>
      </c>
      <c r="X167" s="43">
        <f t="shared" si="1065"/>
        <v>5845349.5</v>
      </c>
      <c r="Y167" s="43">
        <f t="shared" si="1065"/>
        <v>5823872.4500000002</v>
      </c>
      <c r="Z167" s="43">
        <f t="shared" si="1065"/>
        <v>5900877.8799999999</v>
      </c>
      <c r="AA167" s="43">
        <f t="shared" si="1065"/>
        <v>5978066.6200000001</v>
      </c>
      <c r="AB167" s="43">
        <f t="shared" si="1065"/>
        <v>6053402.6200000001</v>
      </c>
      <c r="AC167" s="43">
        <f t="shared" si="1065"/>
        <v>6030331.3499999996</v>
      </c>
      <c r="AD167" s="43">
        <f t="shared" si="1065"/>
        <v>6106504.2999999998</v>
      </c>
      <c r="AE167" s="43">
        <f t="shared" si="1065"/>
        <v>6186880.6699999999</v>
      </c>
      <c r="AF167" s="43">
        <f t="shared" si="1065"/>
        <v>6222321.04</v>
      </c>
      <c r="AG167" s="43">
        <f t="shared" ref="AG167" si="1066">SUM(AG164:AG166)</f>
        <v>6257561.4100000001</v>
      </c>
      <c r="AH167" s="43">
        <f t="shared" ref="AH167" si="1067">SUM(AH164:AH166)</f>
        <v>6292601.7800000003</v>
      </c>
      <c r="AI167" s="43">
        <f t="shared" ref="AI167" si="1068">SUM(AI164:AI166)</f>
        <v>6925442.1500000004</v>
      </c>
      <c r="AJ167" s="43">
        <f t="shared" ref="AJ167" si="1069">SUM(AJ164:AJ166)</f>
        <v>7556082.5200000005</v>
      </c>
      <c r="AK167" s="43">
        <f t="shared" ref="AK167" si="1070">SUM(AK164:AK166)</f>
        <v>8084856.2233333336</v>
      </c>
      <c r="AL167" s="43">
        <f t="shared" ref="AL167" si="1071">SUM(AL164:AL166)</f>
        <v>8611763.2599999998</v>
      </c>
      <c r="AM167" s="43">
        <f t="shared" ref="AM167" si="1072">SUM(AM164:AM166)</f>
        <v>9037136.9633333329</v>
      </c>
      <c r="AN167" s="43">
        <f t="shared" ref="AN167" si="1073">SUM(AN164:AN166)</f>
        <v>9460977.3333333321</v>
      </c>
      <c r="AO167" s="43">
        <f t="shared" ref="AO167" si="1074">SUM(AO164:AO166)</f>
        <v>9883284.3699999992</v>
      </c>
      <c r="AP167" s="43">
        <f t="shared" ref="AP167" si="1075">SUM(AP164:AP166)</f>
        <v>10304058.073333332</v>
      </c>
      <c r="AQ167" s="43">
        <f t="shared" ref="AQ167" si="1076">SUM(AQ164:AQ166)</f>
        <v>10523965.109999999</v>
      </c>
      <c r="AR167" s="43">
        <f t="shared" ref="AR167" si="1077">SUM(AR164:AR166)</f>
        <v>10543672.146666666</v>
      </c>
      <c r="AS167" s="43">
        <f t="shared" ref="AS167" si="1078">SUM(AS164:AS166)</f>
        <v>10563179.183333334</v>
      </c>
      <c r="AT167" s="43">
        <f t="shared" ref="AT167" si="1079">SUM(AT164:AT166)</f>
        <v>10582486.220000001</v>
      </c>
      <c r="AU167" s="43">
        <f t="shared" ref="AU167" si="1080">SUM(AU164:AU166)</f>
        <v>10601593.256666668</v>
      </c>
      <c r="AV167" s="43">
        <f t="shared" ref="AV167" si="1081">SUM(AV164:AV166)</f>
        <v>10620500.293333335</v>
      </c>
      <c r="AW167" s="43">
        <f t="shared" ref="AW167" si="1082">SUM(AW164:AW166)</f>
        <v>10639207.330000002</v>
      </c>
      <c r="AX167" s="43">
        <f t="shared" ref="AX167" si="1083">SUM(AX164:AX166)</f>
        <v>10657714.366666669</v>
      </c>
      <c r="AY167" s="43">
        <f t="shared" ref="AY167" si="1084">SUM(AY164:AY166)</f>
        <v>10676021.403333336</v>
      </c>
      <c r="AZ167" s="43">
        <f t="shared" ref="AZ167" si="1085">SUM(AZ164:AZ166)</f>
        <v>10694128.440000003</v>
      </c>
      <c r="BA167" s="43">
        <f t="shared" ref="BA167" si="1086">SUM(BA164:BA166)</f>
        <v>10712035.47666667</v>
      </c>
      <c r="BB167" s="43">
        <f t="shared" ref="BB167" si="1087">SUM(BB164:BB166)</f>
        <v>10729742.513333337</v>
      </c>
      <c r="BC167" s="43">
        <f t="shared" ref="BC167" si="1088">SUM(BC164:BC166)</f>
        <v>10747249.550000004</v>
      </c>
      <c r="BD167" s="43">
        <f t="shared" ref="BD167" si="1089">SUM(BD164:BD166)</f>
        <v>10764556.586666672</v>
      </c>
      <c r="BE167" s="43">
        <f t="shared" ref="BE167" si="1090">SUM(BE164:BE166)</f>
        <v>10781663.623333339</v>
      </c>
      <c r="BF167" s="43">
        <f t="shared" ref="BF167" si="1091">SUM(BF164:BF166)</f>
        <v>10798570.660000006</v>
      </c>
      <c r="BG167" s="43">
        <f t="shared" ref="BG167" si="1092">SUM(BG164:BG166)</f>
        <v>10815277.696666673</v>
      </c>
      <c r="BH167" s="43">
        <f t="shared" ref="BH167" si="1093">SUM(BH164:BH166)</f>
        <v>10831784.73333334</v>
      </c>
      <c r="BI167" s="43">
        <f t="shared" ref="BI167" si="1094">SUM(BI164:BI166)</f>
        <v>10848091.770000007</v>
      </c>
      <c r="BJ167" s="43">
        <f t="shared" ref="BJ167" si="1095">SUM(BJ164:BJ166)</f>
        <v>10864198.806666674</v>
      </c>
      <c r="BK167" s="43">
        <f t="shared" ref="BK167" si="1096">SUM(BK164:BK166)</f>
        <v>10880105.843333341</v>
      </c>
      <c r="BL167" s="43">
        <f t="shared" ref="BL167" si="1097">SUM(BL164:BL166)</f>
        <v>10895812.880000008</v>
      </c>
      <c r="BM167" s="43">
        <f t="shared" ref="BM167" si="1098">SUM(BM164:BM166)</f>
        <v>10911319.916666675</v>
      </c>
      <c r="BN167" s="43">
        <f t="shared" ref="BN167" si="1099">SUM(BN164:BN166)</f>
        <v>10926626.953333342</v>
      </c>
      <c r="BO167" s="43">
        <f t="shared" ref="BO167" si="1100">SUM(BO164:BO166)</f>
        <v>10941733.99000001</v>
      </c>
    </row>
    <row r="168" spans="1:79" x14ac:dyDescent="0.3">
      <c r="A168" s="102" t="s">
        <v>90</v>
      </c>
      <c r="H168" s="33">
        <f>H167-H70</f>
        <v>0</v>
      </c>
      <c r="I168" s="33">
        <f>I167-I70</f>
        <v>0</v>
      </c>
      <c r="J168" s="33">
        <f t="shared" ref="J168:AF168" si="1101">J167-J70</f>
        <v>0</v>
      </c>
      <c r="K168" s="33">
        <f t="shared" si="1101"/>
        <v>0</v>
      </c>
      <c r="L168" s="33">
        <f t="shared" si="1101"/>
        <v>0</v>
      </c>
      <c r="M168" s="33">
        <f t="shared" si="1101"/>
        <v>0</v>
      </c>
      <c r="N168" s="33">
        <f t="shared" si="1101"/>
        <v>0</v>
      </c>
      <c r="O168" s="33">
        <f t="shared" si="1101"/>
        <v>0</v>
      </c>
      <c r="P168" s="33">
        <f t="shared" si="1101"/>
        <v>0</v>
      </c>
      <c r="Q168" s="33">
        <f t="shared" si="1101"/>
        <v>0</v>
      </c>
      <c r="R168" s="33">
        <f t="shared" si="1101"/>
        <v>0</v>
      </c>
      <c r="S168" s="33">
        <f t="shared" si="1101"/>
        <v>0</v>
      </c>
      <c r="T168" s="33">
        <f t="shared" si="1101"/>
        <v>0</v>
      </c>
      <c r="U168" s="33">
        <f t="shared" si="1101"/>
        <v>0</v>
      </c>
      <c r="V168" s="33">
        <f t="shared" si="1101"/>
        <v>0</v>
      </c>
      <c r="W168" s="33">
        <f t="shared" si="1101"/>
        <v>0</v>
      </c>
      <c r="X168" s="33">
        <f t="shared" si="1101"/>
        <v>0</v>
      </c>
      <c r="Y168" s="33">
        <f t="shared" si="1101"/>
        <v>0</v>
      </c>
      <c r="Z168" s="33">
        <f t="shared" si="1101"/>
        <v>0</v>
      </c>
      <c r="AA168" s="33">
        <f t="shared" si="1101"/>
        <v>0</v>
      </c>
      <c r="AB168" s="33">
        <f t="shared" si="1101"/>
        <v>0</v>
      </c>
      <c r="AC168" s="33">
        <f t="shared" si="1101"/>
        <v>0</v>
      </c>
      <c r="AD168" s="33">
        <f t="shared" si="1101"/>
        <v>0</v>
      </c>
      <c r="AE168" s="33">
        <f t="shared" si="1101"/>
        <v>0</v>
      </c>
      <c r="AF168" s="33">
        <f t="shared" si="1101"/>
        <v>0</v>
      </c>
      <c r="AG168" s="33">
        <f t="shared" ref="AG168" si="1102">AG167-AG70</f>
        <v>0</v>
      </c>
      <c r="AH168" s="33">
        <f t="shared" ref="AH168" si="1103">AH167-AH70</f>
        <v>0</v>
      </c>
      <c r="AI168" s="33">
        <f t="shared" ref="AI168" si="1104">AI167-AI70</f>
        <v>0</v>
      </c>
      <c r="AJ168" s="33">
        <f t="shared" ref="AJ168" si="1105">AJ167-AJ70</f>
        <v>0</v>
      </c>
      <c r="AK168" s="33">
        <f t="shared" ref="AK168" si="1106">AK167-AK70</f>
        <v>0</v>
      </c>
      <c r="AL168" s="33">
        <f t="shared" ref="AL168" si="1107">AL167-AL70</f>
        <v>0</v>
      </c>
      <c r="AM168" s="33">
        <f t="shared" ref="AM168" si="1108">AM167-AM70</f>
        <v>0</v>
      </c>
      <c r="AN168" s="33">
        <f t="shared" ref="AN168" si="1109">AN167-AN70</f>
        <v>0</v>
      </c>
      <c r="AO168" s="33">
        <f t="shared" ref="AO168" si="1110">AO167-AO70</f>
        <v>0</v>
      </c>
      <c r="AP168" s="33">
        <f t="shared" ref="AP168" si="1111">AP167-AP70</f>
        <v>0</v>
      </c>
      <c r="AQ168" s="33">
        <f t="shared" ref="AQ168" si="1112">AQ167-AQ70</f>
        <v>0</v>
      </c>
      <c r="AR168" s="33">
        <f t="shared" ref="AR168" si="1113">AR167-AR70</f>
        <v>0</v>
      </c>
      <c r="AS168" s="33">
        <f t="shared" ref="AS168" si="1114">AS167-AS70</f>
        <v>0</v>
      </c>
      <c r="AT168" s="33">
        <f t="shared" ref="AT168" si="1115">AT167-AT70</f>
        <v>0</v>
      </c>
      <c r="AU168" s="33">
        <f t="shared" ref="AU168" si="1116">AU167-AU70</f>
        <v>0</v>
      </c>
      <c r="AV168" s="33">
        <f t="shared" ref="AV168" si="1117">AV167-AV70</f>
        <v>0</v>
      </c>
      <c r="AW168" s="33">
        <f t="shared" ref="AW168" si="1118">AW167-AW70</f>
        <v>0</v>
      </c>
      <c r="AX168" s="33">
        <f t="shared" ref="AX168" si="1119">AX167-AX70</f>
        <v>0</v>
      </c>
      <c r="AY168" s="33">
        <f t="shared" ref="AY168" si="1120">AY167-AY70</f>
        <v>0</v>
      </c>
      <c r="AZ168" s="33">
        <f t="shared" ref="AZ168" si="1121">AZ167-AZ70</f>
        <v>0</v>
      </c>
      <c r="BA168" s="33">
        <f t="shared" ref="BA168" si="1122">BA167-BA70</f>
        <v>0</v>
      </c>
      <c r="BB168" s="33">
        <f t="shared" ref="BB168" si="1123">BB167-BB70</f>
        <v>0</v>
      </c>
      <c r="BC168" s="33">
        <f t="shared" ref="BC168" si="1124">BC167-BC70</f>
        <v>0</v>
      </c>
      <c r="BD168" s="33">
        <f t="shared" ref="BD168" si="1125">BD167-BD70</f>
        <v>0</v>
      </c>
      <c r="BE168" s="33">
        <f t="shared" ref="BE168" si="1126">BE167-BE70</f>
        <v>0</v>
      </c>
      <c r="BF168" s="33">
        <f t="shared" ref="BF168" si="1127">BF167-BF70</f>
        <v>0</v>
      </c>
      <c r="BG168" s="33">
        <f t="shared" ref="BG168" si="1128">BG167-BG70</f>
        <v>0</v>
      </c>
      <c r="BH168" s="33">
        <f t="shared" ref="BH168" si="1129">BH167-BH70</f>
        <v>0</v>
      </c>
      <c r="BI168" s="33">
        <f t="shared" ref="BI168" si="1130">BI167-BI70</f>
        <v>0</v>
      </c>
      <c r="BJ168" s="33">
        <f t="shared" ref="BJ168" si="1131">BJ167-BJ70</f>
        <v>0</v>
      </c>
      <c r="BK168" s="33">
        <f t="shared" ref="BK168" si="1132">BK167-BK70</f>
        <v>0</v>
      </c>
      <c r="BL168" s="33">
        <f t="shared" ref="BL168" si="1133">BL167-BL70</f>
        <v>0</v>
      </c>
      <c r="BM168" s="33">
        <f t="shared" ref="BM168" si="1134">BM167-BM70</f>
        <v>0</v>
      </c>
      <c r="BN168" s="33">
        <f t="shared" ref="BN168" si="1135">BN167-BN70</f>
        <v>0</v>
      </c>
      <c r="BO168" s="33">
        <f t="shared" ref="BO168" si="1136">BO167-BO70</f>
        <v>0</v>
      </c>
    </row>
    <row r="170" spans="1:79" x14ac:dyDescent="0.3">
      <c r="A170" s="5" t="s">
        <v>170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171</v>
      </c>
      <c r="B171" s="104">
        <v>60000</v>
      </c>
      <c r="F171" s="13" t="s">
        <v>174</v>
      </c>
      <c r="H171" s="41">
        <f>-H109</f>
        <v>0</v>
      </c>
      <c r="I171" s="41">
        <f t="shared" ref="I171:L171" si="1137">-I109</f>
        <v>97577.999999999665</v>
      </c>
      <c r="J171" s="41">
        <f t="shared" si="1137"/>
        <v>5.6024873629212379E-10</v>
      </c>
      <c r="K171" s="41">
        <f t="shared" si="1137"/>
        <v>-1.0000000707805157E-2</v>
      </c>
      <c r="L171" s="41">
        <f t="shared" si="1137"/>
        <v>104772.00000000012</v>
      </c>
      <c r="M171" s="41">
        <f t="shared" ref="M171:AE171" si="1138">-M109</f>
        <v>101153.00000000055</v>
      </c>
      <c r="N171" s="41">
        <f t="shared" si="1138"/>
        <v>104055.99999999926</v>
      </c>
      <c r="O171" s="41">
        <f t="shared" si="1138"/>
        <v>101355.99000000044</v>
      </c>
      <c r="P171" s="41">
        <f t="shared" si="1138"/>
        <v>103796.00000000022</v>
      </c>
      <c r="Q171" s="41">
        <f t="shared" si="1138"/>
        <v>-1.127773430198431E-10</v>
      </c>
      <c r="R171" s="41">
        <f t="shared" si="1138"/>
        <v>103950.00999999981</v>
      </c>
      <c r="S171" s="41">
        <f t="shared" si="1138"/>
        <v>98415.999999999971</v>
      </c>
      <c r="T171" s="41">
        <f t="shared" si="1138"/>
        <v>97835.990000000194</v>
      </c>
      <c r="U171" s="41">
        <f t="shared" si="1138"/>
        <v>-3.7107383832335472E-10</v>
      </c>
      <c r="V171" s="41">
        <f t="shared" si="1138"/>
        <v>1.8553691916167736E-10</v>
      </c>
      <c r="W171" s="41">
        <f t="shared" si="1138"/>
        <v>-3.7107383832335472E-10</v>
      </c>
      <c r="X171" s="41">
        <f t="shared" si="1138"/>
        <v>3.7107383832335472E-10</v>
      </c>
      <c r="Y171" s="41">
        <f t="shared" si="1138"/>
        <v>1.8553691916167736E-10</v>
      </c>
      <c r="Z171" s="41">
        <f t="shared" si="1138"/>
        <v>99079.999999999709</v>
      </c>
      <c r="AA171" s="41">
        <f t="shared" si="1138"/>
        <v>99872.000000000218</v>
      </c>
      <c r="AB171" s="41">
        <f t="shared" si="1138"/>
        <v>98622</v>
      </c>
      <c r="AC171" s="41">
        <f t="shared" si="1138"/>
        <v>-4.8385118134319782E-10</v>
      </c>
      <c r="AD171" s="41">
        <f t="shared" si="1138"/>
        <v>99866.000000000189</v>
      </c>
      <c r="AE171" s="41">
        <f t="shared" si="1138"/>
        <v>104736.00000000012</v>
      </c>
      <c r="AF171" s="105">
        <f>$B171</f>
        <v>60000</v>
      </c>
      <c r="AG171" s="105">
        <f t="shared" ref="AG171:BO172" si="1139">$B171</f>
        <v>60000</v>
      </c>
      <c r="AH171" s="105">
        <f t="shared" si="1139"/>
        <v>60000</v>
      </c>
      <c r="AI171" s="105">
        <f t="shared" si="1139"/>
        <v>60000</v>
      </c>
      <c r="AJ171" s="105">
        <f t="shared" si="1139"/>
        <v>60000</v>
      </c>
      <c r="AK171" s="105">
        <f t="shared" si="1139"/>
        <v>60000</v>
      </c>
      <c r="AL171" s="105">
        <f t="shared" si="1139"/>
        <v>60000</v>
      </c>
      <c r="AM171" s="105">
        <f t="shared" si="1139"/>
        <v>60000</v>
      </c>
      <c r="AN171" s="105">
        <f t="shared" si="1139"/>
        <v>60000</v>
      </c>
      <c r="AO171" s="105">
        <f t="shared" si="1139"/>
        <v>60000</v>
      </c>
      <c r="AP171" s="105">
        <f t="shared" si="1139"/>
        <v>60000</v>
      </c>
      <c r="AQ171" s="105">
        <f t="shared" si="1139"/>
        <v>60000</v>
      </c>
      <c r="AR171" s="105">
        <f t="shared" si="1139"/>
        <v>60000</v>
      </c>
      <c r="AS171" s="105">
        <f t="shared" si="1139"/>
        <v>60000</v>
      </c>
      <c r="AT171" s="105">
        <f t="shared" si="1139"/>
        <v>60000</v>
      </c>
      <c r="AU171" s="105">
        <f t="shared" si="1139"/>
        <v>60000</v>
      </c>
      <c r="AV171" s="105">
        <f t="shared" si="1139"/>
        <v>60000</v>
      </c>
      <c r="AW171" s="105">
        <f t="shared" si="1139"/>
        <v>60000</v>
      </c>
      <c r="AX171" s="105">
        <f t="shared" si="1139"/>
        <v>60000</v>
      </c>
      <c r="AY171" s="105">
        <f t="shared" si="1139"/>
        <v>60000</v>
      </c>
      <c r="AZ171" s="105">
        <f t="shared" si="1139"/>
        <v>60000</v>
      </c>
      <c r="BA171" s="105">
        <f t="shared" si="1139"/>
        <v>60000</v>
      </c>
      <c r="BB171" s="105">
        <f t="shared" si="1139"/>
        <v>60000</v>
      </c>
      <c r="BC171" s="105">
        <f t="shared" si="1139"/>
        <v>60000</v>
      </c>
      <c r="BD171" s="105">
        <f t="shared" si="1139"/>
        <v>60000</v>
      </c>
      <c r="BE171" s="105">
        <f t="shared" si="1139"/>
        <v>60000</v>
      </c>
      <c r="BF171" s="105">
        <f t="shared" si="1139"/>
        <v>60000</v>
      </c>
      <c r="BG171" s="105">
        <f t="shared" si="1139"/>
        <v>60000</v>
      </c>
      <c r="BH171" s="105">
        <f t="shared" si="1139"/>
        <v>60000</v>
      </c>
      <c r="BI171" s="105">
        <f t="shared" si="1139"/>
        <v>60000</v>
      </c>
      <c r="BJ171" s="105">
        <f t="shared" si="1139"/>
        <v>60000</v>
      </c>
      <c r="BK171" s="105">
        <f t="shared" si="1139"/>
        <v>60000</v>
      </c>
      <c r="BL171" s="105">
        <f t="shared" si="1139"/>
        <v>60000</v>
      </c>
      <c r="BM171" s="105">
        <f t="shared" si="1139"/>
        <v>60000</v>
      </c>
      <c r="BN171" s="105">
        <f t="shared" si="1139"/>
        <v>60000</v>
      </c>
      <c r="BO171" s="105">
        <f t="shared" si="1139"/>
        <v>60000</v>
      </c>
    </row>
    <row r="172" spans="1:79" x14ac:dyDescent="0.3">
      <c r="A172" t="s">
        <v>172</v>
      </c>
      <c r="F172" s="13" t="s">
        <v>175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6">
        <f>$B172</f>
        <v>0</v>
      </c>
      <c r="AG172" s="106">
        <f t="shared" si="1139"/>
        <v>0</v>
      </c>
      <c r="AH172" s="106">
        <f t="shared" si="1139"/>
        <v>0</v>
      </c>
      <c r="AI172" s="106">
        <v>600000</v>
      </c>
      <c r="AJ172" s="106">
        <v>600000</v>
      </c>
      <c r="AK172" s="106">
        <v>500000</v>
      </c>
      <c r="AL172" s="106">
        <v>500000</v>
      </c>
      <c r="AM172" s="106">
        <v>400000</v>
      </c>
      <c r="AN172" s="106">
        <v>400000</v>
      </c>
      <c r="AO172" s="106">
        <v>400000</v>
      </c>
      <c r="AP172" s="106">
        <v>400000</v>
      </c>
      <c r="AQ172" s="106">
        <v>200000</v>
      </c>
      <c r="AR172" s="106">
        <f t="shared" si="1139"/>
        <v>0</v>
      </c>
      <c r="AS172" s="106">
        <f t="shared" si="1139"/>
        <v>0</v>
      </c>
      <c r="AT172" s="106">
        <f t="shared" si="1139"/>
        <v>0</v>
      </c>
      <c r="AU172" s="106">
        <f t="shared" si="1139"/>
        <v>0</v>
      </c>
      <c r="AV172" s="106">
        <f t="shared" si="1139"/>
        <v>0</v>
      </c>
      <c r="AW172" s="106">
        <f t="shared" si="1139"/>
        <v>0</v>
      </c>
      <c r="AX172" s="106">
        <f t="shared" si="1139"/>
        <v>0</v>
      </c>
      <c r="AY172" s="106">
        <f t="shared" si="1139"/>
        <v>0</v>
      </c>
      <c r="AZ172" s="106">
        <f t="shared" si="1139"/>
        <v>0</v>
      </c>
      <c r="BA172" s="106">
        <f t="shared" si="1139"/>
        <v>0</v>
      </c>
      <c r="BB172" s="106">
        <f t="shared" si="1139"/>
        <v>0</v>
      </c>
      <c r="BC172" s="106">
        <f t="shared" si="1139"/>
        <v>0</v>
      </c>
      <c r="BD172" s="106">
        <f t="shared" si="1139"/>
        <v>0</v>
      </c>
      <c r="BE172" s="106">
        <f t="shared" si="1139"/>
        <v>0</v>
      </c>
      <c r="BF172" s="106">
        <f t="shared" si="1139"/>
        <v>0</v>
      </c>
      <c r="BG172" s="106">
        <f t="shared" si="1139"/>
        <v>0</v>
      </c>
      <c r="BH172" s="106">
        <f t="shared" si="1139"/>
        <v>0</v>
      </c>
      <c r="BI172" s="106">
        <f t="shared" si="1139"/>
        <v>0</v>
      </c>
      <c r="BJ172" s="106">
        <f t="shared" si="1139"/>
        <v>0</v>
      </c>
      <c r="BK172" s="106">
        <f t="shared" si="1139"/>
        <v>0</v>
      </c>
      <c r="BL172" s="106">
        <f t="shared" si="1139"/>
        <v>0</v>
      </c>
      <c r="BM172" s="106">
        <f t="shared" si="1139"/>
        <v>0</v>
      </c>
      <c r="BN172" s="106">
        <f t="shared" si="1139"/>
        <v>0</v>
      </c>
      <c r="BO172" s="106">
        <f t="shared" si="1139"/>
        <v>0</v>
      </c>
    </row>
    <row r="174" spans="1:79" x14ac:dyDescent="0.3">
      <c r="A174" s="34" t="s">
        <v>173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0">SUM(I171:I173)</f>
        <v>97577.999999999665</v>
      </c>
      <c r="J174" s="43">
        <f t="shared" si="1140"/>
        <v>5.6024873629212379E-10</v>
      </c>
      <c r="K174" s="43">
        <f t="shared" si="1140"/>
        <v>-1.0000000707805157E-2</v>
      </c>
      <c r="L174" s="43">
        <f t="shared" si="1140"/>
        <v>104772.00000000012</v>
      </c>
      <c r="M174" s="43">
        <f t="shared" ref="M174" si="1141">SUM(M171:M173)</f>
        <v>101153.00000000055</v>
      </c>
      <c r="N174" s="43">
        <f t="shared" ref="N174" si="1142">SUM(N171:N173)</f>
        <v>104055.99999999926</v>
      </c>
      <c r="O174" s="43">
        <f t="shared" ref="O174" si="1143">SUM(O171:O173)</f>
        <v>101355.99000000044</v>
      </c>
      <c r="P174" s="43">
        <f t="shared" ref="P174" si="1144">SUM(P171:P173)</f>
        <v>103796.00000000022</v>
      </c>
      <c r="Q174" s="43">
        <f t="shared" ref="Q174" si="1145">SUM(Q171:Q173)</f>
        <v>-1.127773430198431E-10</v>
      </c>
      <c r="R174" s="43">
        <f t="shared" ref="R174" si="1146">SUM(R171:R173)</f>
        <v>103950.00999999981</v>
      </c>
      <c r="S174" s="43">
        <f t="shared" ref="S174" si="1147">SUM(S171:S173)</f>
        <v>98415.999999999971</v>
      </c>
      <c r="T174" s="43">
        <f t="shared" ref="T174" si="1148">SUM(T171:T173)</f>
        <v>97835.990000000194</v>
      </c>
      <c r="U174" s="43">
        <f t="shared" ref="U174" si="1149">SUM(U171:U173)</f>
        <v>-3.7107383832335472E-10</v>
      </c>
      <c r="V174" s="43">
        <f t="shared" ref="V174" si="1150">SUM(V171:V173)</f>
        <v>1.8553691916167736E-10</v>
      </c>
      <c r="W174" s="43">
        <f t="shared" ref="W174" si="1151">SUM(W171:W173)</f>
        <v>-3.7107383832335472E-10</v>
      </c>
      <c r="X174" s="43">
        <f t="shared" ref="X174" si="1152">SUM(X171:X173)</f>
        <v>3.7107383832335472E-10</v>
      </c>
      <c r="Y174" s="43">
        <f t="shared" ref="Y174" si="1153">SUM(Y171:Y173)</f>
        <v>1.8553691916167736E-10</v>
      </c>
      <c r="Z174" s="43">
        <f t="shared" ref="Z174" si="1154">SUM(Z171:Z173)</f>
        <v>99079.999999999709</v>
      </c>
      <c r="AA174" s="43">
        <f t="shared" ref="AA174" si="1155">SUM(AA171:AA173)</f>
        <v>99872.000000000218</v>
      </c>
      <c r="AB174" s="43">
        <f t="shared" ref="AB174" si="1156">SUM(AB171:AB173)</f>
        <v>98622</v>
      </c>
      <c r="AC174" s="43">
        <f t="shared" ref="AC174" si="1157">SUM(AC171:AC173)</f>
        <v>-4.8385118134319782E-10</v>
      </c>
      <c r="AD174" s="43">
        <f t="shared" ref="AD174" si="1158">SUM(AD171:AD173)</f>
        <v>99866.000000000189</v>
      </c>
      <c r="AE174" s="43">
        <f t="shared" ref="AE174:AF174" si="1159">SUM(AE171:AE173)</f>
        <v>104736.00000000012</v>
      </c>
      <c r="AF174" s="43">
        <f t="shared" si="1159"/>
        <v>60000</v>
      </c>
      <c r="AG174" s="43">
        <f t="shared" ref="AG174" si="1160">SUM(AG171:AG173)</f>
        <v>60000</v>
      </c>
      <c r="AH174" s="43">
        <f t="shared" ref="AH174" si="1161">SUM(AH171:AH173)</f>
        <v>60000</v>
      </c>
      <c r="AI174" s="43">
        <f t="shared" ref="AI174" si="1162">SUM(AI171:AI173)</f>
        <v>660000</v>
      </c>
      <c r="AJ174" s="43">
        <f t="shared" ref="AJ174" si="1163">SUM(AJ171:AJ173)</f>
        <v>660000</v>
      </c>
      <c r="AK174" s="43">
        <f t="shared" ref="AK174" si="1164">SUM(AK171:AK173)</f>
        <v>560000</v>
      </c>
      <c r="AL174" s="43">
        <f t="shared" ref="AL174" si="1165">SUM(AL171:AL173)</f>
        <v>560000</v>
      </c>
      <c r="AM174" s="43">
        <f t="shared" ref="AM174" si="1166">SUM(AM171:AM173)</f>
        <v>460000</v>
      </c>
      <c r="AN174" s="43">
        <f t="shared" ref="AN174" si="1167">SUM(AN171:AN173)</f>
        <v>460000</v>
      </c>
      <c r="AO174" s="43">
        <f t="shared" ref="AO174" si="1168">SUM(AO171:AO173)</f>
        <v>460000</v>
      </c>
      <c r="AP174" s="43">
        <f t="shared" ref="AP174" si="1169">SUM(AP171:AP173)</f>
        <v>460000</v>
      </c>
      <c r="AQ174" s="43">
        <f t="shared" ref="AQ174" si="1170">SUM(AQ171:AQ173)</f>
        <v>260000</v>
      </c>
      <c r="AR174" s="43">
        <f t="shared" ref="AR174" si="1171">SUM(AR171:AR173)</f>
        <v>60000</v>
      </c>
      <c r="AS174" s="43">
        <f t="shared" ref="AS174" si="1172">SUM(AS171:AS173)</f>
        <v>60000</v>
      </c>
      <c r="AT174" s="43">
        <f t="shared" ref="AT174" si="1173">SUM(AT171:AT173)</f>
        <v>60000</v>
      </c>
      <c r="AU174" s="43">
        <f t="shared" ref="AU174" si="1174">SUM(AU171:AU173)</f>
        <v>60000</v>
      </c>
      <c r="AV174" s="43">
        <f t="shared" ref="AV174" si="1175">SUM(AV171:AV173)</f>
        <v>60000</v>
      </c>
      <c r="AW174" s="43">
        <f t="shared" ref="AW174" si="1176">SUM(AW171:AW173)</f>
        <v>60000</v>
      </c>
      <c r="AX174" s="43">
        <f t="shared" ref="AX174" si="1177">SUM(AX171:AX173)</f>
        <v>60000</v>
      </c>
      <c r="AY174" s="43">
        <f t="shared" ref="AY174" si="1178">SUM(AY171:AY173)</f>
        <v>60000</v>
      </c>
      <c r="AZ174" s="43">
        <f t="shared" ref="AZ174" si="1179">SUM(AZ171:AZ173)</f>
        <v>60000</v>
      </c>
      <c r="BA174" s="43">
        <f t="shared" ref="BA174" si="1180">SUM(BA171:BA173)</f>
        <v>60000</v>
      </c>
      <c r="BB174" s="43">
        <f t="shared" ref="BB174" si="1181">SUM(BB171:BB173)</f>
        <v>60000</v>
      </c>
      <c r="BC174" s="43">
        <f t="shared" ref="BC174" si="1182">SUM(BC171:BC173)</f>
        <v>60000</v>
      </c>
      <c r="BD174" s="43">
        <f t="shared" ref="BD174" si="1183">SUM(BD171:BD173)</f>
        <v>60000</v>
      </c>
      <c r="BE174" s="43">
        <f t="shared" ref="BE174" si="1184">SUM(BE171:BE173)</f>
        <v>60000</v>
      </c>
      <c r="BF174" s="43">
        <f t="shared" ref="BF174" si="1185">SUM(BF171:BF173)</f>
        <v>60000</v>
      </c>
      <c r="BG174" s="43">
        <f t="shared" ref="BG174" si="1186">SUM(BG171:BG173)</f>
        <v>60000</v>
      </c>
      <c r="BH174" s="43">
        <f t="shared" ref="BH174" si="1187">SUM(BH171:BH173)</f>
        <v>60000</v>
      </c>
      <c r="BI174" s="43">
        <f t="shared" ref="BI174" si="1188">SUM(BI171:BI173)</f>
        <v>60000</v>
      </c>
      <c r="BJ174" s="43">
        <f t="shared" ref="BJ174" si="1189">SUM(BJ171:BJ173)</f>
        <v>60000</v>
      </c>
      <c r="BK174" s="43">
        <f t="shared" ref="BK174" si="1190">SUM(BK171:BK173)</f>
        <v>60000</v>
      </c>
      <c r="BL174" s="43">
        <f t="shared" ref="BL174" si="1191">SUM(BL171:BL173)</f>
        <v>60000</v>
      </c>
      <c r="BM174" s="43">
        <f t="shared" ref="BM174" si="1192">SUM(BM171:BM173)</f>
        <v>60000</v>
      </c>
      <c r="BN174" s="43">
        <f t="shared" ref="BN174" si="1193">SUM(BN171:BN173)</f>
        <v>60000</v>
      </c>
      <c r="BO174" s="43">
        <f t="shared" ref="BO174" si="1194">SUM(BO171:BO173)</f>
        <v>60000</v>
      </c>
    </row>
    <row r="175" spans="1:79" x14ac:dyDescent="0.3">
      <c r="A175" s="102" t="s">
        <v>90</v>
      </c>
      <c r="H175" s="33">
        <f>H174+H109</f>
        <v>0</v>
      </c>
      <c r="I175" s="33">
        <f t="shared" ref="I175:BO175" si="1195">I174+I109</f>
        <v>0</v>
      </c>
      <c r="J175" s="33">
        <f t="shared" si="1195"/>
        <v>0</v>
      </c>
      <c r="K175" s="33">
        <f t="shared" si="1195"/>
        <v>0</v>
      </c>
      <c r="L175" s="33">
        <f t="shared" si="1195"/>
        <v>0</v>
      </c>
      <c r="M175" s="33">
        <f t="shared" si="1195"/>
        <v>0</v>
      </c>
      <c r="N175" s="33">
        <f t="shared" si="1195"/>
        <v>0</v>
      </c>
      <c r="O175" s="33">
        <f t="shared" si="1195"/>
        <v>0</v>
      </c>
      <c r="P175" s="33">
        <f t="shared" si="1195"/>
        <v>0</v>
      </c>
      <c r="Q175" s="33">
        <f t="shared" si="1195"/>
        <v>0</v>
      </c>
      <c r="R175" s="33">
        <f t="shared" si="1195"/>
        <v>0</v>
      </c>
      <c r="S175" s="33">
        <f t="shared" si="1195"/>
        <v>0</v>
      </c>
      <c r="T175" s="33">
        <f t="shared" si="1195"/>
        <v>0</v>
      </c>
      <c r="U175" s="33">
        <f t="shared" si="1195"/>
        <v>0</v>
      </c>
      <c r="V175" s="33">
        <f t="shared" si="1195"/>
        <v>0</v>
      </c>
      <c r="W175" s="33">
        <f t="shared" si="1195"/>
        <v>0</v>
      </c>
      <c r="X175" s="33">
        <f t="shared" si="1195"/>
        <v>0</v>
      </c>
      <c r="Y175" s="33">
        <f t="shared" si="1195"/>
        <v>0</v>
      </c>
      <c r="Z175" s="33">
        <f t="shared" si="1195"/>
        <v>0</v>
      </c>
      <c r="AA175" s="33">
        <f t="shared" si="1195"/>
        <v>0</v>
      </c>
      <c r="AB175" s="33">
        <f t="shared" si="1195"/>
        <v>0</v>
      </c>
      <c r="AC175" s="33">
        <f t="shared" si="1195"/>
        <v>0</v>
      </c>
      <c r="AD175" s="33">
        <f t="shared" si="1195"/>
        <v>0</v>
      </c>
      <c r="AE175" s="33">
        <f t="shared" si="1195"/>
        <v>0</v>
      </c>
      <c r="AF175" s="33">
        <f t="shared" si="1195"/>
        <v>-1.1641532182693481E-10</v>
      </c>
      <c r="AG175" s="33">
        <f t="shared" si="1195"/>
        <v>-1.1641532182693481E-10</v>
      </c>
      <c r="AH175" s="33">
        <f t="shared" si="1195"/>
        <v>-1.1641532182693481E-10</v>
      </c>
      <c r="AI175" s="33">
        <f t="shared" si="1195"/>
        <v>0</v>
      </c>
      <c r="AJ175" s="33">
        <f t="shared" si="1195"/>
        <v>0</v>
      </c>
      <c r="AK175" s="33">
        <f t="shared" si="1195"/>
        <v>0</v>
      </c>
      <c r="AL175" s="33">
        <f t="shared" si="1195"/>
        <v>0</v>
      </c>
      <c r="AM175" s="33">
        <f t="shared" si="1195"/>
        <v>0</v>
      </c>
      <c r="AN175" s="33">
        <f t="shared" si="1195"/>
        <v>8.149072527885437E-10</v>
      </c>
      <c r="AO175" s="33">
        <f t="shared" si="1195"/>
        <v>0</v>
      </c>
      <c r="AP175" s="33">
        <f t="shared" si="1195"/>
        <v>0</v>
      </c>
      <c r="AQ175" s="33">
        <f t="shared" si="1195"/>
        <v>-4.0745362639427185E-10</v>
      </c>
      <c r="AR175" s="33">
        <f t="shared" si="1195"/>
        <v>-4.220055416226387E-10</v>
      </c>
      <c r="AS175" s="33">
        <f t="shared" si="1195"/>
        <v>-4.220055416226387E-10</v>
      </c>
      <c r="AT175" s="33">
        <f t="shared" si="1195"/>
        <v>-4.220055416226387E-10</v>
      </c>
      <c r="AU175" s="33">
        <f t="shared" si="1195"/>
        <v>-4.220055416226387E-10</v>
      </c>
      <c r="AV175" s="33">
        <f t="shared" si="1195"/>
        <v>-4.220055416226387E-10</v>
      </c>
      <c r="AW175" s="33">
        <f t="shared" si="1195"/>
        <v>-4.220055416226387E-10</v>
      </c>
      <c r="AX175" s="33">
        <f t="shared" si="1195"/>
        <v>-4.220055416226387E-10</v>
      </c>
      <c r="AY175" s="33">
        <f t="shared" si="1195"/>
        <v>-4.220055416226387E-10</v>
      </c>
      <c r="AZ175" s="33">
        <f t="shared" si="1195"/>
        <v>-4.220055416226387E-10</v>
      </c>
      <c r="BA175" s="33">
        <f t="shared" si="1195"/>
        <v>-4.220055416226387E-10</v>
      </c>
      <c r="BB175" s="33">
        <f t="shared" si="1195"/>
        <v>-4.220055416226387E-10</v>
      </c>
      <c r="BC175" s="33">
        <f t="shared" si="1195"/>
        <v>-4.220055416226387E-10</v>
      </c>
      <c r="BD175" s="33">
        <f t="shared" si="1195"/>
        <v>-4.220055416226387E-10</v>
      </c>
      <c r="BE175" s="33">
        <f t="shared" si="1195"/>
        <v>-4.220055416226387E-10</v>
      </c>
      <c r="BF175" s="33">
        <f t="shared" si="1195"/>
        <v>-4.220055416226387E-10</v>
      </c>
      <c r="BG175" s="33">
        <f t="shared" si="1195"/>
        <v>-4.220055416226387E-10</v>
      </c>
      <c r="BH175" s="33">
        <f t="shared" si="1195"/>
        <v>-4.220055416226387E-10</v>
      </c>
      <c r="BI175" s="33">
        <f t="shared" si="1195"/>
        <v>-4.220055416226387E-10</v>
      </c>
      <c r="BJ175" s="33">
        <f t="shared" si="1195"/>
        <v>-4.220055416226387E-10</v>
      </c>
      <c r="BK175" s="33">
        <f t="shared" si="1195"/>
        <v>-4.220055416226387E-10</v>
      </c>
      <c r="BL175" s="33">
        <f t="shared" si="1195"/>
        <v>-4.220055416226387E-10</v>
      </c>
      <c r="BM175" s="33">
        <f t="shared" si="1195"/>
        <v>-4.220055416226387E-10</v>
      </c>
      <c r="BN175" s="33">
        <f t="shared" si="1195"/>
        <v>-4.220055416226387E-10</v>
      </c>
      <c r="BO175" s="33">
        <f t="shared" si="1195"/>
        <v>-4.220055416226387E-10</v>
      </c>
    </row>
    <row r="177" spans="1:79" x14ac:dyDescent="0.3">
      <c r="A177" s="5" t="s">
        <v>177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178</v>
      </c>
      <c r="B178" s="110" t="s">
        <v>179</v>
      </c>
      <c r="C178" s="110" t="s">
        <v>180</v>
      </c>
      <c r="D178" s="110" t="s">
        <v>181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9" cm="1">
        <f t="array" ref="A179:A214">TRANSPOSE(AF4:BO4)</f>
        <v>46783</v>
      </c>
      <c r="B179" s="41" cm="1">
        <f t="array" ref="B179:B214">TRANSPOSE(AF174:BO174)</f>
        <v>60000</v>
      </c>
      <c r="C179" s="103">
        <v>25</v>
      </c>
      <c r="D179" s="103">
        <v>0</v>
      </c>
      <c r="F179" s="13" t="s">
        <v>186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6">IF(MEDIAN($A179,AG$4,EOMONTH($A179,($C179*12)))=AG$4,SLN($B179,$D179,($C179*12)),0)</f>
        <v>200</v>
      </c>
      <c r="AH179" s="41">
        <f t="shared" si="1196"/>
        <v>200</v>
      </c>
      <c r="AI179" s="41">
        <f t="shared" si="1196"/>
        <v>200</v>
      </c>
      <c r="AJ179" s="41">
        <f t="shared" si="1196"/>
        <v>200</v>
      </c>
      <c r="AK179" s="41">
        <f t="shared" si="1196"/>
        <v>200</v>
      </c>
      <c r="AL179" s="41">
        <f t="shared" si="1196"/>
        <v>200</v>
      </c>
      <c r="AM179" s="41">
        <f t="shared" si="1196"/>
        <v>200</v>
      </c>
      <c r="AN179" s="41">
        <f t="shared" si="1196"/>
        <v>200</v>
      </c>
      <c r="AO179" s="41">
        <f t="shared" si="1196"/>
        <v>200</v>
      </c>
      <c r="AP179" s="41">
        <f t="shared" si="1196"/>
        <v>200</v>
      </c>
      <c r="AQ179" s="41">
        <f t="shared" si="1196"/>
        <v>200</v>
      </c>
      <c r="AR179" s="41">
        <f t="shared" si="1196"/>
        <v>200</v>
      </c>
      <c r="AS179" s="41">
        <f t="shared" si="1196"/>
        <v>200</v>
      </c>
      <c r="AT179" s="41">
        <f t="shared" si="1196"/>
        <v>200</v>
      </c>
      <c r="AU179" s="41">
        <f t="shared" si="1196"/>
        <v>200</v>
      </c>
      <c r="AV179" s="41">
        <f t="shared" si="1196"/>
        <v>200</v>
      </c>
      <c r="AW179" s="41">
        <f t="shared" si="1196"/>
        <v>200</v>
      </c>
      <c r="AX179" s="41">
        <f t="shared" si="1196"/>
        <v>200</v>
      </c>
      <c r="AY179" s="41">
        <f t="shared" si="1196"/>
        <v>200</v>
      </c>
      <c r="AZ179" s="41">
        <f t="shared" si="1196"/>
        <v>200</v>
      </c>
      <c r="BA179" s="41">
        <f t="shared" si="1196"/>
        <v>200</v>
      </c>
      <c r="BB179" s="41">
        <f t="shared" si="1196"/>
        <v>200</v>
      </c>
      <c r="BC179" s="41">
        <f t="shared" si="1196"/>
        <v>200</v>
      </c>
      <c r="BD179" s="41">
        <f t="shared" si="1196"/>
        <v>200</v>
      </c>
      <c r="BE179" s="41">
        <f t="shared" si="1196"/>
        <v>200</v>
      </c>
      <c r="BF179" s="41">
        <f t="shared" si="1196"/>
        <v>200</v>
      </c>
      <c r="BG179" s="41">
        <f t="shared" si="1196"/>
        <v>200</v>
      </c>
      <c r="BH179" s="41">
        <f t="shared" si="1196"/>
        <v>200</v>
      </c>
      <c r="BI179" s="41">
        <f t="shared" si="1196"/>
        <v>200</v>
      </c>
      <c r="BJ179" s="41">
        <f t="shared" si="1196"/>
        <v>200</v>
      </c>
      <c r="BK179" s="41">
        <f t="shared" si="1196"/>
        <v>200</v>
      </c>
      <c r="BL179" s="41">
        <f t="shared" si="1196"/>
        <v>200</v>
      </c>
      <c r="BM179" s="41">
        <f t="shared" si="1196"/>
        <v>200</v>
      </c>
      <c r="BN179" s="41">
        <f t="shared" si="1196"/>
        <v>200</v>
      </c>
      <c r="BO179" s="41">
        <f t="shared" si="1196"/>
        <v>200</v>
      </c>
    </row>
    <row r="180" spans="1:79" x14ac:dyDescent="0.3">
      <c r="A180" s="109">
        <v>46812</v>
      </c>
      <c r="B180" s="41">
        <v>60000</v>
      </c>
      <c r="C180" s="103">
        <v>25</v>
      </c>
      <c r="D180" s="103">
        <v>0</v>
      </c>
      <c r="F180" s="13" t="s">
        <v>186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14" si="1197">IF(MEDIAN($A180,AF$4,EOMONTH($A180,($C180*12)))=AF$4,SLN($B180,$D180,($C180*12)),0)</f>
        <v>0</v>
      </c>
      <c r="AG180" s="41">
        <f t="shared" si="1196"/>
        <v>200</v>
      </c>
      <c r="AH180" s="41">
        <f t="shared" si="1196"/>
        <v>200</v>
      </c>
      <c r="AI180" s="41">
        <f t="shared" si="1196"/>
        <v>200</v>
      </c>
      <c r="AJ180" s="41">
        <f t="shared" si="1196"/>
        <v>200</v>
      </c>
      <c r="AK180" s="41">
        <f t="shared" si="1196"/>
        <v>200</v>
      </c>
      <c r="AL180" s="41">
        <f t="shared" si="1196"/>
        <v>200</v>
      </c>
      <c r="AM180" s="41">
        <f t="shared" si="1196"/>
        <v>200</v>
      </c>
      <c r="AN180" s="41">
        <f t="shared" si="1196"/>
        <v>200</v>
      </c>
      <c r="AO180" s="41">
        <f t="shared" si="1196"/>
        <v>200</v>
      </c>
      <c r="AP180" s="41">
        <f t="shared" si="1196"/>
        <v>200</v>
      </c>
      <c r="AQ180" s="41">
        <f t="shared" si="1196"/>
        <v>200</v>
      </c>
      <c r="AR180" s="41">
        <f t="shared" si="1196"/>
        <v>200</v>
      </c>
      <c r="AS180" s="41">
        <f t="shared" si="1196"/>
        <v>200</v>
      </c>
      <c r="AT180" s="41">
        <f t="shared" si="1196"/>
        <v>200</v>
      </c>
      <c r="AU180" s="41">
        <f t="shared" si="1196"/>
        <v>200</v>
      </c>
      <c r="AV180" s="41">
        <f t="shared" si="1196"/>
        <v>200</v>
      </c>
      <c r="AW180" s="41">
        <f t="shared" si="1196"/>
        <v>200</v>
      </c>
      <c r="AX180" s="41">
        <f t="shared" si="1196"/>
        <v>200</v>
      </c>
      <c r="AY180" s="41">
        <f t="shared" si="1196"/>
        <v>200</v>
      </c>
      <c r="AZ180" s="41">
        <f t="shared" si="1196"/>
        <v>200</v>
      </c>
      <c r="BA180" s="41">
        <f t="shared" si="1196"/>
        <v>200</v>
      </c>
      <c r="BB180" s="41">
        <f t="shared" si="1196"/>
        <v>200</v>
      </c>
      <c r="BC180" s="41">
        <f t="shared" si="1196"/>
        <v>200</v>
      </c>
      <c r="BD180" s="41">
        <f t="shared" si="1196"/>
        <v>200</v>
      </c>
      <c r="BE180" s="41">
        <f t="shared" si="1196"/>
        <v>200</v>
      </c>
      <c r="BF180" s="41">
        <f t="shared" si="1196"/>
        <v>200</v>
      </c>
      <c r="BG180" s="41">
        <f t="shared" si="1196"/>
        <v>200</v>
      </c>
      <c r="BH180" s="41">
        <f t="shared" si="1196"/>
        <v>200</v>
      </c>
      <c r="BI180" s="41">
        <f t="shared" si="1196"/>
        <v>200</v>
      </c>
      <c r="BJ180" s="41">
        <f t="shared" si="1196"/>
        <v>200</v>
      </c>
      <c r="BK180" s="41">
        <f t="shared" si="1196"/>
        <v>200</v>
      </c>
      <c r="BL180" s="41">
        <f t="shared" si="1196"/>
        <v>200</v>
      </c>
      <c r="BM180" s="41">
        <f t="shared" si="1196"/>
        <v>200</v>
      </c>
      <c r="BN180" s="41">
        <f t="shared" si="1196"/>
        <v>200</v>
      </c>
      <c r="BO180" s="41">
        <f t="shared" si="1196"/>
        <v>200</v>
      </c>
    </row>
    <row r="181" spans="1:79" x14ac:dyDescent="0.3">
      <c r="A181" s="109">
        <v>46843</v>
      </c>
      <c r="B181" s="41">
        <v>60000</v>
      </c>
      <c r="C181" s="103">
        <v>25</v>
      </c>
      <c r="D181" s="103">
        <v>0</v>
      </c>
      <c r="F181" s="13" t="s">
        <v>186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7"/>
        <v>0</v>
      </c>
      <c r="AG181" s="41">
        <f t="shared" si="1196"/>
        <v>0</v>
      </c>
      <c r="AH181" s="41">
        <f t="shared" si="1196"/>
        <v>200</v>
      </c>
      <c r="AI181" s="41">
        <f t="shared" si="1196"/>
        <v>200</v>
      </c>
      <c r="AJ181" s="41">
        <f t="shared" si="1196"/>
        <v>200</v>
      </c>
      <c r="AK181" s="41">
        <f t="shared" si="1196"/>
        <v>200</v>
      </c>
      <c r="AL181" s="41">
        <f t="shared" si="1196"/>
        <v>200</v>
      </c>
      <c r="AM181" s="41">
        <f t="shared" si="1196"/>
        <v>200</v>
      </c>
      <c r="AN181" s="41">
        <f t="shared" si="1196"/>
        <v>200</v>
      </c>
      <c r="AO181" s="41">
        <f t="shared" si="1196"/>
        <v>200</v>
      </c>
      <c r="AP181" s="41">
        <f t="shared" si="1196"/>
        <v>200</v>
      </c>
      <c r="AQ181" s="41">
        <f t="shared" si="1196"/>
        <v>200</v>
      </c>
      <c r="AR181" s="41">
        <f t="shared" si="1196"/>
        <v>200</v>
      </c>
      <c r="AS181" s="41">
        <f t="shared" si="1196"/>
        <v>200</v>
      </c>
      <c r="AT181" s="41">
        <f t="shared" si="1196"/>
        <v>200</v>
      </c>
      <c r="AU181" s="41">
        <f t="shared" si="1196"/>
        <v>200</v>
      </c>
      <c r="AV181" s="41">
        <f t="shared" si="1196"/>
        <v>200</v>
      </c>
      <c r="AW181" s="41">
        <f t="shared" si="1196"/>
        <v>200</v>
      </c>
      <c r="AX181" s="41">
        <f t="shared" si="1196"/>
        <v>200</v>
      </c>
      <c r="AY181" s="41">
        <f t="shared" si="1196"/>
        <v>200</v>
      </c>
      <c r="AZ181" s="41">
        <f t="shared" si="1196"/>
        <v>200</v>
      </c>
      <c r="BA181" s="41">
        <f t="shared" si="1196"/>
        <v>200</v>
      </c>
      <c r="BB181" s="41">
        <f t="shared" si="1196"/>
        <v>200</v>
      </c>
      <c r="BC181" s="41">
        <f t="shared" si="1196"/>
        <v>200</v>
      </c>
      <c r="BD181" s="41">
        <f t="shared" si="1196"/>
        <v>200</v>
      </c>
      <c r="BE181" s="41">
        <f t="shared" si="1196"/>
        <v>200</v>
      </c>
      <c r="BF181" s="41">
        <f t="shared" si="1196"/>
        <v>200</v>
      </c>
      <c r="BG181" s="41">
        <f t="shared" si="1196"/>
        <v>200</v>
      </c>
      <c r="BH181" s="41">
        <f t="shared" si="1196"/>
        <v>200</v>
      </c>
      <c r="BI181" s="41">
        <f t="shared" si="1196"/>
        <v>200</v>
      </c>
      <c r="BJ181" s="41">
        <f t="shared" si="1196"/>
        <v>200</v>
      </c>
      <c r="BK181" s="41">
        <f t="shared" si="1196"/>
        <v>200</v>
      </c>
      <c r="BL181" s="41">
        <f t="shared" si="1196"/>
        <v>200</v>
      </c>
      <c r="BM181" s="41">
        <f t="shared" si="1196"/>
        <v>200</v>
      </c>
      <c r="BN181" s="41">
        <f t="shared" si="1196"/>
        <v>200</v>
      </c>
      <c r="BO181" s="41">
        <f t="shared" si="1196"/>
        <v>200</v>
      </c>
    </row>
    <row r="182" spans="1:79" x14ac:dyDescent="0.3">
      <c r="A182" s="109">
        <v>46873</v>
      </c>
      <c r="B182" s="41">
        <v>660000</v>
      </c>
      <c r="C182" s="103">
        <v>25</v>
      </c>
      <c r="D182" s="103">
        <v>0</v>
      </c>
      <c r="F182" s="13" t="s">
        <v>186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7"/>
        <v>0</v>
      </c>
      <c r="AG182" s="41">
        <f t="shared" si="1196"/>
        <v>0</v>
      </c>
      <c r="AH182" s="41">
        <f t="shared" si="1196"/>
        <v>0</v>
      </c>
      <c r="AI182" s="41">
        <f t="shared" si="1196"/>
        <v>2200</v>
      </c>
      <c r="AJ182" s="41">
        <f t="shared" si="1196"/>
        <v>2200</v>
      </c>
      <c r="AK182" s="41">
        <f t="shared" si="1196"/>
        <v>2200</v>
      </c>
      <c r="AL182" s="41">
        <f t="shared" si="1196"/>
        <v>2200</v>
      </c>
      <c r="AM182" s="41">
        <f t="shared" si="1196"/>
        <v>2200</v>
      </c>
      <c r="AN182" s="41">
        <f t="shared" si="1196"/>
        <v>2200</v>
      </c>
      <c r="AO182" s="41">
        <f t="shared" si="1196"/>
        <v>2200</v>
      </c>
      <c r="AP182" s="41">
        <f t="shared" si="1196"/>
        <v>2200</v>
      </c>
      <c r="AQ182" s="41">
        <f t="shared" si="1196"/>
        <v>2200</v>
      </c>
      <c r="AR182" s="41">
        <f t="shared" si="1196"/>
        <v>2200</v>
      </c>
      <c r="AS182" s="41">
        <f t="shared" si="1196"/>
        <v>2200</v>
      </c>
      <c r="AT182" s="41">
        <f t="shared" si="1196"/>
        <v>2200</v>
      </c>
      <c r="AU182" s="41">
        <f t="shared" si="1196"/>
        <v>2200</v>
      </c>
      <c r="AV182" s="41">
        <f t="shared" si="1196"/>
        <v>2200</v>
      </c>
      <c r="AW182" s="41">
        <f t="shared" si="1196"/>
        <v>2200</v>
      </c>
      <c r="AX182" s="41">
        <f t="shared" si="1196"/>
        <v>2200</v>
      </c>
      <c r="AY182" s="41">
        <f t="shared" si="1196"/>
        <v>2200</v>
      </c>
      <c r="AZ182" s="41">
        <f t="shared" si="1196"/>
        <v>2200</v>
      </c>
      <c r="BA182" s="41">
        <f t="shared" si="1196"/>
        <v>2200</v>
      </c>
      <c r="BB182" s="41">
        <f t="shared" si="1196"/>
        <v>2200</v>
      </c>
      <c r="BC182" s="41">
        <f t="shared" si="1196"/>
        <v>2200</v>
      </c>
      <c r="BD182" s="41">
        <f t="shared" si="1196"/>
        <v>2200</v>
      </c>
      <c r="BE182" s="41">
        <f t="shared" si="1196"/>
        <v>2200</v>
      </c>
      <c r="BF182" s="41">
        <f t="shared" si="1196"/>
        <v>2200</v>
      </c>
      <c r="BG182" s="41">
        <f t="shared" si="1196"/>
        <v>2200</v>
      </c>
      <c r="BH182" s="41">
        <f t="shared" si="1196"/>
        <v>2200</v>
      </c>
      <c r="BI182" s="41">
        <f t="shared" si="1196"/>
        <v>2200</v>
      </c>
      <c r="BJ182" s="41">
        <f t="shared" si="1196"/>
        <v>2200</v>
      </c>
      <c r="BK182" s="41">
        <f t="shared" si="1196"/>
        <v>2200</v>
      </c>
      <c r="BL182" s="41">
        <f t="shared" si="1196"/>
        <v>2200</v>
      </c>
      <c r="BM182" s="41">
        <f t="shared" si="1196"/>
        <v>2200</v>
      </c>
      <c r="BN182" s="41">
        <f t="shared" si="1196"/>
        <v>2200</v>
      </c>
      <c r="BO182" s="41">
        <f t="shared" si="1196"/>
        <v>2200</v>
      </c>
    </row>
    <row r="183" spans="1:79" x14ac:dyDescent="0.3">
      <c r="A183" s="109">
        <v>46904</v>
      </c>
      <c r="B183" s="41">
        <v>660000</v>
      </c>
      <c r="C183" s="103">
        <v>25</v>
      </c>
      <c r="D183" s="103">
        <v>0</v>
      </c>
      <c r="F183" s="13" t="s">
        <v>186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7"/>
        <v>0</v>
      </c>
      <c r="AG183" s="41">
        <f t="shared" si="1196"/>
        <v>0</v>
      </c>
      <c r="AH183" s="41">
        <f t="shared" si="1196"/>
        <v>0</v>
      </c>
      <c r="AI183" s="41">
        <f t="shared" si="1196"/>
        <v>0</v>
      </c>
      <c r="AJ183" s="41">
        <f t="shared" si="1196"/>
        <v>2200</v>
      </c>
      <c r="AK183" s="41">
        <f t="shared" si="1196"/>
        <v>2200</v>
      </c>
      <c r="AL183" s="41">
        <f t="shared" si="1196"/>
        <v>2200</v>
      </c>
      <c r="AM183" s="41">
        <f t="shared" si="1196"/>
        <v>2200</v>
      </c>
      <c r="AN183" s="41">
        <f t="shared" si="1196"/>
        <v>2200</v>
      </c>
      <c r="AO183" s="41">
        <f t="shared" si="1196"/>
        <v>2200</v>
      </c>
      <c r="AP183" s="41">
        <f t="shared" si="1196"/>
        <v>2200</v>
      </c>
      <c r="AQ183" s="41">
        <f t="shared" si="1196"/>
        <v>2200</v>
      </c>
      <c r="AR183" s="41">
        <f t="shared" si="1196"/>
        <v>2200</v>
      </c>
      <c r="AS183" s="41">
        <f t="shared" si="1196"/>
        <v>2200</v>
      </c>
      <c r="AT183" s="41">
        <f t="shared" si="1196"/>
        <v>2200</v>
      </c>
      <c r="AU183" s="41">
        <f t="shared" si="1196"/>
        <v>2200</v>
      </c>
      <c r="AV183" s="41">
        <f t="shared" si="1196"/>
        <v>2200</v>
      </c>
      <c r="AW183" s="41">
        <f t="shared" si="1196"/>
        <v>2200</v>
      </c>
      <c r="AX183" s="41">
        <f t="shared" si="1196"/>
        <v>2200</v>
      </c>
      <c r="AY183" s="41">
        <f t="shared" si="1196"/>
        <v>2200</v>
      </c>
      <c r="AZ183" s="41">
        <f t="shared" si="1196"/>
        <v>2200</v>
      </c>
      <c r="BA183" s="41">
        <f t="shared" si="1196"/>
        <v>2200</v>
      </c>
      <c r="BB183" s="41">
        <f t="shared" si="1196"/>
        <v>2200</v>
      </c>
      <c r="BC183" s="41">
        <f t="shared" si="1196"/>
        <v>2200</v>
      </c>
      <c r="BD183" s="41">
        <f t="shared" si="1196"/>
        <v>2200</v>
      </c>
      <c r="BE183" s="41">
        <f t="shared" si="1196"/>
        <v>2200</v>
      </c>
      <c r="BF183" s="41">
        <f t="shared" si="1196"/>
        <v>2200</v>
      </c>
      <c r="BG183" s="41">
        <f t="shared" si="1196"/>
        <v>2200</v>
      </c>
      <c r="BH183" s="41">
        <f t="shared" si="1196"/>
        <v>2200</v>
      </c>
      <c r="BI183" s="41">
        <f t="shared" si="1196"/>
        <v>2200</v>
      </c>
      <c r="BJ183" s="41">
        <f t="shared" si="1196"/>
        <v>2200</v>
      </c>
      <c r="BK183" s="41">
        <f t="shared" si="1196"/>
        <v>2200</v>
      </c>
      <c r="BL183" s="41">
        <f t="shared" si="1196"/>
        <v>2200</v>
      </c>
      <c r="BM183" s="41">
        <f t="shared" si="1196"/>
        <v>2200</v>
      </c>
      <c r="BN183" s="41">
        <f t="shared" si="1196"/>
        <v>2200</v>
      </c>
      <c r="BO183" s="41">
        <f t="shared" si="1196"/>
        <v>2200</v>
      </c>
    </row>
    <row r="184" spans="1:79" x14ac:dyDescent="0.3">
      <c r="A184" s="109">
        <v>46934</v>
      </c>
      <c r="B184" s="41">
        <v>560000</v>
      </c>
      <c r="C184" s="103">
        <v>25</v>
      </c>
      <c r="D184" s="103">
        <v>0</v>
      </c>
      <c r="F184" s="13" t="s">
        <v>186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7"/>
        <v>0</v>
      </c>
      <c r="AG184" s="41">
        <f t="shared" si="1196"/>
        <v>0</v>
      </c>
      <c r="AH184" s="41">
        <f t="shared" si="1196"/>
        <v>0</v>
      </c>
      <c r="AI184" s="41">
        <f t="shared" si="1196"/>
        <v>0</v>
      </c>
      <c r="AJ184" s="41">
        <f t="shared" si="1196"/>
        <v>0</v>
      </c>
      <c r="AK184" s="41">
        <f t="shared" si="1196"/>
        <v>1866.6666666666667</v>
      </c>
      <c r="AL184" s="41">
        <f t="shared" si="1196"/>
        <v>1866.6666666666667</v>
      </c>
      <c r="AM184" s="41">
        <f t="shared" si="1196"/>
        <v>1866.6666666666667</v>
      </c>
      <c r="AN184" s="41">
        <f t="shared" si="1196"/>
        <v>1866.6666666666667</v>
      </c>
      <c r="AO184" s="41">
        <f t="shared" si="1196"/>
        <v>1866.6666666666667</v>
      </c>
      <c r="AP184" s="41">
        <f t="shared" si="1196"/>
        <v>1866.6666666666667</v>
      </c>
      <c r="AQ184" s="41">
        <f t="shared" si="1196"/>
        <v>1866.6666666666667</v>
      </c>
      <c r="AR184" s="41">
        <f t="shared" si="1196"/>
        <v>1866.6666666666667</v>
      </c>
      <c r="AS184" s="41">
        <f t="shared" si="1196"/>
        <v>1866.6666666666667</v>
      </c>
      <c r="AT184" s="41">
        <f t="shared" si="1196"/>
        <v>1866.6666666666667</v>
      </c>
      <c r="AU184" s="41">
        <f t="shared" si="1196"/>
        <v>1866.6666666666667</v>
      </c>
      <c r="AV184" s="41">
        <f t="shared" si="1196"/>
        <v>1866.6666666666667</v>
      </c>
      <c r="AW184" s="41">
        <f t="shared" si="1196"/>
        <v>1866.6666666666667</v>
      </c>
      <c r="AX184" s="41">
        <f t="shared" si="1196"/>
        <v>1866.6666666666667</v>
      </c>
      <c r="AY184" s="41">
        <f t="shared" si="1196"/>
        <v>1866.6666666666667</v>
      </c>
      <c r="AZ184" s="41">
        <f t="shared" si="1196"/>
        <v>1866.6666666666667</v>
      </c>
      <c r="BA184" s="41">
        <f t="shared" si="1196"/>
        <v>1866.6666666666667</v>
      </c>
      <c r="BB184" s="41">
        <f t="shared" si="1196"/>
        <v>1866.6666666666667</v>
      </c>
      <c r="BC184" s="41">
        <f t="shared" si="1196"/>
        <v>1866.6666666666667</v>
      </c>
      <c r="BD184" s="41">
        <f t="shared" si="1196"/>
        <v>1866.6666666666667</v>
      </c>
      <c r="BE184" s="41">
        <f t="shared" si="1196"/>
        <v>1866.6666666666667</v>
      </c>
      <c r="BF184" s="41">
        <f t="shared" si="1196"/>
        <v>1866.6666666666667</v>
      </c>
      <c r="BG184" s="41">
        <f t="shared" si="1196"/>
        <v>1866.6666666666667</v>
      </c>
      <c r="BH184" s="41">
        <f t="shared" si="1196"/>
        <v>1866.6666666666667</v>
      </c>
      <c r="BI184" s="41">
        <f t="shared" si="1196"/>
        <v>1866.6666666666667</v>
      </c>
      <c r="BJ184" s="41">
        <f t="shared" si="1196"/>
        <v>1866.6666666666667</v>
      </c>
      <c r="BK184" s="41">
        <f t="shared" si="1196"/>
        <v>1866.6666666666667</v>
      </c>
      <c r="BL184" s="41">
        <f t="shared" si="1196"/>
        <v>1866.6666666666667</v>
      </c>
      <c r="BM184" s="41">
        <f t="shared" si="1196"/>
        <v>1866.6666666666667</v>
      </c>
      <c r="BN184" s="41">
        <f t="shared" si="1196"/>
        <v>1866.6666666666667</v>
      </c>
      <c r="BO184" s="41">
        <f t="shared" si="1196"/>
        <v>1866.6666666666667</v>
      </c>
    </row>
    <row r="185" spans="1:79" x14ac:dyDescent="0.3">
      <c r="A185" s="109">
        <v>46965</v>
      </c>
      <c r="B185" s="41">
        <v>560000</v>
      </c>
      <c r="C185" s="103">
        <v>25</v>
      </c>
      <c r="D185" s="103">
        <v>0</v>
      </c>
      <c r="F185" s="13" t="s">
        <v>186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7"/>
        <v>0</v>
      </c>
      <c r="AG185" s="41">
        <f t="shared" si="1196"/>
        <v>0</v>
      </c>
      <c r="AH185" s="41">
        <f t="shared" si="1196"/>
        <v>0</v>
      </c>
      <c r="AI185" s="41">
        <f t="shared" si="1196"/>
        <v>0</v>
      </c>
      <c r="AJ185" s="41">
        <f t="shared" si="1196"/>
        <v>0</v>
      </c>
      <c r="AK185" s="41">
        <f t="shared" si="1196"/>
        <v>0</v>
      </c>
      <c r="AL185" s="41">
        <f t="shared" si="1196"/>
        <v>1866.6666666666667</v>
      </c>
      <c r="AM185" s="41">
        <f t="shared" si="1196"/>
        <v>1866.6666666666667</v>
      </c>
      <c r="AN185" s="41">
        <f t="shared" si="1196"/>
        <v>1866.6666666666667</v>
      </c>
      <c r="AO185" s="41">
        <f t="shared" si="1196"/>
        <v>1866.6666666666667</v>
      </c>
      <c r="AP185" s="41">
        <f t="shared" si="1196"/>
        <v>1866.6666666666667</v>
      </c>
      <c r="AQ185" s="41">
        <f t="shared" si="1196"/>
        <v>1866.6666666666667</v>
      </c>
      <c r="AR185" s="41">
        <f t="shared" si="1196"/>
        <v>1866.6666666666667</v>
      </c>
      <c r="AS185" s="41">
        <f t="shared" si="1196"/>
        <v>1866.6666666666667</v>
      </c>
      <c r="AT185" s="41">
        <f t="shared" si="1196"/>
        <v>1866.6666666666667</v>
      </c>
      <c r="AU185" s="41">
        <f t="shared" si="1196"/>
        <v>1866.6666666666667</v>
      </c>
      <c r="AV185" s="41">
        <f t="shared" si="1196"/>
        <v>1866.6666666666667</v>
      </c>
      <c r="AW185" s="41">
        <f t="shared" si="1196"/>
        <v>1866.6666666666667</v>
      </c>
      <c r="AX185" s="41">
        <f t="shared" si="1196"/>
        <v>1866.6666666666667</v>
      </c>
      <c r="AY185" s="41">
        <f t="shared" si="1196"/>
        <v>1866.6666666666667</v>
      </c>
      <c r="AZ185" s="41">
        <f t="shared" si="1196"/>
        <v>1866.6666666666667</v>
      </c>
      <c r="BA185" s="41">
        <f t="shared" si="1196"/>
        <v>1866.6666666666667</v>
      </c>
      <c r="BB185" s="41">
        <f t="shared" si="1196"/>
        <v>1866.6666666666667</v>
      </c>
      <c r="BC185" s="41">
        <f t="shared" si="1196"/>
        <v>1866.6666666666667</v>
      </c>
      <c r="BD185" s="41">
        <f t="shared" si="1196"/>
        <v>1866.6666666666667</v>
      </c>
      <c r="BE185" s="41">
        <f t="shared" si="1196"/>
        <v>1866.6666666666667</v>
      </c>
      <c r="BF185" s="41">
        <f t="shared" si="1196"/>
        <v>1866.6666666666667</v>
      </c>
      <c r="BG185" s="41">
        <f t="shared" si="1196"/>
        <v>1866.6666666666667</v>
      </c>
      <c r="BH185" s="41">
        <f t="shared" si="1196"/>
        <v>1866.6666666666667</v>
      </c>
      <c r="BI185" s="41">
        <f t="shared" si="1196"/>
        <v>1866.6666666666667</v>
      </c>
      <c r="BJ185" s="41">
        <f t="shared" si="1196"/>
        <v>1866.6666666666667</v>
      </c>
      <c r="BK185" s="41">
        <f t="shared" si="1196"/>
        <v>1866.6666666666667</v>
      </c>
      <c r="BL185" s="41">
        <f t="shared" si="1196"/>
        <v>1866.6666666666667</v>
      </c>
      <c r="BM185" s="41">
        <f t="shared" si="1196"/>
        <v>1866.6666666666667</v>
      </c>
      <c r="BN185" s="41">
        <f t="shared" si="1196"/>
        <v>1866.6666666666667</v>
      </c>
      <c r="BO185" s="41">
        <f t="shared" si="1196"/>
        <v>1866.6666666666667</v>
      </c>
    </row>
    <row r="186" spans="1:79" x14ac:dyDescent="0.3">
      <c r="A186" s="109">
        <v>46996</v>
      </c>
      <c r="B186" s="41">
        <v>460000</v>
      </c>
      <c r="C186" s="103">
        <v>25</v>
      </c>
      <c r="D186" s="103">
        <v>0</v>
      </c>
      <c r="F186" s="13" t="s">
        <v>186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7"/>
        <v>0</v>
      </c>
      <c r="AG186" s="41">
        <f t="shared" si="1196"/>
        <v>0</v>
      </c>
      <c r="AH186" s="41">
        <f t="shared" si="1196"/>
        <v>0</v>
      </c>
      <c r="AI186" s="41">
        <f t="shared" si="1196"/>
        <v>0</v>
      </c>
      <c r="AJ186" s="41">
        <f t="shared" si="1196"/>
        <v>0</v>
      </c>
      <c r="AK186" s="41">
        <f t="shared" si="1196"/>
        <v>0</v>
      </c>
      <c r="AL186" s="41">
        <f t="shared" si="1196"/>
        <v>0</v>
      </c>
      <c r="AM186" s="41">
        <f t="shared" si="1196"/>
        <v>1533.3333333333333</v>
      </c>
      <c r="AN186" s="41">
        <f t="shared" si="1196"/>
        <v>1533.3333333333333</v>
      </c>
      <c r="AO186" s="41">
        <f t="shared" si="1196"/>
        <v>1533.3333333333333</v>
      </c>
      <c r="AP186" s="41">
        <f t="shared" si="1196"/>
        <v>1533.3333333333333</v>
      </c>
      <c r="AQ186" s="41">
        <f t="shared" ref="AQ186:BF214" si="1198">IF(MEDIAN($A186,AQ$4,EOMONTH($A186,($C186*12)))=AQ$4,SLN($B186,$D186,($C186*12)),0)</f>
        <v>1533.3333333333333</v>
      </c>
      <c r="AR186" s="41">
        <f t="shared" si="1198"/>
        <v>1533.3333333333333</v>
      </c>
      <c r="AS186" s="41">
        <f t="shared" si="1198"/>
        <v>1533.3333333333333</v>
      </c>
      <c r="AT186" s="41">
        <f t="shared" si="1198"/>
        <v>1533.3333333333333</v>
      </c>
      <c r="AU186" s="41">
        <f t="shared" si="1198"/>
        <v>1533.3333333333333</v>
      </c>
      <c r="AV186" s="41">
        <f t="shared" si="1198"/>
        <v>1533.3333333333333</v>
      </c>
      <c r="AW186" s="41">
        <f t="shared" si="1198"/>
        <v>1533.3333333333333</v>
      </c>
      <c r="AX186" s="41">
        <f t="shared" si="1198"/>
        <v>1533.3333333333333</v>
      </c>
      <c r="AY186" s="41">
        <f t="shared" si="1198"/>
        <v>1533.3333333333333</v>
      </c>
      <c r="AZ186" s="41">
        <f t="shared" si="1198"/>
        <v>1533.3333333333333</v>
      </c>
      <c r="BA186" s="41">
        <f t="shared" si="1198"/>
        <v>1533.3333333333333</v>
      </c>
      <c r="BB186" s="41">
        <f t="shared" si="1198"/>
        <v>1533.3333333333333</v>
      </c>
      <c r="BC186" s="41">
        <f t="shared" si="1198"/>
        <v>1533.3333333333333</v>
      </c>
      <c r="BD186" s="41">
        <f t="shared" si="1198"/>
        <v>1533.3333333333333</v>
      </c>
      <c r="BE186" s="41">
        <f t="shared" si="1198"/>
        <v>1533.3333333333333</v>
      </c>
      <c r="BF186" s="41">
        <f t="shared" si="1198"/>
        <v>1533.3333333333333</v>
      </c>
      <c r="BG186" s="41">
        <f t="shared" ref="BG186:BO214" si="1199">IF(MEDIAN($A186,BG$4,EOMONTH($A186,($C186*12)))=BG$4,SLN($B186,$D186,($C186*12)),0)</f>
        <v>1533.3333333333333</v>
      </c>
      <c r="BH186" s="41">
        <f t="shared" si="1199"/>
        <v>1533.3333333333333</v>
      </c>
      <c r="BI186" s="41">
        <f t="shared" si="1199"/>
        <v>1533.3333333333333</v>
      </c>
      <c r="BJ186" s="41">
        <f t="shared" si="1199"/>
        <v>1533.3333333333333</v>
      </c>
      <c r="BK186" s="41">
        <f t="shared" si="1199"/>
        <v>1533.3333333333333</v>
      </c>
      <c r="BL186" s="41">
        <f t="shared" si="1199"/>
        <v>1533.3333333333333</v>
      </c>
      <c r="BM186" s="41">
        <f t="shared" si="1199"/>
        <v>1533.3333333333333</v>
      </c>
      <c r="BN186" s="41">
        <f t="shared" si="1199"/>
        <v>1533.3333333333333</v>
      </c>
      <c r="BO186" s="41">
        <f t="shared" si="1199"/>
        <v>1533.3333333333333</v>
      </c>
    </row>
    <row r="187" spans="1:79" x14ac:dyDescent="0.3">
      <c r="A187" s="109">
        <v>47026</v>
      </c>
      <c r="B187" s="41">
        <v>460000</v>
      </c>
      <c r="C187" s="103">
        <v>25</v>
      </c>
      <c r="D187" s="103">
        <v>0</v>
      </c>
      <c r="F187" s="13" t="s">
        <v>186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7"/>
        <v>0</v>
      </c>
      <c r="AG187" s="41">
        <f t="shared" si="1197"/>
        <v>0</v>
      </c>
      <c r="AH187" s="41">
        <f t="shared" si="1197"/>
        <v>0</v>
      </c>
      <c r="AI187" s="41">
        <f t="shared" si="1197"/>
        <v>0</v>
      </c>
      <c r="AJ187" s="41">
        <f t="shared" si="1197"/>
        <v>0</v>
      </c>
      <c r="AK187" s="41">
        <f t="shared" si="1197"/>
        <v>0</v>
      </c>
      <c r="AL187" s="41">
        <f t="shared" si="1197"/>
        <v>0</v>
      </c>
      <c r="AM187" s="41">
        <f t="shared" si="1197"/>
        <v>0</v>
      </c>
      <c r="AN187" s="41">
        <f t="shared" si="1197"/>
        <v>1533.3333333333333</v>
      </c>
      <c r="AO187" s="41">
        <f t="shared" si="1197"/>
        <v>1533.3333333333333</v>
      </c>
      <c r="AP187" s="41">
        <f t="shared" si="1197"/>
        <v>1533.3333333333333</v>
      </c>
      <c r="AQ187" s="41">
        <f t="shared" si="1197"/>
        <v>1533.3333333333333</v>
      </c>
      <c r="AR187" s="41">
        <f t="shared" si="1197"/>
        <v>1533.3333333333333</v>
      </c>
      <c r="AS187" s="41">
        <f t="shared" si="1197"/>
        <v>1533.3333333333333</v>
      </c>
      <c r="AT187" s="41">
        <f t="shared" si="1197"/>
        <v>1533.3333333333333</v>
      </c>
      <c r="AU187" s="41">
        <f t="shared" si="1197"/>
        <v>1533.3333333333333</v>
      </c>
      <c r="AV187" s="41">
        <f t="shared" si="1198"/>
        <v>1533.3333333333333</v>
      </c>
      <c r="AW187" s="41">
        <f t="shared" si="1198"/>
        <v>1533.3333333333333</v>
      </c>
      <c r="AX187" s="41">
        <f t="shared" si="1198"/>
        <v>1533.3333333333333</v>
      </c>
      <c r="AY187" s="41">
        <f t="shared" si="1198"/>
        <v>1533.3333333333333</v>
      </c>
      <c r="AZ187" s="41">
        <f t="shared" si="1198"/>
        <v>1533.3333333333333</v>
      </c>
      <c r="BA187" s="41">
        <f t="shared" si="1198"/>
        <v>1533.3333333333333</v>
      </c>
      <c r="BB187" s="41">
        <f t="shared" si="1198"/>
        <v>1533.3333333333333</v>
      </c>
      <c r="BC187" s="41">
        <f t="shared" si="1198"/>
        <v>1533.3333333333333</v>
      </c>
      <c r="BD187" s="41">
        <f t="shared" si="1198"/>
        <v>1533.3333333333333</v>
      </c>
      <c r="BE187" s="41">
        <f t="shared" si="1198"/>
        <v>1533.3333333333333</v>
      </c>
      <c r="BF187" s="41">
        <f t="shared" si="1198"/>
        <v>1533.3333333333333</v>
      </c>
      <c r="BG187" s="41">
        <f t="shared" si="1199"/>
        <v>1533.3333333333333</v>
      </c>
      <c r="BH187" s="41">
        <f t="shared" si="1199"/>
        <v>1533.3333333333333</v>
      </c>
      <c r="BI187" s="41">
        <f t="shared" si="1199"/>
        <v>1533.3333333333333</v>
      </c>
      <c r="BJ187" s="41">
        <f t="shared" si="1199"/>
        <v>1533.3333333333333</v>
      </c>
      <c r="BK187" s="41">
        <f t="shared" si="1199"/>
        <v>1533.3333333333333</v>
      </c>
      <c r="BL187" s="41">
        <f t="shared" si="1199"/>
        <v>1533.3333333333333</v>
      </c>
      <c r="BM187" s="41">
        <f t="shared" si="1199"/>
        <v>1533.3333333333333</v>
      </c>
      <c r="BN187" s="41">
        <f t="shared" si="1199"/>
        <v>1533.3333333333333</v>
      </c>
      <c r="BO187" s="41">
        <f t="shared" si="1199"/>
        <v>1533.3333333333333</v>
      </c>
    </row>
    <row r="188" spans="1:79" x14ac:dyDescent="0.3">
      <c r="A188" s="109">
        <v>47057</v>
      </c>
      <c r="B188" s="41">
        <v>460000</v>
      </c>
      <c r="C188" s="103">
        <v>25</v>
      </c>
      <c r="D188" s="103">
        <v>0</v>
      </c>
      <c r="F188" s="13" t="s">
        <v>186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7"/>
        <v>0</v>
      </c>
      <c r="AG188" s="41">
        <f t="shared" si="1197"/>
        <v>0</v>
      </c>
      <c r="AH188" s="41">
        <f t="shared" si="1197"/>
        <v>0</v>
      </c>
      <c r="AI188" s="41">
        <f t="shared" si="1197"/>
        <v>0</v>
      </c>
      <c r="AJ188" s="41">
        <f t="shared" si="1197"/>
        <v>0</v>
      </c>
      <c r="AK188" s="41">
        <f t="shared" si="1197"/>
        <v>0</v>
      </c>
      <c r="AL188" s="41">
        <f t="shared" si="1197"/>
        <v>0</v>
      </c>
      <c r="AM188" s="41">
        <f t="shared" si="1197"/>
        <v>0</v>
      </c>
      <c r="AN188" s="41">
        <f t="shared" si="1197"/>
        <v>0</v>
      </c>
      <c r="AO188" s="41">
        <f t="shared" si="1197"/>
        <v>1533.3333333333333</v>
      </c>
      <c r="AP188" s="41">
        <f t="shared" si="1197"/>
        <v>1533.3333333333333</v>
      </c>
      <c r="AQ188" s="41">
        <f t="shared" si="1197"/>
        <v>1533.3333333333333</v>
      </c>
      <c r="AR188" s="41">
        <f t="shared" si="1197"/>
        <v>1533.3333333333333</v>
      </c>
      <c r="AS188" s="41">
        <f t="shared" si="1197"/>
        <v>1533.3333333333333</v>
      </c>
      <c r="AT188" s="41">
        <f t="shared" si="1197"/>
        <v>1533.3333333333333</v>
      </c>
      <c r="AU188" s="41">
        <f t="shared" si="1197"/>
        <v>1533.3333333333333</v>
      </c>
      <c r="AV188" s="41">
        <f t="shared" si="1198"/>
        <v>1533.3333333333333</v>
      </c>
      <c r="AW188" s="41">
        <f t="shared" si="1198"/>
        <v>1533.3333333333333</v>
      </c>
      <c r="AX188" s="41">
        <f t="shared" si="1198"/>
        <v>1533.3333333333333</v>
      </c>
      <c r="AY188" s="41">
        <f t="shared" si="1198"/>
        <v>1533.3333333333333</v>
      </c>
      <c r="AZ188" s="41">
        <f t="shared" si="1198"/>
        <v>1533.3333333333333</v>
      </c>
      <c r="BA188" s="41">
        <f t="shared" si="1198"/>
        <v>1533.3333333333333</v>
      </c>
      <c r="BB188" s="41">
        <f t="shared" si="1198"/>
        <v>1533.3333333333333</v>
      </c>
      <c r="BC188" s="41">
        <f t="shared" si="1198"/>
        <v>1533.3333333333333</v>
      </c>
      <c r="BD188" s="41">
        <f t="shared" si="1198"/>
        <v>1533.3333333333333</v>
      </c>
      <c r="BE188" s="41">
        <f t="shared" si="1198"/>
        <v>1533.3333333333333</v>
      </c>
      <c r="BF188" s="41">
        <f t="shared" si="1198"/>
        <v>1533.3333333333333</v>
      </c>
      <c r="BG188" s="41">
        <f t="shared" si="1199"/>
        <v>1533.3333333333333</v>
      </c>
      <c r="BH188" s="41">
        <f t="shared" si="1199"/>
        <v>1533.3333333333333</v>
      </c>
      <c r="BI188" s="41">
        <f t="shared" si="1199"/>
        <v>1533.3333333333333</v>
      </c>
      <c r="BJ188" s="41">
        <f t="shared" si="1199"/>
        <v>1533.3333333333333</v>
      </c>
      <c r="BK188" s="41">
        <f t="shared" si="1199"/>
        <v>1533.3333333333333</v>
      </c>
      <c r="BL188" s="41">
        <f t="shared" si="1199"/>
        <v>1533.3333333333333</v>
      </c>
      <c r="BM188" s="41">
        <f t="shared" si="1199"/>
        <v>1533.3333333333333</v>
      </c>
      <c r="BN188" s="41">
        <f t="shared" si="1199"/>
        <v>1533.3333333333333</v>
      </c>
      <c r="BO188" s="41">
        <f t="shared" si="1199"/>
        <v>1533.3333333333333</v>
      </c>
    </row>
    <row r="189" spans="1:79" x14ac:dyDescent="0.3">
      <c r="A189" s="109">
        <v>47087</v>
      </c>
      <c r="B189" s="41">
        <v>460000</v>
      </c>
      <c r="C189" s="103">
        <v>25</v>
      </c>
      <c r="D189" s="103">
        <v>0</v>
      </c>
      <c r="F189" s="13" t="s">
        <v>186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7"/>
        <v>0</v>
      </c>
      <c r="AG189" s="41">
        <f t="shared" si="1197"/>
        <v>0</v>
      </c>
      <c r="AH189" s="41">
        <f t="shared" si="1197"/>
        <v>0</v>
      </c>
      <c r="AI189" s="41">
        <f t="shared" si="1197"/>
        <v>0</v>
      </c>
      <c r="AJ189" s="41">
        <f t="shared" si="1197"/>
        <v>0</v>
      </c>
      <c r="AK189" s="41">
        <f t="shared" si="1197"/>
        <v>0</v>
      </c>
      <c r="AL189" s="41">
        <f t="shared" si="1197"/>
        <v>0</v>
      </c>
      <c r="AM189" s="41">
        <f t="shared" si="1197"/>
        <v>0</v>
      </c>
      <c r="AN189" s="41">
        <f t="shared" si="1197"/>
        <v>0</v>
      </c>
      <c r="AO189" s="41">
        <f t="shared" si="1197"/>
        <v>0</v>
      </c>
      <c r="AP189" s="41">
        <f t="shared" si="1197"/>
        <v>1533.3333333333333</v>
      </c>
      <c r="AQ189" s="41">
        <f t="shared" si="1197"/>
        <v>1533.3333333333333</v>
      </c>
      <c r="AR189" s="41">
        <f t="shared" si="1197"/>
        <v>1533.3333333333333</v>
      </c>
      <c r="AS189" s="41">
        <f t="shared" si="1197"/>
        <v>1533.3333333333333</v>
      </c>
      <c r="AT189" s="41">
        <f t="shared" si="1197"/>
        <v>1533.3333333333333</v>
      </c>
      <c r="AU189" s="41">
        <f t="shared" si="1197"/>
        <v>1533.3333333333333</v>
      </c>
      <c r="AV189" s="41">
        <f t="shared" si="1198"/>
        <v>1533.3333333333333</v>
      </c>
      <c r="AW189" s="41">
        <f t="shared" si="1198"/>
        <v>1533.3333333333333</v>
      </c>
      <c r="AX189" s="41">
        <f t="shared" si="1198"/>
        <v>1533.3333333333333</v>
      </c>
      <c r="AY189" s="41">
        <f t="shared" si="1198"/>
        <v>1533.3333333333333</v>
      </c>
      <c r="AZ189" s="41">
        <f t="shared" si="1198"/>
        <v>1533.3333333333333</v>
      </c>
      <c r="BA189" s="41">
        <f t="shared" si="1198"/>
        <v>1533.3333333333333</v>
      </c>
      <c r="BB189" s="41">
        <f t="shared" si="1198"/>
        <v>1533.3333333333333</v>
      </c>
      <c r="BC189" s="41">
        <f t="shared" si="1198"/>
        <v>1533.3333333333333</v>
      </c>
      <c r="BD189" s="41">
        <f t="shared" si="1198"/>
        <v>1533.3333333333333</v>
      </c>
      <c r="BE189" s="41">
        <f t="shared" si="1198"/>
        <v>1533.3333333333333</v>
      </c>
      <c r="BF189" s="41">
        <f t="shared" si="1198"/>
        <v>1533.3333333333333</v>
      </c>
      <c r="BG189" s="41">
        <f t="shared" si="1199"/>
        <v>1533.3333333333333</v>
      </c>
      <c r="BH189" s="41">
        <f t="shared" si="1199"/>
        <v>1533.3333333333333</v>
      </c>
      <c r="BI189" s="41">
        <f t="shared" si="1199"/>
        <v>1533.3333333333333</v>
      </c>
      <c r="BJ189" s="41">
        <f t="shared" si="1199"/>
        <v>1533.3333333333333</v>
      </c>
      <c r="BK189" s="41">
        <f t="shared" si="1199"/>
        <v>1533.3333333333333</v>
      </c>
      <c r="BL189" s="41">
        <f t="shared" si="1199"/>
        <v>1533.3333333333333</v>
      </c>
      <c r="BM189" s="41">
        <f t="shared" si="1199"/>
        <v>1533.3333333333333</v>
      </c>
      <c r="BN189" s="41">
        <f t="shared" si="1199"/>
        <v>1533.3333333333333</v>
      </c>
      <c r="BO189" s="41">
        <f t="shared" si="1199"/>
        <v>1533.3333333333333</v>
      </c>
    </row>
    <row r="190" spans="1:79" x14ac:dyDescent="0.3">
      <c r="A190" s="109">
        <v>47118</v>
      </c>
      <c r="B190" s="41">
        <v>260000</v>
      </c>
      <c r="C190" s="103">
        <v>25</v>
      </c>
      <c r="D190" s="103">
        <v>0</v>
      </c>
      <c r="F190" s="13" t="s">
        <v>186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7"/>
        <v>0</v>
      </c>
      <c r="AG190" s="41">
        <f t="shared" si="1197"/>
        <v>0</v>
      </c>
      <c r="AH190" s="41">
        <f t="shared" si="1197"/>
        <v>0</v>
      </c>
      <c r="AI190" s="41">
        <f t="shared" si="1197"/>
        <v>0</v>
      </c>
      <c r="AJ190" s="41">
        <f t="shared" si="1197"/>
        <v>0</v>
      </c>
      <c r="AK190" s="41">
        <f t="shared" si="1197"/>
        <v>0</v>
      </c>
      <c r="AL190" s="41">
        <f t="shared" si="1197"/>
        <v>0</v>
      </c>
      <c r="AM190" s="41">
        <f t="shared" si="1197"/>
        <v>0</v>
      </c>
      <c r="AN190" s="41">
        <f t="shared" si="1197"/>
        <v>0</v>
      </c>
      <c r="AO190" s="41">
        <f t="shared" si="1197"/>
        <v>0</v>
      </c>
      <c r="AP190" s="41">
        <f t="shared" si="1197"/>
        <v>0</v>
      </c>
      <c r="AQ190" s="41">
        <f t="shared" si="1197"/>
        <v>866.66666666666663</v>
      </c>
      <c r="AR190" s="41">
        <f t="shared" si="1197"/>
        <v>866.66666666666663</v>
      </c>
      <c r="AS190" s="41">
        <f t="shared" si="1197"/>
        <v>866.66666666666663</v>
      </c>
      <c r="AT190" s="41">
        <f t="shared" si="1197"/>
        <v>866.66666666666663</v>
      </c>
      <c r="AU190" s="41">
        <f t="shared" si="1197"/>
        <v>866.66666666666663</v>
      </c>
      <c r="AV190" s="41">
        <f t="shared" si="1198"/>
        <v>866.66666666666663</v>
      </c>
      <c r="AW190" s="41">
        <f t="shared" si="1198"/>
        <v>866.66666666666663</v>
      </c>
      <c r="AX190" s="41">
        <f t="shared" si="1198"/>
        <v>866.66666666666663</v>
      </c>
      <c r="AY190" s="41">
        <f t="shared" si="1198"/>
        <v>866.66666666666663</v>
      </c>
      <c r="AZ190" s="41">
        <f t="shared" si="1198"/>
        <v>866.66666666666663</v>
      </c>
      <c r="BA190" s="41">
        <f t="shared" si="1198"/>
        <v>866.66666666666663</v>
      </c>
      <c r="BB190" s="41">
        <f t="shared" si="1198"/>
        <v>866.66666666666663</v>
      </c>
      <c r="BC190" s="41">
        <f t="shared" si="1198"/>
        <v>866.66666666666663</v>
      </c>
      <c r="BD190" s="41">
        <f t="shared" si="1198"/>
        <v>866.66666666666663</v>
      </c>
      <c r="BE190" s="41">
        <f t="shared" si="1198"/>
        <v>866.66666666666663</v>
      </c>
      <c r="BF190" s="41">
        <f t="shared" si="1198"/>
        <v>866.66666666666663</v>
      </c>
      <c r="BG190" s="41">
        <f t="shared" si="1199"/>
        <v>866.66666666666663</v>
      </c>
      <c r="BH190" s="41">
        <f t="shared" si="1199"/>
        <v>866.66666666666663</v>
      </c>
      <c r="BI190" s="41">
        <f t="shared" si="1199"/>
        <v>866.66666666666663</v>
      </c>
      <c r="BJ190" s="41">
        <f t="shared" si="1199"/>
        <v>866.66666666666663</v>
      </c>
      <c r="BK190" s="41">
        <f t="shared" si="1199"/>
        <v>866.66666666666663</v>
      </c>
      <c r="BL190" s="41">
        <f t="shared" si="1199"/>
        <v>866.66666666666663</v>
      </c>
      <c r="BM190" s="41">
        <f t="shared" si="1199"/>
        <v>866.66666666666663</v>
      </c>
      <c r="BN190" s="41">
        <f t="shared" si="1199"/>
        <v>866.66666666666663</v>
      </c>
      <c r="BO190" s="41">
        <f t="shared" si="1199"/>
        <v>866.66666666666663</v>
      </c>
    </row>
    <row r="191" spans="1:79" x14ac:dyDescent="0.3">
      <c r="A191" s="109">
        <v>47149</v>
      </c>
      <c r="B191" s="41">
        <v>60000</v>
      </c>
      <c r="C191" s="103">
        <v>25</v>
      </c>
      <c r="D191" s="103">
        <v>0</v>
      </c>
      <c r="F191" s="13" t="s">
        <v>186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7"/>
        <v>0</v>
      </c>
      <c r="AG191" s="41">
        <f t="shared" si="1197"/>
        <v>0</v>
      </c>
      <c r="AH191" s="41">
        <f t="shared" si="1197"/>
        <v>0</v>
      </c>
      <c r="AI191" s="41">
        <f t="shared" si="1197"/>
        <v>0</v>
      </c>
      <c r="AJ191" s="41">
        <f t="shared" si="1197"/>
        <v>0</v>
      </c>
      <c r="AK191" s="41">
        <f t="shared" si="1197"/>
        <v>0</v>
      </c>
      <c r="AL191" s="41">
        <f t="shared" si="1197"/>
        <v>0</v>
      </c>
      <c r="AM191" s="41">
        <f t="shared" si="1197"/>
        <v>0</v>
      </c>
      <c r="AN191" s="41">
        <f t="shared" si="1197"/>
        <v>0</v>
      </c>
      <c r="AO191" s="41">
        <f t="shared" si="1197"/>
        <v>0</v>
      </c>
      <c r="AP191" s="41">
        <f t="shared" si="1197"/>
        <v>0</v>
      </c>
      <c r="AQ191" s="41">
        <f t="shared" si="1197"/>
        <v>0</v>
      </c>
      <c r="AR191" s="41">
        <f t="shared" si="1197"/>
        <v>200</v>
      </c>
      <c r="AS191" s="41">
        <f t="shared" si="1197"/>
        <v>200</v>
      </c>
      <c r="AT191" s="41">
        <f t="shared" si="1197"/>
        <v>200</v>
      </c>
      <c r="AU191" s="41">
        <f t="shared" si="1197"/>
        <v>200</v>
      </c>
      <c r="AV191" s="41">
        <f t="shared" si="1198"/>
        <v>200</v>
      </c>
      <c r="AW191" s="41">
        <f t="shared" si="1198"/>
        <v>200</v>
      </c>
      <c r="AX191" s="41">
        <f t="shared" si="1198"/>
        <v>200</v>
      </c>
      <c r="AY191" s="41">
        <f t="shared" si="1198"/>
        <v>200</v>
      </c>
      <c r="AZ191" s="41">
        <f t="shared" si="1198"/>
        <v>200</v>
      </c>
      <c r="BA191" s="41">
        <f t="shared" si="1198"/>
        <v>200</v>
      </c>
      <c r="BB191" s="41">
        <f t="shared" si="1198"/>
        <v>200</v>
      </c>
      <c r="BC191" s="41">
        <f t="shared" si="1198"/>
        <v>200</v>
      </c>
      <c r="BD191" s="41">
        <f t="shared" si="1198"/>
        <v>200</v>
      </c>
      <c r="BE191" s="41">
        <f t="shared" si="1198"/>
        <v>200</v>
      </c>
      <c r="BF191" s="41">
        <f t="shared" si="1198"/>
        <v>200</v>
      </c>
      <c r="BG191" s="41">
        <f t="shared" si="1199"/>
        <v>200</v>
      </c>
      <c r="BH191" s="41">
        <f t="shared" si="1199"/>
        <v>200</v>
      </c>
      <c r="BI191" s="41">
        <f t="shared" si="1199"/>
        <v>200</v>
      </c>
      <c r="BJ191" s="41">
        <f t="shared" si="1199"/>
        <v>200</v>
      </c>
      <c r="BK191" s="41">
        <f t="shared" si="1199"/>
        <v>200</v>
      </c>
      <c r="BL191" s="41">
        <f t="shared" si="1199"/>
        <v>200</v>
      </c>
      <c r="BM191" s="41">
        <f t="shared" si="1199"/>
        <v>200</v>
      </c>
      <c r="BN191" s="41">
        <f t="shared" si="1199"/>
        <v>200</v>
      </c>
      <c r="BO191" s="41">
        <f t="shared" si="1199"/>
        <v>200</v>
      </c>
    </row>
    <row r="192" spans="1:79" x14ac:dyDescent="0.3">
      <c r="A192" s="109">
        <v>47177</v>
      </c>
      <c r="B192" s="41">
        <v>60000</v>
      </c>
      <c r="C192" s="103">
        <v>25</v>
      </c>
      <c r="D192" s="103">
        <v>0</v>
      </c>
      <c r="F192" s="13" t="s">
        <v>186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7"/>
        <v>0</v>
      </c>
      <c r="AG192" s="41">
        <f t="shared" si="1197"/>
        <v>0</v>
      </c>
      <c r="AH192" s="41">
        <f t="shared" si="1197"/>
        <v>0</v>
      </c>
      <c r="AI192" s="41">
        <f t="shared" si="1197"/>
        <v>0</v>
      </c>
      <c r="AJ192" s="41">
        <f t="shared" si="1197"/>
        <v>0</v>
      </c>
      <c r="AK192" s="41">
        <f t="shared" si="1197"/>
        <v>0</v>
      </c>
      <c r="AL192" s="41">
        <f t="shared" si="1197"/>
        <v>0</v>
      </c>
      <c r="AM192" s="41">
        <f t="shared" si="1197"/>
        <v>0</v>
      </c>
      <c r="AN192" s="41">
        <f t="shared" si="1197"/>
        <v>0</v>
      </c>
      <c r="AO192" s="41">
        <f t="shared" si="1197"/>
        <v>0</v>
      </c>
      <c r="AP192" s="41">
        <f t="shared" si="1197"/>
        <v>0</v>
      </c>
      <c r="AQ192" s="41">
        <f t="shared" si="1197"/>
        <v>0</v>
      </c>
      <c r="AR192" s="41">
        <f t="shared" si="1197"/>
        <v>0</v>
      </c>
      <c r="AS192" s="41">
        <f t="shared" si="1197"/>
        <v>200</v>
      </c>
      <c r="AT192" s="41">
        <f t="shared" si="1197"/>
        <v>200</v>
      </c>
      <c r="AU192" s="41">
        <f t="shared" si="1197"/>
        <v>200</v>
      </c>
      <c r="AV192" s="41">
        <f t="shared" si="1198"/>
        <v>200</v>
      </c>
      <c r="AW192" s="41">
        <f t="shared" si="1198"/>
        <v>200</v>
      </c>
      <c r="AX192" s="41">
        <f t="shared" si="1198"/>
        <v>200</v>
      </c>
      <c r="AY192" s="41">
        <f t="shared" si="1198"/>
        <v>200</v>
      </c>
      <c r="AZ192" s="41">
        <f t="shared" si="1198"/>
        <v>200</v>
      </c>
      <c r="BA192" s="41">
        <f t="shared" si="1198"/>
        <v>200</v>
      </c>
      <c r="BB192" s="41">
        <f t="shared" si="1198"/>
        <v>200</v>
      </c>
      <c r="BC192" s="41">
        <f t="shared" si="1198"/>
        <v>200</v>
      </c>
      <c r="BD192" s="41">
        <f t="shared" si="1198"/>
        <v>200</v>
      </c>
      <c r="BE192" s="41">
        <f t="shared" si="1198"/>
        <v>200</v>
      </c>
      <c r="BF192" s="41">
        <f t="shared" si="1198"/>
        <v>200</v>
      </c>
      <c r="BG192" s="41">
        <f t="shared" si="1199"/>
        <v>200</v>
      </c>
      <c r="BH192" s="41">
        <f t="shared" si="1199"/>
        <v>200</v>
      </c>
      <c r="BI192" s="41">
        <f t="shared" si="1199"/>
        <v>200</v>
      </c>
      <c r="BJ192" s="41">
        <f t="shared" si="1199"/>
        <v>200</v>
      </c>
      <c r="BK192" s="41">
        <f t="shared" si="1199"/>
        <v>200</v>
      </c>
      <c r="BL192" s="41">
        <f t="shared" si="1199"/>
        <v>200</v>
      </c>
      <c r="BM192" s="41">
        <f t="shared" si="1199"/>
        <v>200</v>
      </c>
      <c r="BN192" s="41">
        <f t="shared" si="1199"/>
        <v>200</v>
      </c>
      <c r="BO192" s="41">
        <f t="shared" si="1199"/>
        <v>200</v>
      </c>
    </row>
    <row r="193" spans="1:67" x14ac:dyDescent="0.3">
      <c r="A193" s="109">
        <v>47208</v>
      </c>
      <c r="B193" s="41">
        <v>60000</v>
      </c>
      <c r="C193" s="103">
        <v>25</v>
      </c>
      <c r="D193" s="103">
        <v>0</v>
      </c>
      <c r="F193" s="13" t="s">
        <v>186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7"/>
        <v>0</v>
      </c>
      <c r="AG193" s="41">
        <f t="shared" si="1197"/>
        <v>0</v>
      </c>
      <c r="AH193" s="41">
        <f t="shared" si="1197"/>
        <v>0</v>
      </c>
      <c r="AI193" s="41">
        <f t="shared" si="1197"/>
        <v>0</v>
      </c>
      <c r="AJ193" s="41">
        <f t="shared" si="1197"/>
        <v>0</v>
      </c>
      <c r="AK193" s="41">
        <f t="shared" si="1197"/>
        <v>0</v>
      </c>
      <c r="AL193" s="41">
        <f t="shared" si="1197"/>
        <v>0</v>
      </c>
      <c r="AM193" s="41">
        <f t="shared" si="1197"/>
        <v>0</v>
      </c>
      <c r="AN193" s="41">
        <f t="shared" si="1197"/>
        <v>0</v>
      </c>
      <c r="AO193" s="41">
        <f t="shared" si="1197"/>
        <v>0</v>
      </c>
      <c r="AP193" s="41">
        <f t="shared" si="1197"/>
        <v>0</v>
      </c>
      <c r="AQ193" s="41">
        <f t="shared" si="1197"/>
        <v>0</v>
      </c>
      <c r="AR193" s="41">
        <f t="shared" si="1197"/>
        <v>0</v>
      </c>
      <c r="AS193" s="41">
        <f t="shared" si="1197"/>
        <v>0</v>
      </c>
      <c r="AT193" s="41">
        <f t="shared" si="1197"/>
        <v>200</v>
      </c>
      <c r="AU193" s="41">
        <f t="shared" si="1197"/>
        <v>200</v>
      </c>
      <c r="AV193" s="41">
        <f t="shared" si="1198"/>
        <v>200</v>
      </c>
      <c r="AW193" s="41">
        <f t="shared" si="1198"/>
        <v>200</v>
      </c>
      <c r="AX193" s="41">
        <f t="shared" si="1198"/>
        <v>200</v>
      </c>
      <c r="AY193" s="41">
        <f t="shared" si="1198"/>
        <v>200</v>
      </c>
      <c r="AZ193" s="41">
        <f t="shared" si="1198"/>
        <v>200</v>
      </c>
      <c r="BA193" s="41">
        <f t="shared" si="1198"/>
        <v>200</v>
      </c>
      <c r="BB193" s="41">
        <f t="shared" si="1198"/>
        <v>200</v>
      </c>
      <c r="BC193" s="41">
        <f t="shared" si="1198"/>
        <v>200</v>
      </c>
      <c r="BD193" s="41">
        <f t="shared" si="1198"/>
        <v>200</v>
      </c>
      <c r="BE193" s="41">
        <f t="shared" si="1198"/>
        <v>200</v>
      </c>
      <c r="BF193" s="41">
        <f t="shared" si="1198"/>
        <v>200</v>
      </c>
      <c r="BG193" s="41">
        <f t="shared" si="1199"/>
        <v>200</v>
      </c>
      <c r="BH193" s="41">
        <f t="shared" si="1199"/>
        <v>200</v>
      </c>
      <c r="BI193" s="41">
        <f t="shared" si="1199"/>
        <v>200</v>
      </c>
      <c r="BJ193" s="41">
        <f t="shared" si="1199"/>
        <v>200</v>
      </c>
      <c r="BK193" s="41">
        <f t="shared" si="1199"/>
        <v>200</v>
      </c>
      <c r="BL193" s="41">
        <f t="shared" si="1199"/>
        <v>200</v>
      </c>
      <c r="BM193" s="41">
        <f t="shared" si="1199"/>
        <v>200</v>
      </c>
      <c r="BN193" s="41">
        <f t="shared" si="1199"/>
        <v>200</v>
      </c>
      <c r="BO193" s="41">
        <f t="shared" si="1199"/>
        <v>200</v>
      </c>
    </row>
    <row r="194" spans="1:67" x14ac:dyDescent="0.3">
      <c r="A194" s="109">
        <v>47238</v>
      </c>
      <c r="B194" s="41">
        <v>60000</v>
      </c>
      <c r="C194" s="103">
        <v>25</v>
      </c>
      <c r="D194" s="103">
        <v>0</v>
      </c>
      <c r="F194" s="13" t="s">
        <v>186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7"/>
        <v>0</v>
      </c>
      <c r="AG194" s="41">
        <f t="shared" si="1197"/>
        <v>0</v>
      </c>
      <c r="AH194" s="41">
        <f t="shared" si="1197"/>
        <v>0</v>
      </c>
      <c r="AI194" s="41">
        <f t="shared" si="1197"/>
        <v>0</v>
      </c>
      <c r="AJ194" s="41">
        <f t="shared" si="1197"/>
        <v>0</v>
      </c>
      <c r="AK194" s="41">
        <f t="shared" si="1197"/>
        <v>0</v>
      </c>
      <c r="AL194" s="41">
        <f t="shared" si="1197"/>
        <v>0</v>
      </c>
      <c r="AM194" s="41">
        <f t="shared" si="1197"/>
        <v>0</v>
      </c>
      <c r="AN194" s="41">
        <f t="shared" si="1197"/>
        <v>0</v>
      </c>
      <c r="AO194" s="41">
        <f t="shared" si="1197"/>
        <v>0</v>
      </c>
      <c r="AP194" s="41">
        <f t="shared" si="1197"/>
        <v>0</v>
      </c>
      <c r="AQ194" s="41">
        <f t="shared" si="1197"/>
        <v>0</v>
      </c>
      <c r="AR194" s="41">
        <f t="shared" si="1197"/>
        <v>0</v>
      </c>
      <c r="AS194" s="41">
        <f t="shared" si="1197"/>
        <v>0</v>
      </c>
      <c r="AT194" s="41">
        <f t="shared" si="1197"/>
        <v>0</v>
      </c>
      <c r="AU194" s="41">
        <f t="shared" si="1197"/>
        <v>200</v>
      </c>
      <c r="AV194" s="41">
        <f t="shared" si="1198"/>
        <v>200</v>
      </c>
      <c r="AW194" s="41">
        <f t="shared" si="1198"/>
        <v>200</v>
      </c>
      <c r="AX194" s="41">
        <f t="shared" si="1198"/>
        <v>200</v>
      </c>
      <c r="AY194" s="41">
        <f t="shared" si="1198"/>
        <v>200</v>
      </c>
      <c r="AZ194" s="41">
        <f t="shared" si="1198"/>
        <v>200</v>
      </c>
      <c r="BA194" s="41">
        <f t="shared" si="1198"/>
        <v>200</v>
      </c>
      <c r="BB194" s="41">
        <f t="shared" si="1198"/>
        <v>200</v>
      </c>
      <c r="BC194" s="41">
        <f t="shared" si="1198"/>
        <v>200</v>
      </c>
      <c r="BD194" s="41">
        <f t="shared" si="1198"/>
        <v>200</v>
      </c>
      <c r="BE194" s="41">
        <f t="shared" si="1198"/>
        <v>200</v>
      </c>
      <c r="BF194" s="41">
        <f t="shared" si="1198"/>
        <v>200</v>
      </c>
      <c r="BG194" s="41">
        <f t="shared" si="1199"/>
        <v>200</v>
      </c>
      <c r="BH194" s="41">
        <f t="shared" si="1199"/>
        <v>200</v>
      </c>
      <c r="BI194" s="41">
        <f t="shared" si="1199"/>
        <v>200</v>
      </c>
      <c r="BJ194" s="41">
        <f t="shared" si="1199"/>
        <v>200</v>
      </c>
      <c r="BK194" s="41">
        <f t="shared" si="1199"/>
        <v>200</v>
      </c>
      <c r="BL194" s="41">
        <f t="shared" si="1199"/>
        <v>200</v>
      </c>
      <c r="BM194" s="41">
        <f t="shared" si="1199"/>
        <v>200</v>
      </c>
      <c r="BN194" s="41">
        <f t="shared" si="1199"/>
        <v>200</v>
      </c>
      <c r="BO194" s="41">
        <f t="shared" si="1199"/>
        <v>200</v>
      </c>
    </row>
    <row r="195" spans="1:67" x14ac:dyDescent="0.3">
      <c r="A195" s="109">
        <v>47269</v>
      </c>
      <c r="B195" s="41">
        <v>60000</v>
      </c>
      <c r="C195" s="103">
        <v>25</v>
      </c>
      <c r="D195" s="103">
        <v>0</v>
      </c>
      <c r="F195" s="13" t="s">
        <v>186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7"/>
        <v>0</v>
      </c>
      <c r="AG195" s="41">
        <f t="shared" si="1197"/>
        <v>0</v>
      </c>
      <c r="AH195" s="41">
        <f t="shared" si="1197"/>
        <v>0</v>
      </c>
      <c r="AI195" s="41">
        <f t="shared" si="1197"/>
        <v>0</v>
      </c>
      <c r="AJ195" s="41">
        <f t="shared" si="1197"/>
        <v>0</v>
      </c>
      <c r="AK195" s="41">
        <f t="shared" si="1197"/>
        <v>0</v>
      </c>
      <c r="AL195" s="41">
        <f t="shared" si="1197"/>
        <v>0</v>
      </c>
      <c r="AM195" s="41">
        <f t="shared" si="1197"/>
        <v>0</v>
      </c>
      <c r="AN195" s="41">
        <f t="shared" si="1197"/>
        <v>0</v>
      </c>
      <c r="AO195" s="41">
        <f t="shared" si="1197"/>
        <v>0</v>
      </c>
      <c r="AP195" s="41">
        <f t="shared" si="1197"/>
        <v>0</v>
      </c>
      <c r="AQ195" s="41">
        <f t="shared" si="1197"/>
        <v>0</v>
      </c>
      <c r="AR195" s="41">
        <f t="shared" si="1197"/>
        <v>0</v>
      </c>
      <c r="AS195" s="41">
        <f t="shared" si="1197"/>
        <v>0</v>
      </c>
      <c r="AT195" s="41">
        <f t="shared" si="1197"/>
        <v>0</v>
      </c>
      <c r="AU195" s="41">
        <f t="shared" si="1197"/>
        <v>0</v>
      </c>
      <c r="AV195" s="41">
        <f t="shared" si="1198"/>
        <v>200</v>
      </c>
      <c r="AW195" s="41">
        <f t="shared" si="1198"/>
        <v>200</v>
      </c>
      <c r="AX195" s="41">
        <f t="shared" si="1198"/>
        <v>200</v>
      </c>
      <c r="AY195" s="41">
        <f t="shared" si="1198"/>
        <v>200</v>
      </c>
      <c r="AZ195" s="41">
        <f t="shared" si="1198"/>
        <v>200</v>
      </c>
      <c r="BA195" s="41">
        <f t="shared" si="1198"/>
        <v>200</v>
      </c>
      <c r="BB195" s="41">
        <f t="shared" si="1198"/>
        <v>200</v>
      </c>
      <c r="BC195" s="41">
        <f t="shared" si="1198"/>
        <v>200</v>
      </c>
      <c r="BD195" s="41">
        <f t="shared" si="1198"/>
        <v>200</v>
      </c>
      <c r="BE195" s="41">
        <f t="shared" si="1198"/>
        <v>200</v>
      </c>
      <c r="BF195" s="41">
        <f t="shared" si="1198"/>
        <v>200</v>
      </c>
      <c r="BG195" s="41">
        <f t="shared" si="1199"/>
        <v>200</v>
      </c>
      <c r="BH195" s="41">
        <f t="shared" si="1199"/>
        <v>200</v>
      </c>
      <c r="BI195" s="41">
        <f t="shared" si="1199"/>
        <v>200</v>
      </c>
      <c r="BJ195" s="41">
        <f t="shared" si="1199"/>
        <v>200</v>
      </c>
      <c r="BK195" s="41">
        <f t="shared" si="1199"/>
        <v>200</v>
      </c>
      <c r="BL195" s="41">
        <f t="shared" si="1199"/>
        <v>200</v>
      </c>
      <c r="BM195" s="41">
        <f t="shared" si="1199"/>
        <v>200</v>
      </c>
      <c r="BN195" s="41">
        <f t="shared" si="1199"/>
        <v>200</v>
      </c>
      <c r="BO195" s="41">
        <f t="shared" si="1199"/>
        <v>200</v>
      </c>
    </row>
    <row r="196" spans="1:67" x14ac:dyDescent="0.3">
      <c r="A196" s="109">
        <v>47299</v>
      </c>
      <c r="B196" s="41">
        <v>60000</v>
      </c>
      <c r="C196" s="103">
        <v>25</v>
      </c>
      <c r="D196" s="103">
        <v>0</v>
      </c>
      <c r="F196" s="13" t="s">
        <v>186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7"/>
        <v>0</v>
      </c>
      <c r="AG196" s="41">
        <f t="shared" si="1197"/>
        <v>0</v>
      </c>
      <c r="AH196" s="41">
        <f t="shared" si="1197"/>
        <v>0</v>
      </c>
      <c r="AI196" s="41">
        <f t="shared" si="1197"/>
        <v>0</v>
      </c>
      <c r="AJ196" s="41">
        <f t="shared" si="1197"/>
        <v>0</v>
      </c>
      <c r="AK196" s="41">
        <f t="shared" si="1197"/>
        <v>0</v>
      </c>
      <c r="AL196" s="41">
        <f t="shared" si="1197"/>
        <v>0</v>
      </c>
      <c r="AM196" s="41">
        <f t="shared" si="1197"/>
        <v>0</v>
      </c>
      <c r="AN196" s="41">
        <f t="shared" si="1197"/>
        <v>0</v>
      </c>
      <c r="AO196" s="41">
        <f t="shared" si="1197"/>
        <v>0</v>
      </c>
      <c r="AP196" s="41">
        <f t="shared" si="1197"/>
        <v>0</v>
      </c>
      <c r="AQ196" s="41">
        <f t="shared" si="1197"/>
        <v>0</v>
      </c>
      <c r="AR196" s="41">
        <f t="shared" si="1197"/>
        <v>0</v>
      </c>
      <c r="AS196" s="41">
        <f t="shared" si="1197"/>
        <v>0</v>
      </c>
      <c r="AT196" s="41">
        <f t="shared" si="1197"/>
        <v>0</v>
      </c>
      <c r="AU196" s="41">
        <f t="shared" si="1197"/>
        <v>0</v>
      </c>
      <c r="AV196" s="41">
        <f t="shared" si="1198"/>
        <v>0</v>
      </c>
      <c r="AW196" s="41">
        <f t="shared" si="1198"/>
        <v>200</v>
      </c>
      <c r="AX196" s="41">
        <f t="shared" si="1198"/>
        <v>200</v>
      </c>
      <c r="AY196" s="41">
        <f t="shared" si="1198"/>
        <v>200</v>
      </c>
      <c r="AZ196" s="41">
        <f t="shared" si="1198"/>
        <v>200</v>
      </c>
      <c r="BA196" s="41">
        <f t="shared" si="1198"/>
        <v>200</v>
      </c>
      <c r="BB196" s="41">
        <f t="shared" si="1198"/>
        <v>200</v>
      </c>
      <c r="BC196" s="41">
        <f t="shared" si="1198"/>
        <v>200</v>
      </c>
      <c r="BD196" s="41">
        <f t="shared" si="1198"/>
        <v>200</v>
      </c>
      <c r="BE196" s="41">
        <f t="shared" si="1198"/>
        <v>200</v>
      </c>
      <c r="BF196" s="41">
        <f t="shared" si="1198"/>
        <v>200</v>
      </c>
      <c r="BG196" s="41">
        <f t="shared" si="1199"/>
        <v>200</v>
      </c>
      <c r="BH196" s="41">
        <f t="shared" si="1199"/>
        <v>200</v>
      </c>
      <c r="BI196" s="41">
        <f t="shared" si="1199"/>
        <v>200</v>
      </c>
      <c r="BJ196" s="41">
        <f t="shared" si="1199"/>
        <v>200</v>
      </c>
      <c r="BK196" s="41">
        <f t="shared" si="1199"/>
        <v>200</v>
      </c>
      <c r="BL196" s="41">
        <f t="shared" si="1199"/>
        <v>200</v>
      </c>
      <c r="BM196" s="41">
        <f t="shared" si="1199"/>
        <v>200</v>
      </c>
      <c r="BN196" s="41">
        <f t="shared" si="1199"/>
        <v>200</v>
      </c>
      <c r="BO196" s="41">
        <f t="shared" si="1199"/>
        <v>200</v>
      </c>
    </row>
    <row r="197" spans="1:67" x14ac:dyDescent="0.3">
      <c r="A197" s="109">
        <v>47330</v>
      </c>
      <c r="B197" s="41">
        <v>60000</v>
      </c>
      <c r="C197" s="103">
        <v>25</v>
      </c>
      <c r="D197" s="103">
        <v>0</v>
      </c>
      <c r="F197" s="13" t="s">
        <v>186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7"/>
        <v>0</v>
      </c>
      <c r="AG197" s="41">
        <f t="shared" si="1197"/>
        <v>0</v>
      </c>
      <c r="AH197" s="41">
        <f t="shared" si="1197"/>
        <v>0</v>
      </c>
      <c r="AI197" s="41">
        <f t="shared" si="1197"/>
        <v>0</v>
      </c>
      <c r="AJ197" s="41">
        <f t="shared" si="1197"/>
        <v>0</v>
      </c>
      <c r="AK197" s="41">
        <f t="shared" si="1197"/>
        <v>0</v>
      </c>
      <c r="AL197" s="41">
        <f t="shared" si="1197"/>
        <v>0</v>
      </c>
      <c r="AM197" s="41">
        <f t="shared" si="1197"/>
        <v>0</v>
      </c>
      <c r="AN197" s="41">
        <f t="shared" si="1197"/>
        <v>0</v>
      </c>
      <c r="AO197" s="41">
        <f t="shared" si="1197"/>
        <v>0</v>
      </c>
      <c r="AP197" s="41">
        <f t="shared" si="1197"/>
        <v>0</v>
      </c>
      <c r="AQ197" s="41">
        <f t="shared" si="1197"/>
        <v>0</v>
      </c>
      <c r="AR197" s="41">
        <f t="shared" si="1197"/>
        <v>0</v>
      </c>
      <c r="AS197" s="41">
        <f t="shared" si="1197"/>
        <v>0</v>
      </c>
      <c r="AT197" s="41">
        <f t="shared" si="1197"/>
        <v>0</v>
      </c>
      <c r="AU197" s="41">
        <f t="shared" si="1197"/>
        <v>0</v>
      </c>
      <c r="AV197" s="41">
        <f t="shared" si="1198"/>
        <v>0</v>
      </c>
      <c r="AW197" s="41">
        <f t="shared" si="1198"/>
        <v>0</v>
      </c>
      <c r="AX197" s="41">
        <f t="shared" si="1198"/>
        <v>200</v>
      </c>
      <c r="AY197" s="41">
        <f t="shared" si="1198"/>
        <v>200</v>
      </c>
      <c r="AZ197" s="41">
        <f t="shared" si="1198"/>
        <v>200</v>
      </c>
      <c r="BA197" s="41">
        <f t="shared" si="1198"/>
        <v>200</v>
      </c>
      <c r="BB197" s="41">
        <f t="shared" si="1198"/>
        <v>200</v>
      </c>
      <c r="BC197" s="41">
        <f t="shared" si="1198"/>
        <v>200</v>
      </c>
      <c r="BD197" s="41">
        <f t="shared" si="1198"/>
        <v>200</v>
      </c>
      <c r="BE197" s="41">
        <f t="shared" si="1198"/>
        <v>200</v>
      </c>
      <c r="BF197" s="41">
        <f t="shared" si="1198"/>
        <v>200</v>
      </c>
      <c r="BG197" s="41">
        <f t="shared" si="1199"/>
        <v>200</v>
      </c>
      <c r="BH197" s="41">
        <f t="shared" si="1199"/>
        <v>200</v>
      </c>
      <c r="BI197" s="41">
        <f t="shared" si="1199"/>
        <v>200</v>
      </c>
      <c r="BJ197" s="41">
        <f t="shared" si="1199"/>
        <v>200</v>
      </c>
      <c r="BK197" s="41">
        <f t="shared" si="1199"/>
        <v>200</v>
      </c>
      <c r="BL197" s="41">
        <f t="shared" si="1199"/>
        <v>200</v>
      </c>
      <c r="BM197" s="41">
        <f t="shared" si="1199"/>
        <v>200</v>
      </c>
      <c r="BN197" s="41">
        <f t="shared" si="1199"/>
        <v>200</v>
      </c>
      <c r="BO197" s="41">
        <f t="shared" si="1199"/>
        <v>200</v>
      </c>
    </row>
    <row r="198" spans="1:67" x14ac:dyDescent="0.3">
      <c r="A198" s="109">
        <v>47361</v>
      </c>
      <c r="B198" s="41">
        <v>60000</v>
      </c>
      <c r="C198" s="103">
        <v>25</v>
      </c>
      <c r="D198" s="103">
        <v>0</v>
      </c>
      <c r="F198" s="13" t="s">
        <v>186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7"/>
        <v>0</v>
      </c>
      <c r="AG198" s="41">
        <f t="shared" si="1197"/>
        <v>0</v>
      </c>
      <c r="AH198" s="41">
        <f t="shared" si="1197"/>
        <v>0</v>
      </c>
      <c r="AI198" s="41">
        <f t="shared" si="1197"/>
        <v>0</v>
      </c>
      <c r="AJ198" s="41">
        <f t="shared" si="1197"/>
        <v>0</v>
      </c>
      <c r="AK198" s="41">
        <f t="shared" si="1197"/>
        <v>0</v>
      </c>
      <c r="AL198" s="41">
        <f t="shared" si="1197"/>
        <v>0</v>
      </c>
      <c r="AM198" s="41">
        <f t="shared" si="1197"/>
        <v>0</v>
      </c>
      <c r="AN198" s="41">
        <f t="shared" si="1197"/>
        <v>0</v>
      </c>
      <c r="AO198" s="41">
        <f t="shared" si="1197"/>
        <v>0</v>
      </c>
      <c r="AP198" s="41">
        <f t="shared" si="1197"/>
        <v>0</v>
      </c>
      <c r="AQ198" s="41">
        <f t="shared" si="1197"/>
        <v>0</v>
      </c>
      <c r="AR198" s="41">
        <f t="shared" si="1197"/>
        <v>0</v>
      </c>
      <c r="AS198" s="41">
        <f t="shared" si="1197"/>
        <v>0</v>
      </c>
      <c r="AT198" s="41">
        <f t="shared" si="1197"/>
        <v>0</v>
      </c>
      <c r="AU198" s="41">
        <f t="shared" si="1197"/>
        <v>0</v>
      </c>
      <c r="AV198" s="41">
        <f t="shared" si="1198"/>
        <v>0</v>
      </c>
      <c r="AW198" s="41">
        <f t="shared" si="1198"/>
        <v>0</v>
      </c>
      <c r="AX198" s="41">
        <f t="shared" si="1198"/>
        <v>0</v>
      </c>
      <c r="AY198" s="41">
        <f t="shared" si="1198"/>
        <v>200</v>
      </c>
      <c r="AZ198" s="41">
        <f t="shared" si="1198"/>
        <v>200</v>
      </c>
      <c r="BA198" s="41">
        <f t="shared" si="1198"/>
        <v>200</v>
      </c>
      <c r="BB198" s="41">
        <f t="shared" si="1198"/>
        <v>200</v>
      </c>
      <c r="BC198" s="41">
        <f t="shared" si="1198"/>
        <v>200</v>
      </c>
      <c r="BD198" s="41">
        <f t="shared" si="1198"/>
        <v>200</v>
      </c>
      <c r="BE198" s="41">
        <f t="shared" si="1198"/>
        <v>200</v>
      </c>
      <c r="BF198" s="41">
        <f t="shared" si="1198"/>
        <v>200</v>
      </c>
      <c r="BG198" s="41">
        <f t="shared" si="1199"/>
        <v>200</v>
      </c>
      <c r="BH198" s="41">
        <f t="shared" si="1199"/>
        <v>200</v>
      </c>
      <c r="BI198" s="41">
        <f t="shared" si="1199"/>
        <v>200</v>
      </c>
      <c r="BJ198" s="41">
        <f t="shared" si="1199"/>
        <v>200</v>
      </c>
      <c r="BK198" s="41">
        <f t="shared" si="1199"/>
        <v>200</v>
      </c>
      <c r="BL198" s="41">
        <f t="shared" si="1199"/>
        <v>200</v>
      </c>
      <c r="BM198" s="41">
        <f t="shared" si="1199"/>
        <v>200</v>
      </c>
      <c r="BN198" s="41">
        <f t="shared" si="1199"/>
        <v>200</v>
      </c>
      <c r="BO198" s="41">
        <f t="shared" si="1199"/>
        <v>200</v>
      </c>
    </row>
    <row r="199" spans="1:67" x14ac:dyDescent="0.3">
      <c r="A199" s="109">
        <v>47391</v>
      </c>
      <c r="B199" s="41">
        <v>60000</v>
      </c>
      <c r="C199" s="103">
        <v>25</v>
      </c>
      <c r="D199" s="103">
        <v>0</v>
      </c>
      <c r="F199" s="13" t="s">
        <v>186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7"/>
        <v>0</v>
      </c>
      <c r="AG199" s="41">
        <f t="shared" si="1197"/>
        <v>0</v>
      </c>
      <c r="AH199" s="41">
        <f t="shared" si="1197"/>
        <v>0</v>
      </c>
      <c r="AI199" s="41">
        <f t="shared" si="1197"/>
        <v>0</v>
      </c>
      <c r="AJ199" s="41">
        <f t="shared" si="1197"/>
        <v>0</v>
      </c>
      <c r="AK199" s="41">
        <f t="shared" si="1197"/>
        <v>0</v>
      </c>
      <c r="AL199" s="41">
        <f t="shared" si="1197"/>
        <v>0</v>
      </c>
      <c r="AM199" s="41">
        <f t="shared" si="1197"/>
        <v>0</v>
      </c>
      <c r="AN199" s="41">
        <f t="shared" si="1197"/>
        <v>0</v>
      </c>
      <c r="AO199" s="41">
        <f t="shared" si="1197"/>
        <v>0</v>
      </c>
      <c r="AP199" s="41">
        <f t="shared" si="1197"/>
        <v>0</v>
      </c>
      <c r="AQ199" s="41">
        <f t="shared" si="1197"/>
        <v>0</v>
      </c>
      <c r="AR199" s="41">
        <f t="shared" si="1197"/>
        <v>0</v>
      </c>
      <c r="AS199" s="41">
        <f t="shared" si="1197"/>
        <v>0</v>
      </c>
      <c r="AT199" s="41">
        <f t="shared" si="1197"/>
        <v>0</v>
      </c>
      <c r="AU199" s="41">
        <f t="shared" si="1197"/>
        <v>0</v>
      </c>
      <c r="AV199" s="41">
        <f t="shared" si="1198"/>
        <v>0</v>
      </c>
      <c r="AW199" s="41">
        <f t="shared" si="1198"/>
        <v>0</v>
      </c>
      <c r="AX199" s="41">
        <f t="shared" si="1198"/>
        <v>0</v>
      </c>
      <c r="AY199" s="41">
        <f t="shared" si="1198"/>
        <v>0</v>
      </c>
      <c r="AZ199" s="41">
        <f t="shared" si="1198"/>
        <v>200</v>
      </c>
      <c r="BA199" s="41">
        <f t="shared" si="1198"/>
        <v>200</v>
      </c>
      <c r="BB199" s="41">
        <f t="shared" si="1198"/>
        <v>200</v>
      </c>
      <c r="BC199" s="41">
        <f t="shared" si="1198"/>
        <v>200</v>
      </c>
      <c r="BD199" s="41">
        <f t="shared" si="1198"/>
        <v>200</v>
      </c>
      <c r="BE199" s="41">
        <f t="shared" si="1198"/>
        <v>200</v>
      </c>
      <c r="BF199" s="41">
        <f t="shared" si="1198"/>
        <v>200</v>
      </c>
      <c r="BG199" s="41">
        <f t="shared" si="1199"/>
        <v>200</v>
      </c>
      <c r="BH199" s="41">
        <f t="shared" si="1199"/>
        <v>200</v>
      </c>
      <c r="BI199" s="41">
        <f t="shared" si="1199"/>
        <v>200</v>
      </c>
      <c r="BJ199" s="41">
        <f t="shared" si="1199"/>
        <v>200</v>
      </c>
      <c r="BK199" s="41">
        <f t="shared" si="1199"/>
        <v>200</v>
      </c>
      <c r="BL199" s="41">
        <f t="shared" si="1199"/>
        <v>200</v>
      </c>
      <c r="BM199" s="41">
        <f t="shared" si="1199"/>
        <v>200</v>
      </c>
      <c r="BN199" s="41">
        <f t="shared" si="1199"/>
        <v>200</v>
      </c>
      <c r="BO199" s="41">
        <f t="shared" si="1199"/>
        <v>200</v>
      </c>
    </row>
    <row r="200" spans="1:67" x14ac:dyDescent="0.3">
      <c r="A200" s="109">
        <v>47422</v>
      </c>
      <c r="B200" s="41">
        <v>60000</v>
      </c>
      <c r="C200" s="103">
        <v>25</v>
      </c>
      <c r="D200" s="103">
        <v>0</v>
      </c>
      <c r="F200" s="13" t="s">
        <v>186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7"/>
        <v>0</v>
      </c>
      <c r="AG200" s="41">
        <f t="shared" si="1197"/>
        <v>0</v>
      </c>
      <c r="AH200" s="41">
        <f t="shared" si="1197"/>
        <v>0</v>
      </c>
      <c r="AI200" s="41">
        <f t="shared" si="1197"/>
        <v>0</v>
      </c>
      <c r="AJ200" s="41">
        <f t="shared" si="1197"/>
        <v>0</v>
      </c>
      <c r="AK200" s="41">
        <f t="shared" si="1197"/>
        <v>0</v>
      </c>
      <c r="AL200" s="41">
        <f t="shared" si="1197"/>
        <v>0</v>
      </c>
      <c r="AM200" s="41">
        <f t="shared" si="1197"/>
        <v>0</v>
      </c>
      <c r="AN200" s="41">
        <f t="shared" si="1197"/>
        <v>0</v>
      </c>
      <c r="AO200" s="41">
        <f t="shared" si="1197"/>
        <v>0</v>
      </c>
      <c r="AP200" s="41">
        <f t="shared" si="1197"/>
        <v>0</v>
      </c>
      <c r="AQ200" s="41">
        <f t="shared" si="1197"/>
        <v>0</v>
      </c>
      <c r="AR200" s="41">
        <f t="shared" si="1197"/>
        <v>0</v>
      </c>
      <c r="AS200" s="41">
        <f t="shared" si="1197"/>
        <v>0</v>
      </c>
      <c r="AT200" s="41">
        <f t="shared" si="1197"/>
        <v>0</v>
      </c>
      <c r="AU200" s="41">
        <f t="shared" si="1197"/>
        <v>0</v>
      </c>
      <c r="AV200" s="41">
        <f t="shared" si="1198"/>
        <v>0</v>
      </c>
      <c r="AW200" s="41">
        <f t="shared" si="1198"/>
        <v>0</v>
      </c>
      <c r="AX200" s="41">
        <f t="shared" si="1198"/>
        <v>0</v>
      </c>
      <c r="AY200" s="41">
        <f t="shared" si="1198"/>
        <v>0</v>
      </c>
      <c r="AZ200" s="41">
        <f t="shared" si="1198"/>
        <v>0</v>
      </c>
      <c r="BA200" s="41">
        <f t="shared" si="1198"/>
        <v>200</v>
      </c>
      <c r="BB200" s="41">
        <f t="shared" si="1198"/>
        <v>200</v>
      </c>
      <c r="BC200" s="41">
        <f t="shared" si="1198"/>
        <v>200</v>
      </c>
      <c r="BD200" s="41">
        <f t="shared" si="1198"/>
        <v>200</v>
      </c>
      <c r="BE200" s="41">
        <f t="shared" si="1198"/>
        <v>200</v>
      </c>
      <c r="BF200" s="41">
        <f t="shared" si="1198"/>
        <v>200</v>
      </c>
      <c r="BG200" s="41">
        <f t="shared" si="1199"/>
        <v>200</v>
      </c>
      <c r="BH200" s="41">
        <f t="shared" si="1199"/>
        <v>200</v>
      </c>
      <c r="BI200" s="41">
        <f t="shared" si="1199"/>
        <v>200</v>
      </c>
      <c r="BJ200" s="41">
        <f t="shared" si="1199"/>
        <v>200</v>
      </c>
      <c r="BK200" s="41">
        <f t="shared" si="1199"/>
        <v>200</v>
      </c>
      <c r="BL200" s="41">
        <f t="shared" si="1199"/>
        <v>200</v>
      </c>
      <c r="BM200" s="41">
        <f t="shared" si="1199"/>
        <v>200</v>
      </c>
      <c r="BN200" s="41">
        <f t="shared" si="1199"/>
        <v>200</v>
      </c>
      <c r="BO200" s="41">
        <f t="shared" si="1199"/>
        <v>200</v>
      </c>
    </row>
    <row r="201" spans="1:67" x14ac:dyDescent="0.3">
      <c r="A201" s="109">
        <v>47452</v>
      </c>
      <c r="B201" s="41">
        <v>60000</v>
      </c>
      <c r="C201" s="103">
        <v>25</v>
      </c>
      <c r="D201" s="103">
        <v>0</v>
      </c>
      <c r="F201" s="13" t="s">
        <v>186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7"/>
        <v>0</v>
      </c>
      <c r="AG201" s="41">
        <f t="shared" si="1197"/>
        <v>0</v>
      </c>
      <c r="AH201" s="41">
        <f t="shared" si="1197"/>
        <v>0</v>
      </c>
      <c r="AI201" s="41">
        <f t="shared" si="1197"/>
        <v>0</v>
      </c>
      <c r="AJ201" s="41">
        <f t="shared" si="1197"/>
        <v>0</v>
      </c>
      <c r="AK201" s="41">
        <f t="shared" si="1197"/>
        <v>0</v>
      </c>
      <c r="AL201" s="41">
        <f t="shared" si="1197"/>
        <v>0</v>
      </c>
      <c r="AM201" s="41">
        <f t="shared" si="1197"/>
        <v>0</v>
      </c>
      <c r="AN201" s="41">
        <f t="shared" si="1197"/>
        <v>0</v>
      </c>
      <c r="AO201" s="41">
        <f t="shared" si="1197"/>
        <v>0</v>
      </c>
      <c r="AP201" s="41">
        <f t="shared" si="1197"/>
        <v>0</v>
      </c>
      <c r="AQ201" s="41">
        <f t="shared" si="1197"/>
        <v>0</v>
      </c>
      <c r="AR201" s="41">
        <f t="shared" si="1197"/>
        <v>0</v>
      </c>
      <c r="AS201" s="41">
        <f t="shared" si="1197"/>
        <v>0</v>
      </c>
      <c r="AT201" s="41">
        <f t="shared" si="1197"/>
        <v>0</v>
      </c>
      <c r="AU201" s="41">
        <f t="shared" si="1197"/>
        <v>0</v>
      </c>
      <c r="AV201" s="41">
        <f t="shared" si="1198"/>
        <v>0</v>
      </c>
      <c r="AW201" s="41">
        <f t="shared" si="1198"/>
        <v>0</v>
      </c>
      <c r="AX201" s="41">
        <f t="shared" si="1198"/>
        <v>0</v>
      </c>
      <c r="AY201" s="41">
        <f t="shared" si="1198"/>
        <v>0</v>
      </c>
      <c r="AZ201" s="41">
        <f t="shared" si="1198"/>
        <v>0</v>
      </c>
      <c r="BA201" s="41">
        <f t="shared" si="1198"/>
        <v>0</v>
      </c>
      <c r="BB201" s="41">
        <f t="shared" si="1198"/>
        <v>200</v>
      </c>
      <c r="BC201" s="41">
        <f t="shared" si="1198"/>
        <v>200</v>
      </c>
      <c r="BD201" s="41">
        <f t="shared" si="1198"/>
        <v>200</v>
      </c>
      <c r="BE201" s="41">
        <f t="shared" si="1198"/>
        <v>200</v>
      </c>
      <c r="BF201" s="41">
        <f t="shared" si="1198"/>
        <v>200</v>
      </c>
      <c r="BG201" s="41">
        <f t="shared" si="1199"/>
        <v>200</v>
      </c>
      <c r="BH201" s="41">
        <f t="shared" si="1199"/>
        <v>200</v>
      </c>
      <c r="BI201" s="41">
        <f t="shared" si="1199"/>
        <v>200</v>
      </c>
      <c r="BJ201" s="41">
        <f t="shared" si="1199"/>
        <v>200</v>
      </c>
      <c r="BK201" s="41">
        <f t="shared" si="1199"/>
        <v>200</v>
      </c>
      <c r="BL201" s="41">
        <f t="shared" si="1199"/>
        <v>200</v>
      </c>
      <c r="BM201" s="41">
        <f t="shared" si="1199"/>
        <v>200</v>
      </c>
      <c r="BN201" s="41">
        <f t="shared" si="1199"/>
        <v>200</v>
      </c>
      <c r="BO201" s="41">
        <f t="shared" si="1199"/>
        <v>200</v>
      </c>
    </row>
    <row r="202" spans="1:67" x14ac:dyDescent="0.3">
      <c r="A202" s="109">
        <v>47483</v>
      </c>
      <c r="B202" s="41">
        <v>60000</v>
      </c>
      <c r="C202" s="103">
        <v>25</v>
      </c>
      <c r="D202" s="103">
        <v>0</v>
      </c>
      <c r="F202" s="13" t="s">
        <v>186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7"/>
        <v>0</v>
      </c>
      <c r="AG202" s="41">
        <f t="shared" si="1197"/>
        <v>0</v>
      </c>
      <c r="AH202" s="41">
        <f t="shared" si="1197"/>
        <v>0</v>
      </c>
      <c r="AI202" s="41">
        <f t="shared" si="1197"/>
        <v>0</v>
      </c>
      <c r="AJ202" s="41">
        <f t="shared" si="1197"/>
        <v>0</v>
      </c>
      <c r="AK202" s="41">
        <f t="shared" si="1197"/>
        <v>0</v>
      </c>
      <c r="AL202" s="41">
        <f t="shared" si="1197"/>
        <v>0</v>
      </c>
      <c r="AM202" s="41">
        <f t="shared" si="1197"/>
        <v>0</v>
      </c>
      <c r="AN202" s="41">
        <f t="shared" ref="AN202:BC214" si="1200">IF(MEDIAN($A202,AN$4,EOMONTH($A202,($C202*12)))=AN$4,SLN($B202,$D202,($C202*12)),0)</f>
        <v>0</v>
      </c>
      <c r="AO202" s="41">
        <f t="shared" si="1200"/>
        <v>0</v>
      </c>
      <c r="AP202" s="41">
        <f t="shared" si="1200"/>
        <v>0</v>
      </c>
      <c r="AQ202" s="41">
        <f t="shared" si="1200"/>
        <v>0</v>
      </c>
      <c r="AR202" s="41">
        <f t="shared" si="1200"/>
        <v>0</v>
      </c>
      <c r="AS202" s="41">
        <f t="shared" si="1200"/>
        <v>0</v>
      </c>
      <c r="AT202" s="41">
        <f t="shared" si="1200"/>
        <v>0</v>
      </c>
      <c r="AU202" s="41">
        <f t="shared" si="1200"/>
        <v>0</v>
      </c>
      <c r="AV202" s="41">
        <f t="shared" si="1200"/>
        <v>0</v>
      </c>
      <c r="AW202" s="41">
        <f t="shared" si="1200"/>
        <v>0</v>
      </c>
      <c r="AX202" s="41">
        <f t="shared" si="1200"/>
        <v>0</v>
      </c>
      <c r="AY202" s="41">
        <f t="shared" si="1200"/>
        <v>0</v>
      </c>
      <c r="AZ202" s="41">
        <f t="shared" si="1200"/>
        <v>0</v>
      </c>
      <c r="BA202" s="41">
        <f t="shared" si="1200"/>
        <v>0</v>
      </c>
      <c r="BB202" s="41">
        <f t="shared" si="1200"/>
        <v>0</v>
      </c>
      <c r="BC202" s="41">
        <f t="shared" si="1200"/>
        <v>200</v>
      </c>
      <c r="BD202" s="41">
        <f t="shared" si="1198"/>
        <v>200</v>
      </c>
      <c r="BE202" s="41">
        <f t="shared" si="1198"/>
        <v>200</v>
      </c>
      <c r="BF202" s="41">
        <f t="shared" si="1198"/>
        <v>200</v>
      </c>
      <c r="BG202" s="41">
        <f t="shared" si="1199"/>
        <v>200</v>
      </c>
      <c r="BH202" s="41">
        <f t="shared" si="1199"/>
        <v>200</v>
      </c>
      <c r="BI202" s="41">
        <f t="shared" si="1199"/>
        <v>200</v>
      </c>
      <c r="BJ202" s="41">
        <f t="shared" si="1199"/>
        <v>200</v>
      </c>
      <c r="BK202" s="41">
        <f t="shared" si="1199"/>
        <v>200</v>
      </c>
      <c r="BL202" s="41">
        <f t="shared" si="1199"/>
        <v>200</v>
      </c>
      <c r="BM202" s="41">
        <f t="shared" si="1199"/>
        <v>200</v>
      </c>
      <c r="BN202" s="41">
        <f t="shared" si="1199"/>
        <v>200</v>
      </c>
      <c r="BO202" s="41">
        <f t="shared" si="1199"/>
        <v>200</v>
      </c>
    </row>
    <row r="203" spans="1:67" x14ac:dyDescent="0.3">
      <c r="A203" s="109">
        <v>47514</v>
      </c>
      <c r="B203" s="41">
        <v>60000</v>
      </c>
      <c r="C203" s="103">
        <v>25</v>
      </c>
      <c r="D203" s="103">
        <v>0</v>
      </c>
      <c r="F203" s="13" t="s">
        <v>186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1">IF(MEDIAN($A203,AF$4,EOMONTH($A203,($C203*12)))=AF$4,SLN($B203,$D203,($C203*12)),0)</f>
        <v>0</v>
      </c>
      <c r="AG203" s="41">
        <f t="shared" si="1201"/>
        <v>0</v>
      </c>
      <c r="AH203" s="41">
        <f t="shared" si="1201"/>
        <v>0</v>
      </c>
      <c r="AI203" s="41">
        <f t="shared" si="1201"/>
        <v>0</v>
      </c>
      <c r="AJ203" s="41">
        <f t="shared" si="1201"/>
        <v>0</v>
      </c>
      <c r="AK203" s="41">
        <f t="shared" si="1201"/>
        <v>0</v>
      </c>
      <c r="AL203" s="41">
        <f t="shared" si="1201"/>
        <v>0</v>
      </c>
      <c r="AM203" s="41">
        <f t="shared" si="1201"/>
        <v>0</v>
      </c>
      <c r="AN203" s="41">
        <f t="shared" si="1201"/>
        <v>0</v>
      </c>
      <c r="AO203" s="41">
        <f t="shared" si="1201"/>
        <v>0</v>
      </c>
      <c r="AP203" s="41">
        <f t="shared" si="1201"/>
        <v>0</v>
      </c>
      <c r="AQ203" s="41">
        <f t="shared" si="1201"/>
        <v>0</v>
      </c>
      <c r="AR203" s="41">
        <f t="shared" si="1201"/>
        <v>0</v>
      </c>
      <c r="AS203" s="41">
        <f t="shared" si="1201"/>
        <v>0</v>
      </c>
      <c r="AT203" s="41">
        <f t="shared" si="1201"/>
        <v>0</v>
      </c>
      <c r="AU203" s="41">
        <f t="shared" si="1201"/>
        <v>0</v>
      </c>
      <c r="AV203" s="41">
        <f t="shared" si="1200"/>
        <v>0</v>
      </c>
      <c r="AW203" s="41">
        <f t="shared" si="1200"/>
        <v>0</v>
      </c>
      <c r="AX203" s="41">
        <f t="shared" si="1200"/>
        <v>0</v>
      </c>
      <c r="AY203" s="41">
        <f t="shared" si="1200"/>
        <v>0</v>
      </c>
      <c r="AZ203" s="41">
        <f t="shared" si="1200"/>
        <v>0</v>
      </c>
      <c r="BA203" s="41">
        <f t="shared" si="1200"/>
        <v>0</v>
      </c>
      <c r="BB203" s="41">
        <f t="shared" si="1200"/>
        <v>0</v>
      </c>
      <c r="BC203" s="41">
        <f t="shared" si="1200"/>
        <v>0</v>
      </c>
      <c r="BD203" s="41">
        <f t="shared" si="1198"/>
        <v>200</v>
      </c>
      <c r="BE203" s="41">
        <f t="shared" si="1198"/>
        <v>200</v>
      </c>
      <c r="BF203" s="41">
        <f t="shared" si="1198"/>
        <v>200</v>
      </c>
      <c r="BG203" s="41">
        <f t="shared" si="1199"/>
        <v>200</v>
      </c>
      <c r="BH203" s="41">
        <f t="shared" si="1199"/>
        <v>200</v>
      </c>
      <c r="BI203" s="41">
        <f t="shared" si="1199"/>
        <v>200</v>
      </c>
      <c r="BJ203" s="41">
        <f t="shared" si="1199"/>
        <v>200</v>
      </c>
      <c r="BK203" s="41">
        <f t="shared" si="1199"/>
        <v>200</v>
      </c>
      <c r="BL203" s="41">
        <f t="shared" si="1199"/>
        <v>200</v>
      </c>
      <c r="BM203" s="41">
        <f t="shared" si="1199"/>
        <v>200</v>
      </c>
      <c r="BN203" s="41">
        <f t="shared" si="1199"/>
        <v>200</v>
      </c>
      <c r="BO203" s="41">
        <f t="shared" si="1199"/>
        <v>200</v>
      </c>
    </row>
    <row r="204" spans="1:67" x14ac:dyDescent="0.3">
      <c r="A204" s="109">
        <v>47542</v>
      </c>
      <c r="B204" s="41">
        <v>60000</v>
      </c>
      <c r="C204" s="103">
        <v>25</v>
      </c>
      <c r="D204" s="103">
        <v>0</v>
      </c>
      <c r="F204" s="13" t="s">
        <v>186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1"/>
        <v>0</v>
      </c>
      <c r="AG204" s="41">
        <f t="shared" si="1201"/>
        <v>0</v>
      </c>
      <c r="AH204" s="41">
        <f t="shared" si="1201"/>
        <v>0</v>
      </c>
      <c r="AI204" s="41">
        <f t="shared" si="1201"/>
        <v>0</v>
      </c>
      <c r="AJ204" s="41">
        <f t="shared" si="1201"/>
        <v>0</v>
      </c>
      <c r="AK204" s="41">
        <f t="shared" si="1201"/>
        <v>0</v>
      </c>
      <c r="AL204" s="41">
        <f t="shared" si="1201"/>
        <v>0</v>
      </c>
      <c r="AM204" s="41">
        <f t="shared" si="1201"/>
        <v>0</v>
      </c>
      <c r="AN204" s="41">
        <f t="shared" si="1201"/>
        <v>0</v>
      </c>
      <c r="AO204" s="41">
        <f t="shared" si="1201"/>
        <v>0</v>
      </c>
      <c r="AP204" s="41">
        <f t="shared" si="1201"/>
        <v>0</v>
      </c>
      <c r="AQ204" s="41">
        <f t="shared" si="1201"/>
        <v>0</v>
      </c>
      <c r="AR204" s="41">
        <f t="shared" si="1201"/>
        <v>0</v>
      </c>
      <c r="AS204" s="41">
        <f t="shared" si="1201"/>
        <v>0</v>
      </c>
      <c r="AT204" s="41">
        <f t="shared" si="1201"/>
        <v>0</v>
      </c>
      <c r="AU204" s="41">
        <f t="shared" si="1201"/>
        <v>0</v>
      </c>
      <c r="AV204" s="41">
        <f t="shared" si="1200"/>
        <v>0</v>
      </c>
      <c r="AW204" s="41">
        <f t="shared" si="1200"/>
        <v>0</v>
      </c>
      <c r="AX204" s="41">
        <f t="shared" si="1200"/>
        <v>0</v>
      </c>
      <c r="AY204" s="41">
        <f t="shared" si="1200"/>
        <v>0</v>
      </c>
      <c r="AZ204" s="41">
        <f t="shared" si="1200"/>
        <v>0</v>
      </c>
      <c r="BA204" s="41">
        <f t="shared" si="1200"/>
        <v>0</v>
      </c>
      <c r="BB204" s="41">
        <f t="shared" si="1200"/>
        <v>0</v>
      </c>
      <c r="BC204" s="41">
        <f t="shared" si="1200"/>
        <v>0</v>
      </c>
      <c r="BD204" s="41">
        <f t="shared" si="1198"/>
        <v>0</v>
      </c>
      <c r="BE204" s="41">
        <f t="shared" si="1198"/>
        <v>200</v>
      </c>
      <c r="BF204" s="41">
        <f t="shared" si="1198"/>
        <v>200</v>
      </c>
      <c r="BG204" s="41">
        <f t="shared" si="1199"/>
        <v>200</v>
      </c>
      <c r="BH204" s="41">
        <f t="shared" si="1199"/>
        <v>200</v>
      </c>
      <c r="BI204" s="41">
        <f t="shared" si="1199"/>
        <v>200</v>
      </c>
      <c r="BJ204" s="41">
        <f t="shared" si="1199"/>
        <v>200</v>
      </c>
      <c r="BK204" s="41">
        <f t="shared" si="1199"/>
        <v>200</v>
      </c>
      <c r="BL204" s="41">
        <f t="shared" si="1199"/>
        <v>200</v>
      </c>
      <c r="BM204" s="41">
        <f t="shared" si="1199"/>
        <v>200</v>
      </c>
      <c r="BN204" s="41">
        <f t="shared" si="1199"/>
        <v>200</v>
      </c>
      <c r="BO204" s="41">
        <f t="shared" si="1199"/>
        <v>200</v>
      </c>
    </row>
    <row r="205" spans="1:67" x14ac:dyDescent="0.3">
      <c r="A205" s="109">
        <v>47573</v>
      </c>
      <c r="B205" s="41">
        <v>60000</v>
      </c>
      <c r="C205" s="103">
        <v>25</v>
      </c>
      <c r="D205" s="103">
        <v>0</v>
      </c>
      <c r="F205" s="13" t="s">
        <v>186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1"/>
        <v>0</v>
      </c>
      <c r="AG205" s="41">
        <f t="shared" si="1201"/>
        <v>0</v>
      </c>
      <c r="AH205" s="41">
        <f t="shared" si="1201"/>
        <v>0</v>
      </c>
      <c r="AI205" s="41">
        <f t="shared" si="1201"/>
        <v>0</v>
      </c>
      <c r="AJ205" s="41">
        <f t="shared" si="1201"/>
        <v>0</v>
      </c>
      <c r="AK205" s="41">
        <f t="shared" si="1201"/>
        <v>0</v>
      </c>
      <c r="AL205" s="41">
        <f t="shared" si="1201"/>
        <v>0</v>
      </c>
      <c r="AM205" s="41">
        <f t="shared" si="1201"/>
        <v>0</v>
      </c>
      <c r="AN205" s="41">
        <f t="shared" si="1201"/>
        <v>0</v>
      </c>
      <c r="AO205" s="41">
        <f t="shared" si="1201"/>
        <v>0</v>
      </c>
      <c r="AP205" s="41">
        <f t="shared" si="1201"/>
        <v>0</v>
      </c>
      <c r="AQ205" s="41">
        <f t="shared" si="1201"/>
        <v>0</v>
      </c>
      <c r="AR205" s="41">
        <f t="shared" si="1201"/>
        <v>0</v>
      </c>
      <c r="AS205" s="41">
        <f t="shared" si="1201"/>
        <v>0</v>
      </c>
      <c r="AT205" s="41">
        <f t="shared" si="1201"/>
        <v>0</v>
      </c>
      <c r="AU205" s="41">
        <f t="shared" si="1201"/>
        <v>0</v>
      </c>
      <c r="AV205" s="41">
        <f t="shared" si="1200"/>
        <v>0</v>
      </c>
      <c r="AW205" s="41">
        <f t="shared" si="1200"/>
        <v>0</v>
      </c>
      <c r="AX205" s="41">
        <f t="shared" si="1200"/>
        <v>0</v>
      </c>
      <c r="AY205" s="41">
        <f t="shared" si="1200"/>
        <v>0</v>
      </c>
      <c r="AZ205" s="41">
        <f t="shared" si="1200"/>
        <v>0</v>
      </c>
      <c r="BA205" s="41">
        <f t="shared" si="1200"/>
        <v>0</v>
      </c>
      <c r="BB205" s="41">
        <f t="shared" si="1200"/>
        <v>0</v>
      </c>
      <c r="BC205" s="41">
        <f t="shared" si="1200"/>
        <v>0</v>
      </c>
      <c r="BD205" s="41">
        <f t="shared" si="1198"/>
        <v>0</v>
      </c>
      <c r="BE205" s="41">
        <f t="shared" si="1198"/>
        <v>0</v>
      </c>
      <c r="BF205" s="41">
        <f t="shared" si="1198"/>
        <v>200</v>
      </c>
      <c r="BG205" s="41">
        <f t="shared" si="1199"/>
        <v>200</v>
      </c>
      <c r="BH205" s="41">
        <f t="shared" si="1199"/>
        <v>200</v>
      </c>
      <c r="BI205" s="41">
        <f t="shared" si="1199"/>
        <v>200</v>
      </c>
      <c r="BJ205" s="41">
        <f t="shared" si="1199"/>
        <v>200</v>
      </c>
      <c r="BK205" s="41">
        <f t="shared" si="1199"/>
        <v>200</v>
      </c>
      <c r="BL205" s="41">
        <f t="shared" si="1199"/>
        <v>200</v>
      </c>
      <c r="BM205" s="41">
        <f t="shared" si="1199"/>
        <v>200</v>
      </c>
      <c r="BN205" s="41">
        <f t="shared" si="1199"/>
        <v>200</v>
      </c>
      <c r="BO205" s="41">
        <f t="shared" si="1199"/>
        <v>200</v>
      </c>
    </row>
    <row r="206" spans="1:67" x14ac:dyDescent="0.3">
      <c r="A206" s="109">
        <v>47603</v>
      </c>
      <c r="B206" s="41">
        <v>60000</v>
      </c>
      <c r="C206" s="103">
        <v>25</v>
      </c>
      <c r="D206" s="103">
        <v>0</v>
      </c>
      <c r="F206" s="13" t="s">
        <v>186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1"/>
        <v>0</v>
      </c>
      <c r="AG206" s="41">
        <f t="shared" si="1201"/>
        <v>0</v>
      </c>
      <c r="AH206" s="41">
        <f t="shared" si="1201"/>
        <v>0</v>
      </c>
      <c r="AI206" s="41">
        <f t="shared" si="1201"/>
        <v>0</v>
      </c>
      <c r="AJ206" s="41">
        <f t="shared" si="1201"/>
        <v>0</v>
      </c>
      <c r="AK206" s="41">
        <f t="shared" si="1201"/>
        <v>0</v>
      </c>
      <c r="AL206" s="41">
        <f t="shared" si="1201"/>
        <v>0</v>
      </c>
      <c r="AM206" s="41">
        <f t="shared" si="1201"/>
        <v>0</v>
      </c>
      <c r="AN206" s="41">
        <f t="shared" si="1201"/>
        <v>0</v>
      </c>
      <c r="AO206" s="41">
        <f t="shared" si="1201"/>
        <v>0</v>
      </c>
      <c r="AP206" s="41">
        <f t="shared" si="1201"/>
        <v>0</v>
      </c>
      <c r="AQ206" s="41">
        <f t="shared" si="1201"/>
        <v>0</v>
      </c>
      <c r="AR206" s="41">
        <f t="shared" si="1201"/>
        <v>0</v>
      </c>
      <c r="AS206" s="41">
        <f t="shared" si="1201"/>
        <v>0</v>
      </c>
      <c r="AT206" s="41">
        <f t="shared" si="1201"/>
        <v>0</v>
      </c>
      <c r="AU206" s="41">
        <f t="shared" si="1201"/>
        <v>0</v>
      </c>
      <c r="AV206" s="41">
        <f t="shared" si="1200"/>
        <v>0</v>
      </c>
      <c r="AW206" s="41">
        <f t="shared" si="1200"/>
        <v>0</v>
      </c>
      <c r="AX206" s="41">
        <f t="shared" si="1200"/>
        <v>0</v>
      </c>
      <c r="AY206" s="41">
        <f t="shared" si="1200"/>
        <v>0</v>
      </c>
      <c r="AZ206" s="41">
        <f t="shared" si="1200"/>
        <v>0</v>
      </c>
      <c r="BA206" s="41">
        <f t="shared" si="1200"/>
        <v>0</v>
      </c>
      <c r="BB206" s="41">
        <f t="shared" si="1200"/>
        <v>0</v>
      </c>
      <c r="BC206" s="41">
        <f t="shared" si="1200"/>
        <v>0</v>
      </c>
      <c r="BD206" s="41">
        <f t="shared" si="1198"/>
        <v>0</v>
      </c>
      <c r="BE206" s="41">
        <f t="shared" si="1198"/>
        <v>0</v>
      </c>
      <c r="BF206" s="41">
        <f t="shared" si="1198"/>
        <v>0</v>
      </c>
      <c r="BG206" s="41">
        <f t="shared" si="1199"/>
        <v>200</v>
      </c>
      <c r="BH206" s="41">
        <f t="shared" si="1199"/>
        <v>200</v>
      </c>
      <c r="BI206" s="41">
        <f t="shared" si="1199"/>
        <v>200</v>
      </c>
      <c r="BJ206" s="41">
        <f t="shared" si="1199"/>
        <v>200</v>
      </c>
      <c r="BK206" s="41">
        <f t="shared" si="1199"/>
        <v>200</v>
      </c>
      <c r="BL206" s="41">
        <f t="shared" si="1199"/>
        <v>200</v>
      </c>
      <c r="BM206" s="41">
        <f t="shared" si="1199"/>
        <v>200</v>
      </c>
      <c r="BN206" s="41">
        <f t="shared" si="1199"/>
        <v>200</v>
      </c>
      <c r="BO206" s="41">
        <f t="shared" si="1199"/>
        <v>200</v>
      </c>
    </row>
    <row r="207" spans="1:67" x14ac:dyDescent="0.3">
      <c r="A207" s="109">
        <v>47634</v>
      </c>
      <c r="B207" s="41">
        <v>60000</v>
      </c>
      <c r="C207" s="103">
        <v>25</v>
      </c>
      <c r="D207" s="103">
        <v>0</v>
      </c>
      <c r="F207" s="13" t="s">
        <v>186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1"/>
        <v>0</v>
      </c>
      <c r="AG207" s="41">
        <f t="shared" si="1201"/>
        <v>0</v>
      </c>
      <c r="AH207" s="41">
        <f t="shared" si="1201"/>
        <v>0</v>
      </c>
      <c r="AI207" s="41">
        <f t="shared" si="1201"/>
        <v>0</v>
      </c>
      <c r="AJ207" s="41">
        <f t="shared" si="1201"/>
        <v>0</v>
      </c>
      <c r="AK207" s="41">
        <f t="shared" si="1201"/>
        <v>0</v>
      </c>
      <c r="AL207" s="41">
        <f t="shared" si="1201"/>
        <v>0</v>
      </c>
      <c r="AM207" s="41">
        <f t="shared" si="1201"/>
        <v>0</v>
      </c>
      <c r="AN207" s="41">
        <f t="shared" si="1201"/>
        <v>0</v>
      </c>
      <c r="AO207" s="41">
        <f t="shared" si="1201"/>
        <v>0</v>
      </c>
      <c r="AP207" s="41">
        <f t="shared" si="1201"/>
        <v>0</v>
      </c>
      <c r="AQ207" s="41">
        <f t="shared" si="1201"/>
        <v>0</v>
      </c>
      <c r="AR207" s="41">
        <f t="shared" si="1201"/>
        <v>0</v>
      </c>
      <c r="AS207" s="41">
        <f t="shared" si="1201"/>
        <v>0</v>
      </c>
      <c r="AT207" s="41">
        <f t="shared" si="1201"/>
        <v>0</v>
      </c>
      <c r="AU207" s="41">
        <f t="shared" si="1201"/>
        <v>0</v>
      </c>
      <c r="AV207" s="41">
        <f t="shared" si="1200"/>
        <v>0</v>
      </c>
      <c r="AW207" s="41">
        <f t="shared" si="1200"/>
        <v>0</v>
      </c>
      <c r="AX207" s="41">
        <f t="shared" si="1200"/>
        <v>0</v>
      </c>
      <c r="AY207" s="41">
        <f t="shared" si="1200"/>
        <v>0</v>
      </c>
      <c r="AZ207" s="41">
        <f t="shared" si="1200"/>
        <v>0</v>
      </c>
      <c r="BA207" s="41">
        <f t="shared" si="1200"/>
        <v>0</v>
      </c>
      <c r="BB207" s="41">
        <f t="shared" si="1200"/>
        <v>0</v>
      </c>
      <c r="BC207" s="41">
        <f t="shared" si="1200"/>
        <v>0</v>
      </c>
      <c r="BD207" s="41">
        <f t="shared" si="1198"/>
        <v>0</v>
      </c>
      <c r="BE207" s="41">
        <f t="shared" si="1198"/>
        <v>0</v>
      </c>
      <c r="BF207" s="41">
        <f t="shared" si="1198"/>
        <v>0</v>
      </c>
      <c r="BG207" s="41">
        <f t="shared" si="1199"/>
        <v>0</v>
      </c>
      <c r="BH207" s="41">
        <f t="shared" si="1199"/>
        <v>200</v>
      </c>
      <c r="BI207" s="41">
        <f t="shared" si="1199"/>
        <v>200</v>
      </c>
      <c r="BJ207" s="41">
        <f t="shared" si="1199"/>
        <v>200</v>
      </c>
      <c r="BK207" s="41">
        <f t="shared" si="1199"/>
        <v>200</v>
      </c>
      <c r="BL207" s="41">
        <f t="shared" si="1199"/>
        <v>200</v>
      </c>
      <c r="BM207" s="41">
        <f t="shared" si="1199"/>
        <v>200</v>
      </c>
      <c r="BN207" s="41">
        <f t="shared" si="1199"/>
        <v>200</v>
      </c>
      <c r="BO207" s="41">
        <f t="shared" si="1199"/>
        <v>200</v>
      </c>
    </row>
    <row r="208" spans="1:67" x14ac:dyDescent="0.3">
      <c r="A208" s="109">
        <v>47664</v>
      </c>
      <c r="B208" s="41">
        <v>60000</v>
      </c>
      <c r="C208" s="103">
        <v>25</v>
      </c>
      <c r="D208" s="103">
        <v>0</v>
      </c>
      <c r="F208" s="13" t="s">
        <v>186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1"/>
        <v>0</v>
      </c>
      <c r="AG208" s="41">
        <f t="shared" si="1201"/>
        <v>0</v>
      </c>
      <c r="AH208" s="41">
        <f t="shared" si="1201"/>
        <v>0</v>
      </c>
      <c r="AI208" s="41">
        <f t="shared" si="1201"/>
        <v>0</v>
      </c>
      <c r="AJ208" s="41">
        <f t="shared" si="1201"/>
        <v>0</v>
      </c>
      <c r="AK208" s="41">
        <f t="shared" si="1201"/>
        <v>0</v>
      </c>
      <c r="AL208" s="41">
        <f t="shared" si="1201"/>
        <v>0</v>
      </c>
      <c r="AM208" s="41">
        <f t="shared" si="1201"/>
        <v>0</v>
      </c>
      <c r="AN208" s="41">
        <f t="shared" si="1201"/>
        <v>0</v>
      </c>
      <c r="AO208" s="41">
        <f t="shared" si="1201"/>
        <v>0</v>
      </c>
      <c r="AP208" s="41">
        <f t="shared" si="1201"/>
        <v>0</v>
      </c>
      <c r="AQ208" s="41">
        <f t="shared" si="1201"/>
        <v>0</v>
      </c>
      <c r="AR208" s="41">
        <f t="shared" si="1201"/>
        <v>0</v>
      </c>
      <c r="AS208" s="41">
        <f t="shared" si="1201"/>
        <v>0</v>
      </c>
      <c r="AT208" s="41">
        <f t="shared" si="1201"/>
        <v>0</v>
      </c>
      <c r="AU208" s="41">
        <f t="shared" si="1201"/>
        <v>0</v>
      </c>
      <c r="AV208" s="41">
        <f t="shared" si="1200"/>
        <v>0</v>
      </c>
      <c r="AW208" s="41">
        <f t="shared" si="1200"/>
        <v>0</v>
      </c>
      <c r="AX208" s="41">
        <f t="shared" si="1200"/>
        <v>0</v>
      </c>
      <c r="AY208" s="41">
        <f t="shared" si="1200"/>
        <v>0</v>
      </c>
      <c r="AZ208" s="41">
        <f t="shared" si="1200"/>
        <v>0</v>
      </c>
      <c r="BA208" s="41">
        <f t="shared" si="1200"/>
        <v>0</v>
      </c>
      <c r="BB208" s="41">
        <f t="shared" si="1200"/>
        <v>0</v>
      </c>
      <c r="BC208" s="41">
        <f t="shared" si="1200"/>
        <v>0</v>
      </c>
      <c r="BD208" s="41">
        <f t="shared" si="1198"/>
        <v>0</v>
      </c>
      <c r="BE208" s="41">
        <f t="shared" si="1198"/>
        <v>0</v>
      </c>
      <c r="BF208" s="41">
        <f t="shared" si="1198"/>
        <v>0</v>
      </c>
      <c r="BG208" s="41">
        <f t="shared" si="1199"/>
        <v>0</v>
      </c>
      <c r="BH208" s="41">
        <f t="shared" si="1199"/>
        <v>0</v>
      </c>
      <c r="BI208" s="41">
        <f t="shared" si="1199"/>
        <v>200</v>
      </c>
      <c r="BJ208" s="41">
        <f t="shared" si="1199"/>
        <v>200</v>
      </c>
      <c r="BK208" s="41">
        <f t="shared" si="1199"/>
        <v>200</v>
      </c>
      <c r="BL208" s="41">
        <f t="shared" si="1199"/>
        <v>200</v>
      </c>
      <c r="BM208" s="41">
        <f t="shared" si="1199"/>
        <v>200</v>
      </c>
      <c r="BN208" s="41">
        <f t="shared" si="1199"/>
        <v>200</v>
      </c>
      <c r="BO208" s="41">
        <f t="shared" si="1199"/>
        <v>200</v>
      </c>
    </row>
    <row r="209" spans="1:67" x14ac:dyDescent="0.3">
      <c r="A209" s="109">
        <v>47695</v>
      </c>
      <c r="B209" s="41">
        <v>60000</v>
      </c>
      <c r="C209" s="103">
        <v>25</v>
      </c>
      <c r="D209" s="103">
        <v>0</v>
      </c>
      <c r="F209" s="13" t="s">
        <v>186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1"/>
        <v>0</v>
      </c>
      <c r="AG209" s="41">
        <f t="shared" si="1201"/>
        <v>0</v>
      </c>
      <c r="AH209" s="41">
        <f t="shared" si="1201"/>
        <v>0</v>
      </c>
      <c r="AI209" s="41">
        <f t="shared" si="1201"/>
        <v>0</v>
      </c>
      <c r="AJ209" s="41">
        <f t="shared" si="1201"/>
        <v>0</v>
      </c>
      <c r="AK209" s="41">
        <f t="shared" si="1201"/>
        <v>0</v>
      </c>
      <c r="AL209" s="41">
        <f t="shared" si="1201"/>
        <v>0</v>
      </c>
      <c r="AM209" s="41">
        <f t="shared" si="1201"/>
        <v>0</v>
      </c>
      <c r="AN209" s="41">
        <f t="shared" si="1201"/>
        <v>0</v>
      </c>
      <c r="AO209" s="41">
        <f t="shared" si="1201"/>
        <v>0</v>
      </c>
      <c r="AP209" s="41">
        <f t="shared" si="1201"/>
        <v>0</v>
      </c>
      <c r="AQ209" s="41">
        <f t="shared" si="1201"/>
        <v>0</v>
      </c>
      <c r="AR209" s="41">
        <f t="shared" si="1201"/>
        <v>0</v>
      </c>
      <c r="AS209" s="41">
        <f t="shared" si="1201"/>
        <v>0</v>
      </c>
      <c r="AT209" s="41">
        <f t="shared" si="1201"/>
        <v>0</v>
      </c>
      <c r="AU209" s="41">
        <f t="shared" si="1201"/>
        <v>0</v>
      </c>
      <c r="AV209" s="41">
        <f t="shared" si="1200"/>
        <v>0</v>
      </c>
      <c r="AW209" s="41">
        <f t="shared" si="1200"/>
        <v>0</v>
      </c>
      <c r="AX209" s="41">
        <f t="shared" si="1200"/>
        <v>0</v>
      </c>
      <c r="AY209" s="41">
        <f t="shared" si="1200"/>
        <v>0</v>
      </c>
      <c r="AZ209" s="41">
        <f t="shared" si="1200"/>
        <v>0</v>
      </c>
      <c r="BA209" s="41">
        <f t="shared" si="1200"/>
        <v>0</v>
      </c>
      <c r="BB209" s="41">
        <f t="shared" si="1200"/>
        <v>0</v>
      </c>
      <c r="BC209" s="41">
        <f t="shared" si="1200"/>
        <v>0</v>
      </c>
      <c r="BD209" s="41">
        <f t="shared" si="1198"/>
        <v>0</v>
      </c>
      <c r="BE209" s="41">
        <f t="shared" si="1198"/>
        <v>0</v>
      </c>
      <c r="BF209" s="41">
        <f t="shared" si="1198"/>
        <v>0</v>
      </c>
      <c r="BG209" s="41">
        <f t="shared" si="1199"/>
        <v>0</v>
      </c>
      <c r="BH209" s="41">
        <f t="shared" si="1199"/>
        <v>0</v>
      </c>
      <c r="BI209" s="41">
        <f t="shared" si="1199"/>
        <v>0</v>
      </c>
      <c r="BJ209" s="41">
        <f t="shared" si="1199"/>
        <v>200</v>
      </c>
      <c r="BK209" s="41">
        <f t="shared" si="1199"/>
        <v>200</v>
      </c>
      <c r="BL209" s="41">
        <f t="shared" si="1199"/>
        <v>200</v>
      </c>
      <c r="BM209" s="41">
        <f t="shared" si="1199"/>
        <v>200</v>
      </c>
      <c r="BN209" s="41">
        <f t="shared" si="1199"/>
        <v>200</v>
      </c>
      <c r="BO209" s="41">
        <f t="shared" si="1199"/>
        <v>200</v>
      </c>
    </row>
    <row r="210" spans="1:67" x14ac:dyDescent="0.3">
      <c r="A210" s="109">
        <v>47726</v>
      </c>
      <c r="B210" s="41">
        <v>60000</v>
      </c>
      <c r="C210" s="103">
        <v>25</v>
      </c>
      <c r="D210" s="103">
        <v>0</v>
      </c>
      <c r="F210" s="13" t="s">
        <v>186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1"/>
        <v>0</v>
      </c>
      <c r="AG210" s="41">
        <f t="shared" si="1201"/>
        <v>0</v>
      </c>
      <c r="AH210" s="41">
        <f t="shared" si="1201"/>
        <v>0</v>
      </c>
      <c r="AI210" s="41">
        <f t="shared" si="1201"/>
        <v>0</v>
      </c>
      <c r="AJ210" s="41">
        <f t="shared" si="1201"/>
        <v>0</v>
      </c>
      <c r="AK210" s="41">
        <f t="shared" si="1201"/>
        <v>0</v>
      </c>
      <c r="AL210" s="41">
        <f t="shared" si="1201"/>
        <v>0</v>
      </c>
      <c r="AM210" s="41">
        <f t="shared" si="1201"/>
        <v>0</v>
      </c>
      <c r="AN210" s="41">
        <f t="shared" si="1201"/>
        <v>0</v>
      </c>
      <c r="AO210" s="41">
        <f t="shared" si="1201"/>
        <v>0</v>
      </c>
      <c r="AP210" s="41">
        <f t="shared" si="1201"/>
        <v>0</v>
      </c>
      <c r="AQ210" s="41">
        <f t="shared" si="1201"/>
        <v>0</v>
      </c>
      <c r="AR210" s="41">
        <f t="shared" si="1201"/>
        <v>0</v>
      </c>
      <c r="AS210" s="41">
        <f t="shared" si="1201"/>
        <v>0</v>
      </c>
      <c r="AT210" s="41">
        <f t="shared" si="1201"/>
        <v>0</v>
      </c>
      <c r="AU210" s="41">
        <f t="shared" si="1201"/>
        <v>0</v>
      </c>
      <c r="AV210" s="41">
        <f t="shared" si="1200"/>
        <v>0</v>
      </c>
      <c r="AW210" s="41">
        <f t="shared" si="1200"/>
        <v>0</v>
      </c>
      <c r="AX210" s="41">
        <f t="shared" si="1200"/>
        <v>0</v>
      </c>
      <c r="AY210" s="41">
        <f t="shared" si="1200"/>
        <v>0</v>
      </c>
      <c r="AZ210" s="41">
        <f t="shared" si="1200"/>
        <v>0</v>
      </c>
      <c r="BA210" s="41">
        <f t="shared" si="1200"/>
        <v>0</v>
      </c>
      <c r="BB210" s="41">
        <f t="shared" si="1200"/>
        <v>0</v>
      </c>
      <c r="BC210" s="41">
        <f t="shared" si="1200"/>
        <v>0</v>
      </c>
      <c r="BD210" s="41">
        <f t="shared" si="1198"/>
        <v>0</v>
      </c>
      <c r="BE210" s="41">
        <f t="shared" si="1198"/>
        <v>0</v>
      </c>
      <c r="BF210" s="41">
        <f t="shared" si="1198"/>
        <v>0</v>
      </c>
      <c r="BG210" s="41">
        <f t="shared" si="1199"/>
        <v>0</v>
      </c>
      <c r="BH210" s="41">
        <f t="shared" si="1199"/>
        <v>0</v>
      </c>
      <c r="BI210" s="41">
        <f t="shared" si="1199"/>
        <v>0</v>
      </c>
      <c r="BJ210" s="41">
        <f t="shared" si="1199"/>
        <v>0</v>
      </c>
      <c r="BK210" s="41">
        <f t="shared" si="1199"/>
        <v>200</v>
      </c>
      <c r="BL210" s="41">
        <f t="shared" si="1199"/>
        <v>200</v>
      </c>
      <c r="BM210" s="41">
        <f t="shared" si="1199"/>
        <v>200</v>
      </c>
      <c r="BN210" s="41">
        <f t="shared" si="1199"/>
        <v>200</v>
      </c>
      <c r="BO210" s="41">
        <f t="shared" si="1199"/>
        <v>200</v>
      </c>
    </row>
    <row r="211" spans="1:67" x14ac:dyDescent="0.3">
      <c r="A211" s="109">
        <v>47756</v>
      </c>
      <c r="B211" s="41">
        <v>60000</v>
      </c>
      <c r="C211" s="103">
        <v>25</v>
      </c>
      <c r="D211" s="103">
        <v>0</v>
      </c>
      <c r="F211" s="13" t="s">
        <v>186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1"/>
        <v>0</v>
      </c>
      <c r="AG211" s="41">
        <f t="shared" si="1201"/>
        <v>0</v>
      </c>
      <c r="AH211" s="41">
        <f t="shared" si="1201"/>
        <v>0</v>
      </c>
      <c r="AI211" s="41">
        <f t="shared" si="1201"/>
        <v>0</v>
      </c>
      <c r="AJ211" s="41">
        <f t="shared" si="1201"/>
        <v>0</v>
      </c>
      <c r="AK211" s="41">
        <f t="shared" si="1201"/>
        <v>0</v>
      </c>
      <c r="AL211" s="41">
        <f t="shared" si="1201"/>
        <v>0</v>
      </c>
      <c r="AM211" s="41">
        <f t="shared" si="1201"/>
        <v>0</v>
      </c>
      <c r="AN211" s="41">
        <f t="shared" si="1201"/>
        <v>0</v>
      </c>
      <c r="AO211" s="41">
        <f t="shared" si="1201"/>
        <v>0</v>
      </c>
      <c r="AP211" s="41">
        <f t="shared" si="1201"/>
        <v>0</v>
      </c>
      <c r="AQ211" s="41">
        <f t="shared" si="1201"/>
        <v>0</v>
      </c>
      <c r="AR211" s="41">
        <f t="shared" si="1201"/>
        <v>0</v>
      </c>
      <c r="AS211" s="41">
        <f t="shared" si="1201"/>
        <v>0</v>
      </c>
      <c r="AT211" s="41">
        <f t="shared" si="1201"/>
        <v>0</v>
      </c>
      <c r="AU211" s="41">
        <f t="shared" si="1201"/>
        <v>0</v>
      </c>
      <c r="AV211" s="41">
        <f t="shared" si="1200"/>
        <v>0</v>
      </c>
      <c r="AW211" s="41">
        <f t="shared" si="1200"/>
        <v>0</v>
      </c>
      <c r="AX211" s="41">
        <f t="shared" si="1200"/>
        <v>0</v>
      </c>
      <c r="AY211" s="41">
        <f t="shared" si="1200"/>
        <v>0</v>
      </c>
      <c r="AZ211" s="41">
        <f t="shared" si="1200"/>
        <v>0</v>
      </c>
      <c r="BA211" s="41">
        <f t="shared" si="1200"/>
        <v>0</v>
      </c>
      <c r="BB211" s="41">
        <f t="shared" si="1200"/>
        <v>0</v>
      </c>
      <c r="BC211" s="41">
        <f t="shared" si="1200"/>
        <v>0</v>
      </c>
      <c r="BD211" s="41">
        <f t="shared" si="1198"/>
        <v>0</v>
      </c>
      <c r="BE211" s="41">
        <f t="shared" si="1198"/>
        <v>0</v>
      </c>
      <c r="BF211" s="41">
        <f t="shared" si="1198"/>
        <v>0</v>
      </c>
      <c r="BG211" s="41">
        <f t="shared" si="1199"/>
        <v>0</v>
      </c>
      <c r="BH211" s="41">
        <f t="shared" si="1199"/>
        <v>0</v>
      </c>
      <c r="BI211" s="41">
        <f t="shared" si="1199"/>
        <v>0</v>
      </c>
      <c r="BJ211" s="41">
        <f t="shared" si="1199"/>
        <v>0</v>
      </c>
      <c r="BK211" s="41">
        <f t="shared" si="1199"/>
        <v>0</v>
      </c>
      <c r="BL211" s="41">
        <f t="shared" si="1199"/>
        <v>200</v>
      </c>
      <c r="BM211" s="41">
        <f t="shared" si="1199"/>
        <v>200</v>
      </c>
      <c r="BN211" s="41">
        <f t="shared" si="1199"/>
        <v>200</v>
      </c>
      <c r="BO211" s="41">
        <f t="shared" si="1199"/>
        <v>200</v>
      </c>
    </row>
    <row r="212" spans="1:67" x14ac:dyDescent="0.3">
      <c r="A212" s="109">
        <v>47787</v>
      </c>
      <c r="B212" s="41">
        <v>60000</v>
      </c>
      <c r="C212" s="103">
        <v>25</v>
      </c>
      <c r="D212" s="103">
        <v>0</v>
      </c>
      <c r="F212" s="13" t="s">
        <v>186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1"/>
        <v>0</v>
      </c>
      <c r="AG212" s="41">
        <f t="shared" si="1201"/>
        <v>0</v>
      </c>
      <c r="AH212" s="41">
        <f t="shared" si="1201"/>
        <v>0</v>
      </c>
      <c r="AI212" s="41">
        <f t="shared" si="1201"/>
        <v>0</v>
      </c>
      <c r="AJ212" s="41">
        <f t="shared" si="1201"/>
        <v>0</v>
      </c>
      <c r="AK212" s="41">
        <f t="shared" si="1201"/>
        <v>0</v>
      </c>
      <c r="AL212" s="41">
        <f t="shared" si="1201"/>
        <v>0</v>
      </c>
      <c r="AM212" s="41">
        <f t="shared" si="1201"/>
        <v>0</v>
      </c>
      <c r="AN212" s="41">
        <f t="shared" si="1201"/>
        <v>0</v>
      </c>
      <c r="AO212" s="41">
        <f t="shared" si="1201"/>
        <v>0</v>
      </c>
      <c r="AP212" s="41">
        <f t="shared" si="1201"/>
        <v>0</v>
      </c>
      <c r="AQ212" s="41">
        <f t="shared" si="1201"/>
        <v>0</v>
      </c>
      <c r="AR212" s="41">
        <f t="shared" si="1201"/>
        <v>0</v>
      </c>
      <c r="AS212" s="41">
        <f t="shared" si="1201"/>
        <v>0</v>
      </c>
      <c r="AT212" s="41">
        <f t="shared" si="1201"/>
        <v>0</v>
      </c>
      <c r="AU212" s="41">
        <f t="shared" si="1201"/>
        <v>0</v>
      </c>
      <c r="AV212" s="41">
        <f t="shared" si="1200"/>
        <v>0</v>
      </c>
      <c r="AW212" s="41">
        <f t="shared" si="1200"/>
        <v>0</v>
      </c>
      <c r="AX212" s="41">
        <f t="shared" si="1200"/>
        <v>0</v>
      </c>
      <c r="AY212" s="41">
        <f t="shared" si="1200"/>
        <v>0</v>
      </c>
      <c r="AZ212" s="41">
        <f t="shared" si="1200"/>
        <v>0</v>
      </c>
      <c r="BA212" s="41">
        <f t="shared" si="1200"/>
        <v>0</v>
      </c>
      <c r="BB212" s="41">
        <f t="shared" si="1200"/>
        <v>0</v>
      </c>
      <c r="BC212" s="41">
        <f t="shared" si="1200"/>
        <v>0</v>
      </c>
      <c r="BD212" s="41">
        <f t="shared" si="1198"/>
        <v>0</v>
      </c>
      <c r="BE212" s="41">
        <f t="shared" si="1198"/>
        <v>0</v>
      </c>
      <c r="BF212" s="41">
        <f t="shared" si="1198"/>
        <v>0</v>
      </c>
      <c r="BG212" s="41">
        <f t="shared" si="1199"/>
        <v>0</v>
      </c>
      <c r="BH212" s="41">
        <f t="shared" si="1199"/>
        <v>0</v>
      </c>
      <c r="BI212" s="41">
        <f t="shared" si="1199"/>
        <v>0</v>
      </c>
      <c r="BJ212" s="41">
        <f t="shared" si="1199"/>
        <v>0</v>
      </c>
      <c r="BK212" s="41">
        <f t="shared" si="1199"/>
        <v>0</v>
      </c>
      <c r="BL212" s="41">
        <f t="shared" si="1199"/>
        <v>0</v>
      </c>
      <c r="BM212" s="41">
        <f t="shared" si="1199"/>
        <v>200</v>
      </c>
      <c r="BN212" s="41">
        <f t="shared" si="1199"/>
        <v>200</v>
      </c>
      <c r="BO212" s="41">
        <f t="shared" si="1199"/>
        <v>200</v>
      </c>
    </row>
    <row r="213" spans="1:67" x14ac:dyDescent="0.3">
      <c r="A213" s="109">
        <v>47817</v>
      </c>
      <c r="B213" s="41">
        <v>60000</v>
      </c>
      <c r="C213" s="103">
        <v>25</v>
      </c>
      <c r="D213" s="103">
        <v>0</v>
      </c>
      <c r="F213" s="13" t="s">
        <v>186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1"/>
        <v>0</v>
      </c>
      <c r="AG213" s="41">
        <f t="shared" si="1201"/>
        <v>0</v>
      </c>
      <c r="AH213" s="41">
        <f t="shared" si="1201"/>
        <v>0</v>
      </c>
      <c r="AI213" s="41">
        <f t="shared" si="1201"/>
        <v>0</v>
      </c>
      <c r="AJ213" s="41">
        <f t="shared" si="1201"/>
        <v>0</v>
      </c>
      <c r="AK213" s="41">
        <f t="shared" si="1201"/>
        <v>0</v>
      </c>
      <c r="AL213" s="41">
        <f t="shared" si="1201"/>
        <v>0</v>
      </c>
      <c r="AM213" s="41">
        <f t="shared" si="1201"/>
        <v>0</v>
      </c>
      <c r="AN213" s="41">
        <f t="shared" si="1201"/>
        <v>0</v>
      </c>
      <c r="AO213" s="41">
        <f t="shared" si="1201"/>
        <v>0</v>
      </c>
      <c r="AP213" s="41">
        <f t="shared" si="1201"/>
        <v>0</v>
      </c>
      <c r="AQ213" s="41">
        <f t="shared" si="1201"/>
        <v>0</v>
      </c>
      <c r="AR213" s="41">
        <f t="shared" si="1201"/>
        <v>0</v>
      </c>
      <c r="AS213" s="41">
        <f t="shared" si="1201"/>
        <v>0</v>
      </c>
      <c r="AT213" s="41">
        <f t="shared" si="1201"/>
        <v>0</v>
      </c>
      <c r="AU213" s="41">
        <f t="shared" si="1201"/>
        <v>0</v>
      </c>
      <c r="AV213" s="41">
        <f t="shared" si="1200"/>
        <v>0</v>
      </c>
      <c r="AW213" s="41">
        <f t="shared" si="1200"/>
        <v>0</v>
      </c>
      <c r="AX213" s="41">
        <f t="shared" si="1200"/>
        <v>0</v>
      </c>
      <c r="AY213" s="41">
        <f t="shared" si="1200"/>
        <v>0</v>
      </c>
      <c r="AZ213" s="41">
        <f t="shared" si="1200"/>
        <v>0</v>
      </c>
      <c r="BA213" s="41">
        <f t="shared" si="1200"/>
        <v>0</v>
      </c>
      <c r="BB213" s="41">
        <f t="shared" si="1200"/>
        <v>0</v>
      </c>
      <c r="BC213" s="41">
        <f t="shared" si="1200"/>
        <v>0</v>
      </c>
      <c r="BD213" s="41">
        <f t="shared" si="1198"/>
        <v>0</v>
      </c>
      <c r="BE213" s="41">
        <f t="shared" si="1198"/>
        <v>0</v>
      </c>
      <c r="BF213" s="41">
        <f t="shared" si="1198"/>
        <v>0</v>
      </c>
      <c r="BG213" s="41">
        <f t="shared" si="1199"/>
        <v>0</v>
      </c>
      <c r="BH213" s="41">
        <f t="shared" si="1199"/>
        <v>0</v>
      </c>
      <c r="BI213" s="41">
        <f t="shared" si="1199"/>
        <v>0</v>
      </c>
      <c r="BJ213" s="41">
        <f t="shared" si="1199"/>
        <v>0</v>
      </c>
      <c r="BK213" s="41">
        <f t="shared" si="1199"/>
        <v>0</v>
      </c>
      <c r="BL213" s="41">
        <f t="shared" si="1199"/>
        <v>0</v>
      </c>
      <c r="BM213" s="41">
        <f t="shared" si="1199"/>
        <v>0</v>
      </c>
      <c r="BN213" s="41">
        <f t="shared" si="1199"/>
        <v>200</v>
      </c>
      <c r="BO213" s="41">
        <f t="shared" si="1199"/>
        <v>200</v>
      </c>
    </row>
    <row r="214" spans="1:67" x14ac:dyDescent="0.3">
      <c r="A214" s="109">
        <v>47848</v>
      </c>
      <c r="B214" s="41">
        <v>60000</v>
      </c>
      <c r="C214" s="103">
        <v>25</v>
      </c>
      <c r="D214" s="103">
        <v>0</v>
      </c>
      <c r="F214" s="13" t="s">
        <v>186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1"/>
        <v>0</v>
      </c>
      <c r="AG214" s="41">
        <f t="shared" si="1201"/>
        <v>0</v>
      </c>
      <c r="AH214" s="41">
        <f t="shared" si="1201"/>
        <v>0</v>
      </c>
      <c r="AI214" s="41">
        <f t="shared" si="1201"/>
        <v>0</v>
      </c>
      <c r="AJ214" s="41">
        <f t="shared" si="1201"/>
        <v>0</v>
      </c>
      <c r="AK214" s="41">
        <f t="shared" si="1201"/>
        <v>0</v>
      </c>
      <c r="AL214" s="41">
        <f t="shared" si="1201"/>
        <v>0</v>
      </c>
      <c r="AM214" s="41">
        <f t="shared" si="1201"/>
        <v>0</v>
      </c>
      <c r="AN214" s="41">
        <f t="shared" si="1201"/>
        <v>0</v>
      </c>
      <c r="AO214" s="41">
        <f t="shared" si="1201"/>
        <v>0</v>
      </c>
      <c r="AP214" s="41">
        <f t="shared" si="1201"/>
        <v>0</v>
      </c>
      <c r="AQ214" s="41">
        <f t="shared" si="1201"/>
        <v>0</v>
      </c>
      <c r="AR214" s="41">
        <f t="shared" si="1201"/>
        <v>0</v>
      </c>
      <c r="AS214" s="41">
        <f t="shared" si="1201"/>
        <v>0</v>
      </c>
      <c r="AT214" s="41">
        <f t="shared" si="1201"/>
        <v>0</v>
      </c>
      <c r="AU214" s="41">
        <f t="shared" si="1201"/>
        <v>0</v>
      </c>
      <c r="AV214" s="41">
        <f t="shared" si="1200"/>
        <v>0</v>
      </c>
      <c r="AW214" s="41">
        <f t="shared" si="1200"/>
        <v>0</v>
      </c>
      <c r="AX214" s="41">
        <f t="shared" si="1200"/>
        <v>0</v>
      </c>
      <c r="AY214" s="41">
        <f t="shared" si="1200"/>
        <v>0</v>
      </c>
      <c r="AZ214" s="41">
        <f t="shared" si="1200"/>
        <v>0</v>
      </c>
      <c r="BA214" s="41">
        <f t="shared" si="1200"/>
        <v>0</v>
      </c>
      <c r="BB214" s="41">
        <f t="shared" si="1200"/>
        <v>0</v>
      </c>
      <c r="BC214" s="41">
        <f t="shared" si="1200"/>
        <v>0</v>
      </c>
      <c r="BD214" s="41">
        <f t="shared" si="1198"/>
        <v>0</v>
      </c>
      <c r="BE214" s="41">
        <f t="shared" si="1198"/>
        <v>0</v>
      </c>
      <c r="BF214" s="41">
        <f t="shared" si="1198"/>
        <v>0</v>
      </c>
      <c r="BG214" s="41">
        <f t="shared" si="1199"/>
        <v>0</v>
      </c>
      <c r="BH214" s="41">
        <f t="shared" si="1199"/>
        <v>0</v>
      </c>
      <c r="BI214" s="41">
        <f t="shared" si="1199"/>
        <v>0</v>
      </c>
      <c r="BJ214" s="41">
        <f t="shared" ref="BJ214:BO214" si="1202">IF(MEDIAN($A214,BJ$4,EOMONTH($A214,($C214*12)))=BJ$4,SLN($B214,$D214,($C214*12)),0)</f>
        <v>0</v>
      </c>
      <c r="BK214" s="41">
        <f t="shared" si="1202"/>
        <v>0</v>
      </c>
      <c r="BL214" s="41">
        <f t="shared" si="1202"/>
        <v>0</v>
      </c>
      <c r="BM214" s="41">
        <f t="shared" si="1202"/>
        <v>0</v>
      </c>
      <c r="BN214" s="41">
        <f t="shared" si="1202"/>
        <v>0</v>
      </c>
      <c r="BO214" s="41">
        <f t="shared" si="1202"/>
        <v>200</v>
      </c>
    </row>
    <row r="215" spans="1:67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67" x14ac:dyDescent="0.3">
      <c r="A216" s="34" t="s">
        <v>182</v>
      </c>
      <c r="B216" s="34"/>
      <c r="C216" s="34"/>
      <c r="D216" s="34"/>
      <c r="E216" s="34"/>
      <c r="F216" s="34"/>
      <c r="G216" s="34"/>
      <c r="H216" s="43">
        <f t="shared" ref="H216:AE216" si="1203">SUM(H179:H215)</f>
        <v>0</v>
      </c>
      <c r="I216" s="43">
        <f t="shared" si="1203"/>
        <v>0</v>
      </c>
      <c r="J216" s="43">
        <f t="shared" si="1203"/>
        <v>0</v>
      </c>
      <c r="K216" s="43">
        <f t="shared" si="1203"/>
        <v>0</v>
      </c>
      <c r="L216" s="43">
        <f t="shared" si="1203"/>
        <v>0</v>
      </c>
      <c r="M216" s="43">
        <f t="shared" si="1203"/>
        <v>0</v>
      </c>
      <c r="N216" s="43">
        <f t="shared" si="1203"/>
        <v>0</v>
      </c>
      <c r="O216" s="43">
        <f t="shared" si="1203"/>
        <v>0</v>
      </c>
      <c r="P216" s="43">
        <f t="shared" si="1203"/>
        <v>0</v>
      </c>
      <c r="Q216" s="43">
        <f t="shared" si="1203"/>
        <v>0</v>
      </c>
      <c r="R216" s="43">
        <f t="shared" si="1203"/>
        <v>0</v>
      </c>
      <c r="S216" s="43">
        <f t="shared" si="1203"/>
        <v>0</v>
      </c>
      <c r="T216" s="43">
        <f t="shared" si="1203"/>
        <v>0</v>
      </c>
      <c r="U216" s="43">
        <f t="shared" si="1203"/>
        <v>0</v>
      </c>
      <c r="V216" s="43">
        <f t="shared" si="1203"/>
        <v>0</v>
      </c>
      <c r="W216" s="43">
        <f t="shared" si="1203"/>
        <v>0</v>
      </c>
      <c r="X216" s="43">
        <f t="shared" si="1203"/>
        <v>0</v>
      </c>
      <c r="Y216" s="43">
        <f t="shared" si="1203"/>
        <v>0</v>
      </c>
      <c r="Z216" s="43">
        <f t="shared" si="1203"/>
        <v>0</v>
      </c>
      <c r="AA216" s="43">
        <f t="shared" si="1203"/>
        <v>0</v>
      </c>
      <c r="AB216" s="43">
        <f t="shared" si="1203"/>
        <v>0</v>
      </c>
      <c r="AC216" s="43">
        <f t="shared" si="1203"/>
        <v>0</v>
      </c>
      <c r="AD216" s="43">
        <f t="shared" si="1203"/>
        <v>0</v>
      </c>
      <c r="AE216" s="43">
        <f t="shared" si="1203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4">SUM(AJ179:AJ215)</f>
        <v>5000</v>
      </c>
      <c r="AK216" s="43">
        <f t="shared" si="1204"/>
        <v>6866.666666666667</v>
      </c>
      <c r="AL216" s="43">
        <f t="shared" si="1204"/>
        <v>8733.3333333333339</v>
      </c>
      <c r="AM216" s="43">
        <f t="shared" si="1204"/>
        <v>10266.666666666668</v>
      </c>
      <c r="AN216" s="43">
        <f t="shared" si="1204"/>
        <v>11800.000000000002</v>
      </c>
      <c r="AO216" s="43">
        <f t="shared" si="1204"/>
        <v>13333.333333333336</v>
      </c>
      <c r="AP216" s="43">
        <f t="shared" si="1204"/>
        <v>14866.66666666667</v>
      </c>
      <c r="AQ216" s="43">
        <f t="shared" si="1204"/>
        <v>15733.333333333336</v>
      </c>
      <c r="AR216" s="43">
        <f t="shared" si="1204"/>
        <v>15933.333333333336</v>
      </c>
      <c r="AS216" s="43">
        <f t="shared" si="1204"/>
        <v>16133.333333333336</v>
      </c>
      <c r="AT216" s="43">
        <f t="shared" si="1204"/>
        <v>16333.333333333336</v>
      </c>
      <c r="AU216" s="43">
        <f t="shared" si="1204"/>
        <v>16533.333333333336</v>
      </c>
      <c r="AV216" s="43">
        <f t="shared" si="1204"/>
        <v>16733.333333333336</v>
      </c>
      <c r="AW216" s="43">
        <f t="shared" si="1204"/>
        <v>16933.333333333336</v>
      </c>
      <c r="AX216" s="43">
        <f t="shared" si="1204"/>
        <v>17133.333333333336</v>
      </c>
      <c r="AY216" s="43">
        <f t="shared" si="1204"/>
        <v>17333.333333333336</v>
      </c>
      <c r="AZ216" s="43">
        <f t="shared" si="1204"/>
        <v>17533.333333333336</v>
      </c>
      <c r="BA216" s="43">
        <f t="shared" si="1204"/>
        <v>17733.333333333336</v>
      </c>
      <c r="BB216" s="43">
        <f t="shared" si="1204"/>
        <v>17933.333333333336</v>
      </c>
      <c r="BC216" s="43">
        <f t="shared" si="1204"/>
        <v>18133.333333333336</v>
      </c>
      <c r="BD216" s="43">
        <f t="shared" si="1204"/>
        <v>18333.333333333336</v>
      </c>
      <c r="BE216" s="43">
        <f t="shared" si="1204"/>
        <v>18533.333333333336</v>
      </c>
      <c r="BF216" s="43">
        <f t="shared" si="1204"/>
        <v>18733.333333333336</v>
      </c>
      <c r="BG216" s="43">
        <f t="shared" si="1204"/>
        <v>18933.333333333336</v>
      </c>
      <c r="BH216" s="43">
        <f t="shared" si="1204"/>
        <v>19133.333333333336</v>
      </c>
      <c r="BI216" s="43">
        <f t="shared" si="1204"/>
        <v>19333.333333333336</v>
      </c>
      <c r="BJ216" s="43">
        <f t="shared" si="1204"/>
        <v>19533.333333333336</v>
      </c>
      <c r="BK216" s="43">
        <f t="shared" si="1204"/>
        <v>19733.333333333336</v>
      </c>
      <c r="BL216" s="43">
        <f t="shared" si="1204"/>
        <v>19933.333333333336</v>
      </c>
      <c r="BM216" s="43">
        <f t="shared" si="1204"/>
        <v>20133.333333333336</v>
      </c>
      <c r="BN216" s="43">
        <f t="shared" si="1204"/>
        <v>20333.333333333336</v>
      </c>
      <c r="BO216" s="43">
        <f t="shared" si="1204"/>
        <v>20533.333333333336</v>
      </c>
    </row>
    <row r="217" spans="1:67" x14ac:dyDescent="0.3">
      <c r="A217" s="42" t="s">
        <v>183</v>
      </c>
      <c r="F217" s="13" t="s">
        <v>187</v>
      </c>
      <c r="H217" s="41">
        <f>H40</f>
        <v>18544.099999999999</v>
      </c>
      <c r="I217" s="41">
        <f t="shared" ref="I217:AE217" si="1205">I40</f>
        <v>19035.61</v>
      </c>
      <c r="J217" s="41">
        <f t="shared" si="1205"/>
        <v>18720.400000000001</v>
      </c>
      <c r="K217" s="41">
        <f t="shared" si="1205"/>
        <v>18411.5</v>
      </c>
      <c r="L217" s="41">
        <f t="shared" si="1205"/>
        <v>18981.88</v>
      </c>
      <c r="M217" s="41">
        <f t="shared" si="1205"/>
        <v>19528.150000000001</v>
      </c>
      <c r="N217" s="41">
        <f t="shared" si="1205"/>
        <v>20104.55</v>
      </c>
      <c r="O217" s="41">
        <f t="shared" si="1205"/>
        <v>20664.259999999998</v>
      </c>
      <c r="P217" s="41">
        <f t="shared" si="1205"/>
        <v>21250.01</v>
      </c>
      <c r="Q217" s="41">
        <f t="shared" si="1205"/>
        <v>20976.37</v>
      </c>
      <c r="R217" s="41">
        <f t="shared" si="1205"/>
        <v>21574.46</v>
      </c>
      <c r="S217" s="41">
        <f t="shared" si="1205"/>
        <v>22131.79</v>
      </c>
      <c r="T217" s="41">
        <f t="shared" si="1205"/>
        <v>22689.54</v>
      </c>
      <c r="U217" s="41">
        <f t="shared" si="1205"/>
        <v>22437.15</v>
      </c>
      <c r="V217" s="41">
        <f t="shared" si="1205"/>
        <v>22189.8</v>
      </c>
      <c r="W217" s="41">
        <f t="shared" si="1205"/>
        <v>21947.4</v>
      </c>
      <c r="X217" s="41">
        <f t="shared" si="1205"/>
        <v>21709.85</v>
      </c>
      <c r="Y217" s="41">
        <f t="shared" si="1205"/>
        <v>21477.05</v>
      </c>
      <c r="Z217" s="41">
        <f t="shared" si="1205"/>
        <v>22074.57</v>
      </c>
      <c r="AA217" s="41">
        <f t="shared" si="1205"/>
        <v>22683.26</v>
      </c>
      <c r="AB217" s="41">
        <f t="shared" si="1205"/>
        <v>23286</v>
      </c>
      <c r="AC217" s="41">
        <f t="shared" si="1205"/>
        <v>23071.27</v>
      </c>
      <c r="AD217" s="41">
        <f t="shared" si="1205"/>
        <v>23693.05</v>
      </c>
      <c r="AE217" s="41">
        <f t="shared" si="1205"/>
        <v>24359.63</v>
      </c>
      <c r="AF217" s="105">
        <f t="shared" ref="AF217" si="1206">AE217</f>
        <v>24359.63</v>
      </c>
      <c r="AG217" s="105">
        <f t="shared" ref="AG217" si="1207">AF217</f>
        <v>24359.63</v>
      </c>
      <c r="AH217" s="105">
        <f t="shared" ref="AH217" si="1208">AG217</f>
        <v>24359.63</v>
      </c>
      <c r="AI217" s="105">
        <f t="shared" ref="AI217" si="1209">AH217</f>
        <v>24359.63</v>
      </c>
      <c r="AJ217" s="105">
        <f t="shared" ref="AJ217" si="1210">AI217</f>
        <v>24359.63</v>
      </c>
      <c r="AK217" s="105">
        <f t="shared" ref="AK217" si="1211">AJ217</f>
        <v>24359.63</v>
      </c>
      <c r="AL217" s="105">
        <f t="shared" ref="AL217" si="1212">AK217</f>
        <v>24359.63</v>
      </c>
      <c r="AM217" s="105">
        <f t="shared" ref="AM217" si="1213">AL217</f>
        <v>24359.63</v>
      </c>
      <c r="AN217" s="105">
        <f t="shared" ref="AN217" si="1214">AM217</f>
        <v>24359.63</v>
      </c>
      <c r="AO217" s="105">
        <f t="shared" ref="AO217" si="1215">AN217</f>
        <v>24359.63</v>
      </c>
      <c r="AP217" s="105">
        <f t="shared" ref="AP217" si="1216">AO217</f>
        <v>24359.63</v>
      </c>
      <c r="AQ217" s="105">
        <f t="shared" ref="AQ217" si="1217">AP217</f>
        <v>24359.63</v>
      </c>
      <c r="AR217" s="105">
        <f t="shared" ref="AR217" si="1218">AQ217</f>
        <v>24359.63</v>
      </c>
      <c r="AS217" s="105">
        <f t="shared" ref="AS217" si="1219">AR217</f>
        <v>24359.63</v>
      </c>
      <c r="AT217" s="105">
        <f t="shared" ref="AT217" si="1220">AS217</f>
        <v>24359.63</v>
      </c>
      <c r="AU217" s="105">
        <f t="shared" ref="AU217" si="1221">AT217</f>
        <v>24359.63</v>
      </c>
      <c r="AV217" s="105">
        <f t="shared" ref="AV217" si="1222">AU217</f>
        <v>24359.63</v>
      </c>
      <c r="AW217" s="105">
        <f t="shared" ref="AW217" si="1223">AV217</f>
        <v>24359.63</v>
      </c>
      <c r="AX217" s="105">
        <f t="shared" ref="AX217" si="1224">AW217</f>
        <v>24359.63</v>
      </c>
      <c r="AY217" s="105">
        <f t="shared" ref="AY217" si="1225">AX217</f>
        <v>24359.63</v>
      </c>
      <c r="AZ217" s="105">
        <f t="shared" ref="AZ217" si="1226">AY217</f>
        <v>24359.63</v>
      </c>
      <c r="BA217" s="105">
        <f t="shared" ref="BA217" si="1227">AZ217</f>
        <v>24359.63</v>
      </c>
      <c r="BB217" s="105">
        <f t="shared" ref="BB217" si="1228">BA217</f>
        <v>24359.63</v>
      </c>
      <c r="BC217" s="105">
        <f t="shared" ref="BC217" si="1229">BB217</f>
        <v>24359.63</v>
      </c>
      <c r="BD217" s="105">
        <f t="shared" ref="BD217" si="1230">BC217</f>
        <v>24359.63</v>
      </c>
      <c r="BE217" s="105">
        <f t="shared" ref="BE217" si="1231">BD217</f>
        <v>24359.63</v>
      </c>
      <c r="BF217" s="105">
        <f t="shared" ref="BF217" si="1232">BE217</f>
        <v>24359.63</v>
      </c>
      <c r="BG217" s="105">
        <f t="shared" ref="BG217" si="1233">BF217</f>
        <v>24359.63</v>
      </c>
      <c r="BH217" s="105">
        <f t="shared" ref="BH217" si="1234">BG217</f>
        <v>24359.63</v>
      </c>
      <c r="BI217" s="105">
        <f t="shared" ref="BI217" si="1235">BH217</f>
        <v>24359.63</v>
      </c>
      <c r="BJ217" s="105">
        <f t="shared" ref="BJ217" si="1236">BI217</f>
        <v>24359.63</v>
      </c>
      <c r="BK217" s="105">
        <f t="shared" ref="BK217" si="1237">BJ217</f>
        <v>24359.63</v>
      </c>
      <c r="BL217" s="105">
        <f t="shared" ref="BL217" si="1238">BK217</f>
        <v>24359.63</v>
      </c>
      <c r="BM217" s="105">
        <f t="shared" ref="BM217" si="1239">BL217</f>
        <v>24359.63</v>
      </c>
      <c r="BN217" s="105">
        <f t="shared" ref="BN217" si="1240">BM217</f>
        <v>24359.63</v>
      </c>
      <c r="BO217" s="105">
        <f t="shared" ref="BO217" si="1241">BN217</f>
        <v>24359.63</v>
      </c>
    </row>
    <row r="218" spans="1:67" x14ac:dyDescent="0.3">
      <c r="A218" s="34" t="s">
        <v>184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2">SUM(I216:I217)</f>
        <v>19035.61</v>
      </c>
      <c r="J218" s="43">
        <f t="shared" si="1242"/>
        <v>18720.400000000001</v>
      </c>
      <c r="K218" s="43">
        <f t="shared" si="1242"/>
        <v>18411.5</v>
      </c>
      <c r="L218" s="43">
        <f t="shared" si="1242"/>
        <v>18981.88</v>
      </c>
      <c r="M218" s="43">
        <f t="shared" si="1242"/>
        <v>19528.150000000001</v>
      </c>
      <c r="N218" s="43">
        <f t="shared" si="1242"/>
        <v>20104.55</v>
      </c>
      <c r="O218" s="43">
        <f t="shared" si="1242"/>
        <v>20664.259999999998</v>
      </c>
      <c r="P218" s="43">
        <f t="shared" si="1242"/>
        <v>21250.01</v>
      </c>
      <c r="Q218" s="43">
        <f t="shared" si="1242"/>
        <v>20976.37</v>
      </c>
      <c r="R218" s="43">
        <f t="shared" si="1242"/>
        <v>21574.46</v>
      </c>
      <c r="S218" s="43">
        <f t="shared" si="1242"/>
        <v>22131.79</v>
      </c>
      <c r="T218" s="43">
        <f t="shared" si="1242"/>
        <v>22689.54</v>
      </c>
      <c r="U218" s="43">
        <f t="shared" si="1242"/>
        <v>22437.15</v>
      </c>
      <c r="V218" s="43">
        <f t="shared" si="1242"/>
        <v>22189.8</v>
      </c>
      <c r="W218" s="43">
        <f t="shared" si="1242"/>
        <v>21947.4</v>
      </c>
      <c r="X218" s="43">
        <f t="shared" si="1242"/>
        <v>21709.85</v>
      </c>
      <c r="Y218" s="43">
        <f t="shared" si="1242"/>
        <v>21477.05</v>
      </c>
      <c r="Z218" s="43">
        <f t="shared" si="1242"/>
        <v>22074.57</v>
      </c>
      <c r="AA218" s="43">
        <f t="shared" si="1242"/>
        <v>22683.26</v>
      </c>
      <c r="AB218" s="43">
        <f t="shared" si="1242"/>
        <v>23286</v>
      </c>
      <c r="AC218" s="43">
        <f t="shared" si="1242"/>
        <v>23071.27</v>
      </c>
      <c r="AD218" s="43">
        <f t="shared" si="1242"/>
        <v>23693.05</v>
      </c>
      <c r="AE218" s="43">
        <f t="shared" si="1242"/>
        <v>24359.63</v>
      </c>
      <c r="AF218" s="43">
        <f t="shared" si="1242"/>
        <v>24559.63</v>
      </c>
      <c r="AG218" s="43">
        <f t="shared" ref="AG218" si="1243">SUM(AG216:AG217)</f>
        <v>24759.63</v>
      </c>
      <c r="AH218" s="43">
        <f t="shared" ref="AH218" si="1244">SUM(AH216:AH217)</f>
        <v>24959.63</v>
      </c>
      <c r="AI218" s="43">
        <f t="shared" ref="AI218" si="1245">SUM(AI216:AI217)</f>
        <v>27159.63</v>
      </c>
      <c r="AJ218" s="43">
        <f t="shared" ref="AJ218" si="1246">SUM(AJ216:AJ217)</f>
        <v>29359.63</v>
      </c>
      <c r="AK218" s="43">
        <f t="shared" ref="AK218" si="1247">SUM(AK216:AK217)</f>
        <v>31226.296666666669</v>
      </c>
      <c r="AL218" s="43">
        <f t="shared" ref="AL218" si="1248">SUM(AL216:AL217)</f>
        <v>33092.963333333333</v>
      </c>
      <c r="AM218" s="43">
        <f t="shared" ref="AM218" si="1249">SUM(AM216:AM217)</f>
        <v>34626.296666666669</v>
      </c>
      <c r="AN218" s="43">
        <f t="shared" ref="AN218" si="1250">SUM(AN216:AN217)</f>
        <v>36159.630000000005</v>
      </c>
      <c r="AO218" s="43">
        <f t="shared" ref="AO218" si="1251">SUM(AO216:AO217)</f>
        <v>37692.963333333333</v>
      </c>
      <c r="AP218" s="43">
        <f t="shared" ref="AP218" si="1252">SUM(AP216:AP217)</f>
        <v>39226.296666666669</v>
      </c>
      <c r="AQ218" s="43">
        <f t="shared" ref="AQ218" si="1253">SUM(AQ216:AQ217)</f>
        <v>40092.963333333333</v>
      </c>
      <c r="AR218" s="43">
        <f t="shared" ref="AR218" si="1254">SUM(AR216:AR217)</f>
        <v>40292.963333333333</v>
      </c>
      <c r="AS218" s="43">
        <f t="shared" ref="AS218" si="1255">SUM(AS216:AS217)</f>
        <v>40492.963333333333</v>
      </c>
      <c r="AT218" s="43">
        <f t="shared" ref="AT218" si="1256">SUM(AT216:AT217)</f>
        <v>40692.963333333333</v>
      </c>
      <c r="AU218" s="43">
        <f t="shared" ref="AU218" si="1257">SUM(AU216:AU217)</f>
        <v>40892.963333333333</v>
      </c>
      <c r="AV218" s="43">
        <f t="shared" ref="AV218" si="1258">SUM(AV216:AV217)</f>
        <v>41092.963333333333</v>
      </c>
      <c r="AW218" s="43">
        <f t="shared" ref="AW218" si="1259">SUM(AW216:AW217)</f>
        <v>41292.963333333333</v>
      </c>
      <c r="AX218" s="43">
        <f t="shared" ref="AX218" si="1260">SUM(AX216:AX217)</f>
        <v>41492.963333333333</v>
      </c>
      <c r="AY218" s="43">
        <f t="shared" ref="AY218" si="1261">SUM(AY216:AY217)</f>
        <v>41692.963333333333</v>
      </c>
      <c r="AZ218" s="43">
        <f t="shared" ref="AZ218" si="1262">SUM(AZ216:AZ217)</f>
        <v>41892.963333333333</v>
      </c>
      <c r="BA218" s="43">
        <f t="shared" ref="BA218" si="1263">SUM(BA216:BA217)</f>
        <v>42092.963333333333</v>
      </c>
      <c r="BB218" s="43">
        <f t="shared" ref="BB218" si="1264">SUM(BB216:BB217)</f>
        <v>42292.963333333333</v>
      </c>
      <c r="BC218" s="43">
        <f t="shared" ref="BC218" si="1265">SUM(BC216:BC217)</f>
        <v>42492.963333333333</v>
      </c>
      <c r="BD218" s="43">
        <f t="shared" ref="BD218" si="1266">SUM(BD216:BD217)</f>
        <v>42692.963333333333</v>
      </c>
      <c r="BE218" s="43">
        <f t="shared" ref="BE218" si="1267">SUM(BE216:BE217)</f>
        <v>42892.963333333333</v>
      </c>
      <c r="BF218" s="43">
        <f t="shared" ref="BF218" si="1268">SUM(BF216:BF217)</f>
        <v>43092.963333333333</v>
      </c>
      <c r="BG218" s="43">
        <f t="shared" ref="BG218" si="1269">SUM(BG216:BG217)</f>
        <v>43292.963333333333</v>
      </c>
      <c r="BH218" s="43">
        <f t="shared" ref="BH218" si="1270">SUM(BH216:BH217)</f>
        <v>43492.963333333333</v>
      </c>
      <c r="BI218" s="43">
        <f t="shared" ref="BI218" si="1271">SUM(BI216:BI217)</f>
        <v>43692.963333333333</v>
      </c>
      <c r="BJ218" s="43">
        <f t="shared" ref="BJ218" si="1272">SUM(BJ216:BJ217)</f>
        <v>43892.963333333333</v>
      </c>
      <c r="BK218" s="43">
        <f t="shared" ref="BK218" si="1273">SUM(BK216:BK217)</f>
        <v>44092.963333333333</v>
      </c>
      <c r="BL218" s="43">
        <f t="shared" ref="BL218" si="1274">SUM(BL216:BL217)</f>
        <v>44292.963333333333</v>
      </c>
      <c r="BM218" s="43">
        <f t="shared" ref="BM218" si="1275">SUM(BM216:BM217)</f>
        <v>44492.963333333333</v>
      </c>
      <c r="BN218" s="43">
        <f t="shared" ref="BN218" si="1276">SUM(BN216:BN217)</f>
        <v>44692.963333333333</v>
      </c>
      <c r="BO218" s="43">
        <f t="shared" ref="BO218" si="1277">SUM(BO216:BO217)</f>
        <v>44892.963333333333</v>
      </c>
    </row>
    <row r="219" spans="1:67" x14ac:dyDescent="0.3">
      <c r="A219" s="102" t="s">
        <v>90</v>
      </c>
      <c r="H219" s="33">
        <f>H218-H40</f>
        <v>0</v>
      </c>
      <c r="I219" s="33">
        <f t="shared" ref="I219:BO219" si="1278">I218-I40</f>
        <v>0</v>
      </c>
      <c r="J219" s="33">
        <f t="shared" si="1278"/>
        <v>0</v>
      </c>
      <c r="K219" s="33">
        <f t="shared" si="1278"/>
        <v>0</v>
      </c>
      <c r="L219" s="33">
        <f t="shared" si="1278"/>
        <v>0</v>
      </c>
      <c r="M219" s="33">
        <f t="shared" si="1278"/>
        <v>0</v>
      </c>
      <c r="N219" s="33">
        <f t="shared" si="1278"/>
        <v>0</v>
      </c>
      <c r="O219" s="33">
        <f t="shared" si="1278"/>
        <v>0</v>
      </c>
      <c r="P219" s="33">
        <f t="shared" si="1278"/>
        <v>0</v>
      </c>
      <c r="Q219" s="33">
        <f t="shared" si="1278"/>
        <v>0</v>
      </c>
      <c r="R219" s="33">
        <f t="shared" si="1278"/>
        <v>0</v>
      </c>
      <c r="S219" s="33">
        <f t="shared" si="1278"/>
        <v>0</v>
      </c>
      <c r="T219" s="33">
        <f t="shared" si="1278"/>
        <v>0</v>
      </c>
      <c r="U219" s="33">
        <f t="shared" si="1278"/>
        <v>0</v>
      </c>
      <c r="V219" s="33">
        <f t="shared" si="1278"/>
        <v>0</v>
      </c>
      <c r="W219" s="33">
        <f t="shared" si="1278"/>
        <v>0</v>
      </c>
      <c r="X219" s="33">
        <f t="shared" si="1278"/>
        <v>0</v>
      </c>
      <c r="Y219" s="33">
        <f t="shared" si="1278"/>
        <v>0</v>
      </c>
      <c r="Z219" s="33">
        <f t="shared" si="1278"/>
        <v>0</v>
      </c>
      <c r="AA219" s="33">
        <f t="shared" si="1278"/>
        <v>0</v>
      </c>
      <c r="AB219" s="33">
        <f t="shared" si="1278"/>
        <v>0</v>
      </c>
      <c r="AC219" s="33">
        <f t="shared" si="1278"/>
        <v>0</v>
      </c>
      <c r="AD219" s="33">
        <f t="shared" si="1278"/>
        <v>0</v>
      </c>
      <c r="AE219" s="33">
        <f t="shared" si="1278"/>
        <v>0</v>
      </c>
      <c r="AF219" s="33">
        <f t="shared" si="1278"/>
        <v>0</v>
      </c>
      <c r="AG219" s="33">
        <f t="shared" si="1278"/>
        <v>0</v>
      </c>
      <c r="AH219" s="33">
        <f t="shared" si="1278"/>
        <v>0</v>
      </c>
      <c r="AI219" s="33">
        <f t="shared" si="1278"/>
        <v>0</v>
      </c>
      <c r="AJ219" s="33">
        <f t="shared" si="1278"/>
        <v>0</v>
      </c>
      <c r="AK219" s="33">
        <f t="shared" si="1278"/>
        <v>0</v>
      </c>
      <c r="AL219" s="33">
        <f t="shared" si="1278"/>
        <v>0</v>
      </c>
      <c r="AM219" s="33">
        <f t="shared" si="1278"/>
        <v>0</v>
      </c>
      <c r="AN219" s="33">
        <f t="shared" si="1278"/>
        <v>0</v>
      </c>
      <c r="AO219" s="33">
        <f t="shared" si="1278"/>
        <v>0</v>
      </c>
      <c r="AP219" s="33">
        <f t="shared" si="1278"/>
        <v>0</v>
      </c>
      <c r="AQ219" s="33">
        <f t="shared" si="1278"/>
        <v>0</v>
      </c>
      <c r="AR219" s="33">
        <f t="shared" si="1278"/>
        <v>0</v>
      </c>
      <c r="AS219" s="33">
        <f t="shared" si="1278"/>
        <v>0</v>
      </c>
      <c r="AT219" s="33">
        <f t="shared" si="1278"/>
        <v>0</v>
      </c>
      <c r="AU219" s="33">
        <f t="shared" si="1278"/>
        <v>0</v>
      </c>
      <c r="AV219" s="33">
        <f t="shared" si="1278"/>
        <v>0</v>
      </c>
      <c r="AW219" s="33">
        <f t="shared" si="1278"/>
        <v>0</v>
      </c>
      <c r="AX219" s="33">
        <f t="shared" si="1278"/>
        <v>0</v>
      </c>
      <c r="AY219" s="33">
        <f t="shared" si="1278"/>
        <v>0</v>
      </c>
      <c r="AZ219" s="33">
        <f t="shared" si="1278"/>
        <v>0</v>
      </c>
      <c r="BA219" s="33">
        <f t="shared" si="1278"/>
        <v>0</v>
      </c>
      <c r="BB219" s="33">
        <f t="shared" si="1278"/>
        <v>0</v>
      </c>
      <c r="BC219" s="33">
        <f t="shared" si="1278"/>
        <v>0</v>
      </c>
      <c r="BD219" s="33">
        <f t="shared" si="1278"/>
        <v>0</v>
      </c>
      <c r="BE219" s="33">
        <f t="shared" si="1278"/>
        <v>0</v>
      </c>
      <c r="BF219" s="33">
        <f t="shared" si="1278"/>
        <v>0</v>
      </c>
      <c r="BG219" s="33">
        <f t="shared" si="1278"/>
        <v>0</v>
      </c>
      <c r="BH219" s="33">
        <f t="shared" si="1278"/>
        <v>0</v>
      </c>
      <c r="BI219" s="33">
        <f t="shared" si="1278"/>
        <v>0</v>
      </c>
      <c r="BJ219" s="33">
        <f t="shared" si="1278"/>
        <v>0</v>
      </c>
      <c r="BK219" s="33">
        <f t="shared" si="1278"/>
        <v>0</v>
      </c>
      <c r="BL219" s="33">
        <f t="shared" si="1278"/>
        <v>0</v>
      </c>
      <c r="BM219" s="33">
        <f t="shared" si="1278"/>
        <v>0</v>
      </c>
      <c r="BN219" s="33">
        <f t="shared" si="1278"/>
        <v>0</v>
      </c>
      <c r="BO219" s="33">
        <f t="shared" si="1278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72</v>
      </c>
      <c r="B1" s="17" t="s">
        <v>73</v>
      </c>
      <c r="C1" s="17" t="s">
        <v>74</v>
      </c>
      <c r="D1" s="17" t="s">
        <v>75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71</v>
      </c>
    </row>
    <row r="2" spans="1:19" x14ac:dyDescent="0.3">
      <c r="A2" s="10" t="s">
        <v>76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77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78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79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80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81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81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81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82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82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82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82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82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82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82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82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82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82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83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83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83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83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84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84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84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84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84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84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84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84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84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84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85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85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85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85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85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86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86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86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87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87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87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87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87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87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87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87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87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87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88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88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88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88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88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88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89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2023-07-06T19:08:05Z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