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Georgia State University\Data Science\Personal_Project\Optimization - Loan Repayment\"/>
    </mc:Choice>
  </mc:AlternateContent>
  <xr:revisionPtr revIDLastSave="29" documentId="8_{2589DA0A-9E97-4EB3-8A77-ACD964868040}" xr6:coauthVersionLast="36" xr6:coauthVersionMax="40" xr10:uidLastSave="{E1E518F9-2A62-4942-9B30-7D2786C23BBA}"/>
  <bookViews>
    <workbookView xWindow="-28920" yWindow="-120" windowWidth="29040" windowHeight="15840" xr2:uid="{636A0652-9DFD-4502-8342-4029F9B55303}"/>
  </bookViews>
  <sheets>
    <sheet name="Sheet1" sheetId="1" r:id="rId1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Sheet1!$A$6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N19" i="1" l="1"/>
  <c r="N18" i="1" l="1"/>
  <c r="N14" i="1"/>
  <c r="N13" i="1" s="1"/>
  <c r="E14" i="1" l="1"/>
  <c r="D14" i="1"/>
  <c r="C14" i="1"/>
  <c r="B14" i="1"/>
  <c r="D6" i="1"/>
  <c r="C9" i="1"/>
  <c r="F7" i="1"/>
  <c r="G3" i="1" s="1"/>
  <c r="B6" i="1"/>
  <c r="G5" i="1" l="1"/>
  <c r="G4" i="1"/>
  <c r="G2" i="1"/>
  <c r="G6" i="1" l="1"/>
</calcChain>
</file>

<file path=xl/sharedStrings.xml><?xml version="1.0" encoding="utf-8"?>
<sst xmlns="http://schemas.openxmlformats.org/spreadsheetml/2006/main" count="46" uniqueCount="41">
  <si>
    <t>APR</t>
  </si>
  <si>
    <t>Name</t>
  </si>
  <si>
    <t>BOA</t>
  </si>
  <si>
    <t>Sipire</t>
  </si>
  <si>
    <t>2nd</t>
  </si>
  <si>
    <t>14th</t>
  </si>
  <si>
    <t>7th</t>
  </si>
  <si>
    <t>10th</t>
  </si>
  <si>
    <t>Today</t>
  </si>
  <si>
    <t>Goal</t>
  </si>
  <si>
    <t>Monthly Expenses</t>
  </si>
  <si>
    <t>Tax Rate</t>
  </si>
  <si>
    <t>Southwest</t>
  </si>
  <si>
    <t>Sallie Mae</t>
  </si>
  <si>
    <t>Due Date</t>
  </si>
  <si>
    <t>Scenario</t>
  </si>
  <si>
    <t>Payment</t>
  </si>
  <si>
    <t>Salary Needed</t>
  </si>
  <si>
    <t>Current</t>
  </si>
  <si>
    <t>Optimal</t>
  </si>
  <si>
    <t>Interest</t>
  </si>
  <si>
    <t>Debt</t>
  </si>
  <si>
    <t>Maturity</t>
  </si>
  <si>
    <t>INTEREST</t>
  </si>
  <si>
    <t>PAID</t>
  </si>
  <si>
    <t>Principal</t>
  </si>
  <si>
    <t>Sapire</t>
  </si>
  <si>
    <t>TTM(days)</t>
  </si>
  <si>
    <t>D-Days</t>
  </si>
  <si>
    <t>Minimums</t>
  </si>
  <si>
    <t>Monthly Rate</t>
  </si>
  <si>
    <t>Monthly Payment</t>
  </si>
  <si>
    <t>Term(Years)</t>
  </si>
  <si>
    <t>Monthly Interest</t>
  </si>
  <si>
    <t>TEST TEST TEST</t>
  </si>
  <si>
    <t>constraints</t>
  </si>
  <si>
    <t>&lt; or =</t>
  </si>
  <si>
    <t>X</t>
  </si>
  <si>
    <t>PMT_n</t>
  </si>
  <si>
    <t>&gt; or =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</si>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</sst>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4" fontId="0" fillId="3" borderId="0" xfId="1" applyFont="1" applyFill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3" borderId="2" xfId="1" applyNumberFormat="1" applyFont="1" applyFill="1" applyBorder="1" applyAlignment="1">
      <alignment horizontal="center"/>
    </xf>
    <xf numFmtId="14" fontId="0" fillId="3" borderId="0" xfId="1" applyNumberFormat="1" applyFont="1" applyFill="1" applyAlignment="1">
      <alignment horizontal="center"/>
    </xf>
    <xf numFmtId="14" fontId="0" fillId="3" borderId="4" xfId="1" applyNumberFormat="1" applyFont="1" applyFill="1" applyBorder="1" applyAlignment="1">
      <alignment horizontal="center"/>
    </xf>
    <xf numFmtId="44" fontId="0" fillId="4" borderId="13" xfId="1" applyFont="1" applyFill="1" applyBorder="1" applyAlignment="1">
      <alignment horizontal="center"/>
    </xf>
    <xf numFmtId="10" fontId="0" fillId="4" borderId="14" xfId="2" applyNumberFormat="1" applyFont="1" applyFill="1" applyBorder="1" applyAlignment="1">
      <alignment horizontal="center"/>
    </xf>
    <xf numFmtId="44" fontId="0" fillId="4" borderId="11" xfId="1" applyFont="1" applyFill="1" applyBorder="1" applyAlignment="1">
      <alignment horizontal="center"/>
    </xf>
    <xf numFmtId="10" fontId="0" fillId="4" borderId="5" xfId="2" applyNumberFormat="1" applyFont="1" applyFill="1" applyBorder="1" applyAlignment="1">
      <alignment horizontal="center"/>
    </xf>
    <xf numFmtId="44" fontId="0" fillId="4" borderId="16" xfId="1" applyFont="1" applyFill="1" applyBorder="1" applyAlignment="1">
      <alignment horizontal="center"/>
    </xf>
    <xf numFmtId="10" fontId="0" fillId="4" borderId="6" xfId="2" applyNumberFormat="1" applyFont="1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44" fontId="0" fillId="5" borderId="5" xfId="1" applyFont="1" applyFill="1" applyBorder="1" applyAlignment="1">
      <alignment horizontal="center"/>
    </xf>
    <xf numFmtId="9" fontId="0" fillId="5" borderId="5" xfId="2" applyFont="1" applyFill="1" applyBorder="1" applyAlignment="1">
      <alignment horizontal="center"/>
    </xf>
    <xf numFmtId="44" fontId="0" fillId="0" borderId="7" xfId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4" fontId="0" fillId="6" borderId="8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8" fontId="0" fillId="7" borderId="0" xfId="0" applyNumberForma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44" fontId="0" fillId="8" borderId="15" xfId="1" applyFont="1" applyFill="1" applyBorder="1" applyAlignment="1">
      <alignment horizontal="center"/>
    </xf>
    <xf numFmtId="44" fontId="0" fillId="8" borderId="12" xfId="1" applyFont="1" applyFill="1" applyBorder="1" applyAlignment="1">
      <alignment horizontal="center"/>
    </xf>
    <xf numFmtId="44" fontId="0" fillId="8" borderId="17" xfId="1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44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8" fontId="0" fillId="10" borderId="5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680F-CEC0-46B4-8F3A-E822D62ADCB3}">
  <dimension ref="A1:N26"/>
  <sheetViews>
    <sheetView tabSelected="1" workbookViewId="0">
      <selection activeCell="G31" sqref="G31"/>
    </sheetView>
  </sheetViews>
  <sheetFormatPr defaultColWidth="17.5703125" defaultRowHeight="15" x14ac:dyDescent="0.25"/>
  <cols>
    <col min="1" max="16384" width="17.5703125" style="2"/>
  </cols>
  <sheetData>
    <row r="1" spans="1:14" ht="15.75" thickBot="1" x14ac:dyDescent="0.3">
      <c r="A1" s="1" t="s">
        <v>1</v>
      </c>
      <c r="B1" s="1" t="s">
        <v>25</v>
      </c>
      <c r="C1" s="1" t="s">
        <v>0</v>
      </c>
      <c r="D1" s="1" t="s">
        <v>16</v>
      </c>
      <c r="E1" s="1" t="s">
        <v>27</v>
      </c>
      <c r="F1" s="1" t="s">
        <v>22</v>
      </c>
      <c r="G1" s="1" t="s">
        <v>28</v>
      </c>
      <c r="H1" s="1" t="s">
        <v>14</v>
      </c>
      <c r="I1" s="2" t="s">
        <v>29</v>
      </c>
    </row>
    <row r="2" spans="1:14" ht="15.75" thickTop="1" x14ac:dyDescent="0.25">
      <c r="A2" s="3" t="s">
        <v>2</v>
      </c>
      <c r="B2" s="31">
        <v>1560</v>
      </c>
      <c r="C2" s="32">
        <v>0.06</v>
      </c>
      <c r="D2" s="47"/>
      <c r="E2" s="20">
        <v>2063</v>
      </c>
      <c r="F2" s="28">
        <v>43526</v>
      </c>
      <c r="G2" s="19">
        <f ca="1">-DATEDIF(F7,F8,"d")</f>
        <v>-1031</v>
      </c>
      <c r="H2" s="21" t="s">
        <v>5</v>
      </c>
      <c r="I2" s="2">
        <v>44</v>
      </c>
    </row>
    <row r="3" spans="1:14" x14ac:dyDescent="0.25">
      <c r="A3" s="2" t="s">
        <v>26</v>
      </c>
      <c r="B3" s="33">
        <v>2456</v>
      </c>
      <c r="C3" s="34">
        <v>0.04</v>
      </c>
      <c r="D3" s="48"/>
      <c r="E3" s="22">
        <v>2063</v>
      </c>
      <c r="F3" s="29">
        <v>43526</v>
      </c>
      <c r="G3" s="19">
        <f ca="1">-DATEDIF(F7,F8,"d")</f>
        <v>-1031</v>
      </c>
      <c r="H3" s="19" t="s">
        <v>4</v>
      </c>
    </row>
    <row r="4" spans="1:14" x14ac:dyDescent="0.25">
      <c r="A4" s="2" t="s">
        <v>12</v>
      </c>
      <c r="B4" s="33">
        <v>4786</v>
      </c>
      <c r="C4" s="34">
        <v>0.04</v>
      </c>
      <c r="D4" s="48"/>
      <c r="E4" s="22">
        <v>2063</v>
      </c>
      <c r="F4" s="29">
        <v>43526</v>
      </c>
      <c r="G4" s="19">
        <f ca="1">-DATEDIF(F7,F8,"d")</f>
        <v>-1031</v>
      </c>
      <c r="H4" s="19" t="s">
        <v>6</v>
      </c>
      <c r="I4" s="2">
        <v>75</v>
      </c>
    </row>
    <row r="5" spans="1:14" ht="15.75" thickBot="1" x14ac:dyDescent="0.3">
      <c r="A5" s="6" t="s">
        <v>13</v>
      </c>
      <c r="B5" s="35">
        <v>42000</v>
      </c>
      <c r="C5" s="36">
        <v>0.05</v>
      </c>
      <c r="D5" s="49"/>
      <c r="E5" s="23">
        <v>2063</v>
      </c>
      <c r="F5" s="30">
        <v>43526</v>
      </c>
      <c r="G5" s="24">
        <f ca="1">-DATEDIF(F7,F8,"d")</f>
        <v>-1031</v>
      </c>
      <c r="H5" s="24" t="s">
        <v>7</v>
      </c>
    </row>
    <row r="6" spans="1:14" ht="15.75" thickTop="1" x14ac:dyDescent="0.25">
      <c r="B6" s="4">
        <f>SUM(B2:B5)</f>
        <v>50802</v>
      </c>
      <c r="C6" s="5"/>
      <c r="D6" s="4">
        <f>SUM(D2:D5)</f>
        <v>0</v>
      </c>
      <c r="E6" s="4"/>
      <c r="F6" s="4"/>
      <c r="G6" s="25">
        <f ca="1">SUM(G2:G5)</f>
        <v>-4124</v>
      </c>
    </row>
    <row r="7" spans="1:14" x14ac:dyDescent="0.25">
      <c r="E7" s="9" t="s">
        <v>8</v>
      </c>
      <c r="F7" s="38">
        <f ca="1">TODAY()</f>
        <v>43530</v>
      </c>
    </row>
    <row r="8" spans="1:14" ht="15.75" thickBot="1" x14ac:dyDescent="0.3">
      <c r="A8" s="7" t="s">
        <v>15</v>
      </c>
      <c r="B8" s="7" t="s">
        <v>16</v>
      </c>
      <c r="C8" s="7" t="s">
        <v>17</v>
      </c>
      <c r="E8" s="9" t="s">
        <v>9</v>
      </c>
      <c r="F8" s="37">
        <v>44561</v>
      </c>
    </row>
    <row r="9" spans="1:14" ht="15.75" thickTop="1" x14ac:dyDescent="0.25">
      <c r="A9" s="8" t="s">
        <v>18</v>
      </c>
      <c r="B9" s="41">
        <v>1120</v>
      </c>
      <c r="C9" s="42">
        <f>12*(B9+F9)/(1-F10)</f>
        <v>83046.153846153844</v>
      </c>
      <c r="E9" s="9" t="s">
        <v>10</v>
      </c>
      <c r="F9" s="39">
        <v>4278</v>
      </c>
    </row>
    <row r="10" spans="1:14" x14ac:dyDescent="0.25">
      <c r="A10" s="9" t="s">
        <v>19</v>
      </c>
      <c r="B10" s="50"/>
      <c r="C10" s="50"/>
      <c r="E10" s="9" t="s">
        <v>11</v>
      </c>
      <c r="F10" s="40">
        <v>0.22</v>
      </c>
    </row>
    <row r="11" spans="1:14" x14ac:dyDescent="0.25">
      <c r="I11" s="54" t="s">
        <v>35</v>
      </c>
      <c r="J11" s="54"/>
      <c r="K11" s="54"/>
      <c r="M11" s="55" t="s">
        <v>34</v>
      </c>
      <c r="N11" s="55"/>
    </row>
    <row r="12" spans="1:14" x14ac:dyDescent="0.25">
      <c r="A12" s="10"/>
      <c r="B12" s="10"/>
      <c r="C12" s="10"/>
      <c r="D12" s="10"/>
      <c r="E12" s="10"/>
      <c r="F12" s="10"/>
      <c r="I12" s="51">
        <f>SUM(D2:D5)</f>
        <v>0</v>
      </c>
      <c r="J12" s="52" t="s">
        <v>36</v>
      </c>
      <c r="K12" s="52" t="s">
        <v>37</v>
      </c>
      <c r="M12" s="44" t="s">
        <v>32</v>
      </c>
      <c r="N12" s="44">
        <v>30</v>
      </c>
    </row>
    <row r="13" spans="1:14" x14ac:dyDescent="0.25">
      <c r="A13" s="16" t="s">
        <v>21</v>
      </c>
      <c r="B13" s="17" t="s">
        <v>2</v>
      </c>
      <c r="C13" s="17" t="s">
        <v>3</v>
      </c>
      <c r="D13" s="17" t="s">
        <v>12</v>
      </c>
      <c r="E13" s="17" t="s">
        <v>13</v>
      </c>
      <c r="F13" s="18"/>
      <c r="I13" s="52" t="s">
        <v>38</v>
      </c>
      <c r="J13" s="52" t="s">
        <v>39</v>
      </c>
      <c r="K13" s="52">
        <v>0</v>
      </c>
      <c r="M13" s="44" t="s">
        <v>31</v>
      </c>
      <c r="N13" s="45">
        <f>-PMT(N14,N12*12,B4)</f>
        <v>22.652221293434877</v>
      </c>
    </row>
    <row r="14" spans="1:14" x14ac:dyDescent="0.25">
      <c r="A14" s="9" t="s">
        <v>40</v>
      </c>
      <c r="B14" s="11">
        <f>B2</f>
        <v>1560</v>
      </c>
      <c r="C14" s="11">
        <f>B3</f>
        <v>2456</v>
      </c>
      <c r="D14" s="12">
        <f>B4</f>
        <v>4786</v>
      </c>
      <c r="E14" s="11">
        <f>B5</f>
        <v>42000</v>
      </c>
      <c r="F14" s="15" t="s">
        <v>20</v>
      </c>
      <c r="I14" s="52"/>
      <c r="J14" s="52"/>
      <c r="K14" s="52"/>
      <c r="M14" s="44" t="s">
        <v>30</v>
      </c>
      <c r="N14" s="46">
        <f>((1+C4)^(1/12))-1</f>
        <v>3.2737397821989145E-3</v>
      </c>
    </row>
    <row r="15" spans="1:14" x14ac:dyDescent="0.25">
      <c r="A15" s="14">
        <v>1</v>
      </c>
      <c r="B15" s="53"/>
      <c r="C15" s="53"/>
      <c r="D15" s="53"/>
      <c r="E15" s="53"/>
      <c r="F15" s="43"/>
      <c r="I15" s="52"/>
      <c r="J15" s="52"/>
      <c r="K15" s="52"/>
      <c r="M15" s="44"/>
      <c r="N15" s="44"/>
    </row>
    <row r="16" spans="1:14" x14ac:dyDescent="0.25">
      <c r="A16" s="13">
        <v>2</v>
      </c>
      <c r="B16" s="53"/>
      <c r="C16" s="53"/>
      <c r="D16" s="53"/>
      <c r="E16" s="53"/>
      <c r="F16" s="43"/>
      <c r="I16" s="52"/>
      <c r="J16" s="52"/>
      <c r="K16" s="52"/>
      <c r="M16" s="44"/>
      <c r="N16" s="44"/>
    </row>
    <row r="17" spans="1:14" x14ac:dyDescent="0.25">
      <c r="A17" s="13">
        <v>3</v>
      </c>
      <c r="B17" s="53"/>
      <c r="C17" s="53"/>
      <c r="D17" s="53"/>
      <c r="E17" s="53"/>
      <c r="F17" s="43"/>
      <c r="I17" s="52"/>
      <c r="J17" s="52"/>
      <c r="K17" s="52"/>
      <c r="M17" s="44"/>
      <c r="N17" s="44"/>
    </row>
    <row r="18" spans="1:14" x14ac:dyDescent="0.25">
      <c r="A18" s="13">
        <v>4</v>
      </c>
      <c r="B18" s="53"/>
      <c r="C18" s="53"/>
      <c r="D18" s="53"/>
      <c r="E18" s="53"/>
      <c r="F18" s="43"/>
      <c r="I18" s="52"/>
      <c r="J18" s="52"/>
      <c r="K18" s="52"/>
      <c r="M18" s="44" t="s">
        <v>25</v>
      </c>
      <c r="N18" s="44" t="str">
        <f>IF(D4="","",-PPMT($N$14,D4,$N$12*12,$B$4))</f>
        <v/>
      </c>
    </row>
    <row r="19" spans="1:14" x14ac:dyDescent="0.25">
      <c r="A19" s="13">
        <v>5</v>
      </c>
      <c r="B19" s="53"/>
      <c r="C19" s="53"/>
      <c r="D19" s="53"/>
      <c r="E19" s="53"/>
      <c r="F19" s="43"/>
      <c r="I19" s="52"/>
      <c r="J19" s="52"/>
      <c r="K19" s="52"/>
      <c r="M19" s="44" t="s">
        <v>33</v>
      </c>
      <c r="N19" s="44" t="str">
        <f>IF(D4="","",-IPMT($N$14,D4,$N$12*12,$B$4))</f>
        <v/>
      </c>
    </row>
    <row r="20" spans="1:14" x14ac:dyDescent="0.25">
      <c r="A20" s="13">
        <v>6</v>
      </c>
      <c r="B20" s="53"/>
      <c r="C20" s="53"/>
      <c r="D20" s="53"/>
      <c r="E20" s="53"/>
      <c r="F20" s="43"/>
    </row>
    <row r="21" spans="1:14" x14ac:dyDescent="0.25">
      <c r="A21" s="13">
        <v>7</v>
      </c>
      <c r="B21" s="53"/>
      <c r="C21" s="53"/>
      <c r="D21" s="53"/>
      <c r="E21" s="53"/>
      <c r="F21" s="43"/>
    </row>
    <row r="22" spans="1:14" x14ac:dyDescent="0.25">
      <c r="A22" s="13">
        <v>8</v>
      </c>
      <c r="B22" s="53"/>
      <c r="C22" s="53"/>
      <c r="D22" s="53"/>
      <c r="E22" s="53"/>
      <c r="F22" s="43"/>
    </row>
    <row r="23" spans="1:14" x14ac:dyDescent="0.25">
      <c r="A23" s="13">
        <v>9</v>
      </c>
      <c r="B23" s="53"/>
      <c r="C23" s="53"/>
      <c r="D23" s="53"/>
      <c r="E23" s="53"/>
      <c r="F23" s="43"/>
    </row>
    <row r="24" spans="1:14" x14ac:dyDescent="0.25">
      <c r="A24" s="8">
        <v>10</v>
      </c>
      <c r="B24" s="53"/>
      <c r="C24" s="53"/>
      <c r="D24" s="53"/>
      <c r="E24" s="53"/>
      <c r="F24" s="43"/>
    </row>
    <row r="25" spans="1:14" x14ac:dyDescent="0.25">
      <c r="A25" s="26" t="s">
        <v>24</v>
      </c>
      <c r="B25" s="43"/>
      <c r="C25" s="43"/>
      <c r="D25" s="43"/>
      <c r="E25" s="43"/>
      <c r="F25" s="43"/>
      <c r="G25" s="4"/>
    </row>
    <row r="26" spans="1:14" x14ac:dyDescent="0.25">
      <c r="A26" s="27" t="s">
        <v>23</v>
      </c>
      <c r="B26" s="43"/>
      <c r="C26" s="43"/>
      <c r="D26" s="43"/>
      <c r="E26" s="43"/>
      <c r="F26" s="43"/>
      <c r="G26" s="4"/>
    </row>
  </sheetData>
  <mergeCells count="2">
    <mergeCell ref="I11:K11"/>
    <mergeCell ref="M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YunTae Hwang</cp:lastModifiedBy>
  <dcterms:created xsi:type="dcterms:W3CDTF">2019-03-03T01:07:33Z</dcterms:created>
  <dcterms:modified xsi:type="dcterms:W3CDTF">2019-03-06T22:23:14Z</dcterms:modified>
</cp:coreProperties>
</file>